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C:\Users\bpaulik\OneDrive - Oregon\Desktop\VI_UPLOAD Mar24\"/>
    </mc:Choice>
  </mc:AlternateContent>
  <xr:revisionPtr revIDLastSave="0" documentId="13_ncr:1_{9DB2FAFF-0FA2-4D1C-BE41-876E72126454}" xr6:coauthVersionLast="47" xr6:coauthVersionMax="47" xr10:uidLastSave="{00000000-0000-0000-0000-000000000000}"/>
  <bookViews>
    <workbookView xWindow="-120" yWindow="-120" windowWidth="19440" windowHeight="10590" xr2:uid="{00000000-000D-0000-FFFF-FFFF00000000}"/>
  </bookViews>
  <sheets>
    <sheet name="Intro" sheetId="9" r:id="rId1"/>
    <sheet name="TPH" sheetId="10" r:id="rId2"/>
    <sheet name="Residential" sheetId="2" r:id="rId3"/>
    <sheet name="Commercial" sheetId="4" r:id="rId4"/>
    <sheet name="Acute" sheetId="8" r:id="rId5"/>
    <sheet name="PDF" sheetId="7" r:id="rId6"/>
    <sheet name="PDF Table" sheetId="11" state="hidden" r:id="rId7"/>
    <sheet name="Air Inputs" sheetId="1" r:id="rId8"/>
    <sheet name="Chemical Properties" sheetId="3" r:id="rId9"/>
  </sheets>
  <definedNames>
    <definedName name="_xlnm._FilterDatabase" localSheetId="4" hidden="1">Acute!$A$7:$R$268</definedName>
    <definedName name="_xlnm._FilterDatabase" localSheetId="8" hidden="1">'Chemical Properties'!$A$4:$AA$4</definedName>
    <definedName name="_xlnm._FilterDatabase" localSheetId="3" hidden="1">Commercial!$A$4:$AB$4</definedName>
    <definedName name="_xlnm._FilterDatabase" localSheetId="2" hidden="1">Residential!$A$4:$AB$4</definedName>
    <definedName name="_xlnm.Print_Area" localSheetId="6">'PDF Table'!$A$1:$Q$990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70" i="8" l="1"/>
  <c r="N100" i="10"/>
  <c r="P100" i="10"/>
  <c r="N101" i="10"/>
  <c r="P101" i="10"/>
  <c r="N102" i="10"/>
  <c r="P102" i="10"/>
  <c r="N103" i="10"/>
  <c r="P103" i="10"/>
  <c r="N104" i="10"/>
  <c r="P104" i="10"/>
  <c r="N105" i="10"/>
  <c r="P105" i="10"/>
  <c r="N106" i="10"/>
  <c r="P106" i="10"/>
  <c r="N107" i="10"/>
  <c r="P107" i="10"/>
  <c r="N108" i="10"/>
  <c r="P108" i="10"/>
  <c r="N109" i="10"/>
  <c r="P109" i="10"/>
  <c r="N110" i="10"/>
  <c r="P110" i="10"/>
  <c r="N111" i="10"/>
  <c r="P111" i="10"/>
  <c r="N112" i="10"/>
  <c r="P112" i="10"/>
  <c r="N113" i="10"/>
  <c r="P113" i="10"/>
  <c r="N114" i="10"/>
  <c r="P114" i="10"/>
  <c r="N115" i="10"/>
  <c r="P115" i="10"/>
  <c r="N116" i="10"/>
  <c r="P116" i="10"/>
  <c r="N117" i="10"/>
  <c r="P117" i="10"/>
  <c r="N118" i="10"/>
  <c r="P118" i="10"/>
  <c r="N119" i="10"/>
  <c r="P119" i="10"/>
  <c r="P120" i="10"/>
  <c r="N120" i="10"/>
  <c r="K100" i="10"/>
  <c r="M100" i="10"/>
  <c r="K101" i="10"/>
  <c r="M101" i="10"/>
  <c r="K102" i="10"/>
  <c r="M102" i="10"/>
  <c r="K103" i="10"/>
  <c r="M103" i="10"/>
  <c r="K104" i="10"/>
  <c r="M104" i="10"/>
  <c r="K105" i="10"/>
  <c r="M105" i="10"/>
  <c r="K106" i="10"/>
  <c r="M106" i="10"/>
  <c r="K107" i="10"/>
  <c r="M107" i="10"/>
  <c r="K108" i="10"/>
  <c r="M108" i="10"/>
  <c r="K109" i="10"/>
  <c r="M109" i="10"/>
  <c r="K110" i="10"/>
  <c r="M110" i="10"/>
  <c r="K111" i="10"/>
  <c r="M111" i="10"/>
  <c r="K112" i="10"/>
  <c r="M112" i="10"/>
  <c r="K113" i="10"/>
  <c r="M113" i="10"/>
  <c r="K114" i="10"/>
  <c r="M114" i="10"/>
  <c r="K115" i="10"/>
  <c r="M115" i="10"/>
  <c r="K116" i="10"/>
  <c r="M116" i="10"/>
  <c r="K117" i="10"/>
  <c r="M117" i="10"/>
  <c r="K118" i="10"/>
  <c r="M118" i="10"/>
  <c r="M120" i="10"/>
  <c r="K120" i="10"/>
  <c r="K119" i="10"/>
  <c r="M119" i="10"/>
  <c r="N68" i="10"/>
  <c r="P68" i="10"/>
  <c r="N69" i="10"/>
  <c r="P69" i="10"/>
  <c r="N70" i="10"/>
  <c r="P70" i="10"/>
  <c r="N71" i="10"/>
  <c r="P71" i="10"/>
  <c r="N72" i="10"/>
  <c r="P72" i="10"/>
  <c r="N73" i="10"/>
  <c r="P73" i="10"/>
  <c r="N74" i="10"/>
  <c r="P74" i="10"/>
  <c r="N75" i="10"/>
  <c r="P75" i="10"/>
  <c r="N76" i="10"/>
  <c r="P76" i="10"/>
  <c r="N77" i="10"/>
  <c r="P77" i="10"/>
  <c r="N78" i="10"/>
  <c r="P78" i="10"/>
  <c r="N79" i="10"/>
  <c r="P79" i="10"/>
  <c r="N80" i="10"/>
  <c r="P80" i="10"/>
  <c r="N81" i="10"/>
  <c r="P81" i="10"/>
  <c r="N82" i="10"/>
  <c r="P82" i="10"/>
  <c r="N83" i="10"/>
  <c r="P83" i="10"/>
  <c r="N84" i="10"/>
  <c r="P84" i="10"/>
  <c r="N85" i="10"/>
  <c r="P85" i="10"/>
  <c r="N86" i="10"/>
  <c r="P86" i="10"/>
  <c r="N87" i="10"/>
  <c r="P87" i="10"/>
  <c r="P88" i="10"/>
  <c r="N88" i="10"/>
  <c r="K68" i="10"/>
  <c r="M68" i="10"/>
  <c r="K69" i="10"/>
  <c r="M69" i="10"/>
  <c r="K70" i="10"/>
  <c r="M70" i="10"/>
  <c r="K71" i="10"/>
  <c r="M71" i="10"/>
  <c r="K72" i="10"/>
  <c r="M72" i="10"/>
  <c r="K73" i="10"/>
  <c r="M73" i="10"/>
  <c r="K74" i="10"/>
  <c r="M74" i="10"/>
  <c r="K75" i="10"/>
  <c r="M75" i="10"/>
  <c r="K76" i="10"/>
  <c r="M76" i="10"/>
  <c r="K77" i="10"/>
  <c r="M77" i="10"/>
  <c r="K78" i="10"/>
  <c r="M78" i="10"/>
  <c r="K79" i="10"/>
  <c r="M79" i="10"/>
  <c r="K80" i="10"/>
  <c r="M80" i="10"/>
  <c r="K81" i="10"/>
  <c r="M81" i="10"/>
  <c r="K82" i="10"/>
  <c r="M82" i="10"/>
  <c r="K83" i="10"/>
  <c r="M83" i="10"/>
  <c r="K84" i="10"/>
  <c r="M84" i="10"/>
  <c r="K85" i="10"/>
  <c r="M85" i="10"/>
  <c r="K86" i="10"/>
  <c r="M86" i="10"/>
  <c r="M88" i="10"/>
  <c r="K88" i="10"/>
  <c r="K87" i="10"/>
  <c r="M87" i="10"/>
  <c r="N36" i="10"/>
  <c r="P36" i="10"/>
  <c r="N37" i="10"/>
  <c r="P37" i="10"/>
  <c r="N38" i="10"/>
  <c r="P38" i="10"/>
  <c r="N39" i="10"/>
  <c r="P39" i="10"/>
  <c r="N40" i="10"/>
  <c r="P40" i="10"/>
  <c r="N41" i="10"/>
  <c r="P41" i="10"/>
  <c r="N42" i="10"/>
  <c r="P42" i="10"/>
  <c r="N43" i="10"/>
  <c r="P43" i="10"/>
  <c r="N44" i="10"/>
  <c r="P44" i="10"/>
  <c r="N45" i="10"/>
  <c r="P45" i="10"/>
  <c r="N46" i="10"/>
  <c r="P46" i="10"/>
  <c r="N47" i="10"/>
  <c r="P47" i="10"/>
  <c r="N48" i="10"/>
  <c r="P48" i="10"/>
  <c r="N49" i="10"/>
  <c r="P49" i="10"/>
  <c r="N50" i="10"/>
  <c r="P50" i="10"/>
  <c r="N51" i="10"/>
  <c r="P51" i="10"/>
  <c r="N52" i="10"/>
  <c r="P52" i="10"/>
  <c r="N53" i="10"/>
  <c r="P53" i="10"/>
  <c r="N54" i="10"/>
  <c r="P54" i="10"/>
  <c r="N55" i="10"/>
  <c r="P55" i="10"/>
  <c r="P56" i="10"/>
  <c r="N56" i="10"/>
  <c r="K36" i="10"/>
  <c r="M36" i="10"/>
  <c r="K37" i="10"/>
  <c r="M37" i="10"/>
  <c r="K38" i="10"/>
  <c r="M38" i="10"/>
  <c r="K39" i="10"/>
  <c r="M39" i="10"/>
  <c r="K40" i="10"/>
  <c r="M40" i="10"/>
  <c r="K41" i="10"/>
  <c r="M41" i="10"/>
  <c r="K42" i="10"/>
  <c r="M42" i="10"/>
  <c r="K43" i="10"/>
  <c r="M43" i="10"/>
  <c r="K44" i="10"/>
  <c r="M44" i="10"/>
  <c r="K45" i="10"/>
  <c r="M45" i="10"/>
  <c r="K46" i="10"/>
  <c r="M46" i="10"/>
  <c r="K47" i="10"/>
  <c r="M47" i="10"/>
  <c r="K48" i="10"/>
  <c r="M48" i="10"/>
  <c r="K49" i="10"/>
  <c r="M49" i="10"/>
  <c r="K50" i="10"/>
  <c r="M50" i="10"/>
  <c r="K51" i="10"/>
  <c r="M51" i="10"/>
  <c r="K52" i="10"/>
  <c r="M52" i="10"/>
  <c r="K53" i="10"/>
  <c r="M53" i="10"/>
  <c r="K54" i="10"/>
  <c r="M54" i="10"/>
  <c r="M56" i="10"/>
  <c r="K56" i="10"/>
  <c r="K55" i="10"/>
  <c r="M55" i="10"/>
  <c r="C7" i="11"/>
  <c r="K7" i="11" s="1"/>
  <c r="P122" i="10"/>
  <c r="P123" i="10"/>
  <c r="P124" i="10"/>
  <c r="L883" i="4"/>
  <c r="M883" i="4" s="1"/>
  <c r="I973" i="11" s="1"/>
  <c r="J883" i="4"/>
  <c r="K883" i="4"/>
  <c r="H973" i="11"/>
  <c r="G973" i="11"/>
  <c r="M122" i="10"/>
  <c r="M123" i="10"/>
  <c r="M124" i="10"/>
  <c r="L883" i="2"/>
  <c r="M883" i="2" s="1"/>
  <c r="F973" i="11" s="1"/>
  <c r="J883" i="2"/>
  <c r="K883" i="2"/>
  <c r="E973" i="11"/>
  <c r="D973" i="11"/>
  <c r="P90" i="10"/>
  <c r="P91" i="10"/>
  <c r="P92" i="10"/>
  <c r="L882" i="4"/>
  <c r="M882" i="4" s="1"/>
  <c r="I972" i="11" s="1"/>
  <c r="J882" i="4"/>
  <c r="K882" i="4"/>
  <c r="H972" i="11"/>
  <c r="G972" i="11"/>
  <c r="M90" i="10"/>
  <c r="M91" i="10"/>
  <c r="M92" i="10"/>
  <c r="L882" i="2"/>
  <c r="M882" i="2" s="1"/>
  <c r="F972" i="11" s="1"/>
  <c r="J882" i="2"/>
  <c r="K882" i="2"/>
  <c r="E972" i="11"/>
  <c r="D972" i="11"/>
  <c r="P58" i="10"/>
  <c r="P59" i="10"/>
  <c r="P60" i="10"/>
  <c r="L881" i="4"/>
  <c r="M881" i="4" s="1"/>
  <c r="I971" i="11" s="1"/>
  <c r="J881" i="4"/>
  <c r="K881" i="4"/>
  <c r="H971" i="11"/>
  <c r="G971" i="11"/>
  <c r="M58" i="10"/>
  <c r="M59" i="10"/>
  <c r="M60" i="10"/>
  <c r="L881" i="2"/>
  <c r="M881" i="2" s="1"/>
  <c r="F971" i="11" s="1"/>
  <c r="J881" i="2"/>
  <c r="K881" i="2"/>
  <c r="E971" i="11"/>
  <c r="D971" i="11"/>
  <c r="M872" i="4"/>
  <c r="H872" i="4"/>
  <c r="N872" i="4"/>
  <c r="O268" i="8"/>
  <c r="P268" i="8" s="1"/>
  <c r="Q268" i="8" s="1"/>
  <c r="F268" i="8"/>
  <c r="G268" i="8"/>
  <c r="J268" i="8"/>
  <c r="K268" i="8" s="1"/>
  <c r="M872" i="2"/>
  <c r="H872" i="2"/>
  <c r="N872" i="2"/>
  <c r="L268" i="8"/>
  <c r="M268" i="8" s="1"/>
  <c r="N268" i="8" s="1"/>
  <c r="H268" i="8"/>
  <c r="I268" i="8" s="1"/>
  <c r="M867" i="4"/>
  <c r="H867" i="4"/>
  <c r="N867" i="4"/>
  <c r="O266" i="8"/>
  <c r="P266" i="8" s="1"/>
  <c r="Q266" i="8" s="1"/>
  <c r="F266" i="8"/>
  <c r="G266" i="8"/>
  <c r="J266" i="8"/>
  <c r="K266" i="8" s="1"/>
  <c r="M867" i="2"/>
  <c r="H867" i="2"/>
  <c r="N867" i="2"/>
  <c r="L266" i="8"/>
  <c r="M266" i="8" s="1"/>
  <c r="N266" i="8" s="1"/>
  <c r="H266" i="8"/>
  <c r="I266" i="8" s="1"/>
  <c r="M866" i="4"/>
  <c r="H866" i="4"/>
  <c r="N866" i="4"/>
  <c r="O265" i="8"/>
  <c r="P265" i="8" s="1"/>
  <c r="Q265" i="8" s="1"/>
  <c r="F265" i="8"/>
  <c r="G265" i="8"/>
  <c r="J265" i="8"/>
  <c r="K265" i="8"/>
  <c r="M866" i="2"/>
  <c r="H866" i="2"/>
  <c r="N866" i="2"/>
  <c r="L265" i="8"/>
  <c r="M265" i="8" s="1"/>
  <c r="N265" i="8" s="1"/>
  <c r="H265" i="8"/>
  <c r="I265" i="8"/>
  <c r="M865" i="4"/>
  <c r="H865" i="4"/>
  <c r="N865" i="4"/>
  <c r="O264" i="8"/>
  <c r="F264" i="8"/>
  <c r="G264" i="8"/>
  <c r="J264" i="8"/>
  <c r="K264" i="8"/>
  <c r="P264" i="8"/>
  <c r="Q264" i="8" s="1"/>
  <c r="M865" i="2"/>
  <c r="H865" i="2"/>
  <c r="N865" i="2"/>
  <c r="L264" i="8"/>
  <c r="H264" i="8"/>
  <c r="I264" i="8"/>
  <c r="M264" i="8"/>
  <c r="N264" i="8" s="1"/>
  <c r="M862" i="4"/>
  <c r="N862" i="4"/>
  <c r="O262" i="8"/>
  <c r="F262" i="8"/>
  <c r="G262" i="8"/>
  <c r="J262" i="8"/>
  <c r="K262" i="8"/>
  <c r="M862" i="2"/>
  <c r="N862" i="2"/>
  <c r="L262" i="8"/>
  <c r="H262" i="8"/>
  <c r="I262" i="8"/>
  <c r="M262" i="8"/>
  <c r="N262" i="8" s="1"/>
  <c r="M861" i="4"/>
  <c r="N861" i="4"/>
  <c r="O263" i="8"/>
  <c r="F263" i="8"/>
  <c r="G263" i="8"/>
  <c r="J263" i="8"/>
  <c r="K263" i="8"/>
  <c r="M861" i="2"/>
  <c r="N861" i="2"/>
  <c r="L263" i="8"/>
  <c r="H263" i="8"/>
  <c r="I263" i="8"/>
  <c r="M263" i="8"/>
  <c r="N263" i="8" s="1"/>
  <c r="M860" i="4"/>
  <c r="N860" i="4"/>
  <c r="O261" i="8"/>
  <c r="F261" i="8"/>
  <c r="G261" i="8"/>
  <c r="J261" i="8"/>
  <c r="K261" i="8"/>
  <c r="M860" i="2"/>
  <c r="N860" i="2"/>
  <c r="L261" i="8"/>
  <c r="H261" i="8"/>
  <c r="I261" i="8"/>
  <c r="M261" i="8"/>
  <c r="N261" i="8" s="1"/>
  <c r="M878" i="4"/>
  <c r="K878" i="4"/>
  <c r="H878" i="4"/>
  <c r="M878" i="2"/>
  <c r="K878" i="2"/>
  <c r="H878" i="2"/>
  <c r="C968" i="11"/>
  <c r="P968" i="11" s="1"/>
  <c r="M877" i="4"/>
  <c r="I968" i="11"/>
  <c r="K877" i="4"/>
  <c r="H968" i="11"/>
  <c r="H877" i="4"/>
  <c r="G968" i="11"/>
  <c r="M877" i="2"/>
  <c r="F968" i="11"/>
  <c r="K877" i="2"/>
  <c r="E968" i="11"/>
  <c r="H877" i="2"/>
  <c r="D968" i="11"/>
  <c r="B968" i="11"/>
  <c r="C967" i="11"/>
  <c r="N967" i="11" s="1"/>
  <c r="M876" i="4"/>
  <c r="I967" i="11"/>
  <c r="K876" i="4"/>
  <c r="H967" i="11"/>
  <c r="H876" i="4"/>
  <c r="G967" i="11"/>
  <c r="M876" i="2"/>
  <c r="F967" i="11"/>
  <c r="K876" i="2"/>
  <c r="E967" i="11"/>
  <c r="H876" i="2"/>
  <c r="D967" i="11"/>
  <c r="B967" i="11"/>
  <c r="C966" i="11"/>
  <c r="P966" i="11" s="1"/>
  <c r="M845" i="4"/>
  <c r="H845" i="4"/>
  <c r="N845" i="4"/>
  <c r="O260" i="8"/>
  <c r="F260" i="8"/>
  <c r="G260" i="8"/>
  <c r="J260" i="8"/>
  <c r="K260" i="8"/>
  <c r="M875" i="2"/>
  <c r="H875" i="2"/>
  <c r="N875" i="2"/>
  <c r="M845" i="2"/>
  <c r="H845" i="2"/>
  <c r="N845" i="2"/>
  <c r="L260" i="8"/>
  <c r="H260" i="8"/>
  <c r="I260" i="8" s="1"/>
  <c r="M875" i="4"/>
  <c r="I966" i="11"/>
  <c r="K875" i="4"/>
  <c r="H966" i="11"/>
  <c r="H875" i="4"/>
  <c r="G966" i="11"/>
  <c r="F966" i="11"/>
  <c r="K875" i="2"/>
  <c r="E966" i="11"/>
  <c r="D966" i="11"/>
  <c r="B966" i="11"/>
  <c r="C965" i="11"/>
  <c r="M844" i="4"/>
  <c r="H844" i="4"/>
  <c r="N844" i="4"/>
  <c r="O259" i="8"/>
  <c r="F259" i="8"/>
  <c r="G259" i="8"/>
  <c r="J259" i="8"/>
  <c r="K259" i="8"/>
  <c r="P259" i="8"/>
  <c r="Q259" i="8" s="1"/>
  <c r="P931" i="11" s="1"/>
  <c r="M874" i="2"/>
  <c r="H874" i="2"/>
  <c r="N874" i="2"/>
  <c r="M844" i="2"/>
  <c r="H844" i="2"/>
  <c r="N844" i="2"/>
  <c r="L259" i="8"/>
  <c r="M259" i="8" s="1"/>
  <c r="N259" i="8" s="1"/>
  <c r="H259" i="8"/>
  <c r="I259" i="8" s="1"/>
  <c r="M874" i="4"/>
  <c r="I965" i="11"/>
  <c r="K874" i="4"/>
  <c r="H965" i="11"/>
  <c r="H874" i="4"/>
  <c r="G965" i="11"/>
  <c r="F965" i="11"/>
  <c r="K874" i="2"/>
  <c r="E965" i="11"/>
  <c r="D965" i="11"/>
  <c r="B965" i="11"/>
  <c r="C964" i="11"/>
  <c r="M843" i="4"/>
  <c r="H843" i="4"/>
  <c r="N843" i="4"/>
  <c r="O258" i="8"/>
  <c r="P258" i="8" s="1"/>
  <c r="F258" i="8"/>
  <c r="G258" i="8"/>
  <c r="J258" i="8"/>
  <c r="K258" i="8" s="1"/>
  <c r="Q258" i="8"/>
  <c r="M873" i="2"/>
  <c r="H873" i="2"/>
  <c r="N873" i="2"/>
  <c r="M843" i="2"/>
  <c r="H843" i="2"/>
  <c r="N843" i="2"/>
  <c r="L258" i="8"/>
  <c r="M258" i="8" s="1"/>
  <c r="N258" i="8" s="1"/>
  <c r="H258" i="8"/>
  <c r="I258" i="8" s="1"/>
  <c r="M873" i="4"/>
  <c r="I964" i="11"/>
  <c r="K873" i="4"/>
  <c r="H964" i="11"/>
  <c r="H873" i="4"/>
  <c r="G964" i="11"/>
  <c r="F964" i="11"/>
  <c r="K873" i="2"/>
  <c r="E964" i="11"/>
  <c r="D964" i="11"/>
  <c r="B964" i="11"/>
  <c r="C963" i="11"/>
  <c r="I963" i="11"/>
  <c r="K872" i="4"/>
  <c r="H963" i="11"/>
  <c r="G963" i="11"/>
  <c r="F963" i="11"/>
  <c r="K872" i="2"/>
  <c r="E963" i="11"/>
  <c r="D963" i="11"/>
  <c r="B963" i="11"/>
  <c r="C962" i="11"/>
  <c r="N962" i="11" s="1"/>
  <c r="M871" i="4"/>
  <c r="I962" i="11"/>
  <c r="K871" i="4"/>
  <c r="H962" i="11"/>
  <c r="H871" i="4"/>
  <c r="G962" i="11"/>
  <c r="M871" i="2"/>
  <c r="F962" i="11"/>
  <c r="K871" i="2"/>
  <c r="E962" i="11"/>
  <c r="H871" i="2"/>
  <c r="D962" i="11"/>
  <c r="B962" i="11"/>
  <c r="C961" i="11"/>
  <c r="O961" i="11" s="1"/>
  <c r="M870" i="4"/>
  <c r="I961" i="11"/>
  <c r="K870" i="4"/>
  <c r="H961" i="11"/>
  <c r="H870" i="4"/>
  <c r="G961" i="11"/>
  <c r="M870" i="2"/>
  <c r="F961" i="11"/>
  <c r="K870" i="2"/>
  <c r="E961" i="11"/>
  <c r="H870" i="2"/>
  <c r="D961" i="11"/>
  <c r="B961" i="11"/>
  <c r="C960" i="11"/>
  <c r="N960" i="11"/>
  <c r="M869" i="4"/>
  <c r="I960" i="11"/>
  <c r="K869" i="4"/>
  <c r="H960" i="11"/>
  <c r="H869" i="4"/>
  <c r="G960" i="11"/>
  <c r="M869" i="2"/>
  <c r="F960" i="11"/>
  <c r="K869" i="2"/>
  <c r="E960" i="11"/>
  <c r="H869" i="2"/>
  <c r="D960" i="11"/>
  <c r="B960" i="11"/>
  <c r="C959" i="11"/>
  <c r="O959" i="11" s="1"/>
  <c r="M838" i="4"/>
  <c r="H838" i="4"/>
  <c r="N838" i="4"/>
  <c r="O257" i="8"/>
  <c r="F257" i="8"/>
  <c r="G257" i="8"/>
  <c r="J257" i="8"/>
  <c r="K257" i="8" s="1"/>
  <c r="P257" i="8"/>
  <c r="Q257" i="8" s="1"/>
  <c r="N959" i="11"/>
  <c r="M868" i="2"/>
  <c r="H868" i="2"/>
  <c r="N868" i="2"/>
  <c r="M838" i="2"/>
  <c r="H838" i="2"/>
  <c r="N838" i="2"/>
  <c r="L257" i="8"/>
  <c r="H257" i="8"/>
  <c r="I257" i="8" s="1"/>
  <c r="M257" i="8"/>
  <c r="N257" i="8" s="1"/>
  <c r="L959" i="11"/>
  <c r="K959" i="11"/>
  <c r="M868" i="4"/>
  <c r="I959" i="11"/>
  <c r="K868" i="4"/>
  <c r="H959" i="11"/>
  <c r="H868" i="4"/>
  <c r="G959" i="11"/>
  <c r="F959" i="11"/>
  <c r="K868" i="2"/>
  <c r="E959" i="11"/>
  <c r="D959" i="11"/>
  <c r="B959" i="11"/>
  <c r="C958" i="11"/>
  <c r="N958" i="11" s="1"/>
  <c r="I958" i="11"/>
  <c r="K867" i="4"/>
  <c r="H958" i="11"/>
  <c r="G958" i="11"/>
  <c r="F958" i="11"/>
  <c r="K867" i="2"/>
  <c r="E958" i="11"/>
  <c r="D958" i="11"/>
  <c r="B958" i="11"/>
  <c r="C957" i="11"/>
  <c r="I957" i="11"/>
  <c r="K866" i="4"/>
  <c r="H957" i="11"/>
  <c r="G957" i="11"/>
  <c r="F957" i="11"/>
  <c r="K866" i="2"/>
  <c r="E957" i="11"/>
  <c r="D957" i="11"/>
  <c r="B957" i="11"/>
  <c r="C956" i="11"/>
  <c r="L956" i="11" s="1"/>
  <c r="K956" i="11"/>
  <c r="I956" i="11"/>
  <c r="K865" i="4"/>
  <c r="H956" i="11"/>
  <c r="G956" i="11"/>
  <c r="F956" i="11"/>
  <c r="K865" i="2"/>
  <c r="E956" i="11"/>
  <c r="D956" i="11"/>
  <c r="B956" i="11"/>
  <c r="C955" i="11"/>
  <c r="M955" i="11" s="1"/>
  <c r="M834" i="4"/>
  <c r="H834" i="4"/>
  <c r="N834" i="4"/>
  <c r="O256" i="8"/>
  <c r="P256" i="8" s="1"/>
  <c r="Q256" i="8" s="1"/>
  <c r="F256" i="8"/>
  <c r="G256" i="8"/>
  <c r="J256" i="8"/>
  <c r="K256" i="8"/>
  <c r="P955" i="11"/>
  <c r="O955" i="11"/>
  <c r="M864" i="2"/>
  <c r="H864" i="2"/>
  <c r="N864" i="2"/>
  <c r="M834" i="2"/>
  <c r="H834" i="2"/>
  <c r="N834" i="2"/>
  <c r="L256" i="8"/>
  <c r="M256" i="8" s="1"/>
  <c r="H256" i="8"/>
  <c r="I256" i="8" s="1"/>
  <c r="N256" i="8"/>
  <c r="L955" i="11"/>
  <c r="M864" i="4"/>
  <c r="I955" i="11"/>
  <c r="K864" i="4"/>
  <c r="H955" i="11"/>
  <c r="H864" i="4"/>
  <c r="G955" i="11"/>
  <c r="F955" i="11"/>
  <c r="K864" i="2"/>
  <c r="E955" i="11"/>
  <c r="D955" i="11"/>
  <c r="B955" i="11"/>
  <c r="C954" i="11"/>
  <c r="O954" i="11" s="1"/>
  <c r="P954" i="11"/>
  <c r="N954" i="11"/>
  <c r="L954" i="11"/>
  <c r="K954" i="11"/>
  <c r="M863" i="4"/>
  <c r="I954" i="11"/>
  <c r="K863" i="4"/>
  <c r="H954" i="11"/>
  <c r="H863" i="4"/>
  <c r="G954" i="11"/>
  <c r="M863" i="2"/>
  <c r="F954" i="11"/>
  <c r="K863" i="2"/>
  <c r="E954" i="11"/>
  <c r="H863" i="2"/>
  <c r="D954" i="11"/>
  <c r="B954" i="11"/>
  <c r="C953" i="11"/>
  <c r="N953" i="11" s="1"/>
  <c r="I953" i="11"/>
  <c r="K862" i="4"/>
  <c r="H953" i="11"/>
  <c r="H862" i="4"/>
  <c r="G953" i="11"/>
  <c r="F953" i="11"/>
  <c r="K862" i="2"/>
  <c r="E953" i="11"/>
  <c r="H862" i="2"/>
  <c r="D953" i="11"/>
  <c r="B953" i="11"/>
  <c r="C952" i="11"/>
  <c r="I952" i="11"/>
  <c r="K861" i="4"/>
  <c r="H952" i="11"/>
  <c r="H861" i="4"/>
  <c r="G952" i="11"/>
  <c r="F952" i="11"/>
  <c r="K861" i="2"/>
  <c r="E952" i="11"/>
  <c r="H861" i="2"/>
  <c r="D952" i="11"/>
  <c r="B952" i="11"/>
  <c r="C951" i="11"/>
  <c r="L951" i="11" s="1"/>
  <c r="M830" i="4"/>
  <c r="N830" i="4"/>
  <c r="O255" i="8"/>
  <c r="F255" i="8"/>
  <c r="G255" i="8"/>
  <c r="J255" i="8"/>
  <c r="K255" i="8" s="1"/>
  <c r="M830" i="2"/>
  <c r="N830" i="2"/>
  <c r="L255" i="8"/>
  <c r="M255" i="8" s="1"/>
  <c r="N255" i="8" s="1"/>
  <c r="H255" i="8"/>
  <c r="I255" i="8"/>
  <c r="K951" i="11"/>
  <c r="I951" i="11"/>
  <c r="K860" i="4"/>
  <c r="H951" i="11"/>
  <c r="H860" i="4"/>
  <c r="G951" i="11"/>
  <c r="F951" i="11"/>
  <c r="K860" i="2"/>
  <c r="E951" i="11"/>
  <c r="H860" i="2"/>
  <c r="D951" i="11"/>
  <c r="B951" i="11"/>
  <c r="C950" i="11"/>
  <c r="L950" i="11" s="1"/>
  <c r="P950" i="11"/>
  <c r="O950" i="11"/>
  <c r="N950" i="11"/>
  <c r="M950" i="11"/>
  <c r="K950" i="11"/>
  <c r="M859" i="4"/>
  <c r="I950" i="11"/>
  <c r="K859" i="4"/>
  <c r="H950" i="11"/>
  <c r="H859" i="4"/>
  <c r="G950" i="11"/>
  <c r="M859" i="2"/>
  <c r="F950" i="11"/>
  <c r="K859" i="2"/>
  <c r="E950" i="11"/>
  <c r="H859" i="2"/>
  <c r="D950" i="11"/>
  <c r="B950" i="11"/>
  <c r="C949" i="11"/>
  <c r="O949" i="11" s="1"/>
  <c r="M858" i="4"/>
  <c r="I949" i="11"/>
  <c r="K858" i="4"/>
  <c r="H949" i="11"/>
  <c r="H858" i="4"/>
  <c r="G949" i="11"/>
  <c r="M858" i="2"/>
  <c r="F949" i="11"/>
  <c r="K858" i="2"/>
  <c r="E949" i="11"/>
  <c r="H858" i="2"/>
  <c r="D949" i="11"/>
  <c r="B949" i="11"/>
  <c r="C948" i="11"/>
  <c r="L948" i="11" s="1"/>
  <c r="M827" i="4"/>
  <c r="H827" i="4"/>
  <c r="N827" i="4"/>
  <c r="O254" i="8"/>
  <c r="P254" i="8" s="1"/>
  <c r="Q254" i="8" s="1"/>
  <c r="F254" i="8"/>
  <c r="G254" i="8"/>
  <c r="J254" i="8"/>
  <c r="K254" i="8" s="1"/>
  <c r="P948" i="11"/>
  <c r="M857" i="2"/>
  <c r="H857" i="2"/>
  <c r="N857" i="2"/>
  <c r="M827" i="2"/>
  <c r="H827" i="2"/>
  <c r="N827" i="2"/>
  <c r="L254" i="8"/>
  <c r="H254" i="8"/>
  <c r="I254" i="8" s="1"/>
  <c r="M254" i="8"/>
  <c r="N254" i="8" s="1"/>
  <c r="M948" i="11"/>
  <c r="K948" i="11"/>
  <c r="M857" i="4"/>
  <c r="I948" i="11"/>
  <c r="K857" i="4"/>
  <c r="H948" i="11"/>
  <c r="H857" i="4"/>
  <c r="G948" i="11"/>
  <c r="F948" i="11"/>
  <c r="K857" i="2"/>
  <c r="E948" i="11"/>
  <c r="D948" i="11"/>
  <c r="B948" i="11"/>
  <c r="C947" i="11"/>
  <c r="M826" i="4"/>
  <c r="H826" i="4"/>
  <c r="N826" i="4"/>
  <c r="O253" i="8"/>
  <c r="P253" i="8" s="1"/>
  <c r="Q253" i="8" s="1"/>
  <c r="F253" i="8"/>
  <c r="G253" i="8"/>
  <c r="J253" i="8"/>
  <c r="K253" i="8"/>
  <c r="N947" i="11"/>
  <c r="M856" i="2"/>
  <c r="H856" i="2"/>
  <c r="N856" i="2"/>
  <c r="M826" i="2"/>
  <c r="H826" i="2"/>
  <c r="N826" i="2"/>
  <c r="L253" i="8"/>
  <c r="M253" i="8" s="1"/>
  <c r="N253" i="8" s="1"/>
  <c r="H253" i="8"/>
  <c r="I253" i="8" s="1"/>
  <c r="L913" i="11" s="1"/>
  <c r="M856" i="4"/>
  <c r="I947" i="11"/>
  <c r="K856" i="4"/>
  <c r="H947" i="11"/>
  <c r="H856" i="4"/>
  <c r="G947" i="11"/>
  <c r="F947" i="11"/>
  <c r="K856" i="2"/>
  <c r="E947" i="11"/>
  <c r="D947" i="11"/>
  <c r="B947" i="11"/>
  <c r="C946" i="11"/>
  <c r="O946" i="11" s="1"/>
  <c r="M825" i="4"/>
  <c r="H825" i="4"/>
  <c r="N825" i="4"/>
  <c r="O252" i="8"/>
  <c r="F252" i="8"/>
  <c r="G252" i="8"/>
  <c r="J252" i="8"/>
  <c r="K252" i="8" s="1"/>
  <c r="P252" i="8"/>
  <c r="Q252" i="8" s="1"/>
  <c r="P946" i="11"/>
  <c r="N946" i="11"/>
  <c r="M855" i="2"/>
  <c r="H855" i="2"/>
  <c r="N855" i="2"/>
  <c r="M825" i="2"/>
  <c r="H825" i="2"/>
  <c r="N825" i="2"/>
  <c r="L252" i="8"/>
  <c r="M252" i="8" s="1"/>
  <c r="N252" i="8" s="1"/>
  <c r="H252" i="8"/>
  <c r="I252" i="8" s="1"/>
  <c r="L946" i="11"/>
  <c r="K946" i="11"/>
  <c r="M855" i="4"/>
  <c r="I946" i="11"/>
  <c r="K855" i="4"/>
  <c r="H946" i="11"/>
  <c r="H855" i="4"/>
  <c r="G946" i="11"/>
  <c r="F946" i="11"/>
  <c r="K855" i="2"/>
  <c r="E946" i="11"/>
  <c r="D946" i="11"/>
  <c r="B946" i="11"/>
  <c r="C945" i="11"/>
  <c r="O945" i="11" s="1"/>
  <c r="P945" i="11"/>
  <c r="N945" i="11"/>
  <c r="M945" i="11"/>
  <c r="L945" i="11"/>
  <c r="K945" i="11"/>
  <c r="M854" i="4"/>
  <c r="I945" i="11"/>
  <c r="K854" i="4"/>
  <c r="H945" i="11"/>
  <c r="H854" i="4"/>
  <c r="G945" i="11"/>
  <c r="M854" i="2"/>
  <c r="F945" i="11"/>
  <c r="K854" i="2"/>
  <c r="E945" i="11"/>
  <c r="H854" i="2"/>
  <c r="D945" i="11"/>
  <c r="B945" i="11"/>
  <c r="C944" i="11"/>
  <c r="N944" i="11"/>
  <c r="M853" i="4"/>
  <c r="I944" i="11"/>
  <c r="K853" i="4"/>
  <c r="H944" i="11"/>
  <c r="H853" i="4"/>
  <c r="G944" i="11"/>
  <c r="M853" i="2"/>
  <c r="F944" i="11"/>
  <c r="K853" i="2"/>
  <c r="E944" i="11"/>
  <c r="H853" i="2"/>
  <c r="D944" i="11"/>
  <c r="B944" i="11"/>
  <c r="C943" i="11"/>
  <c r="O943" i="11" s="1"/>
  <c r="P943" i="11"/>
  <c r="N943" i="11"/>
  <c r="M943" i="11"/>
  <c r="L943" i="11"/>
  <c r="K943" i="11"/>
  <c r="M852" i="4"/>
  <c r="I943" i="11"/>
  <c r="K852" i="4"/>
  <c r="H943" i="11"/>
  <c r="H852" i="4"/>
  <c r="G943" i="11"/>
  <c r="M852" i="2"/>
  <c r="F943" i="11"/>
  <c r="K852" i="2"/>
  <c r="E943" i="11"/>
  <c r="H852" i="2"/>
  <c r="D943" i="11"/>
  <c r="B943" i="11"/>
  <c r="C942" i="11"/>
  <c r="N942" i="11" s="1"/>
  <c r="M851" i="4"/>
  <c r="I942" i="11"/>
  <c r="K851" i="4"/>
  <c r="H942" i="11"/>
  <c r="H851" i="4"/>
  <c r="G942" i="11"/>
  <c r="M851" i="2"/>
  <c r="F942" i="11"/>
  <c r="K851" i="2"/>
  <c r="E942" i="11"/>
  <c r="H851" i="2"/>
  <c r="D942" i="11"/>
  <c r="B942" i="11"/>
  <c r="C937" i="11"/>
  <c r="O937" i="11" s="1"/>
  <c r="P937" i="11"/>
  <c r="N937" i="11"/>
  <c r="M937" i="11"/>
  <c r="L937" i="11"/>
  <c r="M850" i="4"/>
  <c r="I937" i="11"/>
  <c r="K850" i="4"/>
  <c r="H937" i="11"/>
  <c r="H850" i="4"/>
  <c r="G937" i="11"/>
  <c r="M850" i="2"/>
  <c r="F937" i="11"/>
  <c r="K850" i="2"/>
  <c r="E937" i="11"/>
  <c r="H850" i="2"/>
  <c r="D937" i="11"/>
  <c r="B937" i="11"/>
  <c r="C936" i="11"/>
  <c r="L936" i="11" s="1"/>
  <c r="N936" i="11"/>
  <c r="M849" i="4"/>
  <c r="I936" i="11"/>
  <c r="K849" i="4"/>
  <c r="H936" i="11"/>
  <c r="H849" i="4"/>
  <c r="G936" i="11"/>
  <c r="M849" i="2"/>
  <c r="F936" i="11"/>
  <c r="K849" i="2"/>
  <c r="E936" i="11"/>
  <c r="H849" i="2"/>
  <c r="D936" i="11"/>
  <c r="B936" i="11"/>
  <c r="C935" i="11"/>
  <c r="O935" i="11" s="1"/>
  <c r="P935" i="11"/>
  <c r="M935" i="11"/>
  <c r="M848" i="4"/>
  <c r="I935" i="11"/>
  <c r="K848" i="4"/>
  <c r="H935" i="11"/>
  <c r="H848" i="4"/>
  <c r="G935" i="11"/>
  <c r="M848" i="2"/>
  <c r="F935" i="11"/>
  <c r="K848" i="2"/>
  <c r="E935" i="11"/>
  <c r="H848" i="2"/>
  <c r="D935" i="11"/>
  <c r="B935" i="11"/>
  <c r="C934" i="11"/>
  <c r="N934" i="11" s="1"/>
  <c r="M847" i="4"/>
  <c r="I934" i="11"/>
  <c r="K847" i="4"/>
  <c r="H934" i="11"/>
  <c r="H847" i="4"/>
  <c r="G934" i="11"/>
  <c r="M847" i="2"/>
  <c r="F934" i="11"/>
  <c r="K847" i="2"/>
  <c r="E934" i="11"/>
  <c r="H847" i="2"/>
  <c r="D934" i="11"/>
  <c r="B934" i="11"/>
  <c r="C933" i="11"/>
  <c r="O933" i="11" s="1"/>
  <c r="M933" i="11"/>
  <c r="L933" i="11"/>
  <c r="M846" i="4"/>
  <c r="I933" i="11"/>
  <c r="K846" i="4"/>
  <c r="H933" i="11"/>
  <c r="H846" i="4"/>
  <c r="G933" i="11"/>
  <c r="M846" i="2"/>
  <c r="F933" i="11"/>
  <c r="K846" i="2"/>
  <c r="E933" i="11"/>
  <c r="H846" i="2"/>
  <c r="D933" i="11"/>
  <c r="B933" i="11"/>
  <c r="C932" i="11"/>
  <c r="I932" i="11"/>
  <c r="K845" i="4"/>
  <c r="H932" i="11"/>
  <c r="G932" i="11"/>
  <c r="F932" i="11"/>
  <c r="K845" i="2"/>
  <c r="E932" i="11"/>
  <c r="D932" i="11"/>
  <c r="B932" i="11"/>
  <c r="C931" i="11"/>
  <c r="N931" i="11" s="1"/>
  <c r="O931" i="11"/>
  <c r="I931" i="11"/>
  <c r="K844" i="4"/>
  <c r="H931" i="11"/>
  <c r="G931" i="11"/>
  <c r="F931" i="11"/>
  <c r="K844" i="2"/>
  <c r="E931" i="11"/>
  <c r="D931" i="11"/>
  <c r="B931" i="11"/>
  <c r="C930" i="11"/>
  <c r="N930" i="11" s="1"/>
  <c r="K930" i="11"/>
  <c r="I930" i="11"/>
  <c r="K843" i="4"/>
  <c r="H930" i="11"/>
  <c r="G930" i="11"/>
  <c r="F930" i="11"/>
  <c r="K843" i="2"/>
  <c r="E930" i="11"/>
  <c r="D930" i="11"/>
  <c r="B930" i="11"/>
  <c r="C929" i="11"/>
  <c r="O929" i="11" s="1"/>
  <c r="M842" i="4"/>
  <c r="I929" i="11"/>
  <c r="K842" i="4"/>
  <c r="H929" i="11"/>
  <c r="H842" i="4"/>
  <c r="G929" i="11"/>
  <c r="M842" i="2"/>
  <c r="F929" i="11"/>
  <c r="K842" i="2"/>
  <c r="E929" i="11"/>
  <c r="H842" i="2"/>
  <c r="D929" i="11"/>
  <c r="B929" i="11"/>
  <c r="C928" i="11"/>
  <c r="N928" i="11" s="1"/>
  <c r="O928" i="11"/>
  <c r="K928" i="11"/>
  <c r="M841" i="4"/>
  <c r="I928" i="11"/>
  <c r="K841" i="4"/>
  <c r="H928" i="11"/>
  <c r="H841" i="4"/>
  <c r="G928" i="11"/>
  <c r="M841" i="2"/>
  <c r="F928" i="11"/>
  <c r="K841" i="2"/>
  <c r="E928" i="11"/>
  <c r="H841" i="2"/>
  <c r="D928" i="11"/>
  <c r="B928" i="11"/>
  <c r="C927" i="11"/>
  <c r="O927" i="11" s="1"/>
  <c r="M840" i="4"/>
  <c r="I927" i="11"/>
  <c r="K840" i="4"/>
  <c r="H927" i="11"/>
  <c r="H840" i="4"/>
  <c r="G927" i="11"/>
  <c r="M840" i="2"/>
  <c r="F927" i="11"/>
  <c r="K840" i="2"/>
  <c r="E927" i="11"/>
  <c r="H840" i="2"/>
  <c r="D927" i="11"/>
  <c r="B927" i="11"/>
  <c r="C926" i="11"/>
  <c r="N926" i="11" s="1"/>
  <c r="O926" i="11"/>
  <c r="K926" i="11"/>
  <c r="M839" i="4"/>
  <c r="I926" i="11"/>
  <c r="K839" i="4"/>
  <c r="H926" i="11"/>
  <c r="H839" i="4"/>
  <c r="G926" i="11"/>
  <c r="M839" i="2"/>
  <c r="F926" i="11"/>
  <c r="K839" i="2"/>
  <c r="E926" i="11"/>
  <c r="H839" i="2"/>
  <c r="D926" i="11"/>
  <c r="B926" i="11"/>
  <c r="C925" i="11"/>
  <c r="N925" i="11" s="1"/>
  <c r="I925" i="11"/>
  <c r="K838" i="4"/>
  <c r="H925" i="11"/>
  <c r="G925" i="11"/>
  <c r="F925" i="11"/>
  <c r="K838" i="2"/>
  <c r="E925" i="11"/>
  <c r="D925" i="11"/>
  <c r="B925" i="11"/>
  <c r="C924" i="11"/>
  <c r="N924" i="11" s="1"/>
  <c r="O924" i="11"/>
  <c r="M924" i="11"/>
  <c r="K924" i="11"/>
  <c r="M837" i="4"/>
  <c r="I924" i="11"/>
  <c r="K837" i="4"/>
  <c r="H924" i="11"/>
  <c r="H837" i="4"/>
  <c r="G924" i="11"/>
  <c r="M837" i="2"/>
  <c r="F924" i="11"/>
  <c r="K837" i="2"/>
  <c r="E924" i="11"/>
  <c r="H837" i="2"/>
  <c r="D924" i="11"/>
  <c r="B924" i="11"/>
  <c r="C923" i="11"/>
  <c r="K923" i="11" s="1"/>
  <c r="O923" i="11"/>
  <c r="N923" i="11"/>
  <c r="M923" i="11"/>
  <c r="M836" i="4"/>
  <c r="I923" i="11"/>
  <c r="K836" i="4"/>
  <c r="H923" i="11"/>
  <c r="H836" i="4"/>
  <c r="G923" i="11"/>
  <c r="M836" i="2"/>
  <c r="F923" i="11"/>
  <c r="K836" i="2"/>
  <c r="E923" i="11"/>
  <c r="H836" i="2"/>
  <c r="D923" i="11"/>
  <c r="B923" i="11"/>
  <c r="C922" i="11"/>
  <c r="O922" i="11" s="1"/>
  <c r="M835" i="4"/>
  <c r="I922" i="11"/>
  <c r="K835" i="4"/>
  <c r="H922" i="11"/>
  <c r="H835" i="4"/>
  <c r="G922" i="11"/>
  <c r="M835" i="2"/>
  <c r="F922" i="11"/>
  <c r="K835" i="2"/>
  <c r="E922" i="11"/>
  <c r="H835" i="2"/>
  <c r="D922" i="11"/>
  <c r="B922" i="11"/>
  <c r="C921" i="11"/>
  <c r="I921" i="11"/>
  <c r="K834" i="4"/>
  <c r="H921" i="11"/>
  <c r="G921" i="11"/>
  <c r="F921" i="11"/>
  <c r="K834" i="2"/>
  <c r="E921" i="11"/>
  <c r="D921" i="11"/>
  <c r="B921" i="11"/>
  <c r="C920" i="11"/>
  <c r="O920" i="11" s="1"/>
  <c r="M833" i="4"/>
  <c r="I920" i="11"/>
  <c r="K833" i="4"/>
  <c r="H920" i="11"/>
  <c r="H833" i="4"/>
  <c r="G920" i="11"/>
  <c r="M833" i="2"/>
  <c r="F920" i="11"/>
  <c r="K833" i="2"/>
  <c r="E920" i="11"/>
  <c r="H833" i="2"/>
  <c r="D920" i="11"/>
  <c r="B920" i="11"/>
  <c r="C919" i="11"/>
  <c r="P919" i="11" s="1"/>
  <c r="M803" i="4"/>
  <c r="N803" i="4"/>
  <c r="O251" i="8"/>
  <c r="P251" i="8" s="1"/>
  <c r="Q251" i="8" s="1"/>
  <c r="F251" i="8"/>
  <c r="G251" i="8"/>
  <c r="J251" i="8"/>
  <c r="K251" i="8" s="1"/>
  <c r="O919" i="11"/>
  <c r="M832" i="2"/>
  <c r="N832" i="2"/>
  <c r="M803" i="2"/>
  <c r="N803" i="2"/>
  <c r="L251" i="8"/>
  <c r="H251" i="8"/>
  <c r="I251" i="8" s="1"/>
  <c r="M919" i="11"/>
  <c r="M832" i="4"/>
  <c r="I919" i="11"/>
  <c r="K832" i="4"/>
  <c r="H919" i="11"/>
  <c r="H832" i="4"/>
  <c r="G919" i="11"/>
  <c r="F919" i="11"/>
  <c r="K832" i="2"/>
  <c r="E919" i="11"/>
  <c r="H832" i="2"/>
  <c r="D919" i="11"/>
  <c r="B919" i="11"/>
  <c r="C918" i="11"/>
  <c r="K918" i="11" s="1"/>
  <c r="O918" i="11"/>
  <c r="M831" i="4"/>
  <c r="I918" i="11"/>
  <c r="K831" i="4"/>
  <c r="H918" i="11"/>
  <c r="H831" i="4"/>
  <c r="G918" i="11"/>
  <c r="M831" i="2"/>
  <c r="F918" i="11"/>
  <c r="K831" i="2"/>
  <c r="E918" i="11"/>
  <c r="H831" i="2"/>
  <c r="D918" i="11"/>
  <c r="B918" i="11"/>
  <c r="C917" i="11"/>
  <c r="L917" i="11" s="1"/>
  <c r="I917" i="11"/>
  <c r="K830" i="4"/>
  <c r="H917" i="11"/>
  <c r="H830" i="4"/>
  <c r="G917" i="11"/>
  <c r="F917" i="11"/>
  <c r="K830" i="2"/>
  <c r="E917" i="11"/>
  <c r="H830" i="2"/>
  <c r="D917" i="11"/>
  <c r="B917" i="11"/>
  <c r="C916" i="11"/>
  <c r="M829" i="4"/>
  <c r="I916" i="11"/>
  <c r="K829" i="4"/>
  <c r="H916" i="11"/>
  <c r="H829" i="4"/>
  <c r="G916" i="11"/>
  <c r="M829" i="2"/>
  <c r="F916" i="11"/>
  <c r="K829" i="2"/>
  <c r="E916" i="11"/>
  <c r="H829" i="2"/>
  <c r="D916" i="11"/>
  <c r="B916" i="11"/>
  <c r="C915" i="11"/>
  <c r="O915" i="11" s="1"/>
  <c r="P915" i="11"/>
  <c r="N915" i="11"/>
  <c r="M915" i="11"/>
  <c r="L915" i="11"/>
  <c r="M828" i="4"/>
  <c r="I915" i="11"/>
  <c r="K828" i="4"/>
  <c r="H915" i="11"/>
  <c r="H828" i="4"/>
  <c r="G915" i="11"/>
  <c r="M828" i="2"/>
  <c r="F915" i="11"/>
  <c r="K828" i="2"/>
  <c r="E915" i="11"/>
  <c r="H828" i="2"/>
  <c r="D915" i="11"/>
  <c r="B915" i="11"/>
  <c r="C914" i="11"/>
  <c r="I914" i="11"/>
  <c r="K827" i="4"/>
  <c r="H914" i="11"/>
  <c r="G914" i="11"/>
  <c r="F914" i="11"/>
  <c r="K827" i="2"/>
  <c r="E914" i="11"/>
  <c r="D914" i="11"/>
  <c r="B914" i="11"/>
  <c r="C913" i="11"/>
  <c r="K913" i="11" s="1"/>
  <c r="N913" i="11"/>
  <c r="I913" i="11"/>
  <c r="K826" i="4"/>
  <c r="H913" i="11"/>
  <c r="G913" i="11"/>
  <c r="F913" i="11"/>
  <c r="K826" i="2"/>
  <c r="E913" i="11"/>
  <c r="D913" i="11"/>
  <c r="B913" i="11"/>
  <c r="C912" i="11"/>
  <c r="N912" i="11"/>
  <c r="K912" i="11"/>
  <c r="I912" i="11"/>
  <c r="K825" i="4"/>
  <c r="H912" i="11"/>
  <c r="G912" i="11"/>
  <c r="F912" i="11"/>
  <c r="K825" i="2"/>
  <c r="E912" i="11"/>
  <c r="D912" i="11"/>
  <c r="B912" i="11"/>
  <c r="C911" i="11"/>
  <c r="O911" i="11" s="1"/>
  <c r="K911" i="11"/>
  <c r="M824" i="4"/>
  <c r="I911" i="11"/>
  <c r="K824" i="4"/>
  <c r="H911" i="11"/>
  <c r="H824" i="4"/>
  <c r="G911" i="11"/>
  <c r="M824" i="2"/>
  <c r="F911" i="11"/>
  <c r="K824" i="2"/>
  <c r="E911" i="11"/>
  <c r="H824" i="2"/>
  <c r="D911" i="11"/>
  <c r="B911" i="11"/>
  <c r="C910" i="11"/>
  <c r="L910" i="11" s="1"/>
  <c r="P910" i="11"/>
  <c r="O910" i="11"/>
  <c r="N910" i="11"/>
  <c r="M823" i="4"/>
  <c r="I910" i="11"/>
  <c r="K823" i="4"/>
  <c r="H910" i="11"/>
  <c r="H823" i="4"/>
  <c r="G910" i="11"/>
  <c r="M823" i="2"/>
  <c r="F910" i="11"/>
  <c r="K823" i="2"/>
  <c r="E910" i="11"/>
  <c r="H823" i="2"/>
  <c r="D910" i="11"/>
  <c r="B910" i="11"/>
  <c r="C909" i="11"/>
  <c r="O909" i="11" s="1"/>
  <c r="P909" i="11"/>
  <c r="N909" i="11"/>
  <c r="M909" i="11"/>
  <c r="L909" i="11"/>
  <c r="M822" i="4"/>
  <c r="I909" i="11"/>
  <c r="K822" i="4"/>
  <c r="H909" i="11"/>
  <c r="H822" i="4"/>
  <c r="G909" i="11"/>
  <c r="M822" i="2"/>
  <c r="F909" i="11"/>
  <c r="K822" i="2"/>
  <c r="E909" i="11"/>
  <c r="H822" i="2"/>
  <c r="D909" i="11"/>
  <c r="B909" i="11"/>
  <c r="C908" i="11"/>
  <c r="O908" i="11" s="1"/>
  <c r="P908" i="11"/>
  <c r="M821" i="4"/>
  <c r="I908" i="11"/>
  <c r="K821" i="4"/>
  <c r="H908" i="11"/>
  <c r="H821" i="4"/>
  <c r="G908" i="11"/>
  <c r="M821" i="2"/>
  <c r="F908" i="11"/>
  <c r="K821" i="2"/>
  <c r="E908" i="11"/>
  <c r="H821" i="2"/>
  <c r="D908" i="11"/>
  <c r="B908" i="11"/>
  <c r="C907" i="11"/>
  <c r="O907" i="11" s="1"/>
  <c r="P907" i="11"/>
  <c r="M820" i="4"/>
  <c r="I907" i="11"/>
  <c r="K820" i="4"/>
  <c r="H907" i="11"/>
  <c r="H820" i="4"/>
  <c r="G907" i="11"/>
  <c r="M820" i="2"/>
  <c r="F907" i="11"/>
  <c r="K820" i="2"/>
  <c r="E907" i="11"/>
  <c r="H820" i="2"/>
  <c r="D907" i="11"/>
  <c r="B907" i="11"/>
  <c r="C906" i="11"/>
  <c r="P906" i="11" s="1"/>
  <c r="M819" i="4"/>
  <c r="I906" i="11"/>
  <c r="K819" i="4"/>
  <c r="H906" i="11"/>
  <c r="H819" i="4"/>
  <c r="G906" i="11"/>
  <c r="M819" i="2"/>
  <c r="F906" i="11"/>
  <c r="K819" i="2"/>
  <c r="E906" i="11"/>
  <c r="H819" i="2"/>
  <c r="D906" i="11"/>
  <c r="B906" i="11"/>
  <c r="C905" i="11"/>
  <c r="P905" i="11" s="1"/>
  <c r="M789" i="4"/>
  <c r="H789" i="4"/>
  <c r="N789" i="4"/>
  <c r="O250" i="8"/>
  <c r="F250" i="8"/>
  <c r="G250" i="8"/>
  <c r="J250" i="8"/>
  <c r="K250" i="8"/>
  <c r="P250" i="8"/>
  <c r="Q250" i="8" s="1"/>
  <c r="N905" i="11"/>
  <c r="M818" i="2"/>
  <c r="H818" i="2"/>
  <c r="N818" i="2"/>
  <c r="M789" i="2"/>
  <c r="H789" i="2"/>
  <c r="N789" i="2"/>
  <c r="L250" i="8"/>
  <c r="H250" i="8"/>
  <c r="I250" i="8"/>
  <c r="M250" i="8"/>
  <c r="N250" i="8"/>
  <c r="L905" i="11"/>
  <c r="M818" i="4"/>
  <c r="I905" i="11"/>
  <c r="K818" i="4"/>
  <c r="H905" i="11"/>
  <c r="H818" i="4"/>
  <c r="G905" i="11"/>
  <c r="F905" i="11"/>
  <c r="K818" i="2"/>
  <c r="E905" i="11"/>
  <c r="D905" i="11"/>
  <c r="B905" i="11"/>
  <c r="C904" i="11"/>
  <c r="M788" i="4"/>
  <c r="H788" i="4"/>
  <c r="N788" i="4"/>
  <c r="O249" i="8"/>
  <c r="P249" i="8" s="1"/>
  <c r="Q249" i="8" s="1"/>
  <c r="F249" i="8"/>
  <c r="G249" i="8"/>
  <c r="J249" i="8"/>
  <c r="K249" i="8"/>
  <c r="M817" i="2"/>
  <c r="H817" i="2"/>
  <c r="N817" i="2"/>
  <c r="M788" i="2"/>
  <c r="H788" i="2"/>
  <c r="N788" i="2"/>
  <c r="L249" i="8"/>
  <c r="M249" i="8" s="1"/>
  <c r="N249" i="8" s="1"/>
  <c r="H249" i="8"/>
  <c r="I249" i="8" s="1"/>
  <c r="M817" i="4"/>
  <c r="I904" i="11"/>
  <c r="K817" i="4"/>
  <c r="H904" i="11"/>
  <c r="H817" i="4"/>
  <c r="G904" i="11"/>
  <c r="F904" i="11"/>
  <c r="K817" i="2"/>
  <c r="E904" i="11"/>
  <c r="D904" i="11"/>
  <c r="B904" i="11"/>
  <c r="C903" i="11"/>
  <c r="M787" i="4"/>
  <c r="N787" i="4"/>
  <c r="O248" i="8"/>
  <c r="F248" i="8"/>
  <c r="G248" i="8"/>
  <c r="J248" i="8"/>
  <c r="K248" i="8" s="1"/>
  <c r="O903" i="11"/>
  <c r="N903" i="11"/>
  <c r="M816" i="2"/>
  <c r="N816" i="2"/>
  <c r="M787" i="2"/>
  <c r="N787" i="2"/>
  <c r="L248" i="8"/>
  <c r="M248" i="8" s="1"/>
  <c r="H248" i="8"/>
  <c r="I248" i="8" s="1"/>
  <c r="L869" i="11" s="1"/>
  <c r="N248" i="8"/>
  <c r="M903" i="11"/>
  <c r="M816" i="4"/>
  <c r="I903" i="11"/>
  <c r="K816" i="4"/>
  <c r="H903" i="11"/>
  <c r="H816" i="4"/>
  <c r="G903" i="11"/>
  <c r="F903" i="11"/>
  <c r="K816" i="2"/>
  <c r="E903" i="11"/>
  <c r="H816" i="2"/>
  <c r="D903" i="11"/>
  <c r="B903" i="11"/>
  <c r="C902" i="11"/>
  <c r="O902" i="11" s="1"/>
  <c r="P902" i="11"/>
  <c r="N902" i="11"/>
  <c r="M902" i="11"/>
  <c r="L902" i="11"/>
  <c r="M815" i="4"/>
  <c r="I902" i="11"/>
  <c r="K815" i="4"/>
  <c r="H902" i="11"/>
  <c r="H815" i="4"/>
  <c r="G902" i="11"/>
  <c r="M815" i="2"/>
  <c r="F902" i="11"/>
  <c r="K815" i="2"/>
  <c r="E902" i="11"/>
  <c r="H815" i="2"/>
  <c r="D902" i="11"/>
  <c r="B902" i="11"/>
  <c r="C901" i="11"/>
  <c r="L901" i="11" s="1"/>
  <c r="P901" i="11"/>
  <c r="M814" i="4"/>
  <c r="I901" i="11"/>
  <c r="K814" i="4"/>
  <c r="H901" i="11"/>
  <c r="H814" i="4"/>
  <c r="G901" i="11"/>
  <c r="M814" i="2"/>
  <c r="F901" i="11"/>
  <c r="K814" i="2"/>
  <c r="E901" i="11"/>
  <c r="H814" i="2"/>
  <c r="D901" i="11"/>
  <c r="B901" i="11"/>
  <c r="C900" i="11"/>
  <c r="O900" i="11" s="1"/>
  <c r="P900" i="11"/>
  <c r="M813" i="4"/>
  <c r="I900" i="11"/>
  <c r="K813" i="4"/>
  <c r="H900" i="11"/>
  <c r="H813" i="4"/>
  <c r="G900" i="11"/>
  <c r="M813" i="2"/>
  <c r="F900" i="11"/>
  <c r="K813" i="2"/>
  <c r="E900" i="11"/>
  <c r="H813" i="2"/>
  <c r="D900" i="11"/>
  <c r="B900" i="11"/>
  <c r="C899" i="11"/>
  <c r="N899" i="11" s="1"/>
  <c r="M812" i="4"/>
  <c r="I899" i="11"/>
  <c r="K812" i="4"/>
  <c r="H899" i="11"/>
  <c r="H812" i="4"/>
  <c r="G899" i="11"/>
  <c r="M812" i="2"/>
  <c r="F899" i="11"/>
  <c r="K812" i="2"/>
  <c r="E899" i="11"/>
  <c r="H812" i="2"/>
  <c r="D899" i="11"/>
  <c r="B899" i="11"/>
  <c r="C898" i="11"/>
  <c r="O898" i="11" s="1"/>
  <c r="M898" i="11"/>
  <c r="L898" i="11"/>
  <c r="K898" i="11"/>
  <c r="M811" i="4"/>
  <c r="I898" i="11"/>
  <c r="K811" i="4"/>
  <c r="H898" i="11"/>
  <c r="H811" i="4"/>
  <c r="G898" i="11"/>
  <c r="M811" i="2"/>
  <c r="F898" i="11"/>
  <c r="K811" i="2"/>
  <c r="E898" i="11"/>
  <c r="H811" i="2"/>
  <c r="D898" i="11"/>
  <c r="B898" i="11"/>
  <c r="C897" i="11"/>
  <c r="P897" i="11"/>
  <c r="M810" i="4"/>
  <c r="I897" i="11"/>
  <c r="K810" i="4"/>
  <c r="H897" i="11"/>
  <c r="H810" i="4"/>
  <c r="G897" i="11"/>
  <c r="M810" i="2"/>
  <c r="F897" i="11"/>
  <c r="K810" i="2"/>
  <c r="E897" i="11"/>
  <c r="H810" i="2"/>
  <c r="D897" i="11"/>
  <c r="B897" i="11"/>
  <c r="C896" i="11"/>
  <c r="O896" i="11" s="1"/>
  <c r="P896" i="11"/>
  <c r="M809" i="4"/>
  <c r="I896" i="11"/>
  <c r="K809" i="4"/>
  <c r="H896" i="11"/>
  <c r="H809" i="4"/>
  <c r="G896" i="11"/>
  <c r="M809" i="2"/>
  <c r="F896" i="11"/>
  <c r="K809" i="2"/>
  <c r="E896" i="11"/>
  <c r="H809" i="2"/>
  <c r="D896" i="11"/>
  <c r="B896" i="11"/>
  <c r="C895" i="11"/>
  <c r="N895" i="11" s="1"/>
  <c r="L895" i="11"/>
  <c r="M808" i="4"/>
  <c r="I895" i="11"/>
  <c r="K808" i="4"/>
  <c r="H895" i="11"/>
  <c r="H808" i="4"/>
  <c r="G895" i="11"/>
  <c r="M808" i="2"/>
  <c r="F895" i="11"/>
  <c r="K808" i="2"/>
  <c r="E895" i="11"/>
  <c r="H808" i="2"/>
  <c r="D895" i="11"/>
  <c r="B895" i="11"/>
  <c r="C894" i="11"/>
  <c r="O894" i="11" s="1"/>
  <c r="P894" i="11"/>
  <c r="N894" i="11"/>
  <c r="M894" i="11"/>
  <c r="L894" i="11"/>
  <c r="K894" i="11"/>
  <c r="M807" i="4"/>
  <c r="I894" i="11"/>
  <c r="K807" i="4"/>
  <c r="H894" i="11"/>
  <c r="H807" i="4"/>
  <c r="G894" i="11"/>
  <c r="M807" i="2"/>
  <c r="F894" i="11"/>
  <c r="K807" i="2"/>
  <c r="E894" i="11"/>
  <c r="H807" i="2"/>
  <c r="D894" i="11"/>
  <c r="B894" i="11"/>
  <c r="C893" i="11"/>
  <c r="M806" i="4"/>
  <c r="I893" i="11"/>
  <c r="K806" i="4"/>
  <c r="H893" i="11"/>
  <c r="H806" i="4"/>
  <c r="G893" i="11"/>
  <c r="M806" i="2"/>
  <c r="F893" i="11"/>
  <c r="K806" i="2"/>
  <c r="E893" i="11"/>
  <c r="H806" i="2"/>
  <c r="D893" i="11"/>
  <c r="B893" i="11"/>
  <c r="C892" i="11"/>
  <c r="O892" i="11" s="1"/>
  <c r="P892" i="11"/>
  <c r="N892" i="11"/>
  <c r="M892" i="11"/>
  <c r="L892" i="11"/>
  <c r="M805" i="4"/>
  <c r="I892" i="11"/>
  <c r="K805" i="4"/>
  <c r="H892" i="11"/>
  <c r="H805" i="4"/>
  <c r="G892" i="11"/>
  <c r="M805" i="2"/>
  <c r="F892" i="11"/>
  <c r="K805" i="2"/>
  <c r="E892" i="11"/>
  <c r="H805" i="2"/>
  <c r="D892" i="11"/>
  <c r="B892" i="11"/>
  <c r="C891" i="11"/>
  <c r="N891" i="11" s="1"/>
  <c r="L891" i="11"/>
  <c r="M804" i="4"/>
  <c r="I891" i="11"/>
  <c r="K804" i="4"/>
  <c r="H891" i="11"/>
  <c r="H804" i="4"/>
  <c r="G891" i="11"/>
  <c r="M804" i="2"/>
  <c r="F891" i="11"/>
  <c r="K804" i="2"/>
  <c r="E891" i="11"/>
  <c r="H804" i="2"/>
  <c r="D891" i="11"/>
  <c r="B891" i="11"/>
  <c r="C885" i="11"/>
  <c r="I885" i="11"/>
  <c r="K803" i="4"/>
  <c r="H885" i="11"/>
  <c r="H803" i="4"/>
  <c r="G885" i="11"/>
  <c r="F885" i="11"/>
  <c r="K803" i="2"/>
  <c r="E885" i="11"/>
  <c r="H803" i="2"/>
  <c r="D885" i="11"/>
  <c r="B885" i="11"/>
  <c r="C884" i="11"/>
  <c r="M802" i="4"/>
  <c r="I884" i="11"/>
  <c r="K802" i="4"/>
  <c r="H884" i="11"/>
  <c r="H802" i="4"/>
  <c r="G884" i="11"/>
  <c r="M802" i="2"/>
  <c r="F884" i="11"/>
  <c r="K802" i="2"/>
  <c r="E884" i="11"/>
  <c r="H802" i="2"/>
  <c r="D884" i="11"/>
  <c r="B884" i="11"/>
  <c r="C883" i="11"/>
  <c r="P883" i="11"/>
  <c r="O883" i="11"/>
  <c r="N883" i="11"/>
  <c r="M883" i="11"/>
  <c r="L883" i="11"/>
  <c r="K883" i="11"/>
  <c r="M801" i="4"/>
  <c r="I883" i="11"/>
  <c r="K801" i="4"/>
  <c r="H883" i="11"/>
  <c r="H801" i="4"/>
  <c r="G883" i="11"/>
  <c r="M801" i="2"/>
  <c r="F883" i="11"/>
  <c r="K801" i="2"/>
  <c r="E883" i="11"/>
  <c r="H801" i="2"/>
  <c r="D883" i="11"/>
  <c r="B883" i="11"/>
  <c r="C882" i="11"/>
  <c r="P882" i="11" s="1"/>
  <c r="M800" i="4"/>
  <c r="I882" i="11"/>
  <c r="K800" i="4"/>
  <c r="H882" i="11"/>
  <c r="H800" i="4"/>
  <c r="G882" i="11"/>
  <c r="M800" i="2"/>
  <c r="F882" i="11"/>
  <c r="K800" i="2"/>
  <c r="E882" i="11"/>
  <c r="H800" i="2"/>
  <c r="D882" i="11"/>
  <c r="B882" i="11"/>
  <c r="C881" i="11"/>
  <c r="M799" i="4"/>
  <c r="I881" i="11"/>
  <c r="K799" i="4"/>
  <c r="H881" i="11"/>
  <c r="H799" i="4"/>
  <c r="G881" i="11"/>
  <c r="M799" i="2"/>
  <c r="F881" i="11"/>
  <c r="K799" i="2"/>
  <c r="E881" i="11"/>
  <c r="H799" i="2"/>
  <c r="D881" i="11"/>
  <c r="B881" i="11"/>
  <c r="C880" i="11"/>
  <c r="K880" i="11" s="1"/>
  <c r="M798" i="4"/>
  <c r="I880" i="11"/>
  <c r="K798" i="4"/>
  <c r="H880" i="11"/>
  <c r="H798" i="4"/>
  <c r="G880" i="11"/>
  <c r="M798" i="2"/>
  <c r="F880" i="11"/>
  <c r="K798" i="2"/>
  <c r="E880" i="11"/>
  <c r="H798" i="2"/>
  <c r="D880" i="11"/>
  <c r="B880" i="11"/>
  <c r="C879" i="11"/>
  <c r="P879" i="11" s="1"/>
  <c r="N879" i="11"/>
  <c r="M879" i="11"/>
  <c r="L879" i="11"/>
  <c r="K879" i="11"/>
  <c r="M797" i="4"/>
  <c r="I879" i="11"/>
  <c r="K797" i="4"/>
  <c r="H879" i="11"/>
  <c r="H797" i="4"/>
  <c r="G879" i="11"/>
  <c r="M797" i="2"/>
  <c r="F879" i="11"/>
  <c r="K797" i="2"/>
  <c r="E879" i="11"/>
  <c r="H797" i="2"/>
  <c r="D879" i="11"/>
  <c r="B879" i="11"/>
  <c r="C878" i="11"/>
  <c r="M796" i="4"/>
  <c r="I878" i="11"/>
  <c r="K796" i="4"/>
  <c r="H878" i="11"/>
  <c r="H796" i="4"/>
  <c r="G878" i="11"/>
  <c r="M796" i="2"/>
  <c r="F878" i="11"/>
  <c r="K796" i="2"/>
  <c r="E878" i="11"/>
  <c r="H796" i="2"/>
  <c r="D878" i="11"/>
  <c r="B878" i="11"/>
  <c r="C877" i="11"/>
  <c r="O877" i="11" s="1"/>
  <c r="P877" i="11"/>
  <c r="K877" i="11"/>
  <c r="M795" i="4"/>
  <c r="I877" i="11"/>
  <c r="K795" i="4"/>
  <c r="H877" i="11"/>
  <c r="H795" i="4"/>
  <c r="G877" i="11"/>
  <c r="M795" i="2"/>
  <c r="F877" i="11"/>
  <c r="K795" i="2"/>
  <c r="E877" i="11"/>
  <c r="H795" i="2"/>
  <c r="D877" i="11"/>
  <c r="B877" i="11"/>
  <c r="C876" i="11"/>
  <c r="M876" i="11" s="1"/>
  <c r="P876" i="11"/>
  <c r="O876" i="11"/>
  <c r="N876" i="11"/>
  <c r="K876" i="11"/>
  <c r="M794" i="4"/>
  <c r="I876" i="11"/>
  <c r="K794" i="4"/>
  <c r="H876" i="11"/>
  <c r="H794" i="4"/>
  <c r="G876" i="11"/>
  <c r="M794" i="2"/>
  <c r="F876" i="11"/>
  <c r="K794" i="2"/>
  <c r="E876" i="11"/>
  <c r="H794" i="2"/>
  <c r="D876" i="11"/>
  <c r="B876" i="11"/>
  <c r="C875" i="11"/>
  <c r="P875" i="11"/>
  <c r="M793" i="4"/>
  <c r="I875" i="11"/>
  <c r="K793" i="4"/>
  <c r="H875" i="11"/>
  <c r="H793" i="4"/>
  <c r="G875" i="11"/>
  <c r="M793" i="2"/>
  <c r="F875" i="11"/>
  <c r="K793" i="2"/>
  <c r="E875" i="11"/>
  <c r="H793" i="2"/>
  <c r="D875" i="11"/>
  <c r="B875" i="11"/>
  <c r="C874" i="11"/>
  <c r="M763" i="4"/>
  <c r="H763" i="4"/>
  <c r="N763" i="4"/>
  <c r="O246" i="8"/>
  <c r="F246" i="8"/>
  <c r="G246" i="8"/>
  <c r="J246" i="8"/>
  <c r="K246" i="8" s="1"/>
  <c r="P874" i="11"/>
  <c r="M792" i="2"/>
  <c r="H792" i="2"/>
  <c r="N792" i="2"/>
  <c r="M763" i="2"/>
  <c r="H763" i="2"/>
  <c r="N763" i="2"/>
  <c r="L246" i="8"/>
  <c r="H246" i="8"/>
  <c r="I246" i="8"/>
  <c r="M246" i="8" s="1"/>
  <c r="N246" i="8" s="1"/>
  <c r="L874" i="11"/>
  <c r="M792" i="4"/>
  <c r="I874" i="11"/>
  <c r="K792" i="4"/>
  <c r="H874" i="11"/>
  <c r="H792" i="4"/>
  <c r="G874" i="11"/>
  <c r="F874" i="11"/>
  <c r="K792" i="2"/>
  <c r="E874" i="11"/>
  <c r="D874" i="11"/>
  <c r="B874" i="11"/>
  <c r="C873" i="11"/>
  <c r="O873" i="11" s="1"/>
  <c r="P873" i="11"/>
  <c r="M791" i="4"/>
  <c r="I873" i="11"/>
  <c r="K791" i="4"/>
  <c r="H873" i="11"/>
  <c r="H791" i="4"/>
  <c r="G873" i="11"/>
  <c r="M791" i="2"/>
  <c r="F873" i="11"/>
  <c r="K791" i="2"/>
  <c r="E873" i="11"/>
  <c r="H791" i="2"/>
  <c r="D873" i="11"/>
  <c r="B873" i="11"/>
  <c r="C872" i="11"/>
  <c r="N872" i="11"/>
  <c r="M872" i="11"/>
  <c r="M790" i="4"/>
  <c r="I872" i="11"/>
  <c r="K790" i="4"/>
  <c r="H872" i="11"/>
  <c r="H790" i="4"/>
  <c r="G872" i="11"/>
  <c r="M790" i="2"/>
  <c r="F872" i="11"/>
  <c r="K790" i="2"/>
  <c r="E872" i="11"/>
  <c r="H790" i="2"/>
  <c r="D872" i="11"/>
  <c r="B872" i="11"/>
  <c r="C871" i="11"/>
  <c r="K871" i="11" s="1"/>
  <c r="O871" i="11"/>
  <c r="L871" i="11"/>
  <c r="I871" i="11"/>
  <c r="K789" i="4"/>
  <c r="H871" i="11"/>
  <c r="G871" i="11"/>
  <c r="F871" i="11"/>
  <c r="K789" i="2"/>
  <c r="E871" i="11"/>
  <c r="D871" i="11"/>
  <c r="B871" i="11"/>
  <c r="C870" i="11"/>
  <c r="O870" i="11"/>
  <c r="I870" i="11"/>
  <c r="K788" i="4"/>
  <c r="H870" i="11"/>
  <c r="G870" i="11"/>
  <c r="F870" i="11"/>
  <c r="K788" i="2"/>
  <c r="E870" i="11"/>
  <c r="D870" i="11"/>
  <c r="B870" i="11"/>
  <c r="C869" i="11"/>
  <c r="M758" i="4"/>
  <c r="H758" i="4"/>
  <c r="N758" i="4"/>
  <c r="O245" i="8"/>
  <c r="P245" i="8" s="1"/>
  <c r="Q245" i="8" s="1"/>
  <c r="F245" i="8"/>
  <c r="G245" i="8"/>
  <c r="J245" i="8"/>
  <c r="K245" i="8" s="1"/>
  <c r="N869" i="11"/>
  <c r="H787" i="2"/>
  <c r="M758" i="2"/>
  <c r="H758" i="2"/>
  <c r="N758" i="2"/>
  <c r="L245" i="8"/>
  <c r="M245" i="8" s="1"/>
  <c r="N245" i="8" s="1"/>
  <c r="H245" i="8"/>
  <c r="I245" i="8"/>
  <c r="M869" i="11"/>
  <c r="K869" i="11"/>
  <c r="I869" i="11"/>
  <c r="K787" i="4"/>
  <c r="H869" i="11"/>
  <c r="H787" i="4"/>
  <c r="G869" i="11"/>
  <c r="F869" i="11"/>
  <c r="K787" i="2"/>
  <c r="E869" i="11"/>
  <c r="D869" i="11"/>
  <c r="B869" i="11"/>
  <c r="C868" i="11"/>
  <c r="P868" i="11" s="1"/>
  <c r="M757" i="4"/>
  <c r="H757" i="4"/>
  <c r="N757" i="4"/>
  <c r="O244" i="8"/>
  <c r="P244" i="8" s="1"/>
  <c r="Q244" i="8" s="1"/>
  <c r="F244" i="8"/>
  <c r="G244" i="8"/>
  <c r="J244" i="8"/>
  <c r="K244" i="8"/>
  <c r="M786" i="2"/>
  <c r="H786" i="2"/>
  <c r="N786" i="2"/>
  <c r="M757" i="2"/>
  <c r="H757" i="2"/>
  <c r="N757" i="2"/>
  <c r="L244" i="8"/>
  <c r="H244" i="8"/>
  <c r="I244" i="8"/>
  <c r="M244" i="8" s="1"/>
  <c r="N244" i="8" s="1"/>
  <c r="M786" i="4"/>
  <c r="I868" i="11"/>
  <c r="K786" i="4"/>
  <c r="H868" i="11"/>
  <c r="H786" i="4"/>
  <c r="G868" i="11"/>
  <c r="F868" i="11"/>
  <c r="K786" i="2"/>
  <c r="E868" i="11"/>
  <c r="D868" i="11"/>
  <c r="B868" i="11"/>
  <c r="C867" i="11"/>
  <c r="M756" i="4"/>
  <c r="H756" i="4"/>
  <c r="N756" i="4"/>
  <c r="O243" i="8"/>
  <c r="F243" i="8"/>
  <c r="G243" i="8"/>
  <c r="J243" i="8"/>
  <c r="K243" i="8" s="1"/>
  <c r="P867" i="11"/>
  <c r="M785" i="2"/>
  <c r="H785" i="2"/>
  <c r="N785" i="2"/>
  <c r="M756" i="2"/>
  <c r="H756" i="2"/>
  <c r="N756" i="2"/>
  <c r="L243" i="8"/>
  <c r="M243" i="8" s="1"/>
  <c r="N243" i="8" s="1"/>
  <c r="H243" i="8"/>
  <c r="I243" i="8" s="1"/>
  <c r="M785" i="4"/>
  <c r="I867" i="11"/>
  <c r="K785" i="4"/>
  <c r="H867" i="11"/>
  <c r="H785" i="4"/>
  <c r="G867" i="11"/>
  <c r="F867" i="11"/>
  <c r="K785" i="2"/>
  <c r="E867" i="11"/>
  <c r="D867" i="11"/>
  <c r="B867" i="11"/>
  <c r="C866" i="11"/>
  <c r="M755" i="4"/>
  <c r="H755" i="4"/>
  <c r="N755" i="4"/>
  <c r="O178" i="8"/>
  <c r="F178" i="8"/>
  <c r="G178" i="8"/>
  <c r="J178" i="8"/>
  <c r="K178" i="8"/>
  <c r="P178" i="8" s="1"/>
  <c r="Q178" i="8" s="1"/>
  <c r="M784" i="2"/>
  <c r="H784" i="2"/>
  <c r="N784" i="2"/>
  <c r="M755" i="2"/>
  <c r="H755" i="2"/>
  <c r="N755" i="2"/>
  <c r="L178" i="8"/>
  <c r="H178" i="8"/>
  <c r="I178" i="8" s="1"/>
  <c r="M784" i="4"/>
  <c r="I866" i="11"/>
  <c r="K784" i="4"/>
  <c r="H866" i="11"/>
  <c r="H784" i="4"/>
  <c r="G866" i="11"/>
  <c r="F866" i="11"/>
  <c r="K784" i="2"/>
  <c r="E866" i="11"/>
  <c r="D866" i="11"/>
  <c r="B866" i="11"/>
  <c r="C865" i="11"/>
  <c r="L865" i="11" s="1"/>
  <c r="M754" i="4"/>
  <c r="N754" i="4"/>
  <c r="O177" i="8"/>
  <c r="F177" i="8"/>
  <c r="G177" i="8"/>
  <c r="J177" i="8"/>
  <c r="K177" i="8" s="1"/>
  <c r="P865" i="11"/>
  <c r="O865" i="11"/>
  <c r="N865" i="11"/>
  <c r="M783" i="2"/>
  <c r="N783" i="2"/>
  <c r="M754" i="2"/>
  <c r="N754" i="2"/>
  <c r="L177" i="8"/>
  <c r="M177" i="8" s="1"/>
  <c r="N177" i="8" s="1"/>
  <c r="H177" i="8"/>
  <c r="I177" i="8"/>
  <c r="M865" i="11"/>
  <c r="M783" i="4"/>
  <c r="I865" i="11"/>
  <c r="K783" i="4"/>
  <c r="H865" i="11"/>
  <c r="H783" i="4"/>
  <c r="G865" i="11"/>
  <c r="F865" i="11"/>
  <c r="K783" i="2"/>
  <c r="E865" i="11"/>
  <c r="H783" i="2"/>
  <c r="D865" i="11"/>
  <c r="B865" i="11"/>
  <c r="C864" i="11"/>
  <c r="M864" i="11" s="1"/>
  <c r="P864" i="11"/>
  <c r="M782" i="4"/>
  <c r="I864" i="11"/>
  <c r="K782" i="4"/>
  <c r="H864" i="11"/>
  <c r="H782" i="4"/>
  <c r="G864" i="11"/>
  <c r="M782" i="2"/>
  <c r="F864" i="11"/>
  <c r="K782" i="2"/>
  <c r="E864" i="11"/>
  <c r="H782" i="2"/>
  <c r="D864" i="11"/>
  <c r="B864" i="11"/>
  <c r="C863" i="11"/>
  <c r="P863" i="11"/>
  <c r="O863" i="11"/>
  <c r="N863" i="11"/>
  <c r="M863" i="11"/>
  <c r="L863" i="11"/>
  <c r="K863" i="11"/>
  <c r="M781" i="4"/>
  <c r="I863" i="11"/>
  <c r="K781" i="4"/>
  <c r="H863" i="11"/>
  <c r="H781" i="4"/>
  <c r="G863" i="11"/>
  <c r="M781" i="2"/>
  <c r="F863" i="11"/>
  <c r="K781" i="2"/>
  <c r="E863" i="11"/>
  <c r="H781" i="2"/>
  <c r="D863" i="11"/>
  <c r="B863" i="11"/>
  <c r="C862" i="11"/>
  <c r="N862" i="11" s="1"/>
  <c r="O862" i="11"/>
  <c r="M780" i="4"/>
  <c r="I862" i="11"/>
  <c r="K780" i="4"/>
  <c r="H862" i="11"/>
  <c r="H780" i="4"/>
  <c r="G862" i="11"/>
  <c r="M780" i="2"/>
  <c r="F862" i="11"/>
  <c r="K780" i="2"/>
  <c r="E862" i="11"/>
  <c r="H780" i="2"/>
  <c r="D862" i="11"/>
  <c r="B862" i="11"/>
  <c r="C861" i="11"/>
  <c r="O861" i="11"/>
  <c r="M779" i="4"/>
  <c r="I861" i="11"/>
  <c r="K779" i="4"/>
  <c r="H861" i="11"/>
  <c r="H779" i="4"/>
  <c r="G861" i="11"/>
  <c r="M779" i="2"/>
  <c r="F861" i="11"/>
  <c r="K779" i="2"/>
  <c r="E861" i="11"/>
  <c r="H779" i="2"/>
  <c r="D861" i="11"/>
  <c r="B861" i="11"/>
  <c r="C860" i="11"/>
  <c r="N860" i="11" s="1"/>
  <c r="K860" i="11"/>
  <c r="M778" i="4"/>
  <c r="I860" i="11"/>
  <c r="K778" i="4"/>
  <c r="H860" i="11"/>
  <c r="H778" i="4"/>
  <c r="G860" i="11"/>
  <c r="M778" i="2"/>
  <c r="F860" i="11"/>
  <c r="K778" i="2"/>
  <c r="E860" i="11"/>
  <c r="H778" i="2"/>
  <c r="D860" i="11"/>
  <c r="B860" i="11"/>
  <c r="C859" i="11"/>
  <c r="K859" i="11" s="1"/>
  <c r="P859" i="11"/>
  <c r="O859" i="11"/>
  <c r="N859" i="11"/>
  <c r="M859" i="11"/>
  <c r="L859" i="11"/>
  <c r="M777" i="4"/>
  <c r="I859" i="11"/>
  <c r="K777" i="4"/>
  <c r="H859" i="11"/>
  <c r="H777" i="4"/>
  <c r="G859" i="11"/>
  <c r="M777" i="2"/>
  <c r="F859" i="11"/>
  <c r="K777" i="2"/>
  <c r="E859" i="11"/>
  <c r="H777" i="2"/>
  <c r="D859" i="11"/>
  <c r="B859" i="11"/>
  <c r="C858" i="11"/>
  <c r="M858" i="11" s="1"/>
  <c r="P858" i="11"/>
  <c r="M776" i="4"/>
  <c r="I858" i="11"/>
  <c r="K776" i="4"/>
  <c r="H858" i="11"/>
  <c r="H776" i="4"/>
  <c r="G858" i="11"/>
  <c r="M776" i="2"/>
  <c r="F858" i="11"/>
  <c r="K776" i="2"/>
  <c r="E858" i="11"/>
  <c r="H776" i="2"/>
  <c r="D858" i="11"/>
  <c r="B858" i="11"/>
  <c r="C857" i="11"/>
  <c r="P857" i="11"/>
  <c r="O857" i="11"/>
  <c r="N857" i="11"/>
  <c r="M857" i="11"/>
  <c r="L857" i="11"/>
  <c r="K857" i="11"/>
  <c r="M775" i="4"/>
  <c r="I857" i="11"/>
  <c r="K775" i="4"/>
  <c r="H857" i="11"/>
  <c r="H775" i="4"/>
  <c r="G857" i="11"/>
  <c r="M775" i="2"/>
  <c r="F857" i="11"/>
  <c r="K775" i="2"/>
  <c r="E857" i="11"/>
  <c r="H775" i="2"/>
  <c r="D857" i="11"/>
  <c r="B857" i="11"/>
  <c r="C856" i="11"/>
  <c r="P856" i="11"/>
  <c r="N856" i="11"/>
  <c r="M774" i="4"/>
  <c r="I856" i="11"/>
  <c r="K774" i="4"/>
  <c r="H856" i="11"/>
  <c r="H774" i="4"/>
  <c r="G856" i="11"/>
  <c r="M774" i="2"/>
  <c r="F856" i="11"/>
  <c r="K774" i="2"/>
  <c r="E856" i="11"/>
  <c r="H774" i="2"/>
  <c r="D856" i="11"/>
  <c r="B856" i="11"/>
  <c r="C855" i="11"/>
  <c r="M745" i="4"/>
  <c r="H745" i="4"/>
  <c r="N745" i="4"/>
  <c r="O197" i="8"/>
  <c r="F197" i="8"/>
  <c r="G197" i="8"/>
  <c r="J197" i="8"/>
  <c r="K197" i="8"/>
  <c r="P197" i="8" s="1"/>
  <c r="Q197" i="8" s="1"/>
  <c r="M773" i="2"/>
  <c r="H773" i="2"/>
  <c r="N773" i="2"/>
  <c r="M745" i="2"/>
  <c r="H745" i="2"/>
  <c r="N745" i="2"/>
  <c r="L197" i="8"/>
  <c r="M197" i="8" s="1"/>
  <c r="N197" i="8" s="1"/>
  <c r="H197" i="8"/>
  <c r="I197" i="8" s="1"/>
  <c r="M773" i="4"/>
  <c r="I855" i="11"/>
  <c r="K773" i="4"/>
  <c r="H855" i="11"/>
  <c r="H773" i="4"/>
  <c r="G855" i="11"/>
  <c r="F855" i="11"/>
  <c r="K773" i="2"/>
  <c r="E855" i="11"/>
  <c r="D855" i="11"/>
  <c r="B855" i="11"/>
  <c r="C854" i="11"/>
  <c r="N854" i="11" s="1"/>
  <c r="M744" i="4"/>
  <c r="H744" i="4"/>
  <c r="N744" i="4"/>
  <c r="O190" i="8"/>
  <c r="F190" i="8"/>
  <c r="G190" i="8"/>
  <c r="J190" i="8"/>
  <c r="K190" i="8" s="1"/>
  <c r="P854" i="11"/>
  <c r="O854" i="11"/>
  <c r="M772" i="2"/>
  <c r="H772" i="2"/>
  <c r="N772" i="2"/>
  <c r="M744" i="2"/>
  <c r="H744" i="2"/>
  <c r="N744" i="2"/>
  <c r="L190" i="8"/>
  <c r="H190" i="8"/>
  <c r="I190" i="8"/>
  <c r="K854" i="11"/>
  <c r="M772" i="4"/>
  <c r="I854" i="11"/>
  <c r="K772" i="4"/>
  <c r="H854" i="11"/>
  <c r="H772" i="4"/>
  <c r="G854" i="11"/>
  <c r="F854" i="11"/>
  <c r="K772" i="2"/>
  <c r="E854" i="11"/>
  <c r="D854" i="11"/>
  <c r="B854" i="11"/>
  <c r="C853" i="11"/>
  <c r="N853" i="11" s="1"/>
  <c r="M743" i="4"/>
  <c r="N743" i="4"/>
  <c r="O22" i="8"/>
  <c r="F22" i="8"/>
  <c r="G22" i="8"/>
  <c r="J22" i="8"/>
  <c r="K22" i="8"/>
  <c r="P853" i="11"/>
  <c r="M771" i="2"/>
  <c r="N771" i="2"/>
  <c r="M743" i="2"/>
  <c r="N743" i="2"/>
  <c r="L22" i="8"/>
  <c r="H22" i="8"/>
  <c r="I22" i="8"/>
  <c r="M22" i="8"/>
  <c r="N22" i="8" s="1"/>
  <c r="M853" i="11"/>
  <c r="L853" i="11"/>
  <c r="M771" i="4"/>
  <c r="I853" i="11"/>
  <c r="K771" i="4"/>
  <c r="H853" i="11"/>
  <c r="H771" i="4"/>
  <c r="G853" i="11"/>
  <c r="F853" i="11"/>
  <c r="K771" i="2"/>
  <c r="E853" i="11"/>
  <c r="H771" i="2"/>
  <c r="D853" i="11"/>
  <c r="B853" i="11"/>
  <c r="C852" i="11"/>
  <c r="M742" i="4"/>
  <c r="N742" i="4"/>
  <c r="O240" i="8"/>
  <c r="P240" i="8" s="1"/>
  <c r="Q240" i="8" s="1"/>
  <c r="F240" i="8"/>
  <c r="G240" i="8"/>
  <c r="J240" i="8"/>
  <c r="K240" i="8"/>
  <c r="P852" i="11"/>
  <c r="M770" i="2"/>
  <c r="N770" i="2"/>
  <c r="M742" i="2"/>
  <c r="N742" i="2"/>
  <c r="L240" i="8"/>
  <c r="H240" i="8"/>
  <c r="I240" i="8" s="1"/>
  <c r="L852" i="11"/>
  <c r="M770" i="4"/>
  <c r="I852" i="11"/>
  <c r="K770" i="4"/>
  <c r="H852" i="11"/>
  <c r="H770" i="4"/>
  <c r="G852" i="11"/>
  <c r="F852" i="11"/>
  <c r="K770" i="2"/>
  <c r="E852" i="11"/>
  <c r="H770" i="2"/>
  <c r="D852" i="11"/>
  <c r="B852" i="11"/>
  <c r="C851" i="11"/>
  <c r="M741" i="4"/>
  <c r="N741" i="4"/>
  <c r="O165" i="8"/>
  <c r="F165" i="8"/>
  <c r="G165" i="8"/>
  <c r="J165" i="8"/>
  <c r="K165" i="8" s="1"/>
  <c r="M769" i="2"/>
  <c r="N769" i="2"/>
  <c r="M741" i="2"/>
  <c r="N741" i="2"/>
  <c r="L165" i="8"/>
  <c r="H165" i="8"/>
  <c r="I165" i="8" s="1"/>
  <c r="M769" i="4"/>
  <c r="I851" i="11"/>
  <c r="K769" i="4"/>
  <c r="H851" i="11"/>
  <c r="H769" i="4"/>
  <c r="G851" i="11"/>
  <c r="F851" i="11"/>
  <c r="K769" i="2"/>
  <c r="E851" i="11"/>
  <c r="H769" i="2"/>
  <c r="D851" i="11"/>
  <c r="B851" i="11"/>
  <c r="C850" i="11"/>
  <c r="O241" i="8"/>
  <c r="P241" i="8" s="1"/>
  <c r="Q241" i="8" s="1"/>
  <c r="F241" i="8"/>
  <c r="G241" i="8"/>
  <c r="J241" i="8"/>
  <c r="K241" i="8"/>
  <c r="P850" i="11"/>
  <c r="O850" i="11"/>
  <c r="N850" i="11"/>
  <c r="M768" i="2"/>
  <c r="N768" i="2"/>
  <c r="L241" i="8"/>
  <c r="H241" i="8"/>
  <c r="I241" i="8" s="1"/>
  <c r="M241" i="8" s="1"/>
  <c r="N241" i="8" s="1"/>
  <c r="M850" i="11"/>
  <c r="L850" i="11"/>
  <c r="K850" i="11"/>
  <c r="M768" i="4"/>
  <c r="I850" i="11"/>
  <c r="K768" i="4"/>
  <c r="H850" i="11"/>
  <c r="H768" i="4"/>
  <c r="G850" i="11"/>
  <c r="F850" i="11"/>
  <c r="K768" i="2"/>
  <c r="E850" i="11"/>
  <c r="H768" i="2"/>
  <c r="D850" i="11"/>
  <c r="B850" i="11"/>
  <c r="C849" i="11"/>
  <c r="P849" i="11"/>
  <c r="O849" i="11"/>
  <c r="N849" i="11"/>
  <c r="M767" i="4"/>
  <c r="I849" i="11"/>
  <c r="K767" i="4"/>
  <c r="H849" i="11"/>
  <c r="H767" i="4"/>
  <c r="G849" i="11"/>
  <c r="M767" i="2"/>
  <c r="F849" i="11"/>
  <c r="K767" i="2"/>
  <c r="E849" i="11"/>
  <c r="H767" i="2"/>
  <c r="D849" i="11"/>
  <c r="B849" i="11"/>
  <c r="C848" i="11"/>
  <c r="K848" i="11" s="1"/>
  <c r="L848" i="11"/>
  <c r="M766" i="4"/>
  <c r="I848" i="11"/>
  <c r="K766" i="4"/>
  <c r="H848" i="11"/>
  <c r="H766" i="4"/>
  <c r="G848" i="11"/>
  <c r="M766" i="2"/>
  <c r="F848" i="11"/>
  <c r="K766" i="2"/>
  <c r="E848" i="11"/>
  <c r="H766" i="2"/>
  <c r="D848" i="11"/>
  <c r="B848" i="11"/>
  <c r="C847" i="11"/>
  <c r="M847" i="11" s="1"/>
  <c r="P847" i="11"/>
  <c r="O847" i="11"/>
  <c r="N847" i="11"/>
  <c r="L847" i="11"/>
  <c r="M765" i="4"/>
  <c r="I847" i="11"/>
  <c r="K765" i="4"/>
  <c r="H847" i="11"/>
  <c r="H765" i="4"/>
  <c r="G847" i="11"/>
  <c r="M765" i="2"/>
  <c r="F847" i="11"/>
  <c r="K765" i="2"/>
  <c r="E847" i="11"/>
  <c r="H765" i="2"/>
  <c r="D847" i="11"/>
  <c r="B847" i="11"/>
  <c r="C846" i="11"/>
  <c r="K846" i="11" s="1"/>
  <c r="P846" i="11"/>
  <c r="M764" i="4"/>
  <c r="I846" i="11"/>
  <c r="K764" i="4"/>
  <c r="H846" i="11"/>
  <c r="H764" i="4"/>
  <c r="G846" i="11"/>
  <c r="M764" i="2"/>
  <c r="F846" i="11"/>
  <c r="K764" i="2"/>
  <c r="E846" i="11"/>
  <c r="H764" i="2"/>
  <c r="D846" i="11"/>
  <c r="B846" i="11"/>
  <c r="C845" i="11"/>
  <c r="M736" i="4"/>
  <c r="H736" i="4"/>
  <c r="N736" i="4"/>
  <c r="O239" i="8"/>
  <c r="P239" i="8" s="1"/>
  <c r="Q239" i="8" s="1"/>
  <c r="F239" i="8"/>
  <c r="G239" i="8"/>
  <c r="J239" i="8"/>
  <c r="K239" i="8" s="1"/>
  <c r="N845" i="11"/>
  <c r="M736" i="2"/>
  <c r="H736" i="2"/>
  <c r="N736" i="2"/>
  <c r="L239" i="8"/>
  <c r="H239" i="8"/>
  <c r="I239" i="8"/>
  <c r="M239" i="8"/>
  <c r="N239" i="8" s="1"/>
  <c r="L845" i="11"/>
  <c r="K845" i="11"/>
  <c r="I845" i="11"/>
  <c r="K763" i="4"/>
  <c r="H845" i="11"/>
  <c r="G845" i="11"/>
  <c r="F845" i="11"/>
  <c r="K763" i="2"/>
  <c r="E845" i="11"/>
  <c r="D845" i="11"/>
  <c r="B845" i="11"/>
  <c r="C844" i="11"/>
  <c r="M762" i="4"/>
  <c r="I844" i="11"/>
  <c r="K762" i="4"/>
  <c r="H844" i="11"/>
  <c r="H762" i="4"/>
  <c r="G844" i="11"/>
  <c r="M762" i="2"/>
  <c r="F844" i="11"/>
  <c r="K762" i="2"/>
  <c r="E844" i="11"/>
  <c r="H762" i="2"/>
  <c r="D844" i="11"/>
  <c r="B844" i="11"/>
  <c r="C843" i="11"/>
  <c r="N843" i="11" s="1"/>
  <c r="M761" i="4"/>
  <c r="I843" i="11"/>
  <c r="K761" i="4"/>
  <c r="H843" i="11"/>
  <c r="H761" i="4"/>
  <c r="G843" i="11"/>
  <c r="M761" i="2"/>
  <c r="F843" i="11"/>
  <c r="K761" i="2"/>
  <c r="E843" i="11"/>
  <c r="H761" i="2"/>
  <c r="D843" i="11"/>
  <c r="B843" i="11"/>
  <c r="C842" i="11"/>
  <c r="N842" i="11" s="1"/>
  <c r="M760" i="4"/>
  <c r="I842" i="11"/>
  <c r="K760" i="4"/>
  <c r="H842" i="11"/>
  <c r="H760" i="4"/>
  <c r="G842" i="11"/>
  <c r="M760" i="2"/>
  <c r="F842" i="11"/>
  <c r="K760" i="2"/>
  <c r="E842" i="11"/>
  <c r="H760" i="2"/>
  <c r="D842" i="11"/>
  <c r="B842" i="11"/>
  <c r="C841" i="11"/>
  <c r="P841" i="11" s="1"/>
  <c r="O841" i="11"/>
  <c r="K841" i="11"/>
  <c r="M759" i="4"/>
  <c r="I841" i="11"/>
  <c r="K759" i="4"/>
  <c r="H841" i="11"/>
  <c r="H759" i="4"/>
  <c r="G841" i="11"/>
  <c r="M759" i="2"/>
  <c r="F841" i="11"/>
  <c r="K759" i="2"/>
  <c r="E841" i="11"/>
  <c r="H759" i="2"/>
  <c r="D841" i="11"/>
  <c r="B841" i="11"/>
  <c r="C840" i="11"/>
  <c r="N840" i="11" s="1"/>
  <c r="L840" i="11"/>
  <c r="K840" i="11"/>
  <c r="I840" i="11"/>
  <c r="K758" i="4"/>
  <c r="H840" i="11"/>
  <c r="G840" i="11"/>
  <c r="F840" i="11"/>
  <c r="K758" i="2"/>
  <c r="E840" i="11"/>
  <c r="D840" i="11"/>
  <c r="B840" i="11"/>
  <c r="C839" i="11"/>
  <c r="I839" i="11"/>
  <c r="K757" i="4"/>
  <c r="H839" i="11"/>
  <c r="G839" i="11"/>
  <c r="F839" i="11"/>
  <c r="K757" i="2"/>
  <c r="E839" i="11"/>
  <c r="D839" i="11"/>
  <c r="B839" i="11"/>
  <c r="C833" i="11"/>
  <c r="N833" i="11" s="1"/>
  <c r="I833" i="11"/>
  <c r="K756" i="4"/>
  <c r="H833" i="11"/>
  <c r="G833" i="11"/>
  <c r="F833" i="11"/>
  <c r="K756" i="2"/>
  <c r="E833" i="11"/>
  <c r="D833" i="11"/>
  <c r="B833" i="11"/>
  <c r="C832" i="11"/>
  <c r="N832" i="11" s="1"/>
  <c r="I832" i="11"/>
  <c r="K755" i="4"/>
  <c r="H832" i="11"/>
  <c r="G832" i="11"/>
  <c r="F832" i="11"/>
  <c r="K755" i="2"/>
  <c r="E832" i="11"/>
  <c r="D832" i="11"/>
  <c r="B832" i="11"/>
  <c r="C831" i="11"/>
  <c r="N831" i="11" s="1"/>
  <c r="L831" i="11"/>
  <c r="I831" i="11"/>
  <c r="K754" i="4"/>
  <c r="H831" i="11"/>
  <c r="H754" i="4"/>
  <c r="G831" i="11"/>
  <c r="F831" i="11"/>
  <c r="K754" i="2"/>
  <c r="E831" i="11"/>
  <c r="H754" i="2"/>
  <c r="D831" i="11"/>
  <c r="B831" i="11"/>
  <c r="C830" i="11"/>
  <c r="L830" i="11" s="1"/>
  <c r="P830" i="11"/>
  <c r="N830" i="11"/>
  <c r="M830" i="11"/>
  <c r="K830" i="11"/>
  <c r="M753" i="4"/>
  <c r="I830" i="11"/>
  <c r="K753" i="4"/>
  <c r="H830" i="11"/>
  <c r="H753" i="4"/>
  <c r="G830" i="11"/>
  <c r="M753" i="2"/>
  <c r="F830" i="11"/>
  <c r="K753" i="2"/>
  <c r="E830" i="11"/>
  <c r="H753" i="2"/>
  <c r="D830" i="11"/>
  <c r="B830" i="11"/>
  <c r="C829" i="11"/>
  <c r="N829" i="11" s="1"/>
  <c r="O829" i="11"/>
  <c r="M829" i="11"/>
  <c r="M752" i="4"/>
  <c r="I829" i="11"/>
  <c r="K752" i="4"/>
  <c r="H829" i="11"/>
  <c r="H752" i="4"/>
  <c r="G829" i="11"/>
  <c r="M752" i="2"/>
  <c r="F829" i="11"/>
  <c r="K752" i="2"/>
  <c r="E829" i="11"/>
  <c r="H752" i="2"/>
  <c r="D829" i="11"/>
  <c r="B829" i="11"/>
  <c r="C828" i="11"/>
  <c r="M751" i="4"/>
  <c r="I828" i="11"/>
  <c r="K751" i="4"/>
  <c r="H828" i="11"/>
  <c r="H751" i="4"/>
  <c r="G828" i="11"/>
  <c r="M751" i="2"/>
  <c r="F828" i="11"/>
  <c r="K751" i="2"/>
  <c r="E828" i="11"/>
  <c r="H751" i="2"/>
  <c r="D828" i="11"/>
  <c r="B828" i="11"/>
  <c r="C827" i="11"/>
  <c r="L827" i="11" s="1"/>
  <c r="M750" i="4"/>
  <c r="I827" i="11"/>
  <c r="K750" i="4"/>
  <c r="H827" i="11"/>
  <c r="H750" i="4"/>
  <c r="G827" i="11"/>
  <c r="M750" i="2"/>
  <c r="F827" i="11"/>
  <c r="K750" i="2"/>
  <c r="E827" i="11"/>
  <c r="H750" i="2"/>
  <c r="D827" i="11"/>
  <c r="B827" i="11"/>
  <c r="C826" i="11"/>
  <c r="P826" i="11" s="1"/>
  <c r="M826" i="11"/>
  <c r="M749" i="4"/>
  <c r="I826" i="11"/>
  <c r="K749" i="4"/>
  <c r="H826" i="11"/>
  <c r="H749" i="4"/>
  <c r="G826" i="11"/>
  <c r="M749" i="2"/>
  <c r="F826" i="11"/>
  <c r="K749" i="2"/>
  <c r="E826" i="11"/>
  <c r="H749" i="2"/>
  <c r="D826" i="11"/>
  <c r="B826" i="11"/>
  <c r="C825" i="11"/>
  <c r="P825" i="11" s="1"/>
  <c r="O825" i="11"/>
  <c r="N825" i="11"/>
  <c r="L825" i="11"/>
  <c r="K825" i="11"/>
  <c r="M748" i="4"/>
  <c r="I825" i="11"/>
  <c r="K748" i="4"/>
  <c r="H825" i="11"/>
  <c r="H748" i="4"/>
  <c r="G825" i="11"/>
  <c r="M748" i="2"/>
  <c r="F825" i="11"/>
  <c r="K748" i="2"/>
  <c r="E825" i="11"/>
  <c r="H748" i="2"/>
  <c r="D825" i="11"/>
  <c r="B825" i="11"/>
  <c r="C824" i="11"/>
  <c r="O824" i="11" s="1"/>
  <c r="P824" i="11"/>
  <c r="N824" i="11"/>
  <c r="M747" i="4"/>
  <c r="I824" i="11"/>
  <c r="K747" i="4"/>
  <c r="H824" i="11"/>
  <c r="H747" i="4"/>
  <c r="G824" i="11"/>
  <c r="M747" i="2"/>
  <c r="F824" i="11"/>
  <c r="K747" i="2"/>
  <c r="E824" i="11"/>
  <c r="H747" i="2"/>
  <c r="D824" i="11"/>
  <c r="B824" i="11"/>
  <c r="C823" i="11"/>
  <c r="M746" i="4"/>
  <c r="I823" i="11"/>
  <c r="K746" i="4"/>
  <c r="H823" i="11"/>
  <c r="H746" i="4"/>
  <c r="G823" i="11"/>
  <c r="M746" i="2"/>
  <c r="F823" i="11"/>
  <c r="K746" i="2"/>
  <c r="E823" i="11"/>
  <c r="H746" i="2"/>
  <c r="D823" i="11"/>
  <c r="B823" i="11"/>
  <c r="C822" i="11"/>
  <c r="I822" i="11"/>
  <c r="K745" i="4"/>
  <c r="H822" i="11"/>
  <c r="G822" i="11"/>
  <c r="F822" i="11"/>
  <c r="K745" i="2"/>
  <c r="E822" i="11"/>
  <c r="D822" i="11"/>
  <c r="B822" i="11"/>
  <c r="C821" i="11"/>
  <c r="N821" i="11"/>
  <c r="K821" i="11"/>
  <c r="I821" i="11"/>
  <c r="K744" i="4"/>
  <c r="H821" i="11"/>
  <c r="G821" i="11"/>
  <c r="F821" i="11"/>
  <c r="K744" i="2"/>
  <c r="E821" i="11"/>
  <c r="D821" i="11"/>
  <c r="B821" i="11"/>
  <c r="C820" i="11"/>
  <c r="I820" i="11"/>
  <c r="K743" i="4"/>
  <c r="H820" i="11"/>
  <c r="H743" i="4"/>
  <c r="G820" i="11"/>
  <c r="F820" i="11"/>
  <c r="K743" i="2"/>
  <c r="E820" i="11"/>
  <c r="H743" i="2"/>
  <c r="D820" i="11"/>
  <c r="B820" i="11"/>
  <c r="C819" i="11"/>
  <c r="N819" i="11" s="1"/>
  <c r="O819" i="11"/>
  <c r="I819" i="11"/>
  <c r="K742" i="4"/>
  <c r="H819" i="11"/>
  <c r="H742" i="4"/>
  <c r="G819" i="11"/>
  <c r="F819" i="11"/>
  <c r="K742" i="2"/>
  <c r="E819" i="11"/>
  <c r="H742" i="2"/>
  <c r="D819" i="11"/>
  <c r="B819" i="11"/>
  <c r="C818" i="11"/>
  <c r="N818" i="11"/>
  <c r="K818" i="11"/>
  <c r="I818" i="11"/>
  <c r="K741" i="4"/>
  <c r="H818" i="11"/>
  <c r="H741" i="4"/>
  <c r="G818" i="11"/>
  <c r="F818" i="11"/>
  <c r="K741" i="2"/>
  <c r="E818" i="11"/>
  <c r="H741" i="2"/>
  <c r="D818" i="11"/>
  <c r="B818" i="11"/>
  <c r="C817" i="11"/>
  <c r="P817" i="11" s="1"/>
  <c r="N817" i="11"/>
  <c r="M817" i="11"/>
  <c r="L817" i="11"/>
  <c r="K817" i="11"/>
  <c r="M740" i="4"/>
  <c r="I817" i="11"/>
  <c r="K740" i="4"/>
  <c r="H817" i="11"/>
  <c r="H740" i="4"/>
  <c r="G817" i="11"/>
  <c r="M740" i="2"/>
  <c r="F817" i="11"/>
  <c r="K740" i="2"/>
  <c r="E817" i="11"/>
  <c r="H740" i="2"/>
  <c r="D817" i="11"/>
  <c r="B817" i="11"/>
  <c r="C816" i="11"/>
  <c r="K816" i="11" s="1"/>
  <c r="M710" i="4"/>
  <c r="N710" i="4"/>
  <c r="O237" i="8"/>
  <c r="F237" i="8"/>
  <c r="G237" i="8"/>
  <c r="J237" i="8"/>
  <c r="K237" i="8" s="1"/>
  <c r="M739" i="2"/>
  <c r="N739" i="2"/>
  <c r="M710" i="2"/>
  <c r="N710" i="2"/>
  <c r="L237" i="8"/>
  <c r="M237" i="8" s="1"/>
  <c r="N237" i="8" s="1"/>
  <c r="H237" i="8"/>
  <c r="I237" i="8" s="1"/>
  <c r="M739" i="4"/>
  <c r="I816" i="11"/>
  <c r="K739" i="4"/>
  <c r="H816" i="11"/>
  <c r="H739" i="4"/>
  <c r="G816" i="11"/>
  <c r="F816" i="11"/>
  <c r="K739" i="2"/>
  <c r="E816" i="11"/>
  <c r="H739" i="2"/>
  <c r="D816" i="11"/>
  <c r="B816" i="11"/>
  <c r="C815" i="11"/>
  <c r="M738" i="4"/>
  <c r="I815" i="11"/>
  <c r="K738" i="4"/>
  <c r="H815" i="11"/>
  <c r="H738" i="4"/>
  <c r="G815" i="11"/>
  <c r="M738" i="2"/>
  <c r="F815" i="11"/>
  <c r="K738" i="2"/>
  <c r="E815" i="11"/>
  <c r="H738" i="2"/>
  <c r="D815" i="11"/>
  <c r="B815" i="11"/>
  <c r="C814" i="11"/>
  <c r="M737" i="4"/>
  <c r="I814" i="11"/>
  <c r="K737" i="4"/>
  <c r="H814" i="11"/>
  <c r="H737" i="4"/>
  <c r="G814" i="11"/>
  <c r="M737" i="2"/>
  <c r="F814" i="11"/>
  <c r="K737" i="2"/>
  <c r="E814" i="11"/>
  <c r="H737" i="2"/>
  <c r="D814" i="11"/>
  <c r="B814" i="11"/>
  <c r="C813" i="11"/>
  <c r="K813" i="11" s="1"/>
  <c r="M707" i="4"/>
  <c r="N707" i="4"/>
  <c r="O236" i="8"/>
  <c r="F236" i="8"/>
  <c r="G236" i="8"/>
  <c r="J236" i="8"/>
  <c r="K236" i="8"/>
  <c r="P236" i="8"/>
  <c r="Q236" i="8"/>
  <c r="M707" i="2"/>
  <c r="N707" i="2"/>
  <c r="L236" i="8"/>
  <c r="M236" i="8" s="1"/>
  <c r="N236" i="8" s="1"/>
  <c r="H236" i="8"/>
  <c r="I236" i="8"/>
  <c r="L813" i="11"/>
  <c r="I813" i="11"/>
  <c r="K736" i="4"/>
  <c r="H813" i="11"/>
  <c r="G813" i="11"/>
  <c r="F813" i="11"/>
  <c r="K736" i="2"/>
  <c r="E813" i="11"/>
  <c r="D813" i="11"/>
  <c r="B813" i="11"/>
  <c r="C812" i="11"/>
  <c r="M735" i="4"/>
  <c r="I812" i="11"/>
  <c r="K735" i="4"/>
  <c r="H812" i="11"/>
  <c r="H735" i="4"/>
  <c r="G812" i="11"/>
  <c r="M735" i="2"/>
  <c r="F812" i="11"/>
  <c r="K735" i="2"/>
  <c r="E812" i="11"/>
  <c r="H735" i="2"/>
  <c r="D812" i="11"/>
  <c r="B812" i="11"/>
  <c r="C811" i="11"/>
  <c r="P811" i="11" s="1"/>
  <c r="M734" i="4"/>
  <c r="I811" i="11"/>
  <c r="K734" i="4"/>
  <c r="H811" i="11"/>
  <c r="H734" i="4"/>
  <c r="G811" i="11"/>
  <c r="M734" i="2"/>
  <c r="F811" i="11"/>
  <c r="K734" i="2"/>
  <c r="E811" i="11"/>
  <c r="H734" i="2"/>
  <c r="D811" i="11"/>
  <c r="B811" i="11"/>
  <c r="C810" i="11"/>
  <c r="M733" i="4"/>
  <c r="I810" i="11"/>
  <c r="K733" i="4"/>
  <c r="H810" i="11"/>
  <c r="H733" i="4"/>
  <c r="G810" i="11"/>
  <c r="M733" i="2"/>
  <c r="F810" i="11"/>
  <c r="K733" i="2"/>
  <c r="E810" i="11"/>
  <c r="H733" i="2"/>
  <c r="D810" i="11"/>
  <c r="B810" i="11"/>
  <c r="C809" i="11"/>
  <c r="K809" i="11" s="1"/>
  <c r="P809" i="11"/>
  <c r="O809" i="11"/>
  <c r="N809" i="11"/>
  <c r="M809" i="11"/>
  <c r="M732" i="4"/>
  <c r="I809" i="11"/>
  <c r="K732" i="4"/>
  <c r="H809" i="11"/>
  <c r="H732" i="4"/>
  <c r="G809" i="11"/>
  <c r="M732" i="2"/>
  <c r="F809" i="11"/>
  <c r="K732" i="2"/>
  <c r="E809" i="11"/>
  <c r="H732" i="2"/>
  <c r="D809" i="11"/>
  <c r="B809" i="11"/>
  <c r="C808" i="11"/>
  <c r="P808" i="11" s="1"/>
  <c r="M731" i="4"/>
  <c r="I808" i="11"/>
  <c r="K731" i="4"/>
  <c r="H808" i="11"/>
  <c r="H731" i="4"/>
  <c r="G808" i="11"/>
  <c r="M731" i="2"/>
  <c r="F808" i="11"/>
  <c r="K731" i="2"/>
  <c r="E808" i="11"/>
  <c r="H731" i="2"/>
  <c r="D808" i="11"/>
  <c r="B808" i="11"/>
  <c r="C807" i="11"/>
  <c r="M730" i="4"/>
  <c r="I807" i="11"/>
  <c r="K730" i="4"/>
  <c r="H807" i="11"/>
  <c r="H730" i="4"/>
  <c r="G807" i="11"/>
  <c r="M730" i="2"/>
  <c r="F807" i="11"/>
  <c r="K730" i="2"/>
  <c r="E807" i="11"/>
  <c r="H730" i="2"/>
  <c r="D807" i="11"/>
  <c r="B807" i="11"/>
  <c r="C806" i="11"/>
  <c r="M729" i="4"/>
  <c r="I806" i="11"/>
  <c r="K729" i="4"/>
  <c r="H806" i="11"/>
  <c r="H729" i="4"/>
  <c r="G806" i="11"/>
  <c r="M729" i="2"/>
  <c r="F806" i="11"/>
  <c r="K729" i="2"/>
  <c r="E806" i="11"/>
  <c r="H729" i="2"/>
  <c r="D806" i="11"/>
  <c r="B806" i="11"/>
  <c r="C805" i="11"/>
  <c r="O805" i="11" s="1"/>
  <c r="N805" i="11"/>
  <c r="M728" i="4"/>
  <c r="I805" i="11"/>
  <c r="K728" i="4"/>
  <c r="H805" i="11"/>
  <c r="H728" i="4"/>
  <c r="G805" i="11"/>
  <c r="M728" i="2"/>
  <c r="F805" i="11"/>
  <c r="K728" i="2"/>
  <c r="E805" i="11"/>
  <c r="H728" i="2"/>
  <c r="D805" i="11"/>
  <c r="B805" i="11"/>
  <c r="C804" i="11"/>
  <c r="M727" i="4"/>
  <c r="I804" i="11"/>
  <c r="K727" i="4"/>
  <c r="H804" i="11"/>
  <c r="H727" i="4"/>
  <c r="G804" i="11"/>
  <c r="M727" i="2"/>
  <c r="F804" i="11"/>
  <c r="K727" i="2"/>
  <c r="E804" i="11"/>
  <c r="H727" i="2"/>
  <c r="D804" i="11"/>
  <c r="B804" i="11"/>
  <c r="C803" i="11"/>
  <c r="M726" i="4"/>
  <c r="I803" i="11"/>
  <c r="K726" i="4"/>
  <c r="H803" i="11"/>
  <c r="H726" i="4"/>
  <c r="G803" i="11"/>
  <c r="M726" i="2"/>
  <c r="F803" i="11"/>
  <c r="K726" i="2"/>
  <c r="E803" i="11"/>
  <c r="H726" i="2"/>
  <c r="D803" i="11"/>
  <c r="B803" i="11"/>
  <c r="C802" i="11"/>
  <c r="N802" i="11" s="1"/>
  <c r="P802" i="11"/>
  <c r="K802" i="11"/>
  <c r="M725" i="4"/>
  <c r="I802" i="11"/>
  <c r="K725" i="4"/>
  <c r="H802" i="11"/>
  <c r="H725" i="4"/>
  <c r="G802" i="11"/>
  <c r="M725" i="2"/>
  <c r="F802" i="11"/>
  <c r="K725" i="2"/>
  <c r="E802" i="11"/>
  <c r="H725" i="2"/>
  <c r="D802" i="11"/>
  <c r="B802" i="11"/>
  <c r="C801" i="11"/>
  <c r="M724" i="4"/>
  <c r="I801" i="11"/>
  <c r="K724" i="4"/>
  <c r="H801" i="11"/>
  <c r="H724" i="4"/>
  <c r="G801" i="11"/>
  <c r="M724" i="2"/>
  <c r="F801" i="11"/>
  <c r="K724" i="2"/>
  <c r="E801" i="11"/>
  <c r="H724" i="2"/>
  <c r="D801" i="11"/>
  <c r="B801" i="11"/>
  <c r="C800" i="11"/>
  <c r="M723" i="4"/>
  <c r="I800" i="11"/>
  <c r="K723" i="4"/>
  <c r="H800" i="11"/>
  <c r="H723" i="4"/>
  <c r="G800" i="11"/>
  <c r="M723" i="2"/>
  <c r="F800" i="11"/>
  <c r="K723" i="2"/>
  <c r="E800" i="11"/>
  <c r="H723" i="2"/>
  <c r="D800" i="11"/>
  <c r="B800" i="11"/>
  <c r="C799" i="11"/>
  <c r="P799" i="11" s="1"/>
  <c r="M799" i="11"/>
  <c r="L799" i="11"/>
  <c r="M722" i="4"/>
  <c r="I799" i="11"/>
  <c r="K722" i="4"/>
  <c r="H799" i="11"/>
  <c r="H722" i="4"/>
  <c r="G799" i="11"/>
  <c r="M722" i="2"/>
  <c r="F799" i="11"/>
  <c r="K722" i="2"/>
  <c r="E799" i="11"/>
  <c r="H722" i="2"/>
  <c r="D799" i="11"/>
  <c r="B799" i="11"/>
  <c r="C798" i="11"/>
  <c r="O798" i="11" s="1"/>
  <c r="P798" i="11"/>
  <c r="N798" i="11"/>
  <c r="M798" i="11"/>
  <c r="L798" i="11"/>
  <c r="K798" i="11"/>
  <c r="M721" i="4"/>
  <c r="I798" i="11"/>
  <c r="K721" i="4"/>
  <c r="H798" i="11"/>
  <c r="H721" i="4"/>
  <c r="G798" i="11"/>
  <c r="M721" i="2"/>
  <c r="F798" i="11"/>
  <c r="K721" i="2"/>
  <c r="E798" i="11"/>
  <c r="H721" i="2"/>
  <c r="D798" i="11"/>
  <c r="B798" i="11"/>
  <c r="C797" i="11"/>
  <c r="P797" i="11"/>
  <c r="O797" i="11"/>
  <c r="M720" i="4"/>
  <c r="I797" i="11"/>
  <c r="K720" i="4"/>
  <c r="H797" i="11"/>
  <c r="H720" i="4"/>
  <c r="G797" i="11"/>
  <c r="M720" i="2"/>
  <c r="F797" i="11"/>
  <c r="K720" i="2"/>
  <c r="E797" i="11"/>
  <c r="H720" i="2"/>
  <c r="D797" i="11"/>
  <c r="B797" i="11"/>
  <c r="C796" i="11"/>
  <c r="N796" i="11" s="1"/>
  <c r="K796" i="11"/>
  <c r="M719" i="4"/>
  <c r="I796" i="11"/>
  <c r="K719" i="4"/>
  <c r="H796" i="11"/>
  <c r="H719" i="4"/>
  <c r="G796" i="11"/>
  <c r="M719" i="2"/>
  <c r="F796" i="11"/>
  <c r="K719" i="2"/>
  <c r="E796" i="11"/>
  <c r="H719" i="2"/>
  <c r="D796" i="11"/>
  <c r="B796" i="11"/>
  <c r="C795" i="11"/>
  <c r="K795" i="11" s="1"/>
  <c r="M695" i="4"/>
  <c r="H695" i="4"/>
  <c r="N695" i="4"/>
  <c r="O233" i="8"/>
  <c r="P233" i="8" s="1"/>
  <c r="Q233" i="8" s="1"/>
  <c r="F233" i="8"/>
  <c r="G233" i="8"/>
  <c r="J233" i="8"/>
  <c r="K233" i="8"/>
  <c r="P795" i="11"/>
  <c r="O795" i="11"/>
  <c r="N795" i="11"/>
  <c r="M718" i="2"/>
  <c r="H718" i="2"/>
  <c r="N718" i="2"/>
  <c r="M695" i="2"/>
  <c r="H695" i="2"/>
  <c r="N695" i="2"/>
  <c r="L233" i="8"/>
  <c r="M233" i="8" s="1"/>
  <c r="N233" i="8" s="1"/>
  <c r="M767" i="11" s="1"/>
  <c r="H233" i="8"/>
  <c r="I233" i="8" s="1"/>
  <c r="M795" i="11"/>
  <c r="L795" i="11"/>
  <c r="M718" i="4"/>
  <c r="I795" i="11"/>
  <c r="K718" i="4"/>
  <c r="H795" i="11"/>
  <c r="H718" i="4"/>
  <c r="G795" i="11"/>
  <c r="F795" i="11"/>
  <c r="K718" i="2"/>
  <c r="E795" i="11"/>
  <c r="D795" i="11"/>
  <c r="B795" i="11"/>
  <c r="C794" i="11"/>
  <c r="M694" i="4"/>
  <c r="H694" i="4"/>
  <c r="N694" i="4"/>
  <c r="O232" i="8"/>
  <c r="F232" i="8"/>
  <c r="G232" i="8"/>
  <c r="J232" i="8"/>
  <c r="K232" i="8" s="1"/>
  <c r="P794" i="11"/>
  <c r="O794" i="11"/>
  <c r="N794" i="11"/>
  <c r="M717" i="2"/>
  <c r="H717" i="2"/>
  <c r="N717" i="2"/>
  <c r="M694" i="2"/>
  <c r="H694" i="2"/>
  <c r="N694" i="2"/>
  <c r="L232" i="8"/>
  <c r="M232" i="8" s="1"/>
  <c r="N232" i="8" s="1"/>
  <c r="H232" i="8"/>
  <c r="I232" i="8"/>
  <c r="L794" i="11"/>
  <c r="M717" i="4"/>
  <c r="I794" i="11"/>
  <c r="K717" i="4"/>
  <c r="H794" i="11"/>
  <c r="H717" i="4"/>
  <c r="G794" i="11"/>
  <c r="F794" i="11"/>
  <c r="K717" i="2"/>
  <c r="E794" i="11"/>
  <c r="D794" i="11"/>
  <c r="B794" i="11"/>
  <c r="C793" i="11"/>
  <c r="M693" i="4"/>
  <c r="N693" i="4"/>
  <c r="O231" i="8"/>
  <c r="P231" i="8" s="1"/>
  <c r="Q231" i="8" s="1"/>
  <c r="F231" i="8"/>
  <c r="G231" i="8"/>
  <c r="J231" i="8"/>
  <c r="K231" i="8"/>
  <c r="P793" i="11"/>
  <c r="O793" i="11"/>
  <c r="M716" i="2"/>
  <c r="N716" i="2"/>
  <c r="M693" i="2"/>
  <c r="N693" i="2"/>
  <c r="L231" i="8"/>
  <c r="H231" i="8"/>
  <c r="I231" i="8" s="1"/>
  <c r="M793" i="11"/>
  <c r="K793" i="11"/>
  <c r="M716" i="4"/>
  <c r="I793" i="11"/>
  <c r="K716" i="4"/>
  <c r="H793" i="11"/>
  <c r="H716" i="4"/>
  <c r="G793" i="11"/>
  <c r="F793" i="11"/>
  <c r="K716" i="2"/>
  <c r="E793" i="11"/>
  <c r="H716" i="2"/>
  <c r="D793" i="11"/>
  <c r="B793" i="11"/>
  <c r="C792" i="11"/>
  <c r="K792" i="11" s="1"/>
  <c r="L792" i="11"/>
  <c r="M715" i="4"/>
  <c r="I792" i="11"/>
  <c r="K715" i="4"/>
  <c r="H792" i="11"/>
  <c r="H715" i="4"/>
  <c r="G792" i="11"/>
  <c r="M715" i="2"/>
  <c r="F792" i="11"/>
  <c r="K715" i="2"/>
  <c r="E792" i="11"/>
  <c r="H715" i="2"/>
  <c r="D792" i="11"/>
  <c r="B792" i="11"/>
  <c r="C791" i="11"/>
  <c r="M691" i="4"/>
  <c r="H691" i="4"/>
  <c r="N691" i="4"/>
  <c r="O230" i="8"/>
  <c r="F230" i="8"/>
  <c r="G230" i="8"/>
  <c r="J230" i="8"/>
  <c r="K230" i="8" s="1"/>
  <c r="P230" i="8"/>
  <c r="Q230" i="8" s="1"/>
  <c r="P763" i="11" s="1"/>
  <c r="M714" i="2"/>
  <c r="H714" i="2"/>
  <c r="N714" i="2"/>
  <c r="M691" i="2"/>
  <c r="H691" i="2"/>
  <c r="N691" i="2"/>
  <c r="L230" i="8"/>
  <c r="M230" i="8" s="1"/>
  <c r="N230" i="8" s="1"/>
  <c r="H230" i="8"/>
  <c r="I230" i="8"/>
  <c r="M714" i="4"/>
  <c r="I791" i="11"/>
  <c r="K714" i="4"/>
  <c r="H791" i="11"/>
  <c r="H714" i="4"/>
  <c r="G791" i="11"/>
  <c r="F791" i="11"/>
  <c r="K714" i="2"/>
  <c r="E791" i="11"/>
  <c r="D791" i="11"/>
  <c r="B791" i="11"/>
  <c r="C790" i="11"/>
  <c r="M713" i="4"/>
  <c r="I790" i="11"/>
  <c r="K713" i="4"/>
  <c r="H790" i="11"/>
  <c r="H713" i="4"/>
  <c r="G790" i="11"/>
  <c r="M713" i="2"/>
  <c r="F790" i="11"/>
  <c r="K713" i="2"/>
  <c r="E790" i="11"/>
  <c r="H713" i="2"/>
  <c r="D790" i="11"/>
  <c r="B790" i="11"/>
  <c r="C789" i="11"/>
  <c r="L789" i="11" s="1"/>
  <c r="M689" i="4"/>
  <c r="H689" i="4"/>
  <c r="N689" i="4"/>
  <c r="O229" i="8"/>
  <c r="F229" i="8"/>
  <c r="G229" i="8"/>
  <c r="J229" i="8"/>
  <c r="K229" i="8" s="1"/>
  <c r="P789" i="11"/>
  <c r="M712" i="2"/>
  <c r="H712" i="2"/>
  <c r="N712" i="2"/>
  <c r="M689" i="2"/>
  <c r="H689" i="2"/>
  <c r="N689" i="2"/>
  <c r="L229" i="8"/>
  <c r="H229" i="8"/>
  <c r="I229" i="8"/>
  <c r="M712" i="4"/>
  <c r="I789" i="11"/>
  <c r="K712" i="4"/>
  <c r="H789" i="11"/>
  <c r="H712" i="4"/>
  <c r="G789" i="11"/>
  <c r="F789" i="11"/>
  <c r="K712" i="2"/>
  <c r="E789" i="11"/>
  <c r="D789" i="11"/>
  <c r="B789" i="11"/>
  <c r="C788" i="11"/>
  <c r="P788" i="11" s="1"/>
  <c r="K788" i="11"/>
  <c r="M711" i="4"/>
  <c r="I788" i="11"/>
  <c r="K711" i="4"/>
  <c r="H788" i="11"/>
  <c r="H711" i="4"/>
  <c r="G788" i="11"/>
  <c r="M711" i="2"/>
  <c r="F788" i="11"/>
  <c r="K711" i="2"/>
  <c r="E788" i="11"/>
  <c r="H711" i="2"/>
  <c r="D788" i="11"/>
  <c r="B788" i="11"/>
  <c r="C787" i="11"/>
  <c r="I787" i="11"/>
  <c r="K710" i="4"/>
  <c r="H787" i="11"/>
  <c r="H710" i="4"/>
  <c r="G787" i="11"/>
  <c r="F787" i="11"/>
  <c r="K710" i="2"/>
  <c r="E787" i="11"/>
  <c r="H710" i="2"/>
  <c r="D787" i="11"/>
  <c r="B787" i="11"/>
  <c r="C781" i="11"/>
  <c r="P781" i="11" s="1"/>
  <c r="M709" i="4"/>
  <c r="I781" i="11"/>
  <c r="K709" i="4"/>
  <c r="H781" i="11"/>
  <c r="H709" i="4"/>
  <c r="G781" i="11"/>
  <c r="M709" i="2"/>
  <c r="F781" i="11"/>
  <c r="K709" i="2"/>
  <c r="E781" i="11"/>
  <c r="H709" i="2"/>
  <c r="D781" i="11"/>
  <c r="B781" i="11"/>
  <c r="C780" i="11"/>
  <c r="K780" i="11"/>
  <c r="M708" i="4"/>
  <c r="I780" i="11"/>
  <c r="K708" i="4"/>
  <c r="H780" i="11"/>
  <c r="H708" i="4"/>
  <c r="G780" i="11"/>
  <c r="M708" i="2"/>
  <c r="F780" i="11"/>
  <c r="K708" i="2"/>
  <c r="E780" i="11"/>
  <c r="H708" i="2"/>
  <c r="D780" i="11"/>
  <c r="B780" i="11"/>
  <c r="C779" i="11"/>
  <c r="I779" i="11"/>
  <c r="K707" i="4"/>
  <c r="H779" i="11"/>
  <c r="H707" i="4"/>
  <c r="G779" i="11"/>
  <c r="F779" i="11"/>
  <c r="K707" i="2"/>
  <c r="E779" i="11"/>
  <c r="H707" i="2"/>
  <c r="D779" i="11"/>
  <c r="B779" i="11"/>
  <c r="C778" i="11"/>
  <c r="P778" i="11" s="1"/>
  <c r="N778" i="11"/>
  <c r="L778" i="11"/>
  <c r="M706" i="4"/>
  <c r="I778" i="11"/>
  <c r="K706" i="4"/>
  <c r="H778" i="11"/>
  <c r="H706" i="4"/>
  <c r="G778" i="11"/>
  <c r="M706" i="2"/>
  <c r="F778" i="11"/>
  <c r="K706" i="2"/>
  <c r="E778" i="11"/>
  <c r="H706" i="2"/>
  <c r="D778" i="11"/>
  <c r="B778" i="11"/>
  <c r="C777" i="11"/>
  <c r="M705" i="4"/>
  <c r="I777" i="11"/>
  <c r="K705" i="4"/>
  <c r="H777" i="11"/>
  <c r="H705" i="4"/>
  <c r="G777" i="11"/>
  <c r="M705" i="2"/>
  <c r="F777" i="11"/>
  <c r="K705" i="2"/>
  <c r="E777" i="11"/>
  <c r="H705" i="2"/>
  <c r="D777" i="11"/>
  <c r="B777" i="11"/>
  <c r="C776" i="11"/>
  <c r="K776" i="11" s="1"/>
  <c r="M704" i="4"/>
  <c r="I776" i="11"/>
  <c r="K704" i="4"/>
  <c r="H776" i="11"/>
  <c r="H704" i="4"/>
  <c r="G776" i="11"/>
  <c r="M704" i="2"/>
  <c r="F776" i="11"/>
  <c r="K704" i="2"/>
  <c r="E776" i="11"/>
  <c r="H704" i="2"/>
  <c r="D776" i="11"/>
  <c r="B776" i="11"/>
  <c r="C775" i="11"/>
  <c r="O775" i="11" s="1"/>
  <c r="P775" i="11"/>
  <c r="N775" i="11"/>
  <c r="L775" i="11"/>
  <c r="M703" i="4"/>
  <c r="I775" i="11"/>
  <c r="K703" i="4"/>
  <c r="H775" i="11"/>
  <c r="H703" i="4"/>
  <c r="G775" i="11"/>
  <c r="M703" i="2"/>
  <c r="F775" i="11"/>
  <c r="K703" i="2"/>
  <c r="E775" i="11"/>
  <c r="H703" i="2"/>
  <c r="D775" i="11"/>
  <c r="B775" i="11"/>
  <c r="C774" i="11"/>
  <c r="L774" i="11" s="1"/>
  <c r="M702" i="4"/>
  <c r="I774" i="11"/>
  <c r="K702" i="4"/>
  <c r="H774" i="11"/>
  <c r="H702" i="4"/>
  <c r="G774" i="11"/>
  <c r="M702" i="2"/>
  <c r="F774" i="11"/>
  <c r="K702" i="2"/>
  <c r="E774" i="11"/>
  <c r="H702" i="2"/>
  <c r="D774" i="11"/>
  <c r="B774" i="11"/>
  <c r="C773" i="11"/>
  <c r="K773" i="11" s="1"/>
  <c r="P773" i="11"/>
  <c r="M701" i="4"/>
  <c r="I773" i="11"/>
  <c r="K701" i="4"/>
  <c r="H773" i="11"/>
  <c r="H701" i="4"/>
  <c r="G773" i="11"/>
  <c r="M701" i="2"/>
  <c r="F773" i="11"/>
  <c r="K701" i="2"/>
  <c r="E773" i="11"/>
  <c r="H701" i="2"/>
  <c r="D773" i="11"/>
  <c r="B773" i="11"/>
  <c r="C772" i="11"/>
  <c r="P772" i="11" s="1"/>
  <c r="K772" i="11"/>
  <c r="M700" i="4"/>
  <c r="I772" i="11"/>
  <c r="K700" i="4"/>
  <c r="H772" i="11"/>
  <c r="H700" i="4"/>
  <c r="G772" i="11"/>
  <c r="M700" i="2"/>
  <c r="F772" i="11"/>
  <c r="K700" i="2"/>
  <c r="E772" i="11"/>
  <c r="H700" i="2"/>
  <c r="D772" i="11"/>
  <c r="B772" i="11"/>
  <c r="C771" i="11"/>
  <c r="P771" i="11" s="1"/>
  <c r="O771" i="11"/>
  <c r="M771" i="11"/>
  <c r="L771" i="11"/>
  <c r="M699" i="4"/>
  <c r="I771" i="11"/>
  <c r="K699" i="4"/>
  <c r="H771" i="11"/>
  <c r="H699" i="4"/>
  <c r="G771" i="11"/>
  <c r="M699" i="2"/>
  <c r="F771" i="11"/>
  <c r="K699" i="2"/>
  <c r="E771" i="11"/>
  <c r="H699" i="2"/>
  <c r="D771" i="11"/>
  <c r="B771" i="11"/>
  <c r="C770" i="11"/>
  <c r="P770" i="11"/>
  <c r="M698" i="4"/>
  <c r="I770" i="11"/>
  <c r="K698" i="4"/>
  <c r="H770" i="11"/>
  <c r="H698" i="4"/>
  <c r="G770" i="11"/>
  <c r="M698" i="2"/>
  <c r="F770" i="11"/>
  <c r="K698" i="2"/>
  <c r="E770" i="11"/>
  <c r="H698" i="2"/>
  <c r="D770" i="11"/>
  <c r="B770" i="11"/>
  <c r="C769" i="11"/>
  <c r="M697" i="4"/>
  <c r="I769" i="11"/>
  <c r="K697" i="4"/>
  <c r="H769" i="11"/>
  <c r="H697" i="4"/>
  <c r="G769" i="11"/>
  <c r="M697" i="2"/>
  <c r="F769" i="11"/>
  <c r="K697" i="2"/>
  <c r="E769" i="11"/>
  <c r="H697" i="2"/>
  <c r="D769" i="11"/>
  <c r="B769" i="11"/>
  <c r="C768" i="11"/>
  <c r="P768" i="11" s="1"/>
  <c r="M696" i="4"/>
  <c r="I768" i="11"/>
  <c r="K696" i="4"/>
  <c r="H768" i="11"/>
  <c r="H696" i="4"/>
  <c r="G768" i="11"/>
  <c r="M696" i="2"/>
  <c r="F768" i="11"/>
  <c r="K696" i="2"/>
  <c r="E768" i="11"/>
  <c r="H696" i="2"/>
  <c r="D768" i="11"/>
  <c r="B768" i="11"/>
  <c r="C767" i="11"/>
  <c r="N767" i="11" s="1"/>
  <c r="K767" i="11"/>
  <c r="I767" i="11"/>
  <c r="K695" i="4"/>
  <c r="H767" i="11"/>
  <c r="G767" i="11"/>
  <c r="F767" i="11"/>
  <c r="K695" i="2"/>
  <c r="E767" i="11"/>
  <c r="D767" i="11"/>
  <c r="B767" i="11"/>
  <c r="C766" i="11"/>
  <c r="K766" i="11" s="1"/>
  <c r="N766" i="11"/>
  <c r="I766" i="11"/>
  <c r="K694" i="4"/>
  <c r="H766" i="11"/>
  <c r="G766" i="11"/>
  <c r="F766" i="11"/>
  <c r="K694" i="2"/>
  <c r="E766" i="11"/>
  <c r="D766" i="11"/>
  <c r="B766" i="11"/>
  <c r="C765" i="11"/>
  <c r="N765" i="11" s="1"/>
  <c r="K765" i="11"/>
  <c r="I765" i="11"/>
  <c r="K693" i="4"/>
  <c r="H765" i="11"/>
  <c r="H693" i="4"/>
  <c r="G765" i="11"/>
  <c r="F765" i="11"/>
  <c r="K693" i="2"/>
  <c r="E765" i="11"/>
  <c r="H693" i="2"/>
  <c r="D765" i="11"/>
  <c r="B765" i="11"/>
  <c r="C764" i="11"/>
  <c r="M692" i="4"/>
  <c r="I764" i="11"/>
  <c r="K692" i="4"/>
  <c r="H764" i="11"/>
  <c r="H692" i="4"/>
  <c r="G764" i="11"/>
  <c r="M692" i="2"/>
  <c r="F764" i="11"/>
  <c r="K692" i="2"/>
  <c r="E764" i="11"/>
  <c r="H692" i="2"/>
  <c r="D764" i="11"/>
  <c r="B764" i="11"/>
  <c r="C763" i="11"/>
  <c r="L763" i="11" s="1"/>
  <c r="N763" i="11"/>
  <c r="I763" i="11"/>
  <c r="K691" i="4"/>
  <c r="H763" i="11"/>
  <c r="G763" i="11"/>
  <c r="F763" i="11"/>
  <c r="K691" i="2"/>
  <c r="E763" i="11"/>
  <c r="D763" i="11"/>
  <c r="B763" i="11"/>
  <c r="C762" i="11"/>
  <c r="P762" i="11" s="1"/>
  <c r="O762" i="11"/>
  <c r="N762" i="11"/>
  <c r="M690" i="4"/>
  <c r="I762" i="11"/>
  <c r="K690" i="4"/>
  <c r="H762" i="11"/>
  <c r="H690" i="4"/>
  <c r="G762" i="11"/>
  <c r="M690" i="2"/>
  <c r="F762" i="11"/>
  <c r="K690" i="2"/>
  <c r="E762" i="11"/>
  <c r="H690" i="2"/>
  <c r="D762" i="11"/>
  <c r="B762" i="11"/>
  <c r="C761" i="11"/>
  <c r="N761" i="11" s="1"/>
  <c r="I761" i="11"/>
  <c r="K689" i="4"/>
  <c r="H761" i="11"/>
  <c r="G761" i="11"/>
  <c r="F761" i="11"/>
  <c r="K689" i="2"/>
  <c r="E761" i="11"/>
  <c r="D761" i="11"/>
  <c r="B761" i="11"/>
  <c r="C760" i="11"/>
  <c r="M760" i="11" s="1"/>
  <c r="M664" i="4"/>
  <c r="H664" i="4"/>
  <c r="N664" i="4"/>
  <c r="O175" i="8"/>
  <c r="F175" i="8"/>
  <c r="G175" i="8"/>
  <c r="J175" i="8"/>
  <c r="K175" i="8" s="1"/>
  <c r="P175" i="8"/>
  <c r="Q175" i="8" s="1"/>
  <c r="M686" i="2"/>
  <c r="H686" i="2"/>
  <c r="N686" i="2"/>
  <c r="M664" i="2"/>
  <c r="H664" i="2"/>
  <c r="N664" i="2"/>
  <c r="L175" i="8"/>
  <c r="M175" i="8" s="1"/>
  <c r="N175" i="8" s="1"/>
  <c r="H175" i="8"/>
  <c r="I175" i="8"/>
  <c r="L738" i="11" s="1"/>
  <c r="L760" i="11"/>
  <c r="K760" i="11"/>
  <c r="M688" i="4"/>
  <c r="I760" i="11"/>
  <c r="K688" i="4"/>
  <c r="H760" i="11"/>
  <c r="H688" i="4"/>
  <c r="G760" i="11"/>
  <c r="M688" i="2"/>
  <c r="F760" i="11"/>
  <c r="K688" i="2"/>
  <c r="E760" i="11"/>
  <c r="H688" i="2"/>
  <c r="D760" i="11"/>
  <c r="B760" i="11"/>
  <c r="C759" i="11"/>
  <c r="P759" i="11" s="1"/>
  <c r="K759" i="11"/>
  <c r="M687" i="4"/>
  <c r="I759" i="11"/>
  <c r="K687" i="4"/>
  <c r="H759" i="11"/>
  <c r="H687" i="4"/>
  <c r="G759" i="11"/>
  <c r="M687" i="2"/>
  <c r="F759" i="11"/>
  <c r="K687" i="2"/>
  <c r="E759" i="11"/>
  <c r="H687" i="2"/>
  <c r="D759" i="11"/>
  <c r="B759" i="11"/>
  <c r="C758" i="11"/>
  <c r="M758" i="11" s="1"/>
  <c r="L758" i="11"/>
  <c r="K758" i="11"/>
  <c r="M686" i="4"/>
  <c r="I758" i="11"/>
  <c r="K686" i="4"/>
  <c r="H758" i="11"/>
  <c r="H686" i="4"/>
  <c r="G758" i="11"/>
  <c r="F758" i="11"/>
  <c r="K686" i="2"/>
  <c r="E758" i="11"/>
  <c r="D758" i="11"/>
  <c r="B758" i="11"/>
  <c r="C757" i="11"/>
  <c r="O757" i="11" s="1"/>
  <c r="M757" i="11"/>
  <c r="L757" i="11"/>
  <c r="K757" i="11"/>
  <c r="M685" i="4"/>
  <c r="I757" i="11"/>
  <c r="K685" i="4"/>
  <c r="H757" i="11"/>
  <c r="H685" i="4"/>
  <c r="G757" i="11"/>
  <c r="M685" i="2"/>
  <c r="F757" i="11"/>
  <c r="K685" i="2"/>
  <c r="E757" i="11"/>
  <c r="H685" i="2"/>
  <c r="D757" i="11"/>
  <c r="B757" i="11"/>
  <c r="C756" i="11"/>
  <c r="N756" i="11"/>
  <c r="M684" i="4"/>
  <c r="I756" i="11"/>
  <c r="K684" i="4"/>
  <c r="H756" i="11"/>
  <c r="H684" i="4"/>
  <c r="G756" i="11"/>
  <c r="M684" i="2"/>
  <c r="F756" i="11"/>
  <c r="K684" i="2"/>
  <c r="E756" i="11"/>
  <c r="H684" i="2"/>
  <c r="D756" i="11"/>
  <c r="B756" i="11"/>
  <c r="C755" i="11"/>
  <c r="K755" i="11"/>
  <c r="M683" i="4"/>
  <c r="I755" i="11"/>
  <c r="K683" i="4"/>
  <c r="H755" i="11"/>
  <c r="H683" i="4"/>
  <c r="G755" i="11"/>
  <c r="M683" i="2"/>
  <c r="F755" i="11"/>
  <c r="K683" i="2"/>
  <c r="E755" i="11"/>
  <c r="H683" i="2"/>
  <c r="D755" i="11"/>
  <c r="B755" i="11"/>
  <c r="C754" i="11"/>
  <c r="K754" i="11" s="1"/>
  <c r="O754" i="11"/>
  <c r="N754" i="11"/>
  <c r="M754" i="11"/>
  <c r="L754" i="11"/>
  <c r="M682" i="4"/>
  <c r="I754" i="11"/>
  <c r="K682" i="4"/>
  <c r="H754" i="11"/>
  <c r="H682" i="4"/>
  <c r="G754" i="11"/>
  <c r="M682" i="2"/>
  <c r="F754" i="11"/>
  <c r="K682" i="2"/>
  <c r="E754" i="11"/>
  <c r="H682" i="2"/>
  <c r="D754" i="11"/>
  <c r="B754" i="11"/>
  <c r="C753" i="11"/>
  <c r="O753" i="11" s="1"/>
  <c r="N753" i="11"/>
  <c r="M681" i="4"/>
  <c r="I753" i="11"/>
  <c r="K681" i="4"/>
  <c r="H753" i="11"/>
  <c r="H681" i="4"/>
  <c r="G753" i="11"/>
  <c r="M681" i="2"/>
  <c r="F753" i="11"/>
  <c r="K681" i="2"/>
  <c r="E753" i="11"/>
  <c r="H681" i="2"/>
  <c r="D753" i="11"/>
  <c r="B753" i="11"/>
  <c r="C752" i="11"/>
  <c r="N752" i="11" s="1"/>
  <c r="M658" i="4"/>
  <c r="N658" i="4"/>
  <c r="O173" i="8"/>
  <c r="F173" i="8"/>
  <c r="G173" i="8"/>
  <c r="J173" i="8"/>
  <c r="K173" i="8" s="1"/>
  <c r="O752" i="11"/>
  <c r="M680" i="2"/>
  <c r="N680" i="2"/>
  <c r="M658" i="2"/>
  <c r="N658" i="2"/>
  <c r="L173" i="8"/>
  <c r="M173" i="8" s="1"/>
  <c r="N173" i="8" s="1"/>
  <c r="H173" i="8"/>
  <c r="I173" i="8"/>
  <c r="M680" i="4"/>
  <c r="I752" i="11"/>
  <c r="K680" i="4"/>
  <c r="H752" i="11"/>
  <c r="H680" i="4"/>
  <c r="G752" i="11"/>
  <c r="F752" i="11"/>
  <c r="K680" i="2"/>
  <c r="E752" i="11"/>
  <c r="H680" i="2"/>
  <c r="D752" i="11"/>
  <c r="B752" i="11"/>
  <c r="C751" i="11"/>
  <c r="K751" i="11" s="1"/>
  <c r="M751" i="11"/>
  <c r="L751" i="11"/>
  <c r="M679" i="4"/>
  <c r="I751" i="11"/>
  <c r="K679" i="4"/>
  <c r="H751" i="11"/>
  <c r="H679" i="4"/>
  <c r="G751" i="11"/>
  <c r="M679" i="2"/>
  <c r="F751" i="11"/>
  <c r="K679" i="2"/>
  <c r="E751" i="11"/>
  <c r="H679" i="2"/>
  <c r="D751" i="11"/>
  <c r="B751" i="11"/>
  <c r="C750" i="11"/>
  <c r="O750" i="11" s="1"/>
  <c r="P750" i="11"/>
  <c r="N750" i="11"/>
  <c r="M750" i="11"/>
  <c r="L750" i="11"/>
  <c r="K750" i="11"/>
  <c r="M678" i="4"/>
  <c r="I750" i="11"/>
  <c r="K678" i="4"/>
  <c r="H750" i="11"/>
  <c r="H678" i="4"/>
  <c r="G750" i="11"/>
  <c r="M678" i="2"/>
  <c r="F750" i="11"/>
  <c r="K678" i="2"/>
  <c r="E750" i="11"/>
  <c r="H678" i="2"/>
  <c r="D750" i="11"/>
  <c r="B750" i="11"/>
  <c r="C749" i="11"/>
  <c r="K749" i="11" s="1"/>
  <c r="M653" i="4"/>
  <c r="N653" i="4"/>
  <c r="O171" i="8"/>
  <c r="F171" i="8"/>
  <c r="G171" i="8"/>
  <c r="J171" i="8"/>
  <c r="K171" i="8" s="1"/>
  <c r="P749" i="11"/>
  <c r="O749" i="11"/>
  <c r="N749" i="11"/>
  <c r="M677" i="2"/>
  <c r="N677" i="2"/>
  <c r="M653" i="2"/>
  <c r="N653" i="2"/>
  <c r="L171" i="8"/>
  <c r="H171" i="8"/>
  <c r="I171" i="8" s="1"/>
  <c r="M749" i="11"/>
  <c r="L749" i="11"/>
  <c r="M677" i="4"/>
  <c r="I749" i="11"/>
  <c r="K677" i="4"/>
  <c r="H749" i="11"/>
  <c r="H677" i="4"/>
  <c r="G749" i="11"/>
  <c r="F749" i="11"/>
  <c r="K677" i="2"/>
  <c r="E749" i="11"/>
  <c r="H677" i="2"/>
  <c r="D749" i="11"/>
  <c r="B749" i="11"/>
  <c r="C748" i="11"/>
  <c r="M652" i="4"/>
  <c r="H652" i="4"/>
  <c r="N652" i="4"/>
  <c r="O170" i="8"/>
  <c r="F170" i="8"/>
  <c r="G170" i="8"/>
  <c r="J170" i="8"/>
  <c r="K170" i="8" s="1"/>
  <c r="P748" i="11"/>
  <c r="M676" i="2"/>
  <c r="H676" i="2"/>
  <c r="N676" i="2"/>
  <c r="M652" i="2"/>
  <c r="H652" i="2"/>
  <c r="N652" i="2"/>
  <c r="L170" i="8"/>
  <c r="M170" i="8" s="1"/>
  <c r="N170" i="8" s="1"/>
  <c r="H170" i="8"/>
  <c r="I170" i="8" s="1"/>
  <c r="M676" i="4"/>
  <c r="I748" i="11"/>
  <c r="K676" i="4"/>
  <c r="H748" i="11"/>
  <c r="H676" i="4"/>
  <c r="G748" i="11"/>
  <c r="F748" i="11"/>
  <c r="K676" i="2"/>
  <c r="E748" i="11"/>
  <c r="D748" i="11"/>
  <c r="B748" i="11"/>
  <c r="C747" i="11"/>
  <c r="K747" i="11" s="1"/>
  <c r="P747" i="11"/>
  <c r="M675" i="4"/>
  <c r="I747" i="11"/>
  <c r="K675" i="4"/>
  <c r="H747" i="11"/>
  <c r="H675" i="4"/>
  <c r="G747" i="11"/>
  <c r="M675" i="2"/>
  <c r="F747" i="11"/>
  <c r="K675" i="2"/>
  <c r="E747" i="11"/>
  <c r="H675" i="2"/>
  <c r="D747" i="11"/>
  <c r="B747" i="11"/>
  <c r="C746" i="11"/>
  <c r="M650" i="4"/>
  <c r="H650" i="4"/>
  <c r="N650" i="4"/>
  <c r="O169" i="8"/>
  <c r="F169" i="8"/>
  <c r="G169" i="8"/>
  <c r="J169" i="8"/>
  <c r="K169" i="8" s="1"/>
  <c r="P169" i="8"/>
  <c r="Q169" i="8" s="1"/>
  <c r="M674" i="2"/>
  <c r="H674" i="2"/>
  <c r="N674" i="2"/>
  <c r="M650" i="2"/>
  <c r="H650" i="2"/>
  <c r="N650" i="2"/>
  <c r="L169" i="8"/>
  <c r="M169" i="8" s="1"/>
  <c r="N169" i="8" s="1"/>
  <c r="H169" i="8"/>
  <c r="I169" i="8"/>
  <c r="M746" i="11"/>
  <c r="L746" i="11"/>
  <c r="M674" i="4"/>
  <c r="I746" i="11"/>
  <c r="K674" i="4"/>
  <c r="H746" i="11"/>
  <c r="H674" i="4"/>
  <c r="G746" i="11"/>
  <c r="F746" i="11"/>
  <c r="K674" i="2"/>
  <c r="E746" i="11"/>
  <c r="D746" i="11"/>
  <c r="B746" i="11"/>
  <c r="C745" i="11"/>
  <c r="M745" i="11" s="1"/>
  <c r="P745" i="11"/>
  <c r="O745" i="11"/>
  <c r="N745" i="11"/>
  <c r="L745" i="11"/>
  <c r="M673" i="4"/>
  <c r="I745" i="11"/>
  <c r="K673" i="4"/>
  <c r="H745" i="11"/>
  <c r="H673" i="4"/>
  <c r="G745" i="11"/>
  <c r="M673" i="2"/>
  <c r="F745" i="11"/>
  <c r="K673" i="2"/>
  <c r="E745" i="11"/>
  <c r="H673" i="2"/>
  <c r="D745" i="11"/>
  <c r="B745" i="11"/>
  <c r="C744" i="11"/>
  <c r="K744" i="11"/>
  <c r="M672" i="4"/>
  <c r="I744" i="11"/>
  <c r="K672" i="4"/>
  <c r="H744" i="11"/>
  <c r="H672" i="4"/>
  <c r="G744" i="11"/>
  <c r="M672" i="2"/>
  <c r="F744" i="11"/>
  <c r="K672" i="2"/>
  <c r="E744" i="11"/>
  <c r="H672" i="2"/>
  <c r="D744" i="11"/>
  <c r="B744" i="11"/>
  <c r="C743" i="11"/>
  <c r="L743" i="11" s="1"/>
  <c r="P743" i="11"/>
  <c r="O743" i="11"/>
  <c r="M743" i="11"/>
  <c r="M671" i="4"/>
  <c r="I743" i="11"/>
  <c r="K671" i="4"/>
  <c r="H743" i="11"/>
  <c r="H671" i="4"/>
  <c r="G743" i="11"/>
  <c r="M671" i="2"/>
  <c r="F743" i="11"/>
  <c r="K671" i="2"/>
  <c r="E743" i="11"/>
  <c r="H671" i="2"/>
  <c r="D743" i="11"/>
  <c r="B743" i="11"/>
  <c r="C742" i="11"/>
  <c r="N742" i="11" s="1"/>
  <c r="M670" i="4"/>
  <c r="I742" i="11"/>
  <c r="K670" i="4"/>
  <c r="H742" i="11"/>
  <c r="H670" i="4"/>
  <c r="G742" i="11"/>
  <c r="M670" i="2"/>
  <c r="F742" i="11"/>
  <c r="K670" i="2"/>
  <c r="E742" i="11"/>
  <c r="H670" i="2"/>
  <c r="D742" i="11"/>
  <c r="B742" i="11"/>
  <c r="C741" i="11"/>
  <c r="P741" i="11" s="1"/>
  <c r="N741" i="11"/>
  <c r="M741" i="11"/>
  <c r="L741" i="11"/>
  <c r="K741" i="11"/>
  <c r="M669" i="4"/>
  <c r="I741" i="11"/>
  <c r="K669" i="4"/>
  <c r="H741" i="11"/>
  <c r="H669" i="4"/>
  <c r="G741" i="11"/>
  <c r="M669" i="2"/>
  <c r="F741" i="11"/>
  <c r="K669" i="2"/>
  <c r="E741" i="11"/>
  <c r="H669" i="2"/>
  <c r="D741" i="11"/>
  <c r="B741" i="11"/>
  <c r="C740" i="11"/>
  <c r="O740" i="11" s="1"/>
  <c r="M668" i="4"/>
  <c r="I740" i="11"/>
  <c r="K668" i="4"/>
  <c r="H740" i="11"/>
  <c r="H668" i="4"/>
  <c r="G740" i="11"/>
  <c r="M668" i="2"/>
  <c r="F740" i="11"/>
  <c r="K668" i="2"/>
  <c r="E740" i="11"/>
  <c r="H668" i="2"/>
  <c r="D740" i="11"/>
  <c r="B740" i="11"/>
  <c r="C739" i="11"/>
  <c r="P739" i="11" s="1"/>
  <c r="M667" i="4"/>
  <c r="I739" i="11"/>
  <c r="K667" i="4"/>
  <c r="H739" i="11"/>
  <c r="H667" i="4"/>
  <c r="G739" i="11"/>
  <c r="M667" i="2"/>
  <c r="F739" i="11"/>
  <c r="K667" i="2"/>
  <c r="E739" i="11"/>
  <c r="H667" i="2"/>
  <c r="D739" i="11"/>
  <c r="B739" i="11"/>
  <c r="C738" i="11"/>
  <c r="N738" i="11" s="1"/>
  <c r="M666" i="4"/>
  <c r="I738" i="11"/>
  <c r="K666" i="4"/>
  <c r="H738" i="11"/>
  <c r="H666" i="4"/>
  <c r="G738" i="11"/>
  <c r="M666" i="2"/>
  <c r="F738" i="11"/>
  <c r="K666" i="2"/>
  <c r="E738" i="11"/>
  <c r="H666" i="2"/>
  <c r="D738" i="11"/>
  <c r="B738" i="11"/>
  <c r="C737" i="11"/>
  <c r="L737" i="11" s="1"/>
  <c r="K737" i="11"/>
  <c r="M665" i="4"/>
  <c r="I737" i="11"/>
  <c r="K665" i="4"/>
  <c r="H737" i="11"/>
  <c r="H665" i="4"/>
  <c r="G737" i="11"/>
  <c r="M665" i="2"/>
  <c r="F737" i="11"/>
  <c r="K665" i="2"/>
  <c r="E737" i="11"/>
  <c r="H665" i="2"/>
  <c r="D737" i="11"/>
  <c r="B737" i="11"/>
  <c r="C736" i="11"/>
  <c r="M640" i="4"/>
  <c r="N640" i="4"/>
  <c r="O168" i="8"/>
  <c r="P168" i="8" s="1"/>
  <c r="Q168" i="8" s="1"/>
  <c r="F168" i="8"/>
  <c r="G168" i="8"/>
  <c r="J168" i="8"/>
  <c r="K168" i="8" s="1"/>
  <c r="M640" i="2"/>
  <c r="N640" i="2"/>
  <c r="L168" i="8"/>
  <c r="H168" i="8"/>
  <c r="I168" i="8"/>
  <c r="M168" i="8" s="1"/>
  <c r="N168" i="8" s="1"/>
  <c r="I736" i="11"/>
  <c r="K664" i="4"/>
  <c r="H736" i="11"/>
  <c r="G736" i="11"/>
  <c r="F736" i="11"/>
  <c r="K664" i="2"/>
  <c r="E736" i="11"/>
  <c r="D736" i="11"/>
  <c r="B736" i="11"/>
  <c r="C735" i="11"/>
  <c r="N735" i="11" s="1"/>
  <c r="P735" i="11"/>
  <c r="M663" i="4"/>
  <c r="I735" i="11"/>
  <c r="K663" i="4"/>
  <c r="H735" i="11"/>
  <c r="H663" i="4"/>
  <c r="G735" i="11"/>
  <c r="M663" i="2"/>
  <c r="F735" i="11"/>
  <c r="K663" i="2"/>
  <c r="E735" i="11"/>
  <c r="H663" i="2"/>
  <c r="D735" i="11"/>
  <c r="B735" i="11"/>
  <c r="C728" i="11"/>
  <c r="M662" i="4"/>
  <c r="I728" i="11"/>
  <c r="K662" i="4"/>
  <c r="H728" i="11"/>
  <c r="H662" i="4"/>
  <c r="G728" i="11"/>
  <c r="M662" i="2"/>
  <c r="F728" i="11"/>
  <c r="K662" i="2"/>
  <c r="E728" i="11"/>
  <c r="H662" i="2"/>
  <c r="D728" i="11"/>
  <c r="B728" i="11"/>
  <c r="C727" i="11"/>
  <c r="O727" i="11" s="1"/>
  <c r="N727" i="11"/>
  <c r="M727" i="11"/>
  <c r="L727" i="11"/>
  <c r="K727" i="11"/>
  <c r="M661" i="4"/>
  <c r="I727" i="11"/>
  <c r="K661" i="4"/>
  <c r="H727" i="11"/>
  <c r="H661" i="4"/>
  <c r="G727" i="11"/>
  <c r="M661" i="2"/>
  <c r="F727" i="11"/>
  <c r="K661" i="2"/>
  <c r="E727" i="11"/>
  <c r="H661" i="2"/>
  <c r="D727" i="11"/>
  <c r="B727" i="11"/>
  <c r="C726" i="11"/>
  <c r="P726" i="11"/>
  <c r="O726" i="11"/>
  <c r="M660" i="4"/>
  <c r="I726" i="11"/>
  <c r="K660" i="4"/>
  <c r="H726" i="11"/>
  <c r="H660" i="4"/>
  <c r="G726" i="11"/>
  <c r="M660" i="2"/>
  <c r="F726" i="11"/>
  <c r="K660" i="2"/>
  <c r="E726" i="11"/>
  <c r="H660" i="2"/>
  <c r="D726" i="11"/>
  <c r="B726" i="11"/>
  <c r="C725" i="11"/>
  <c r="O725" i="11" s="1"/>
  <c r="L725" i="11"/>
  <c r="K725" i="11"/>
  <c r="M659" i="4"/>
  <c r="I725" i="11"/>
  <c r="K659" i="4"/>
  <c r="H725" i="11"/>
  <c r="H659" i="4"/>
  <c r="G725" i="11"/>
  <c r="M659" i="2"/>
  <c r="F725" i="11"/>
  <c r="K659" i="2"/>
  <c r="E725" i="11"/>
  <c r="H659" i="2"/>
  <c r="D725" i="11"/>
  <c r="B725" i="11"/>
  <c r="C724" i="11"/>
  <c r="L724" i="11" s="1"/>
  <c r="O724" i="11"/>
  <c r="N724" i="11"/>
  <c r="K724" i="11"/>
  <c r="I724" i="11"/>
  <c r="K658" i="4"/>
  <c r="H724" i="11"/>
  <c r="H658" i="4"/>
  <c r="G724" i="11"/>
  <c r="F724" i="11"/>
  <c r="K658" i="2"/>
  <c r="E724" i="11"/>
  <c r="H658" i="2"/>
  <c r="D724" i="11"/>
  <c r="B724" i="11"/>
  <c r="C723" i="11"/>
  <c r="K723" i="11" s="1"/>
  <c r="P723" i="11"/>
  <c r="O723" i="11"/>
  <c r="M723" i="11"/>
  <c r="M657" i="4"/>
  <c r="I723" i="11"/>
  <c r="K657" i="4"/>
  <c r="H723" i="11"/>
  <c r="H657" i="4"/>
  <c r="G723" i="11"/>
  <c r="M657" i="2"/>
  <c r="F723" i="11"/>
  <c r="K657" i="2"/>
  <c r="E723" i="11"/>
  <c r="H657" i="2"/>
  <c r="D723" i="11"/>
  <c r="B723" i="11"/>
  <c r="C722" i="11"/>
  <c r="P722" i="11"/>
  <c r="M656" i="4"/>
  <c r="I722" i="11"/>
  <c r="K656" i="4"/>
  <c r="H722" i="11"/>
  <c r="H656" i="4"/>
  <c r="G722" i="11"/>
  <c r="M656" i="2"/>
  <c r="F722" i="11"/>
  <c r="K656" i="2"/>
  <c r="E722" i="11"/>
  <c r="H656" i="2"/>
  <c r="D722" i="11"/>
  <c r="B722" i="11"/>
  <c r="C721" i="11"/>
  <c r="M655" i="4"/>
  <c r="I721" i="11"/>
  <c r="K655" i="4"/>
  <c r="H721" i="11"/>
  <c r="H655" i="4"/>
  <c r="G721" i="11"/>
  <c r="M655" i="2"/>
  <c r="F721" i="11"/>
  <c r="K655" i="2"/>
  <c r="E721" i="11"/>
  <c r="H655" i="2"/>
  <c r="D721" i="11"/>
  <c r="B721" i="11"/>
  <c r="C720" i="11"/>
  <c r="P720" i="11"/>
  <c r="N720" i="11"/>
  <c r="M720" i="11"/>
  <c r="M654" i="4"/>
  <c r="I720" i="11"/>
  <c r="K654" i="4"/>
  <c r="H720" i="11"/>
  <c r="H654" i="4"/>
  <c r="G720" i="11"/>
  <c r="M654" i="2"/>
  <c r="F720" i="11"/>
  <c r="K654" i="2"/>
  <c r="E720" i="11"/>
  <c r="H654" i="2"/>
  <c r="D720" i="11"/>
  <c r="B720" i="11"/>
  <c r="C719" i="11"/>
  <c r="I719" i="11"/>
  <c r="K653" i="4"/>
  <c r="H719" i="11"/>
  <c r="H653" i="4"/>
  <c r="G719" i="11"/>
  <c r="F719" i="11"/>
  <c r="K653" i="2"/>
  <c r="E719" i="11"/>
  <c r="H653" i="2"/>
  <c r="D719" i="11"/>
  <c r="B719" i="11"/>
  <c r="C718" i="11"/>
  <c r="N718" i="11"/>
  <c r="K718" i="11"/>
  <c r="I718" i="11"/>
  <c r="K652" i="4"/>
  <c r="H718" i="11"/>
  <c r="G718" i="11"/>
  <c r="F718" i="11"/>
  <c r="K652" i="2"/>
  <c r="E718" i="11"/>
  <c r="D718" i="11"/>
  <c r="B718" i="11"/>
  <c r="C717" i="11"/>
  <c r="M717" i="11" s="1"/>
  <c r="M651" i="4"/>
  <c r="I717" i="11"/>
  <c r="K651" i="4"/>
  <c r="H717" i="11"/>
  <c r="H651" i="4"/>
  <c r="G717" i="11"/>
  <c r="M651" i="2"/>
  <c r="F717" i="11"/>
  <c r="K651" i="2"/>
  <c r="E717" i="11"/>
  <c r="H651" i="2"/>
  <c r="D717" i="11"/>
  <c r="B717" i="11"/>
  <c r="C716" i="11"/>
  <c r="K716" i="11" s="1"/>
  <c r="I716" i="11"/>
  <c r="K650" i="4"/>
  <c r="H716" i="11"/>
  <c r="G716" i="11"/>
  <c r="F716" i="11"/>
  <c r="K650" i="2"/>
  <c r="E716" i="11"/>
  <c r="D716" i="11"/>
  <c r="B716" i="11"/>
  <c r="C715" i="11"/>
  <c r="L715" i="11" s="1"/>
  <c r="P715" i="11"/>
  <c r="O715" i="11"/>
  <c r="M715" i="11"/>
  <c r="M649" i="4"/>
  <c r="I715" i="11"/>
  <c r="K649" i="4"/>
  <c r="H715" i="11"/>
  <c r="H649" i="4"/>
  <c r="G715" i="11"/>
  <c r="M649" i="2"/>
  <c r="F715" i="11"/>
  <c r="K649" i="2"/>
  <c r="E715" i="11"/>
  <c r="H649" i="2"/>
  <c r="D715" i="11"/>
  <c r="B715" i="11"/>
  <c r="C714" i="11"/>
  <c r="M648" i="4"/>
  <c r="I714" i="11"/>
  <c r="K648" i="4"/>
  <c r="H714" i="11"/>
  <c r="H648" i="4"/>
  <c r="G714" i="11"/>
  <c r="M648" i="2"/>
  <c r="F714" i="11"/>
  <c r="K648" i="2"/>
  <c r="E714" i="11"/>
  <c r="H648" i="2"/>
  <c r="D714" i="11"/>
  <c r="B714" i="11"/>
  <c r="C713" i="11"/>
  <c r="M647" i="4"/>
  <c r="I713" i="11"/>
  <c r="K647" i="4"/>
  <c r="H713" i="11"/>
  <c r="H647" i="4"/>
  <c r="G713" i="11"/>
  <c r="M647" i="2"/>
  <c r="F713" i="11"/>
  <c r="K647" i="2"/>
  <c r="E713" i="11"/>
  <c r="H647" i="2"/>
  <c r="D713" i="11"/>
  <c r="B713" i="11"/>
  <c r="C712" i="11"/>
  <c r="M646" i="4"/>
  <c r="I712" i="11"/>
  <c r="K646" i="4"/>
  <c r="H712" i="11"/>
  <c r="H646" i="4"/>
  <c r="G712" i="11"/>
  <c r="M646" i="2"/>
  <c r="F712" i="11"/>
  <c r="K646" i="2"/>
  <c r="E712" i="11"/>
  <c r="H646" i="2"/>
  <c r="D712" i="11"/>
  <c r="B712" i="11"/>
  <c r="C711" i="11"/>
  <c r="P711" i="11" s="1"/>
  <c r="K711" i="11"/>
  <c r="M645" i="4"/>
  <c r="I711" i="11"/>
  <c r="K645" i="4"/>
  <c r="H711" i="11"/>
  <c r="H645" i="4"/>
  <c r="G711" i="11"/>
  <c r="M645" i="2"/>
  <c r="F711" i="11"/>
  <c r="K645" i="2"/>
  <c r="E711" i="11"/>
  <c r="H645" i="2"/>
  <c r="D711" i="11"/>
  <c r="B711" i="11"/>
  <c r="C710" i="11"/>
  <c r="M644" i="4"/>
  <c r="I710" i="11"/>
  <c r="K644" i="4"/>
  <c r="H710" i="11"/>
  <c r="H644" i="4"/>
  <c r="G710" i="11"/>
  <c r="M644" i="2"/>
  <c r="F710" i="11"/>
  <c r="K644" i="2"/>
  <c r="E710" i="11"/>
  <c r="H644" i="2"/>
  <c r="D710" i="11"/>
  <c r="B710" i="11"/>
  <c r="C709" i="11"/>
  <c r="L709" i="11" s="1"/>
  <c r="P709" i="11"/>
  <c r="O709" i="11"/>
  <c r="N709" i="11"/>
  <c r="M709" i="11"/>
  <c r="K709" i="11"/>
  <c r="M643" i="4"/>
  <c r="I709" i="11"/>
  <c r="K643" i="4"/>
  <c r="H709" i="11"/>
  <c r="H643" i="4"/>
  <c r="G709" i="11"/>
  <c r="M643" i="2"/>
  <c r="F709" i="11"/>
  <c r="K643" i="2"/>
  <c r="E709" i="11"/>
  <c r="H643" i="2"/>
  <c r="D709" i="11"/>
  <c r="B709" i="11"/>
  <c r="C708" i="11"/>
  <c r="M642" i="4"/>
  <c r="I708" i="11"/>
  <c r="K642" i="4"/>
  <c r="H708" i="11"/>
  <c r="H642" i="4"/>
  <c r="G708" i="11"/>
  <c r="M642" i="2"/>
  <c r="F708" i="11"/>
  <c r="K642" i="2"/>
  <c r="E708" i="11"/>
  <c r="H642" i="2"/>
  <c r="D708" i="11"/>
  <c r="B708" i="11"/>
  <c r="C707" i="11"/>
  <c r="P707" i="11" s="1"/>
  <c r="M612" i="4"/>
  <c r="N612" i="4"/>
  <c r="O167" i="8"/>
  <c r="F167" i="8"/>
  <c r="G167" i="8"/>
  <c r="J167" i="8"/>
  <c r="K167" i="8" s="1"/>
  <c r="O707" i="11"/>
  <c r="N707" i="11"/>
  <c r="M641" i="2"/>
  <c r="N641" i="2"/>
  <c r="M612" i="2"/>
  <c r="N612" i="2"/>
  <c r="L167" i="8"/>
  <c r="M167" i="8" s="1"/>
  <c r="N167" i="8" s="1"/>
  <c r="H167" i="8"/>
  <c r="I167" i="8" s="1"/>
  <c r="M707" i="11"/>
  <c r="L707" i="11"/>
  <c r="K707" i="11"/>
  <c r="M641" i="4"/>
  <c r="I707" i="11"/>
  <c r="K641" i="4"/>
  <c r="H707" i="11"/>
  <c r="H641" i="4"/>
  <c r="G707" i="11"/>
  <c r="F707" i="11"/>
  <c r="K641" i="2"/>
  <c r="E707" i="11"/>
  <c r="H641" i="2"/>
  <c r="D707" i="11"/>
  <c r="B707" i="11"/>
  <c r="C706" i="11"/>
  <c r="N706" i="11" s="1"/>
  <c r="L706" i="11"/>
  <c r="K706" i="11"/>
  <c r="I706" i="11"/>
  <c r="K640" i="4"/>
  <c r="H706" i="11"/>
  <c r="H640" i="4"/>
  <c r="G706" i="11"/>
  <c r="F706" i="11"/>
  <c r="K640" i="2"/>
  <c r="E706" i="11"/>
  <c r="H640" i="2"/>
  <c r="D706" i="11"/>
  <c r="B706" i="11"/>
  <c r="C705" i="11"/>
  <c r="M705" i="11" s="1"/>
  <c r="L705" i="11"/>
  <c r="K705" i="11"/>
  <c r="M639" i="4"/>
  <c r="I705" i="11"/>
  <c r="K639" i="4"/>
  <c r="H705" i="11"/>
  <c r="H639" i="4"/>
  <c r="G705" i="11"/>
  <c r="M639" i="2"/>
  <c r="F705" i="11"/>
  <c r="K639" i="2"/>
  <c r="E705" i="11"/>
  <c r="H639" i="2"/>
  <c r="D705" i="11"/>
  <c r="B705" i="11"/>
  <c r="C704" i="11"/>
  <c r="M609" i="4"/>
  <c r="N609" i="4"/>
  <c r="O191" i="8"/>
  <c r="P191" i="8" s="1"/>
  <c r="Q191" i="8" s="1"/>
  <c r="F191" i="8"/>
  <c r="G191" i="8"/>
  <c r="J191" i="8"/>
  <c r="K191" i="8"/>
  <c r="P704" i="11"/>
  <c r="M638" i="2"/>
  <c r="N638" i="2"/>
  <c r="M609" i="2"/>
  <c r="N609" i="2"/>
  <c r="L191" i="8"/>
  <c r="H191" i="8"/>
  <c r="I191" i="8" s="1"/>
  <c r="M191" i="8" s="1"/>
  <c r="N191" i="8" s="1"/>
  <c r="M638" i="4"/>
  <c r="I704" i="11"/>
  <c r="K638" i="4"/>
  <c r="H704" i="11"/>
  <c r="H638" i="4"/>
  <c r="G704" i="11"/>
  <c r="F704" i="11"/>
  <c r="K638" i="2"/>
  <c r="E704" i="11"/>
  <c r="H638" i="2"/>
  <c r="D704" i="11"/>
  <c r="B704" i="11"/>
  <c r="C703" i="11"/>
  <c r="M608" i="4"/>
  <c r="H608" i="4"/>
  <c r="N608" i="4"/>
  <c r="O183" i="8"/>
  <c r="F183" i="8"/>
  <c r="G183" i="8"/>
  <c r="J183" i="8"/>
  <c r="K183" i="8" s="1"/>
  <c r="P703" i="11"/>
  <c r="M637" i="2"/>
  <c r="H637" i="2"/>
  <c r="N637" i="2"/>
  <c r="M608" i="2"/>
  <c r="H608" i="2"/>
  <c r="N608" i="2"/>
  <c r="L183" i="8"/>
  <c r="H183" i="8"/>
  <c r="I183" i="8" s="1"/>
  <c r="M637" i="4"/>
  <c r="I703" i="11"/>
  <c r="K637" i="4"/>
  <c r="H703" i="11"/>
  <c r="H637" i="4"/>
  <c r="G703" i="11"/>
  <c r="F703" i="11"/>
  <c r="K637" i="2"/>
  <c r="E703" i="11"/>
  <c r="D703" i="11"/>
  <c r="B703" i="11"/>
  <c r="C702" i="11"/>
  <c r="O702" i="11" s="1"/>
  <c r="M607" i="4"/>
  <c r="H607" i="4"/>
  <c r="N607" i="4"/>
  <c r="O180" i="8"/>
  <c r="P180" i="8" s="1"/>
  <c r="Q180" i="8" s="1"/>
  <c r="F180" i="8"/>
  <c r="G180" i="8"/>
  <c r="J180" i="8"/>
  <c r="K180" i="8" s="1"/>
  <c r="P702" i="11"/>
  <c r="M636" i="2"/>
  <c r="H636" i="2"/>
  <c r="N636" i="2"/>
  <c r="M607" i="2"/>
  <c r="H607" i="2"/>
  <c r="N607" i="2"/>
  <c r="L180" i="8"/>
  <c r="H180" i="8"/>
  <c r="I180" i="8"/>
  <c r="M180" i="8" s="1"/>
  <c r="N180" i="8" s="1"/>
  <c r="M636" i="4"/>
  <c r="I702" i="11"/>
  <c r="K636" i="4"/>
  <c r="H702" i="11"/>
  <c r="H636" i="4"/>
  <c r="G702" i="11"/>
  <c r="F702" i="11"/>
  <c r="K636" i="2"/>
  <c r="E702" i="11"/>
  <c r="D702" i="11"/>
  <c r="B702" i="11"/>
  <c r="C701" i="11"/>
  <c r="M606" i="4"/>
  <c r="H606" i="4"/>
  <c r="N606" i="4"/>
  <c r="O179" i="8"/>
  <c r="F179" i="8"/>
  <c r="G179" i="8"/>
  <c r="J179" i="8"/>
  <c r="K179" i="8" s="1"/>
  <c r="P701" i="11"/>
  <c r="O701" i="11"/>
  <c r="M635" i="2"/>
  <c r="H635" i="2"/>
  <c r="N635" i="2"/>
  <c r="M606" i="2"/>
  <c r="H606" i="2"/>
  <c r="N606" i="2"/>
  <c r="L179" i="8"/>
  <c r="H179" i="8"/>
  <c r="I179" i="8" s="1"/>
  <c r="K701" i="11"/>
  <c r="M635" i="4"/>
  <c r="I701" i="11"/>
  <c r="K635" i="4"/>
  <c r="H701" i="11"/>
  <c r="H635" i="4"/>
  <c r="G701" i="11"/>
  <c r="F701" i="11"/>
  <c r="K635" i="2"/>
  <c r="E701" i="11"/>
  <c r="D701" i="11"/>
  <c r="B701" i="11"/>
  <c r="C700" i="11"/>
  <c r="M605" i="4"/>
  <c r="H605" i="4"/>
  <c r="N605" i="4"/>
  <c r="O181" i="8"/>
  <c r="F181" i="8"/>
  <c r="G181" i="8"/>
  <c r="J181" i="8"/>
  <c r="K181" i="8"/>
  <c r="P181" i="8" s="1"/>
  <c r="Q181" i="8" s="1"/>
  <c r="M634" i="2"/>
  <c r="H634" i="2"/>
  <c r="N634" i="2"/>
  <c r="M605" i="2"/>
  <c r="H605" i="2"/>
  <c r="N605" i="2"/>
  <c r="L181" i="8"/>
  <c r="M181" i="8" s="1"/>
  <c r="N181" i="8" s="1"/>
  <c r="H181" i="8"/>
  <c r="I181" i="8" s="1"/>
  <c r="K700" i="11"/>
  <c r="M634" i="4"/>
  <c r="I700" i="11"/>
  <c r="K634" i="4"/>
  <c r="H700" i="11"/>
  <c r="H634" i="4"/>
  <c r="G700" i="11"/>
  <c r="F700" i="11"/>
  <c r="K634" i="2"/>
  <c r="E700" i="11"/>
  <c r="D700" i="11"/>
  <c r="B700" i="11"/>
  <c r="C699" i="11"/>
  <c r="L699" i="11" s="1"/>
  <c r="M604" i="4"/>
  <c r="H604" i="4"/>
  <c r="N604" i="4"/>
  <c r="O182" i="8"/>
  <c r="F182" i="8"/>
  <c r="G182" i="8"/>
  <c r="J182" i="8"/>
  <c r="K182" i="8" s="1"/>
  <c r="P182" i="8" s="1"/>
  <c r="Q182" i="8" s="1"/>
  <c r="P699" i="11"/>
  <c r="O699" i="11"/>
  <c r="N699" i="11"/>
  <c r="M633" i="2"/>
  <c r="H633" i="2"/>
  <c r="N633" i="2"/>
  <c r="M604" i="2"/>
  <c r="H604" i="2"/>
  <c r="N604" i="2"/>
  <c r="L182" i="8"/>
  <c r="H182" i="8"/>
  <c r="I182" i="8"/>
  <c r="M182" i="8" s="1"/>
  <c r="N182" i="8" s="1"/>
  <c r="M699" i="11"/>
  <c r="K699" i="11"/>
  <c r="M633" i="4"/>
  <c r="I699" i="11"/>
  <c r="K633" i="4"/>
  <c r="H699" i="11"/>
  <c r="H633" i="4"/>
  <c r="G699" i="11"/>
  <c r="F699" i="11"/>
  <c r="K633" i="2"/>
  <c r="E699" i="11"/>
  <c r="D699" i="11"/>
  <c r="B699" i="11"/>
  <c r="C698" i="11"/>
  <c r="P698" i="11" s="1"/>
  <c r="O698" i="11"/>
  <c r="N698" i="11"/>
  <c r="M632" i="4"/>
  <c r="I698" i="11"/>
  <c r="K632" i="4"/>
  <c r="H698" i="11"/>
  <c r="H632" i="4"/>
  <c r="G698" i="11"/>
  <c r="M632" i="2"/>
  <c r="F698" i="11"/>
  <c r="K632" i="2"/>
  <c r="E698" i="11"/>
  <c r="H632" i="2"/>
  <c r="D698" i="11"/>
  <c r="B698" i="11"/>
  <c r="C697" i="11"/>
  <c r="M631" i="4"/>
  <c r="I697" i="11"/>
  <c r="K631" i="4"/>
  <c r="H697" i="11"/>
  <c r="H631" i="4"/>
  <c r="G697" i="11"/>
  <c r="M631" i="2"/>
  <c r="F697" i="11"/>
  <c r="K631" i="2"/>
  <c r="E697" i="11"/>
  <c r="H631" i="2"/>
  <c r="D697" i="11"/>
  <c r="B697" i="11"/>
  <c r="C696" i="11"/>
  <c r="M696" i="11" s="1"/>
  <c r="M630" i="4"/>
  <c r="I696" i="11"/>
  <c r="K630" i="4"/>
  <c r="H696" i="11"/>
  <c r="H630" i="4"/>
  <c r="G696" i="11"/>
  <c r="M630" i="2"/>
  <c r="F696" i="11"/>
  <c r="K630" i="2"/>
  <c r="E696" i="11"/>
  <c r="H630" i="2"/>
  <c r="D696" i="11"/>
  <c r="B696" i="11"/>
  <c r="C695" i="11"/>
  <c r="M695" i="11" s="1"/>
  <c r="M629" i="4"/>
  <c r="I695" i="11"/>
  <c r="K629" i="4"/>
  <c r="H695" i="11"/>
  <c r="H629" i="4"/>
  <c r="G695" i="11"/>
  <c r="M629" i="2"/>
  <c r="F695" i="11"/>
  <c r="K629" i="2"/>
  <c r="E695" i="11"/>
  <c r="H629" i="2"/>
  <c r="D695" i="11"/>
  <c r="B695" i="11"/>
  <c r="C694" i="11"/>
  <c r="O694" i="11" s="1"/>
  <c r="P694" i="11"/>
  <c r="M694" i="11"/>
  <c r="M628" i="4"/>
  <c r="I694" i="11"/>
  <c r="K628" i="4"/>
  <c r="H694" i="11"/>
  <c r="H628" i="4"/>
  <c r="G694" i="11"/>
  <c r="M628" i="2"/>
  <c r="F694" i="11"/>
  <c r="K628" i="2"/>
  <c r="E694" i="11"/>
  <c r="H628" i="2"/>
  <c r="D694" i="11"/>
  <c r="B694" i="11"/>
  <c r="C693" i="11"/>
  <c r="M598" i="4"/>
  <c r="N598" i="4"/>
  <c r="O199" i="8"/>
  <c r="F199" i="8"/>
  <c r="G199" i="8"/>
  <c r="J199" i="8"/>
  <c r="K199" i="8" s="1"/>
  <c r="P693" i="11"/>
  <c r="O693" i="11"/>
  <c r="M627" i="2"/>
  <c r="N627" i="2"/>
  <c r="M598" i="2"/>
  <c r="N598" i="2"/>
  <c r="L199" i="8"/>
  <c r="H199" i="8"/>
  <c r="I199" i="8"/>
  <c r="M627" i="4"/>
  <c r="I693" i="11"/>
  <c r="K627" i="4"/>
  <c r="H693" i="11"/>
  <c r="H627" i="4"/>
  <c r="G693" i="11"/>
  <c r="F693" i="11"/>
  <c r="K627" i="2"/>
  <c r="E693" i="11"/>
  <c r="H627" i="2"/>
  <c r="D693" i="11"/>
  <c r="B693" i="11"/>
  <c r="C692" i="11"/>
  <c r="P692" i="11" s="1"/>
  <c r="M597" i="4"/>
  <c r="N597" i="4"/>
  <c r="O198" i="8"/>
  <c r="F198" i="8"/>
  <c r="G198" i="8"/>
  <c r="J198" i="8"/>
  <c r="K198" i="8" s="1"/>
  <c r="O692" i="11"/>
  <c r="M626" i="2"/>
  <c r="N626" i="2"/>
  <c r="M597" i="2"/>
  <c r="N597" i="2"/>
  <c r="L198" i="8"/>
  <c r="H198" i="8"/>
  <c r="I198" i="8" s="1"/>
  <c r="M626" i="4"/>
  <c r="I692" i="11"/>
  <c r="K626" i="4"/>
  <c r="H692" i="11"/>
  <c r="H626" i="4"/>
  <c r="G692" i="11"/>
  <c r="F692" i="11"/>
  <c r="K626" i="2"/>
  <c r="E692" i="11"/>
  <c r="H626" i="2"/>
  <c r="D692" i="11"/>
  <c r="B692" i="11"/>
  <c r="C691" i="11"/>
  <c r="O691" i="11" s="1"/>
  <c r="M596" i="4"/>
  <c r="N596" i="4"/>
  <c r="O166" i="8"/>
  <c r="F166" i="8"/>
  <c r="G166" i="8"/>
  <c r="J166" i="8"/>
  <c r="K166" i="8" s="1"/>
  <c r="P166" i="8" s="1"/>
  <c r="Q166" i="8"/>
  <c r="P691" i="11"/>
  <c r="M625" i="2"/>
  <c r="N625" i="2"/>
  <c r="M596" i="2"/>
  <c r="N596" i="2"/>
  <c r="L166" i="8"/>
  <c r="M166" i="8" s="1"/>
  <c r="N166" i="8" s="1"/>
  <c r="H166" i="8"/>
  <c r="I166" i="8" s="1"/>
  <c r="M691" i="11"/>
  <c r="M625" i="4"/>
  <c r="I691" i="11"/>
  <c r="K625" i="4"/>
  <c r="H691" i="11"/>
  <c r="H625" i="4"/>
  <c r="G691" i="11"/>
  <c r="F691" i="11"/>
  <c r="K625" i="2"/>
  <c r="E691" i="11"/>
  <c r="H625" i="2"/>
  <c r="D691" i="11"/>
  <c r="B691" i="11"/>
  <c r="C690" i="11"/>
  <c r="P690" i="11" s="1"/>
  <c r="L690" i="11"/>
  <c r="M624" i="4"/>
  <c r="I690" i="11"/>
  <c r="K624" i="4"/>
  <c r="H690" i="11"/>
  <c r="H624" i="4"/>
  <c r="G690" i="11"/>
  <c r="M624" i="2"/>
  <c r="F690" i="11"/>
  <c r="K624" i="2"/>
  <c r="E690" i="11"/>
  <c r="H624" i="2"/>
  <c r="D690" i="11"/>
  <c r="B690" i="11"/>
  <c r="C689" i="11"/>
  <c r="K689" i="11" s="1"/>
  <c r="P689" i="11"/>
  <c r="O689" i="11"/>
  <c r="N689" i="11"/>
  <c r="M689" i="11"/>
  <c r="M623" i="4"/>
  <c r="I689" i="11"/>
  <c r="K623" i="4"/>
  <c r="H689" i="11"/>
  <c r="H623" i="4"/>
  <c r="G689" i="11"/>
  <c r="M623" i="2"/>
  <c r="F689" i="11"/>
  <c r="K623" i="2"/>
  <c r="E689" i="11"/>
  <c r="H623" i="2"/>
  <c r="D689" i="11"/>
  <c r="B689" i="11"/>
  <c r="C688" i="11"/>
  <c r="L688" i="11" s="1"/>
  <c r="P688" i="11"/>
  <c r="K688" i="11"/>
  <c r="M622" i="4"/>
  <c r="I688" i="11"/>
  <c r="K622" i="4"/>
  <c r="H688" i="11"/>
  <c r="H622" i="4"/>
  <c r="G688" i="11"/>
  <c r="M622" i="2"/>
  <c r="F688" i="11"/>
  <c r="K622" i="2"/>
  <c r="E688" i="11"/>
  <c r="H622" i="2"/>
  <c r="D688" i="11"/>
  <c r="B688" i="11"/>
  <c r="C687" i="11"/>
  <c r="M621" i="4"/>
  <c r="I687" i="11"/>
  <c r="K621" i="4"/>
  <c r="H687" i="11"/>
  <c r="H621" i="4"/>
  <c r="G687" i="11"/>
  <c r="M621" i="2"/>
  <c r="F687" i="11"/>
  <c r="K621" i="2"/>
  <c r="E687" i="11"/>
  <c r="H621" i="2"/>
  <c r="D687" i="11"/>
  <c r="B687" i="11"/>
  <c r="C686" i="11"/>
  <c r="P686" i="11" s="1"/>
  <c r="M620" i="4"/>
  <c r="I686" i="11"/>
  <c r="K620" i="4"/>
  <c r="H686" i="11"/>
  <c r="H620" i="4"/>
  <c r="G686" i="11"/>
  <c r="M620" i="2"/>
  <c r="F686" i="11"/>
  <c r="K620" i="2"/>
  <c r="E686" i="11"/>
  <c r="H620" i="2"/>
  <c r="D686" i="11"/>
  <c r="B686" i="11"/>
  <c r="C685" i="11"/>
  <c r="K685" i="11" s="1"/>
  <c r="M619" i="4"/>
  <c r="I685" i="11"/>
  <c r="K619" i="4"/>
  <c r="H685" i="11"/>
  <c r="H619" i="4"/>
  <c r="G685" i="11"/>
  <c r="M619" i="2"/>
  <c r="F685" i="11"/>
  <c r="K619" i="2"/>
  <c r="E685" i="11"/>
  <c r="H619" i="2"/>
  <c r="D685" i="11"/>
  <c r="B685" i="11"/>
  <c r="C684" i="11"/>
  <c r="P684" i="11"/>
  <c r="L684" i="11"/>
  <c r="K684" i="11"/>
  <c r="M618" i="4"/>
  <c r="I684" i="11"/>
  <c r="K618" i="4"/>
  <c r="H684" i="11"/>
  <c r="H618" i="4"/>
  <c r="G684" i="11"/>
  <c r="M618" i="2"/>
  <c r="F684" i="11"/>
  <c r="K618" i="2"/>
  <c r="E684" i="11"/>
  <c r="H618" i="2"/>
  <c r="D684" i="11"/>
  <c r="B684" i="11"/>
  <c r="C683" i="11"/>
  <c r="K683" i="11" s="1"/>
  <c r="P683" i="11"/>
  <c r="O683" i="11"/>
  <c r="M683" i="11"/>
  <c r="M617" i="4"/>
  <c r="I683" i="11"/>
  <c r="K617" i="4"/>
  <c r="H683" i="11"/>
  <c r="H617" i="4"/>
  <c r="G683" i="11"/>
  <c r="M617" i="2"/>
  <c r="F683" i="11"/>
  <c r="K617" i="2"/>
  <c r="E683" i="11"/>
  <c r="H617" i="2"/>
  <c r="D683" i="11"/>
  <c r="B683" i="11"/>
  <c r="C682" i="11"/>
  <c r="L682" i="11"/>
  <c r="M616" i="4"/>
  <c r="I682" i="11"/>
  <c r="K616" i="4"/>
  <c r="H682" i="11"/>
  <c r="H616" i="4"/>
  <c r="G682" i="11"/>
  <c r="M616" i="2"/>
  <c r="F682" i="11"/>
  <c r="K616" i="2"/>
  <c r="E682" i="11"/>
  <c r="H616" i="2"/>
  <c r="D682" i="11"/>
  <c r="B682" i="11"/>
  <c r="C676" i="11"/>
  <c r="M615" i="4"/>
  <c r="I676" i="11"/>
  <c r="K615" i="4"/>
  <c r="H676" i="11"/>
  <c r="H615" i="4"/>
  <c r="G676" i="11"/>
  <c r="M615" i="2"/>
  <c r="F676" i="11"/>
  <c r="K615" i="2"/>
  <c r="E676" i="11"/>
  <c r="H615" i="2"/>
  <c r="D676" i="11"/>
  <c r="B676" i="11"/>
  <c r="C675" i="11"/>
  <c r="O675" i="11" s="1"/>
  <c r="M585" i="4"/>
  <c r="N585" i="4"/>
  <c r="O206" i="8"/>
  <c r="F206" i="8"/>
  <c r="G206" i="8"/>
  <c r="J206" i="8"/>
  <c r="K206" i="8"/>
  <c r="P206" i="8" s="1"/>
  <c r="Q206" i="8" s="1"/>
  <c r="P675" i="11"/>
  <c r="M614" i="2"/>
  <c r="N614" i="2"/>
  <c r="M585" i="2"/>
  <c r="N585" i="2"/>
  <c r="L206" i="8"/>
  <c r="M206" i="8" s="1"/>
  <c r="N206" i="8" s="1"/>
  <c r="H206" i="8"/>
  <c r="I206" i="8" s="1"/>
  <c r="M675" i="11"/>
  <c r="M614" i="4"/>
  <c r="I675" i="11"/>
  <c r="K614" i="4"/>
  <c r="H675" i="11"/>
  <c r="H614" i="4"/>
  <c r="G675" i="11"/>
  <c r="F675" i="11"/>
  <c r="K614" i="2"/>
  <c r="E675" i="11"/>
  <c r="H614" i="2"/>
  <c r="D675" i="11"/>
  <c r="B675" i="11"/>
  <c r="C674" i="11"/>
  <c r="O674" i="11" s="1"/>
  <c r="M584" i="4"/>
  <c r="N584" i="4"/>
  <c r="O196" i="8"/>
  <c r="P196" i="8" s="1"/>
  <c r="Q196" i="8" s="1"/>
  <c r="F196" i="8"/>
  <c r="G196" i="8"/>
  <c r="J196" i="8"/>
  <c r="K196" i="8"/>
  <c r="P674" i="11"/>
  <c r="M613" i="2"/>
  <c r="N613" i="2"/>
  <c r="M584" i="2"/>
  <c r="N584" i="2"/>
  <c r="L196" i="8"/>
  <c r="H196" i="8"/>
  <c r="I196" i="8" s="1"/>
  <c r="M196" i="8" s="1"/>
  <c r="N196" i="8" s="1"/>
  <c r="M645" i="11" s="1"/>
  <c r="M613" i="4"/>
  <c r="I674" i="11"/>
  <c r="K613" i="4"/>
  <c r="H674" i="11"/>
  <c r="H613" i="4"/>
  <c r="G674" i="11"/>
  <c r="F674" i="11"/>
  <c r="K613" i="2"/>
  <c r="E674" i="11"/>
  <c r="H613" i="2"/>
  <c r="D674" i="11"/>
  <c r="B674" i="11"/>
  <c r="C673" i="11"/>
  <c r="I673" i="11"/>
  <c r="K612" i="4"/>
  <c r="H673" i="11"/>
  <c r="H612" i="4"/>
  <c r="G673" i="11"/>
  <c r="F673" i="11"/>
  <c r="K612" i="2"/>
  <c r="E673" i="11"/>
  <c r="H612" i="2"/>
  <c r="D673" i="11"/>
  <c r="B673" i="11"/>
  <c r="C672" i="11"/>
  <c r="P672" i="11" s="1"/>
  <c r="L672" i="11"/>
  <c r="K672" i="11"/>
  <c r="M611" i="4"/>
  <c r="I672" i="11"/>
  <c r="K611" i="4"/>
  <c r="H672" i="11"/>
  <c r="H611" i="4"/>
  <c r="G672" i="11"/>
  <c r="M611" i="2"/>
  <c r="F672" i="11"/>
  <c r="K611" i="2"/>
  <c r="E672" i="11"/>
  <c r="H611" i="2"/>
  <c r="D672" i="11"/>
  <c r="B672" i="11"/>
  <c r="C671" i="11"/>
  <c r="K671" i="11" s="1"/>
  <c r="P671" i="11"/>
  <c r="O671" i="11"/>
  <c r="N671" i="11"/>
  <c r="M671" i="11"/>
  <c r="L671" i="11"/>
  <c r="M610" i="4"/>
  <c r="I671" i="11"/>
  <c r="K610" i="4"/>
  <c r="H671" i="11"/>
  <c r="H610" i="4"/>
  <c r="G671" i="11"/>
  <c r="M610" i="2"/>
  <c r="F671" i="11"/>
  <c r="K610" i="2"/>
  <c r="E671" i="11"/>
  <c r="H610" i="2"/>
  <c r="D671" i="11"/>
  <c r="B671" i="11"/>
  <c r="C670" i="11"/>
  <c r="P670" i="11"/>
  <c r="K670" i="11"/>
  <c r="I670" i="11"/>
  <c r="K609" i="4"/>
  <c r="H670" i="11"/>
  <c r="H609" i="4"/>
  <c r="G670" i="11"/>
  <c r="F670" i="11"/>
  <c r="K609" i="2"/>
  <c r="E670" i="11"/>
  <c r="H609" i="2"/>
  <c r="D670" i="11"/>
  <c r="B670" i="11"/>
  <c r="C669" i="11"/>
  <c r="I669" i="11"/>
  <c r="K608" i="4"/>
  <c r="H669" i="11"/>
  <c r="G669" i="11"/>
  <c r="F669" i="11"/>
  <c r="K608" i="2"/>
  <c r="E669" i="11"/>
  <c r="D669" i="11"/>
  <c r="B669" i="11"/>
  <c r="C668" i="11"/>
  <c r="M578" i="4"/>
  <c r="N578" i="4"/>
  <c r="O164" i="8"/>
  <c r="F164" i="8"/>
  <c r="G164" i="8"/>
  <c r="J164" i="8"/>
  <c r="K164" i="8"/>
  <c r="O668" i="11"/>
  <c r="N668" i="11"/>
  <c r="M578" i="2"/>
  <c r="N578" i="2"/>
  <c r="L164" i="8"/>
  <c r="H164" i="8"/>
  <c r="I164" i="8"/>
  <c r="M164" i="8"/>
  <c r="N164" i="8" s="1"/>
  <c r="M668" i="11"/>
  <c r="K668" i="11"/>
  <c r="I668" i="11"/>
  <c r="K607" i="4"/>
  <c r="H668" i="11"/>
  <c r="G668" i="11"/>
  <c r="F668" i="11"/>
  <c r="K607" i="2"/>
  <c r="E668" i="11"/>
  <c r="D668" i="11"/>
  <c r="B668" i="11"/>
  <c r="C667" i="11"/>
  <c r="K667" i="11" s="1"/>
  <c r="M577" i="4"/>
  <c r="N577" i="4"/>
  <c r="O163" i="8"/>
  <c r="F163" i="8"/>
  <c r="G163" i="8"/>
  <c r="J163" i="8"/>
  <c r="K163" i="8"/>
  <c r="N667" i="11"/>
  <c r="M577" i="2"/>
  <c r="N577" i="2"/>
  <c r="L163" i="8"/>
  <c r="H163" i="8"/>
  <c r="I163" i="8"/>
  <c r="M163" i="8"/>
  <c r="N163" i="8" s="1"/>
  <c r="I667" i="11"/>
  <c r="K606" i="4"/>
  <c r="H667" i="11"/>
  <c r="G667" i="11"/>
  <c r="F667" i="11"/>
  <c r="K606" i="2"/>
  <c r="E667" i="11"/>
  <c r="D667" i="11"/>
  <c r="B667" i="11"/>
  <c r="C666" i="11"/>
  <c r="P666" i="11" s="1"/>
  <c r="M576" i="4"/>
  <c r="N576" i="4"/>
  <c r="O162" i="8"/>
  <c r="F162" i="8"/>
  <c r="G162" i="8"/>
  <c r="J162" i="8"/>
  <c r="K162" i="8" s="1"/>
  <c r="O666" i="11"/>
  <c r="M576" i="2"/>
  <c r="N576" i="2"/>
  <c r="L162" i="8"/>
  <c r="H162" i="8"/>
  <c r="I162" i="8"/>
  <c r="M162" i="8"/>
  <c r="N162" i="8" s="1"/>
  <c r="I666" i="11"/>
  <c r="K605" i="4"/>
  <c r="H666" i="11"/>
  <c r="G666" i="11"/>
  <c r="F666" i="11"/>
  <c r="K605" i="2"/>
  <c r="E666" i="11"/>
  <c r="D666" i="11"/>
  <c r="B666" i="11"/>
  <c r="C665" i="11"/>
  <c r="M575" i="4"/>
  <c r="H575" i="4"/>
  <c r="N575" i="4"/>
  <c r="O161" i="8"/>
  <c r="F161" i="8"/>
  <c r="G161" i="8"/>
  <c r="J161" i="8"/>
  <c r="K161" i="8" s="1"/>
  <c r="O665" i="11"/>
  <c r="M575" i="2"/>
  <c r="H575" i="2"/>
  <c r="N575" i="2"/>
  <c r="L161" i="8"/>
  <c r="H161" i="8"/>
  <c r="I161" i="8"/>
  <c r="M161" i="8"/>
  <c r="N161" i="8" s="1"/>
  <c r="I665" i="11"/>
  <c r="K604" i="4"/>
  <c r="H665" i="11"/>
  <c r="G665" i="11"/>
  <c r="F665" i="11"/>
  <c r="K604" i="2"/>
  <c r="E665" i="11"/>
  <c r="D665" i="11"/>
  <c r="B665" i="11"/>
  <c r="C664" i="11"/>
  <c r="O664" i="11" s="1"/>
  <c r="M574" i="4"/>
  <c r="N574" i="4"/>
  <c r="O158" i="8"/>
  <c r="F158" i="8"/>
  <c r="G158" i="8"/>
  <c r="J158" i="8"/>
  <c r="K158" i="8"/>
  <c r="O635" i="11" s="1"/>
  <c r="P664" i="11"/>
  <c r="N664" i="11"/>
  <c r="M603" i="2"/>
  <c r="N603" i="2"/>
  <c r="M574" i="2"/>
  <c r="N574" i="2"/>
  <c r="L158" i="8"/>
  <c r="H158" i="8"/>
  <c r="I158" i="8" s="1"/>
  <c r="M158" i="8"/>
  <c r="N158" i="8" s="1"/>
  <c r="M664" i="11"/>
  <c r="M603" i="4"/>
  <c r="I664" i="11"/>
  <c r="K603" i="4"/>
  <c r="H664" i="11"/>
  <c r="H603" i="4"/>
  <c r="G664" i="11"/>
  <c r="F664" i="11"/>
  <c r="K603" i="2"/>
  <c r="E664" i="11"/>
  <c r="H603" i="2"/>
  <c r="D664" i="11"/>
  <c r="B664" i="11"/>
  <c r="C663" i="11"/>
  <c r="K663" i="11" s="1"/>
  <c r="M573" i="4"/>
  <c r="H573" i="4"/>
  <c r="N573" i="4"/>
  <c r="O157" i="8"/>
  <c r="F157" i="8"/>
  <c r="G157" i="8"/>
  <c r="J157" i="8"/>
  <c r="K157" i="8" s="1"/>
  <c r="P663" i="11"/>
  <c r="M602" i="2"/>
  <c r="H602" i="2"/>
  <c r="N602" i="2"/>
  <c r="M573" i="2"/>
  <c r="H573" i="2"/>
  <c r="N573" i="2"/>
  <c r="L157" i="8"/>
  <c r="M157" i="8" s="1"/>
  <c r="N157" i="8" s="1"/>
  <c r="H157" i="8"/>
  <c r="I157" i="8" s="1"/>
  <c r="M602" i="4"/>
  <c r="I663" i="11"/>
  <c r="K602" i="4"/>
  <c r="H663" i="11"/>
  <c r="H602" i="4"/>
  <c r="G663" i="11"/>
  <c r="F663" i="11"/>
  <c r="K602" i="2"/>
  <c r="E663" i="11"/>
  <c r="D663" i="11"/>
  <c r="B663" i="11"/>
  <c r="C662" i="11"/>
  <c r="P662" i="11" s="1"/>
  <c r="M572" i="4"/>
  <c r="N572" i="4"/>
  <c r="O156" i="8"/>
  <c r="F156" i="8"/>
  <c r="G156" i="8"/>
  <c r="J156" i="8"/>
  <c r="K156" i="8" s="1"/>
  <c r="P156" i="8" s="1"/>
  <c r="Q156" i="8" s="1"/>
  <c r="O662" i="11"/>
  <c r="M601" i="2"/>
  <c r="N601" i="2"/>
  <c r="M572" i="2"/>
  <c r="N572" i="2"/>
  <c r="L156" i="8"/>
  <c r="H156" i="8"/>
  <c r="I156" i="8"/>
  <c r="M601" i="4"/>
  <c r="I662" i="11"/>
  <c r="K601" i="4"/>
  <c r="H662" i="11"/>
  <c r="H601" i="4"/>
  <c r="G662" i="11"/>
  <c r="F662" i="11"/>
  <c r="K601" i="2"/>
  <c r="E662" i="11"/>
  <c r="H601" i="2"/>
  <c r="D662" i="11"/>
  <c r="B662" i="11"/>
  <c r="C661" i="11"/>
  <c r="L661" i="11" s="1"/>
  <c r="M600" i="4"/>
  <c r="I661" i="11"/>
  <c r="K600" i="4"/>
  <c r="H661" i="11"/>
  <c r="H600" i="4"/>
  <c r="G661" i="11"/>
  <c r="M600" i="2"/>
  <c r="F661" i="11"/>
  <c r="K600" i="2"/>
  <c r="E661" i="11"/>
  <c r="H600" i="2"/>
  <c r="D661" i="11"/>
  <c r="B661" i="11"/>
  <c r="C660" i="11"/>
  <c r="P660" i="11" s="1"/>
  <c r="M570" i="4"/>
  <c r="N570" i="4"/>
  <c r="O160" i="8"/>
  <c r="F160" i="8"/>
  <c r="G160" i="8"/>
  <c r="J160" i="8"/>
  <c r="K160" i="8" s="1"/>
  <c r="O660" i="11"/>
  <c r="N660" i="11"/>
  <c r="M599" i="2"/>
  <c r="N599" i="2"/>
  <c r="M570" i="2"/>
  <c r="N570" i="2"/>
  <c r="L160" i="8"/>
  <c r="H160" i="8"/>
  <c r="I160" i="8" s="1"/>
  <c r="M660" i="11"/>
  <c r="L660" i="11"/>
  <c r="K660" i="11"/>
  <c r="M599" i="4"/>
  <c r="I660" i="11"/>
  <c r="K599" i="4"/>
  <c r="H660" i="11"/>
  <c r="H599" i="4"/>
  <c r="G660" i="11"/>
  <c r="F660" i="11"/>
  <c r="K599" i="2"/>
  <c r="E660" i="11"/>
  <c r="H599" i="2"/>
  <c r="D660" i="11"/>
  <c r="B660" i="11"/>
  <c r="C659" i="11"/>
  <c r="M569" i="4"/>
  <c r="H569" i="4"/>
  <c r="N569" i="4"/>
  <c r="O155" i="8"/>
  <c r="F155" i="8"/>
  <c r="G155" i="8"/>
  <c r="J155" i="8"/>
  <c r="K155" i="8" s="1"/>
  <c r="N659" i="11"/>
  <c r="H598" i="2"/>
  <c r="M569" i="2"/>
  <c r="H569" i="2"/>
  <c r="N569" i="2"/>
  <c r="L155" i="8"/>
  <c r="H155" i="8"/>
  <c r="I155" i="8"/>
  <c r="M155" i="8"/>
  <c r="N155" i="8" s="1"/>
  <c r="K659" i="11"/>
  <c r="I659" i="11"/>
  <c r="K598" i="4"/>
  <c r="H659" i="11"/>
  <c r="H598" i="4"/>
  <c r="G659" i="11"/>
  <c r="F659" i="11"/>
  <c r="K598" i="2"/>
  <c r="E659" i="11"/>
  <c r="D659" i="11"/>
  <c r="B659" i="11"/>
  <c r="C658" i="11"/>
  <c r="O658" i="11" s="1"/>
  <c r="I658" i="11"/>
  <c r="K597" i="4"/>
  <c r="H658" i="11"/>
  <c r="H597" i="4"/>
  <c r="G658" i="11"/>
  <c r="F658" i="11"/>
  <c r="K597" i="2"/>
  <c r="E658" i="11"/>
  <c r="H597" i="2"/>
  <c r="D658" i="11"/>
  <c r="B658" i="11"/>
  <c r="C657" i="11"/>
  <c r="N657" i="11"/>
  <c r="I657" i="11"/>
  <c r="K596" i="4"/>
  <c r="H657" i="11"/>
  <c r="H596" i="4"/>
  <c r="G657" i="11"/>
  <c r="F657" i="11"/>
  <c r="K596" i="2"/>
  <c r="E657" i="11"/>
  <c r="H596" i="2"/>
  <c r="D657" i="11"/>
  <c r="B657" i="11"/>
  <c r="C656" i="11"/>
  <c r="O656" i="11"/>
  <c r="M595" i="4"/>
  <c r="I656" i="11"/>
  <c r="K595" i="4"/>
  <c r="H656" i="11"/>
  <c r="H595" i="4"/>
  <c r="G656" i="11"/>
  <c r="M595" i="2"/>
  <c r="F656" i="11"/>
  <c r="K595" i="2"/>
  <c r="E656" i="11"/>
  <c r="H595" i="2"/>
  <c r="D656" i="11"/>
  <c r="B656" i="11"/>
  <c r="C655" i="11"/>
  <c r="L655" i="11" s="1"/>
  <c r="M565" i="4"/>
  <c r="H565" i="4"/>
  <c r="N565" i="4"/>
  <c r="O154" i="8"/>
  <c r="F154" i="8"/>
  <c r="G154" i="8"/>
  <c r="J154" i="8"/>
  <c r="K154" i="8"/>
  <c r="P154" i="8"/>
  <c r="Q154" i="8" s="1"/>
  <c r="P655" i="11"/>
  <c r="O655" i="11"/>
  <c r="N655" i="11"/>
  <c r="M594" i="2"/>
  <c r="H594" i="2"/>
  <c r="N594" i="2"/>
  <c r="M565" i="2"/>
  <c r="H565" i="2"/>
  <c r="N565" i="2"/>
  <c r="L154" i="8"/>
  <c r="H154" i="8"/>
  <c r="I154" i="8" s="1"/>
  <c r="M655" i="11"/>
  <c r="K655" i="11"/>
  <c r="M594" i="4"/>
  <c r="I655" i="11"/>
  <c r="K594" i="4"/>
  <c r="H655" i="11"/>
  <c r="H594" i="4"/>
  <c r="G655" i="11"/>
  <c r="F655" i="11"/>
  <c r="K594" i="2"/>
  <c r="E655" i="11"/>
  <c r="D655" i="11"/>
  <c r="B655" i="11"/>
  <c r="C654" i="11"/>
  <c r="M593" i="4"/>
  <c r="I654" i="11"/>
  <c r="K593" i="4"/>
  <c r="H654" i="11"/>
  <c r="H593" i="4"/>
  <c r="G654" i="11"/>
  <c r="M593" i="2"/>
  <c r="F654" i="11"/>
  <c r="K593" i="2"/>
  <c r="E654" i="11"/>
  <c r="H593" i="2"/>
  <c r="D654" i="11"/>
  <c r="B654" i="11"/>
  <c r="C653" i="11"/>
  <c r="P653" i="11" s="1"/>
  <c r="O653" i="11"/>
  <c r="N653" i="11"/>
  <c r="M653" i="11"/>
  <c r="L653" i="11"/>
  <c r="M592" i="4"/>
  <c r="I653" i="11"/>
  <c r="K592" i="4"/>
  <c r="H653" i="11"/>
  <c r="H592" i="4"/>
  <c r="G653" i="11"/>
  <c r="M592" i="2"/>
  <c r="F653" i="11"/>
  <c r="K592" i="2"/>
  <c r="E653" i="11"/>
  <c r="H592" i="2"/>
  <c r="D653" i="11"/>
  <c r="B653" i="11"/>
  <c r="C652" i="11"/>
  <c r="O652" i="11" s="1"/>
  <c r="M591" i="4"/>
  <c r="I652" i="11"/>
  <c r="K591" i="4"/>
  <c r="H652" i="11"/>
  <c r="H591" i="4"/>
  <c r="G652" i="11"/>
  <c r="M591" i="2"/>
  <c r="F652" i="11"/>
  <c r="K591" i="2"/>
  <c r="E652" i="11"/>
  <c r="H591" i="2"/>
  <c r="D652" i="11"/>
  <c r="B652" i="11"/>
  <c r="C651" i="11"/>
  <c r="P651" i="11" s="1"/>
  <c r="O651" i="11"/>
  <c r="N651" i="11"/>
  <c r="L651" i="11"/>
  <c r="M590" i="4"/>
  <c r="I651" i="11"/>
  <c r="K590" i="4"/>
  <c r="H651" i="11"/>
  <c r="H590" i="4"/>
  <c r="G651" i="11"/>
  <c r="M590" i="2"/>
  <c r="F651" i="11"/>
  <c r="K590" i="2"/>
  <c r="E651" i="11"/>
  <c r="H590" i="2"/>
  <c r="D651" i="11"/>
  <c r="B651" i="11"/>
  <c r="C650" i="11"/>
  <c r="M589" i="4"/>
  <c r="I650" i="11"/>
  <c r="K589" i="4"/>
  <c r="H650" i="11"/>
  <c r="H589" i="4"/>
  <c r="G650" i="11"/>
  <c r="M589" i="2"/>
  <c r="F650" i="11"/>
  <c r="K589" i="2"/>
  <c r="E650" i="11"/>
  <c r="H589" i="2"/>
  <c r="D650" i="11"/>
  <c r="B650" i="11"/>
  <c r="C649" i="11"/>
  <c r="O649" i="11"/>
  <c r="M649" i="11"/>
  <c r="M588" i="4"/>
  <c r="I649" i="11"/>
  <c r="K588" i="4"/>
  <c r="H649" i="11"/>
  <c r="H588" i="4"/>
  <c r="G649" i="11"/>
  <c r="M588" i="2"/>
  <c r="F649" i="11"/>
  <c r="K588" i="2"/>
  <c r="E649" i="11"/>
  <c r="H588" i="2"/>
  <c r="D649" i="11"/>
  <c r="B649" i="11"/>
  <c r="C648" i="11"/>
  <c r="M587" i="4"/>
  <c r="I648" i="11"/>
  <c r="K587" i="4"/>
  <c r="H648" i="11"/>
  <c r="H587" i="4"/>
  <c r="G648" i="11"/>
  <c r="M587" i="2"/>
  <c r="F648" i="11"/>
  <c r="K587" i="2"/>
  <c r="E648" i="11"/>
  <c r="H587" i="2"/>
  <c r="D648" i="11"/>
  <c r="B648" i="11"/>
  <c r="C647" i="11"/>
  <c r="O647" i="11" s="1"/>
  <c r="M558" i="4"/>
  <c r="H558" i="4"/>
  <c r="N558" i="4"/>
  <c r="O153" i="8"/>
  <c r="F153" i="8"/>
  <c r="G153" i="8"/>
  <c r="J153" i="8"/>
  <c r="K153" i="8" s="1"/>
  <c r="P647" i="11"/>
  <c r="N647" i="11"/>
  <c r="M586" i="2"/>
  <c r="H586" i="2"/>
  <c r="N586" i="2"/>
  <c r="M558" i="2"/>
  <c r="H558" i="2"/>
  <c r="N558" i="2"/>
  <c r="L153" i="8"/>
  <c r="H153" i="8"/>
  <c r="I153" i="8"/>
  <c r="M647" i="11"/>
  <c r="L647" i="11"/>
  <c r="M586" i="4"/>
  <c r="I647" i="11"/>
  <c r="K586" i="4"/>
  <c r="H647" i="11"/>
  <c r="H586" i="4"/>
  <c r="G647" i="11"/>
  <c r="F647" i="11"/>
  <c r="K586" i="2"/>
  <c r="E647" i="11"/>
  <c r="D647" i="11"/>
  <c r="B647" i="11"/>
  <c r="C646" i="11"/>
  <c r="K646" i="11" s="1"/>
  <c r="I646" i="11"/>
  <c r="K585" i="4"/>
  <c r="H646" i="11"/>
  <c r="H585" i="4"/>
  <c r="G646" i="11"/>
  <c r="F646" i="11"/>
  <c r="K585" i="2"/>
  <c r="E646" i="11"/>
  <c r="H585" i="2"/>
  <c r="D646" i="11"/>
  <c r="B646" i="11"/>
  <c r="C645" i="11"/>
  <c r="O645" i="11"/>
  <c r="N645" i="11"/>
  <c r="L645" i="11"/>
  <c r="K645" i="11"/>
  <c r="I645" i="11"/>
  <c r="K584" i="4"/>
  <c r="H645" i="11"/>
  <c r="H584" i="4"/>
  <c r="G645" i="11"/>
  <c r="F645" i="11"/>
  <c r="K584" i="2"/>
  <c r="E645" i="11"/>
  <c r="H584" i="2"/>
  <c r="D645" i="11"/>
  <c r="B645" i="11"/>
  <c r="C644" i="11"/>
  <c r="P644" i="11"/>
  <c r="O644" i="11"/>
  <c r="N644" i="11"/>
  <c r="M644" i="11"/>
  <c r="L644" i="11"/>
  <c r="K644" i="11"/>
  <c r="M583" i="4"/>
  <c r="I644" i="11"/>
  <c r="K583" i="4"/>
  <c r="H644" i="11"/>
  <c r="H583" i="4"/>
  <c r="G644" i="11"/>
  <c r="M583" i="2"/>
  <c r="F644" i="11"/>
  <c r="K583" i="2"/>
  <c r="E644" i="11"/>
  <c r="H583" i="2"/>
  <c r="D644" i="11"/>
  <c r="B644" i="11"/>
  <c r="C643" i="11"/>
  <c r="P643" i="11"/>
  <c r="L643" i="11"/>
  <c r="M582" i="4"/>
  <c r="I643" i="11"/>
  <c r="K582" i="4"/>
  <c r="H643" i="11"/>
  <c r="H582" i="4"/>
  <c r="G643" i="11"/>
  <c r="M582" i="2"/>
  <c r="F643" i="11"/>
  <c r="K582" i="2"/>
  <c r="E643" i="11"/>
  <c r="H582" i="2"/>
  <c r="D643" i="11"/>
  <c r="B643" i="11"/>
  <c r="C642" i="11"/>
  <c r="K642" i="11" s="1"/>
  <c r="M554" i="4"/>
  <c r="N554" i="4"/>
  <c r="O152" i="8"/>
  <c r="P152" i="8" s="1"/>
  <c r="Q152" i="8" s="1"/>
  <c r="F152" i="8"/>
  <c r="G152" i="8"/>
  <c r="J152" i="8"/>
  <c r="K152" i="8"/>
  <c r="P642" i="11"/>
  <c r="O642" i="11"/>
  <c r="N642" i="11"/>
  <c r="M581" i="2"/>
  <c r="N581" i="2"/>
  <c r="M554" i="2"/>
  <c r="N554" i="2"/>
  <c r="L152" i="8"/>
  <c r="H152" i="8"/>
  <c r="I152" i="8"/>
  <c r="M642" i="11"/>
  <c r="L642" i="11"/>
  <c r="M581" i="4"/>
  <c r="I642" i="11"/>
  <c r="K581" i="4"/>
  <c r="H642" i="11"/>
  <c r="H581" i="4"/>
  <c r="G642" i="11"/>
  <c r="F642" i="11"/>
  <c r="K581" i="2"/>
  <c r="E642" i="11"/>
  <c r="H581" i="2"/>
  <c r="D642" i="11"/>
  <c r="B642" i="11"/>
  <c r="C641" i="11"/>
  <c r="O641" i="11" s="1"/>
  <c r="M580" i="4"/>
  <c r="I641" i="11"/>
  <c r="K580" i="4"/>
  <c r="H641" i="11"/>
  <c r="H580" i="4"/>
  <c r="G641" i="11"/>
  <c r="M580" i="2"/>
  <c r="F641" i="11"/>
  <c r="K580" i="2"/>
  <c r="E641" i="11"/>
  <c r="H580" i="2"/>
  <c r="D641" i="11"/>
  <c r="B641" i="11"/>
  <c r="C640" i="11"/>
  <c r="P640" i="11" s="1"/>
  <c r="M640" i="11"/>
  <c r="L640" i="11"/>
  <c r="M579" i="4"/>
  <c r="I640" i="11"/>
  <c r="K579" i="4"/>
  <c r="H640" i="11"/>
  <c r="H579" i="4"/>
  <c r="G640" i="11"/>
  <c r="M579" i="2"/>
  <c r="F640" i="11"/>
  <c r="K579" i="2"/>
  <c r="E640" i="11"/>
  <c r="H579" i="2"/>
  <c r="D640" i="11"/>
  <c r="B640" i="11"/>
  <c r="C639" i="11"/>
  <c r="M551" i="4"/>
  <c r="N551" i="4"/>
  <c r="O151" i="8"/>
  <c r="F151" i="8"/>
  <c r="G151" i="8"/>
  <c r="J151" i="8"/>
  <c r="K151" i="8" s="1"/>
  <c r="M551" i="2"/>
  <c r="N551" i="2"/>
  <c r="L151" i="8"/>
  <c r="H151" i="8"/>
  <c r="I151" i="8" s="1"/>
  <c r="I639" i="11"/>
  <c r="K578" i="4"/>
  <c r="H639" i="11"/>
  <c r="H578" i="4"/>
  <c r="G639" i="11"/>
  <c r="F639" i="11"/>
  <c r="K578" i="2"/>
  <c r="E639" i="11"/>
  <c r="H578" i="2"/>
  <c r="D639" i="11"/>
  <c r="B639" i="11"/>
  <c r="C638" i="11"/>
  <c r="I638" i="11"/>
  <c r="K577" i="4"/>
  <c r="H638" i="11"/>
  <c r="H577" i="4"/>
  <c r="G638" i="11"/>
  <c r="F638" i="11"/>
  <c r="K577" i="2"/>
  <c r="E638" i="11"/>
  <c r="H577" i="2"/>
  <c r="D638" i="11"/>
  <c r="B638" i="11"/>
  <c r="C637" i="11"/>
  <c r="I637" i="11"/>
  <c r="K576" i="4"/>
  <c r="H637" i="11"/>
  <c r="H576" i="4"/>
  <c r="G637" i="11"/>
  <c r="F637" i="11"/>
  <c r="K576" i="2"/>
  <c r="E637" i="11"/>
  <c r="H576" i="2"/>
  <c r="D637" i="11"/>
  <c r="B637" i="11"/>
  <c r="C636" i="11"/>
  <c r="L636" i="11" s="1"/>
  <c r="I636" i="11"/>
  <c r="K575" i="4"/>
  <c r="H636" i="11"/>
  <c r="G636" i="11"/>
  <c r="F636" i="11"/>
  <c r="K575" i="2"/>
  <c r="E636" i="11"/>
  <c r="D636" i="11"/>
  <c r="B636" i="11"/>
  <c r="C635" i="11"/>
  <c r="N635" i="11" s="1"/>
  <c r="L635" i="11"/>
  <c r="K635" i="11"/>
  <c r="I635" i="11"/>
  <c r="K574" i="4"/>
  <c r="H635" i="11"/>
  <c r="H574" i="4"/>
  <c r="G635" i="11"/>
  <c r="F635" i="11"/>
  <c r="K574" i="2"/>
  <c r="E635" i="11"/>
  <c r="H574" i="2"/>
  <c r="D635" i="11"/>
  <c r="B635" i="11"/>
  <c r="C634" i="11"/>
  <c r="I634" i="11"/>
  <c r="K573" i="4"/>
  <c r="H634" i="11"/>
  <c r="G634" i="11"/>
  <c r="F634" i="11"/>
  <c r="K573" i="2"/>
  <c r="E634" i="11"/>
  <c r="D634" i="11"/>
  <c r="B634" i="11"/>
  <c r="C633" i="11"/>
  <c r="M545" i="4"/>
  <c r="N545" i="4"/>
  <c r="O150" i="8"/>
  <c r="P150" i="8" s="1"/>
  <c r="Q150" i="8" s="1"/>
  <c r="F150" i="8"/>
  <c r="G150" i="8"/>
  <c r="J150" i="8"/>
  <c r="K150" i="8" s="1"/>
  <c r="M545" i="2"/>
  <c r="N545" i="2"/>
  <c r="L150" i="8"/>
  <c r="H150" i="8"/>
  <c r="I150" i="8" s="1"/>
  <c r="I633" i="11"/>
  <c r="K572" i="4"/>
  <c r="H633" i="11"/>
  <c r="H572" i="4"/>
  <c r="G633" i="11"/>
  <c r="F633" i="11"/>
  <c r="K572" i="2"/>
  <c r="E633" i="11"/>
  <c r="H572" i="2"/>
  <c r="D633" i="11"/>
  <c r="B633" i="11"/>
  <c r="C632" i="11"/>
  <c r="M571" i="4"/>
  <c r="I632" i="11"/>
  <c r="K571" i="4"/>
  <c r="H632" i="11"/>
  <c r="H571" i="4"/>
  <c r="G632" i="11"/>
  <c r="M571" i="2"/>
  <c r="F632" i="11"/>
  <c r="K571" i="2"/>
  <c r="E632" i="11"/>
  <c r="H571" i="2"/>
  <c r="D632" i="11"/>
  <c r="B632" i="11"/>
  <c r="C631" i="11"/>
  <c r="N631" i="11" s="1"/>
  <c r="K631" i="11"/>
  <c r="I631" i="11"/>
  <c r="K570" i="4"/>
  <c r="H631" i="11"/>
  <c r="H570" i="4"/>
  <c r="G631" i="11"/>
  <c r="F631" i="11"/>
  <c r="K570" i="2"/>
  <c r="E631" i="11"/>
  <c r="H570" i="2"/>
  <c r="D631" i="11"/>
  <c r="B631" i="11"/>
  <c r="C630" i="11"/>
  <c r="N630" i="11" s="1"/>
  <c r="K630" i="11"/>
  <c r="I630" i="11"/>
  <c r="K569" i="4"/>
  <c r="H630" i="11"/>
  <c r="G630" i="11"/>
  <c r="F630" i="11"/>
  <c r="K569" i="2"/>
  <c r="E630" i="11"/>
  <c r="D630" i="11"/>
  <c r="B630" i="11"/>
  <c r="C624" i="11"/>
  <c r="M542" i="4"/>
  <c r="H542" i="4"/>
  <c r="N542" i="4"/>
  <c r="O149" i="8"/>
  <c r="P149" i="8" s="1"/>
  <c r="Q149" i="8" s="1"/>
  <c r="F149" i="8"/>
  <c r="G149" i="8"/>
  <c r="J149" i="8"/>
  <c r="K149" i="8" s="1"/>
  <c r="P624" i="11"/>
  <c r="M568" i="2"/>
  <c r="H568" i="2"/>
  <c r="N568" i="2"/>
  <c r="M542" i="2"/>
  <c r="H542" i="2"/>
  <c r="N542" i="2"/>
  <c r="L149" i="8"/>
  <c r="M149" i="8" s="1"/>
  <c r="N149" i="8" s="1"/>
  <c r="H149" i="8"/>
  <c r="I149" i="8"/>
  <c r="M568" i="4"/>
  <c r="I624" i="11"/>
  <c r="K568" i="4"/>
  <c r="H624" i="11"/>
  <c r="H568" i="4"/>
  <c r="G624" i="11"/>
  <c r="F624" i="11"/>
  <c r="K568" i="2"/>
  <c r="E624" i="11"/>
  <c r="D624" i="11"/>
  <c r="B624" i="11"/>
  <c r="C623" i="11"/>
  <c r="N623" i="11"/>
  <c r="K623" i="11"/>
  <c r="M567" i="4"/>
  <c r="I623" i="11"/>
  <c r="K567" i="4"/>
  <c r="H623" i="11"/>
  <c r="H567" i="4"/>
  <c r="G623" i="11"/>
  <c r="M567" i="2"/>
  <c r="F623" i="11"/>
  <c r="K567" i="2"/>
  <c r="E623" i="11"/>
  <c r="H567" i="2"/>
  <c r="D623" i="11"/>
  <c r="B623" i="11"/>
  <c r="C622" i="11"/>
  <c r="P622" i="11" s="1"/>
  <c r="O622" i="11"/>
  <c r="N622" i="11"/>
  <c r="M566" i="4"/>
  <c r="I622" i="11"/>
  <c r="K566" i="4"/>
  <c r="H622" i="11"/>
  <c r="H566" i="4"/>
  <c r="G622" i="11"/>
  <c r="M566" i="2"/>
  <c r="F622" i="11"/>
  <c r="K566" i="2"/>
  <c r="E622" i="11"/>
  <c r="H566" i="2"/>
  <c r="D622" i="11"/>
  <c r="B622" i="11"/>
  <c r="C621" i="11"/>
  <c r="I621" i="11"/>
  <c r="K565" i="4"/>
  <c r="H621" i="11"/>
  <c r="G621" i="11"/>
  <c r="F621" i="11"/>
  <c r="K565" i="2"/>
  <c r="E621" i="11"/>
  <c r="D621" i="11"/>
  <c r="B621" i="11"/>
  <c r="C620" i="11"/>
  <c r="P620" i="11" s="1"/>
  <c r="O620" i="11"/>
  <c r="N620" i="11"/>
  <c r="M620" i="11"/>
  <c r="M564" i="4"/>
  <c r="I620" i="11"/>
  <c r="K564" i="4"/>
  <c r="H620" i="11"/>
  <c r="H564" i="4"/>
  <c r="G620" i="11"/>
  <c r="M564" i="2"/>
  <c r="F620" i="11"/>
  <c r="K564" i="2"/>
  <c r="E620" i="11"/>
  <c r="H564" i="2"/>
  <c r="D620" i="11"/>
  <c r="B620" i="11"/>
  <c r="C619" i="11"/>
  <c r="N619" i="11" s="1"/>
  <c r="K619" i="11"/>
  <c r="M563" i="4"/>
  <c r="I619" i="11"/>
  <c r="K563" i="4"/>
  <c r="H619" i="11"/>
  <c r="H563" i="4"/>
  <c r="G619" i="11"/>
  <c r="M563" i="2"/>
  <c r="F619" i="11"/>
  <c r="K563" i="2"/>
  <c r="E619" i="11"/>
  <c r="H563" i="2"/>
  <c r="D619" i="11"/>
  <c r="B619" i="11"/>
  <c r="C618" i="11"/>
  <c r="P618" i="11" s="1"/>
  <c r="O618" i="11"/>
  <c r="N618" i="11"/>
  <c r="M562" i="4"/>
  <c r="I618" i="11"/>
  <c r="K562" i="4"/>
  <c r="H618" i="11"/>
  <c r="H562" i="4"/>
  <c r="G618" i="11"/>
  <c r="M562" i="2"/>
  <c r="F618" i="11"/>
  <c r="K562" i="2"/>
  <c r="E618" i="11"/>
  <c r="H562" i="2"/>
  <c r="D618" i="11"/>
  <c r="B618" i="11"/>
  <c r="C617" i="11"/>
  <c r="N617" i="11" s="1"/>
  <c r="L617" i="11"/>
  <c r="M561" i="4"/>
  <c r="I617" i="11"/>
  <c r="K561" i="4"/>
  <c r="H617" i="11"/>
  <c r="H561" i="4"/>
  <c r="G617" i="11"/>
  <c r="M561" i="2"/>
  <c r="F617" i="11"/>
  <c r="K561" i="2"/>
  <c r="E617" i="11"/>
  <c r="H561" i="2"/>
  <c r="D617" i="11"/>
  <c r="B617" i="11"/>
  <c r="C616" i="11"/>
  <c r="P616" i="11" s="1"/>
  <c r="O616" i="11"/>
  <c r="N616" i="11"/>
  <c r="M616" i="11"/>
  <c r="M560" i="4"/>
  <c r="I616" i="11"/>
  <c r="K560" i="4"/>
  <c r="H616" i="11"/>
  <c r="H560" i="4"/>
  <c r="G616" i="11"/>
  <c r="M560" i="2"/>
  <c r="F616" i="11"/>
  <c r="K560" i="2"/>
  <c r="E616" i="11"/>
  <c r="H560" i="2"/>
  <c r="D616" i="11"/>
  <c r="B616" i="11"/>
  <c r="C615" i="11"/>
  <c r="M559" i="4"/>
  <c r="I615" i="11"/>
  <c r="K559" i="4"/>
  <c r="H615" i="11"/>
  <c r="H559" i="4"/>
  <c r="G615" i="11"/>
  <c r="M559" i="2"/>
  <c r="F615" i="11"/>
  <c r="K559" i="2"/>
  <c r="E615" i="11"/>
  <c r="H559" i="2"/>
  <c r="D615" i="11"/>
  <c r="B615" i="11"/>
  <c r="C614" i="11"/>
  <c r="I614" i="11"/>
  <c r="K558" i="4"/>
  <c r="H614" i="11"/>
  <c r="G614" i="11"/>
  <c r="F614" i="11"/>
  <c r="K558" i="2"/>
  <c r="E614" i="11"/>
  <c r="D614" i="11"/>
  <c r="B614" i="11"/>
  <c r="C613" i="11"/>
  <c r="M613" i="11" s="1"/>
  <c r="M557" i="4"/>
  <c r="I613" i="11"/>
  <c r="K557" i="4"/>
  <c r="H613" i="11"/>
  <c r="H557" i="4"/>
  <c r="G613" i="11"/>
  <c r="M557" i="2"/>
  <c r="F613" i="11"/>
  <c r="K557" i="2"/>
  <c r="E613" i="11"/>
  <c r="H557" i="2"/>
  <c r="D613" i="11"/>
  <c r="B613" i="11"/>
  <c r="C612" i="11"/>
  <c r="M556" i="4"/>
  <c r="I612" i="11"/>
  <c r="K556" i="4"/>
  <c r="H612" i="11"/>
  <c r="H556" i="4"/>
  <c r="G612" i="11"/>
  <c r="M556" i="2"/>
  <c r="F612" i="11"/>
  <c r="K556" i="2"/>
  <c r="E612" i="11"/>
  <c r="H556" i="2"/>
  <c r="D612" i="11"/>
  <c r="B612" i="11"/>
  <c r="C611" i="11"/>
  <c r="N611" i="11" s="1"/>
  <c r="M611" i="11"/>
  <c r="L611" i="11"/>
  <c r="M555" i="4"/>
  <c r="I611" i="11"/>
  <c r="K555" i="4"/>
  <c r="H611" i="11"/>
  <c r="H555" i="4"/>
  <c r="G611" i="11"/>
  <c r="M555" i="2"/>
  <c r="F611" i="11"/>
  <c r="K555" i="2"/>
  <c r="E611" i="11"/>
  <c r="H555" i="2"/>
  <c r="D611" i="11"/>
  <c r="B611" i="11"/>
  <c r="C610" i="11"/>
  <c r="N610" i="11" s="1"/>
  <c r="K610" i="11"/>
  <c r="I610" i="11"/>
  <c r="K554" i="4"/>
  <c r="H610" i="11"/>
  <c r="H554" i="4"/>
  <c r="G610" i="11"/>
  <c r="F610" i="11"/>
  <c r="K554" i="2"/>
  <c r="E610" i="11"/>
  <c r="H554" i="2"/>
  <c r="D610" i="11"/>
  <c r="B610" i="11"/>
  <c r="C609" i="11"/>
  <c r="P609" i="11" s="1"/>
  <c r="O609" i="11"/>
  <c r="M609" i="11"/>
  <c r="M553" i="4"/>
  <c r="I609" i="11"/>
  <c r="K553" i="4"/>
  <c r="H609" i="11"/>
  <c r="H553" i="4"/>
  <c r="G609" i="11"/>
  <c r="M553" i="2"/>
  <c r="F609" i="11"/>
  <c r="K553" i="2"/>
  <c r="E609" i="11"/>
  <c r="H553" i="2"/>
  <c r="D609" i="11"/>
  <c r="B609" i="11"/>
  <c r="C608" i="11"/>
  <c r="P608" i="11"/>
  <c r="M608" i="11"/>
  <c r="L608" i="11"/>
  <c r="K608" i="11"/>
  <c r="M552" i="4"/>
  <c r="I608" i="11"/>
  <c r="K552" i="4"/>
  <c r="H608" i="11"/>
  <c r="H552" i="4"/>
  <c r="G608" i="11"/>
  <c r="M552" i="2"/>
  <c r="F608" i="11"/>
  <c r="K552" i="2"/>
  <c r="E608" i="11"/>
  <c r="H552" i="2"/>
  <c r="D608" i="11"/>
  <c r="B608" i="11"/>
  <c r="C607" i="11"/>
  <c r="K607" i="11" s="1"/>
  <c r="I607" i="11"/>
  <c r="K551" i="4"/>
  <c r="H607" i="11"/>
  <c r="H551" i="4"/>
  <c r="G607" i="11"/>
  <c r="F607" i="11"/>
  <c r="K551" i="2"/>
  <c r="E607" i="11"/>
  <c r="H551" i="2"/>
  <c r="D607" i="11"/>
  <c r="B607" i="11"/>
  <c r="C606" i="11"/>
  <c r="M550" i="4"/>
  <c r="I606" i="11"/>
  <c r="K550" i="4"/>
  <c r="H606" i="11"/>
  <c r="H550" i="4"/>
  <c r="G606" i="11"/>
  <c r="M550" i="2"/>
  <c r="F606" i="11"/>
  <c r="K550" i="2"/>
  <c r="E606" i="11"/>
  <c r="H550" i="2"/>
  <c r="D606" i="11"/>
  <c r="B606" i="11"/>
  <c r="C605" i="11"/>
  <c r="N605" i="11" s="1"/>
  <c r="K605" i="11"/>
  <c r="M549" i="4"/>
  <c r="I605" i="11"/>
  <c r="K549" i="4"/>
  <c r="H605" i="11"/>
  <c r="H549" i="4"/>
  <c r="G605" i="11"/>
  <c r="M549" i="2"/>
  <c r="F605" i="11"/>
  <c r="K549" i="2"/>
  <c r="E605" i="11"/>
  <c r="H549" i="2"/>
  <c r="D605" i="11"/>
  <c r="B605" i="11"/>
  <c r="C604" i="11"/>
  <c r="P604" i="11" s="1"/>
  <c r="N604" i="11"/>
  <c r="M604" i="11"/>
  <c r="L604" i="11"/>
  <c r="K604" i="11"/>
  <c r="M548" i="4"/>
  <c r="I604" i="11"/>
  <c r="K548" i="4"/>
  <c r="H604" i="11"/>
  <c r="H548" i="4"/>
  <c r="G604" i="11"/>
  <c r="M548" i="2"/>
  <c r="F604" i="11"/>
  <c r="K548" i="2"/>
  <c r="E604" i="11"/>
  <c r="H548" i="2"/>
  <c r="D604" i="11"/>
  <c r="B604" i="11"/>
  <c r="C603" i="11"/>
  <c r="N603" i="11" s="1"/>
  <c r="O603" i="11"/>
  <c r="K603" i="11"/>
  <c r="M547" i="4"/>
  <c r="I603" i="11"/>
  <c r="K547" i="4"/>
  <c r="H603" i="11"/>
  <c r="H547" i="4"/>
  <c r="G603" i="11"/>
  <c r="M547" i="2"/>
  <c r="F603" i="11"/>
  <c r="K547" i="2"/>
  <c r="E603" i="11"/>
  <c r="H547" i="2"/>
  <c r="D603" i="11"/>
  <c r="B603" i="11"/>
  <c r="C602" i="11"/>
  <c r="N602" i="11"/>
  <c r="K602" i="11"/>
  <c r="M546" i="4"/>
  <c r="I602" i="11"/>
  <c r="K546" i="4"/>
  <c r="H602" i="11"/>
  <c r="H546" i="4"/>
  <c r="G602" i="11"/>
  <c r="M546" i="2"/>
  <c r="F602" i="11"/>
  <c r="K546" i="2"/>
  <c r="E602" i="11"/>
  <c r="H546" i="2"/>
  <c r="D602" i="11"/>
  <c r="B602" i="11"/>
  <c r="C601" i="11"/>
  <c r="O601" i="11" s="1"/>
  <c r="M521" i="4"/>
  <c r="N521" i="4"/>
  <c r="O143" i="8"/>
  <c r="F143" i="8"/>
  <c r="G143" i="8"/>
  <c r="J143" i="8"/>
  <c r="K143" i="8"/>
  <c r="P143" i="8"/>
  <c r="Q143" i="8" s="1"/>
  <c r="N601" i="11"/>
  <c r="M521" i="2"/>
  <c r="N521" i="2"/>
  <c r="L143" i="8"/>
  <c r="H143" i="8"/>
  <c r="I143" i="8" s="1"/>
  <c r="K601" i="11"/>
  <c r="I601" i="11"/>
  <c r="K545" i="4"/>
  <c r="H601" i="11"/>
  <c r="H545" i="4"/>
  <c r="G601" i="11"/>
  <c r="F601" i="11"/>
  <c r="K545" i="2"/>
  <c r="E601" i="11"/>
  <c r="H545" i="2"/>
  <c r="D601" i="11"/>
  <c r="B601" i="11"/>
  <c r="C600" i="11"/>
  <c r="M520" i="4"/>
  <c r="N520" i="4"/>
  <c r="O142" i="8"/>
  <c r="F142" i="8"/>
  <c r="G142" i="8"/>
  <c r="J142" i="8"/>
  <c r="K142" i="8" s="1"/>
  <c r="P142" i="8" s="1"/>
  <c r="Q142" i="8" s="1"/>
  <c r="M544" i="2"/>
  <c r="N544" i="2"/>
  <c r="M520" i="2"/>
  <c r="N520" i="2"/>
  <c r="L142" i="8"/>
  <c r="M142" i="8" s="1"/>
  <c r="N142" i="8" s="1"/>
  <c r="H142" i="8"/>
  <c r="I142" i="8" s="1"/>
  <c r="M544" i="4"/>
  <c r="I600" i="11"/>
  <c r="K544" i="4"/>
  <c r="H600" i="11"/>
  <c r="H544" i="4"/>
  <c r="G600" i="11"/>
  <c r="F600" i="11"/>
  <c r="K544" i="2"/>
  <c r="E600" i="11"/>
  <c r="H544" i="2"/>
  <c r="D600" i="11"/>
  <c r="B600" i="11"/>
  <c r="C599" i="11"/>
  <c r="M543" i="4"/>
  <c r="I599" i="11"/>
  <c r="K543" i="4"/>
  <c r="H599" i="11"/>
  <c r="H543" i="4"/>
  <c r="G599" i="11"/>
  <c r="M543" i="2"/>
  <c r="F599" i="11"/>
  <c r="K543" i="2"/>
  <c r="E599" i="11"/>
  <c r="H543" i="2"/>
  <c r="D599" i="11"/>
  <c r="B599" i="11"/>
  <c r="C598" i="11"/>
  <c r="K598" i="11" s="1"/>
  <c r="M518" i="4"/>
  <c r="N518" i="4"/>
  <c r="O141" i="8"/>
  <c r="F141" i="8"/>
  <c r="G141" i="8"/>
  <c r="J141" i="8"/>
  <c r="K141" i="8" s="1"/>
  <c r="P141" i="8"/>
  <c r="Q141" i="8" s="1"/>
  <c r="N598" i="11"/>
  <c r="M518" i="2"/>
  <c r="N518" i="2"/>
  <c r="L141" i="8"/>
  <c r="M141" i="8" s="1"/>
  <c r="N141" i="8" s="1"/>
  <c r="H141" i="8"/>
  <c r="I141" i="8" s="1"/>
  <c r="L569" i="11" s="1"/>
  <c r="I598" i="11"/>
  <c r="K542" i="4"/>
  <c r="H598" i="11"/>
  <c r="G598" i="11"/>
  <c r="F598" i="11"/>
  <c r="K542" i="2"/>
  <c r="E598" i="11"/>
  <c r="D598" i="11"/>
  <c r="B598" i="11"/>
  <c r="C597" i="11"/>
  <c r="M517" i="4"/>
  <c r="H517" i="4"/>
  <c r="N517" i="4"/>
  <c r="O79" i="8"/>
  <c r="P79" i="8" s="1"/>
  <c r="Q79" i="8" s="1"/>
  <c r="F79" i="8"/>
  <c r="G79" i="8"/>
  <c r="J79" i="8"/>
  <c r="K79" i="8"/>
  <c r="M541" i="2"/>
  <c r="H541" i="2"/>
  <c r="N541" i="2"/>
  <c r="M517" i="2"/>
  <c r="H517" i="2"/>
  <c r="N517" i="2"/>
  <c r="L79" i="8"/>
  <c r="M79" i="8" s="1"/>
  <c r="H79" i="8"/>
  <c r="I79" i="8" s="1"/>
  <c r="N79" i="8"/>
  <c r="M541" i="4"/>
  <c r="I597" i="11"/>
  <c r="K541" i="4"/>
  <c r="H597" i="11"/>
  <c r="H541" i="4"/>
  <c r="G597" i="11"/>
  <c r="F597" i="11"/>
  <c r="K541" i="2"/>
  <c r="E597" i="11"/>
  <c r="D597" i="11"/>
  <c r="B597" i="11"/>
  <c r="C596" i="11"/>
  <c r="L596" i="11" s="1"/>
  <c r="P596" i="11"/>
  <c r="O596" i="11"/>
  <c r="N596" i="11"/>
  <c r="M596" i="11"/>
  <c r="M540" i="4"/>
  <c r="I596" i="11"/>
  <c r="K540" i="4"/>
  <c r="H596" i="11"/>
  <c r="H540" i="4"/>
  <c r="G596" i="11"/>
  <c r="M540" i="2"/>
  <c r="F596" i="11"/>
  <c r="K540" i="2"/>
  <c r="E596" i="11"/>
  <c r="H540" i="2"/>
  <c r="D596" i="11"/>
  <c r="B596" i="11"/>
  <c r="C595" i="11"/>
  <c r="M539" i="4"/>
  <c r="I595" i="11"/>
  <c r="K539" i="4"/>
  <c r="H595" i="11"/>
  <c r="H539" i="4"/>
  <c r="G595" i="11"/>
  <c r="M539" i="2"/>
  <c r="F595" i="11"/>
  <c r="K539" i="2"/>
  <c r="E595" i="11"/>
  <c r="H539" i="2"/>
  <c r="D595" i="11"/>
  <c r="B595" i="11"/>
  <c r="C594" i="11"/>
  <c r="M594" i="11"/>
  <c r="M538" i="4"/>
  <c r="I594" i="11"/>
  <c r="K538" i="4"/>
  <c r="H594" i="11"/>
  <c r="H538" i="4"/>
  <c r="G594" i="11"/>
  <c r="M538" i="2"/>
  <c r="F594" i="11"/>
  <c r="K538" i="2"/>
  <c r="E594" i="11"/>
  <c r="H538" i="2"/>
  <c r="D594" i="11"/>
  <c r="B594" i="11"/>
  <c r="C593" i="11"/>
  <c r="M593" i="11"/>
  <c r="M537" i="4"/>
  <c r="I593" i="11"/>
  <c r="K537" i="4"/>
  <c r="H593" i="11"/>
  <c r="H537" i="4"/>
  <c r="G593" i="11"/>
  <c r="M537" i="2"/>
  <c r="F593" i="11"/>
  <c r="K537" i="2"/>
  <c r="E593" i="11"/>
  <c r="H537" i="2"/>
  <c r="D593" i="11"/>
  <c r="B593" i="11"/>
  <c r="C592" i="11"/>
  <c r="O592" i="11"/>
  <c r="N592" i="11"/>
  <c r="K592" i="11"/>
  <c r="M536" i="4"/>
  <c r="I592" i="11"/>
  <c r="K536" i="4"/>
  <c r="H592" i="11"/>
  <c r="H536" i="4"/>
  <c r="G592" i="11"/>
  <c r="M536" i="2"/>
  <c r="F592" i="11"/>
  <c r="K536" i="2"/>
  <c r="E592" i="11"/>
  <c r="H536" i="2"/>
  <c r="D592" i="11"/>
  <c r="B592" i="11"/>
  <c r="C591" i="11"/>
  <c r="L591" i="11"/>
  <c r="M535" i="4"/>
  <c r="I591" i="11"/>
  <c r="K535" i="4"/>
  <c r="H591" i="11"/>
  <c r="H535" i="4"/>
  <c r="G591" i="11"/>
  <c r="M535" i="2"/>
  <c r="F591" i="11"/>
  <c r="K535" i="2"/>
  <c r="E591" i="11"/>
  <c r="H535" i="2"/>
  <c r="D591" i="11"/>
  <c r="B591" i="11"/>
  <c r="C590" i="11"/>
  <c r="P590" i="11" s="1"/>
  <c r="M534" i="4"/>
  <c r="I590" i="11"/>
  <c r="K534" i="4"/>
  <c r="H590" i="11"/>
  <c r="H534" i="4"/>
  <c r="G590" i="11"/>
  <c r="M534" i="2"/>
  <c r="F590" i="11"/>
  <c r="K534" i="2"/>
  <c r="E590" i="11"/>
  <c r="H534" i="2"/>
  <c r="D590" i="11"/>
  <c r="B590" i="11"/>
  <c r="C589" i="11"/>
  <c r="L589" i="11"/>
  <c r="K589" i="11"/>
  <c r="M533" i="4"/>
  <c r="I589" i="11"/>
  <c r="K533" i="4"/>
  <c r="H589" i="11"/>
  <c r="H533" i="4"/>
  <c r="G589" i="11"/>
  <c r="M533" i="2"/>
  <c r="F589" i="11"/>
  <c r="K533" i="2"/>
  <c r="E589" i="11"/>
  <c r="H533" i="2"/>
  <c r="D589" i="11"/>
  <c r="B589" i="11"/>
  <c r="C588" i="11"/>
  <c r="P588" i="11"/>
  <c r="O588" i="11"/>
  <c r="N588" i="11"/>
  <c r="M532" i="4"/>
  <c r="I588" i="11"/>
  <c r="K532" i="4"/>
  <c r="H588" i="11"/>
  <c r="H532" i="4"/>
  <c r="G588" i="11"/>
  <c r="M532" i="2"/>
  <c r="F588" i="11"/>
  <c r="K532" i="2"/>
  <c r="E588" i="11"/>
  <c r="H532" i="2"/>
  <c r="D588" i="11"/>
  <c r="B588" i="11"/>
  <c r="C587" i="11"/>
  <c r="M587" i="11" s="1"/>
  <c r="O587" i="11"/>
  <c r="M531" i="4"/>
  <c r="I587" i="11"/>
  <c r="K531" i="4"/>
  <c r="H587" i="11"/>
  <c r="H531" i="4"/>
  <c r="G587" i="11"/>
  <c r="M531" i="2"/>
  <c r="F587" i="11"/>
  <c r="K531" i="2"/>
  <c r="E587" i="11"/>
  <c r="H531" i="2"/>
  <c r="D587" i="11"/>
  <c r="B587" i="11"/>
  <c r="C586" i="11"/>
  <c r="M506" i="4"/>
  <c r="H506" i="4"/>
  <c r="N506" i="4"/>
  <c r="O147" i="8"/>
  <c r="F147" i="8"/>
  <c r="G147" i="8"/>
  <c r="J147" i="8"/>
  <c r="K147" i="8" s="1"/>
  <c r="P147" i="8"/>
  <c r="Q147" i="8" s="1"/>
  <c r="P586" i="11"/>
  <c r="M530" i="2"/>
  <c r="H530" i="2"/>
  <c r="N530" i="2"/>
  <c r="M506" i="2"/>
  <c r="H506" i="2"/>
  <c r="N506" i="2"/>
  <c r="L147" i="8"/>
  <c r="H147" i="8"/>
  <c r="I147" i="8" s="1"/>
  <c r="L557" i="11" s="1"/>
  <c r="M147" i="8"/>
  <c r="N147" i="8" s="1"/>
  <c r="L586" i="11"/>
  <c r="M530" i="4"/>
  <c r="I586" i="11"/>
  <c r="K530" i="4"/>
  <c r="H586" i="11"/>
  <c r="H530" i="4"/>
  <c r="G586" i="11"/>
  <c r="F586" i="11"/>
  <c r="K530" i="2"/>
  <c r="E586" i="11"/>
  <c r="D586" i="11"/>
  <c r="B586" i="11"/>
  <c r="C585" i="11"/>
  <c r="P585" i="11" s="1"/>
  <c r="N585" i="11"/>
  <c r="L585" i="11"/>
  <c r="M529" i="4"/>
  <c r="I585" i="11"/>
  <c r="K529" i="4"/>
  <c r="H585" i="11"/>
  <c r="H529" i="4"/>
  <c r="G585" i="11"/>
  <c r="M529" i="2"/>
  <c r="F585" i="11"/>
  <c r="K529" i="2"/>
  <c r="E585" i="11"/>
  <c r="H529" i="2"/>
  <c r="D585" i="11"/>
  <c r="B585" i="11"/>
  <c r="C584" i="11"/>
  <c r="P584" i="11" s="1"/>
  <c r="M584" i="11"/>
  <c r="M528" i="4"/>
  <c r="I584" i="11"/>
  <c r="K528" i="4"/>
  <c r="H584" i="11"/>
  <c r="H528" i="4"/>
  <c r="G584" i="11"/>
  <c r="M528" i="2"/>
  <c r="F584" i="11"/>
  <c r="K528" i="2"/>
  <c r="E584" i="11"/>
  <c r="H528" i="2"/>
  <c r="D584" i="11"/>
  <c r="B584" i="11"/>
  <c r="C583" i="11"/>
  <c r="M527" i="4"/>
  <c r="I583" i="11"/>
  <c r="K527" i="4"/>
  <c r="H583" i="11"/>
  <c r="H527" i="4"/>
  <c r="G583" i="11"/>
  <c r="M527" i="2"/>
  <c r="F583" i="11"/>
  <c r="K527" i="2"/>
  <c r="E583" i="11"/>
  <c r="H527" i="2"/>
  <c r="D583" i="11"/>
  <c r="B583" i="11"/>
  <c r="C582" i="11"/>
  <c r="P582" i="11" s="1"/>
  <c r="M526" i="4"/>
  <c r="I582" i="11"/>
  <c r="K526" i="4"/>
  <c r="H582" i="11"/>
  <c r="H526" i="4"/>
  <c r="G582" i="11"/>
  <c r="M526" i="2"/>
  <c r="F582" i="11"/>
  <c r="K526" i="2"/>
  <c r="E582" i="11"/>
  <c r="H526" i="2"/>
  <c r="D582" i="11"/>
  <c r="B582" i="11"/>
  <c r="C581" i="11"/>
  <c r="M501" i="4"/>
  <c r="H501" i="4"/>
  <c r="N501" i="4"/>
  <c r="O146" i="8"/>
  <c r="F146" i="8"/>
  <c r="G146" i="8"/>
  <c r="J146" i="8"/>
  <c r="K146" i="8" s="1"/>
  <c r="P581" i="11"/>
  <c r="M525" i="2"/>
  <c r="H525" i="2"/>
  <c r="N525" i="2"/>
  <c r="M501" i="2"/>
  <c r="H501" i="2"/>
  <c r="N501" i="2"/>
  <c r="L146" i="8"/>
  <c r="M146" i="8" s="1"/>
  <c r="N146" i="8" s="1"/>
  <c r="H146" i="8"/>
  <c r="I146" i="8"/>
  <c r="M525" i="4"/>
  <c r="I581" i="11"/>
  <c r="K525" i="4"/>
  <c r="H581" i="11"/>
  <c r="H525" i="4"/>
  <c r="G581" i="11"/>
  <c r="F581" i="11"/>
  <c r="K525" i="2"/>
  <c r="E581" i="11"/>
  <c r="D581" i="11"/>
  <c r="B581" i="11"/>
  <c r="C580" i="11"/>
  <c r="M524" i="4"/>
  <c r="I580" i="11"/>
  <c r="K524" i="4"/>
  <c r="H580" i="11"/>
  <c r="H524" i="4"/>
  <c r="G580" i="11"/>
  <c r="M524" i="2"/>
  <c r="F580" i="11"/>
  <c r="K524" i="2"/>
  <c r="E580" i="11"/>
  <c r="H524" i="2"/>
  <c r="D580" i="11"/>
  <c r="B580" i="11"/>
  <c r="C579" i="11"/>
  <c r="M499" i="4"/>
  <c r="H499" i="4"/>
  <c r="N499" i="4"/>
  <c r="O145" i="8"/>
  <c r="F145" i="8"/>
  <c r="G145" i="8"/>
  <c r="J145" i="8"/>
  <c r="K145" i="8" s="1"/>
  <c r="P579" i="11"/>
  <c r="O579" i="11"/>
  <c r="M523" i="2"/>
  <c r="H523" i="2"/>
  <c r="N523" i="2"/>
  <c r="M499" i="2"/>
  <c r="H499" i="2"/>
  <c r="N499" i="2"/>
  <c r="L145" i="8"/>
  <c r="M145" i="8" s="1"/>
  <c r="N145" i="8" s="1"/>
  <c r="H145" i="8"/>
  <c r="I145" i="8"/>
  <c r="K579" i="11"/>
  <c r="M523" i="4"/>
  <c r="I579" i="11"/>
  <c r="K523" i="4"/>
  <c r="H579" i="11"/>
  <c r="H523" i="4"/>
  <c r="G579" i="11"/>
  <c r="F579" i="11"/>
  <c r="K523" i="2"/>
  <c r="E579" i="11"/>
  <c r="D579" i="11"/>
  <c r="B579" i="11"/>
  <c r="C578" i="11"/>
  <c r="P578" i="11" s="1"/>
  <c r="M498" i="4"/>
  <c r="H498" i="4"/>
  <c r="N498" i="4"/>
  <c r="O144" i="8"/>
  <c r="P144" i="8" s="1"/>
  <c r="Q144" i="8" s="1"/>
  <c r="P549" i="11" s="1"/>
  <c r="F144" i="8"/>
  <c r="G144" i="8"/>
  <c r="J144" i="8"/>
  <c r="K144" i="8"/>
  <c r="M522" i="2"/>
  <c r="H522" i="2"/>
  <c r="N522" i="2"/>
  <c r="M498" i="2"/>
  <c r="H498" i="2"/>
  <c r="N498" i="2"/>
  <c r="L144" i="8"/>
  <c r="M144" i="8" s="1"/>
  <c r="N144" i="8" s="1"/>
  <c r="H144" i="8"/>
  <c r="I144" i="8" s="1"/>
  <c r="L578" i="11"/>
  <c r="K578" i="11"/>
  <c r="M522" i="4"/>
  <c r="I578" i="11"/>
  <c r="K522" i="4"/>
  <c r="H578" i="11"/>
  <c r="H522" i="4"/>
  <c r="G578" i="11"/>
  <c r="F578" i="11"/>
  <c r="K522" i="2"/>
  <c r="E578" i="11"/>
  <c r="D578" i="11"/>
  <c r="B578" i="11"/>
  <c r="C572" i="11"/>
  <c r="I572" i="11"/>
  <c r="K521" i="4"/>
  <c r="H572" i="11"/>
  <c r="H521" i="4"/>
  <c r="G572" i="11"/>
  <c r="F572" i="11"/>
  <c r="K521" i="2"/>
  <c r="E572" i="11"/>
  <c r="H521" i="2"/>
  <c r="D572" i="11"/>
  <c r="B572" i="11"/>
  <c r="C571" i="11"/>
  <c r="M496" i="4"/>
  <c r="H496" i="4"/>
  <c r="N496" i="4"/>
  <c r="O38" i="8"/>
  <c r="F38" i="8"/>
  <c r="G38" i="8"/>
  <c r="J38" i="8"/>
  <c r="K38" i="8" s="1"/>
  <c r="P38" i="8"/>
  <c r="Q38" i="8" s="1"/>
  <c r="N571" i="11"/>
  <c r="H520" i="2"/>
  <c r="M496" i="2"/>
  <c r="H496" i="2"/>
  <c r="N496" i="2"/>
  <c r="L38" i="8"/>
  <c r="H38" i="8"/>
  <c r="I38" i="8"/>
  <c r="M38" i="8"/>
  <c r="N38" i="8"/>
  <c r="I571" i="11"/>
  <c r="K520" i="4"/>
  <c r="H571" i="11"/>
  <c r="H520" i="4"/>
  <c r="G571" i="11"/>
  <c r="F571" i="11"/>
  <c r="K520" i="2"/>
  <c r="E571" i="11"/>
  <c r="D571" i="11"/>
  <c r="B571" i="11"/>
  <c r="C570" i="11"/>
  <c r="M519" i="4"/>
  <c r="I570" i="11"/>
  <c r="K519" i="4"/>
  <c r="H570" i="11"/>
  <c r="H519" i="4"/>
  <c r="G570" i="11"/>
  <c r="M519" i="2"/>
  <c r="F570" i="11"/>
  <c r="K519" i="2"/>
  <c r="E570" i="11"/>
  <c r="H519" i="2"/>
  <c r="D570" i="11"/>
  <c r="B570" i="11"/>
  <c r="C569" i="11"/>
  <c r="N569" i="11" s="1"/>
  <c r="M569" i="11"/>
  <c r="K569" i="11"/>
  <c r="I569" i="11"/>
  <c r="K518" i="4"/>
  <c r="H569" i="11"/>
  <c r="H518" i="4"/>
  <c r="G569" i="11"/>
  <c r="F569" i="11"/>
  <c r="K518" i="2"/>
  <c r="E569" i="11"/>
  <c r="H518" i="2"/>
  <c r="D569" i="11"/>
  <c r="B569" i="11"/>
  <c r="C568" i="11"/>
  <c r="N568" i="11" s="1"/>
  <c r="M493" i="4"/>
  <c r="H493" i="4"/>
  <c r="N493" i="4"/>
  <c r="O109" i="8"/>
  <c r="F109" i="8"/>
  <c r="G109" i="8"/>
  <c r="J109" i="8"/>
  <c r="K109" i="8" s="1"/>
  <c r="P109" i="8"/>
  <c r="Q109" i="8" s="1"/>
  <c r="M493" i="2"/>
  <c r="H493" i="2"/>
  <c r="N493" i="2"/>
  <c r="L109" i="8"/>
  <c r="M109" i="8" s="1"/>
  <c r="N109" i="8" s="1"/>
  <c r="H109" i="8"/>
  <c r="I109" i="8" s="1"/>
  <c r="I568" i="11"/>
  <c r="K517" i="4"/>
  <c r="H568" i="11"/>
  <c r="G568" i="11"/>
  <c r="F568" i="11"/>
  <c r="K517" i="2"/>
  <c r="E568" i="11"/>
  <c r="D568" i="11"/>
  <c r="B568" i="11"/>
  <c r="C567" i="11"/>
  <c r="M492" i="4"/>
  <c r="H492" i="4"/>
  <c r="N492" i="4"/>
  <c r="O110" i="8"/>
  <c r="F110" i="8"/>
  <c r="G110" i="8"/>
  <c r="J110" i="8"/>
  <c r="K110" i="8" s="1"/>
  <c r="P567" i="11"/>
  <c r="M516" i="2"/>
  <c r="H516" i="2"/>
  <c r="N516" i="2"/>
  <c r="M492" i="2"/>
  <c r="H492" i="2"/>
  <c r="N492" i="2"/>
  <c r="L110" i="8"/>
  <c r="H110" i="8"/>
  <c r="I110" i="8" s="1"/>
  <c r="M110" i="8" s="1"/>
  <c r="N110" i="8" s="1"/>
  <c r="M516" i="4"/>
  <c r="I567" i="11"/>
  <c r="K516" i="4"/>
  <c r="H567" i="11"/>
  <c r="H516" i="4"/>
  <c r="G567" i="11"/>
  <c r="F567" i="11"/>
  <c r="K516" i="2"/>
  <c r="E567" i="11"/>
  <c r="D567" i="11"/>
  <c r="B567" i="11"/>
  <c r="C566" i="11"/>
  <c r="P566" i="11"/>
  <c r="L566" i="11"/>
  <c r="K566" i="11"/>
  <c r="M515" i="4"/>
  <c r="I566" i="11"/>
  <c r="K515" i="4"/>
  <c r="H566" i="11"/>
  <c r="H515" i="4"/>
  <c r="G566" i="11"/>
  <c r="M515" i="2"/>
  <c r="F566" i="11"/>
  <c r="K515" i="2"/>
  <c r="E566" i="11"/>
  <c r="H515" i="2"/>
  <c r="D566" i="11"/>
  <c r="B566" i="11"/>
  <c r="C565" i="11"/>
  <c r="P565" i="11"/>
  <c r="O565" i="11"/>
  <c r="N565" i="11"/>
  <c r="L565" i="11"/>
  <c r="M514" i="4"/>
  <c r="I565" i="11"/>
  <c r="K514" i="4"/>
  <c r="H565" i="11"/>
  <c r="H514" i="4"/>
  <c r="G565" i="11"/>
  <c r="M514" i="2"/>
  <c r="F565" i="11"/>
  <c r="K514" i="2"/>
  <c r="E565" i="11"/>
  <c r="H514" i="2"/>
  <c r="D565" i="11"/>
  <c r="B565" i="11"/>
  <c r="C564" i="11"/>
  <c r="N564" i="11" s="1"/>
  <c r="M564" i="11"/>
  <c r="K564" i="11"/>
  <c r="M513" i="4"/>
  <c r="I564" i="11"/>
  <c r="K513" i="4"/>
  <c r="H564" i="11"/>
  <c r="H513" i="4"/>
  <c r="G564" i="11"/>
  <c r="M513" i="2"/>
  <c r="F564" i="11"/>
  <c r="K513" i="2"/>
  <c r="E564" i="11"/>
  <c r="H513" i="2"/>
  <c r="D564" i="11"/>
  <c r="B564" i="11"/>
  <c r="C563" i="11"/>
  <c r="N563" i="11" s="1"/>
  <c r="O563" i="11"/>
  <c r="M512" i="4"/>
  <c r="I563" i="11"/>
  <c r="K512" i="4"/>
  <c r="H563" i="11"/>
  <c r="H512" i="4"/>
  <c r="G563" i="11"/>
  <c r="M512" i="2"/>
  <c r="F563" i="11"/>
  <c r="K512" i="2"/>
  <c r="E563" i="11"/>
  <c r="H512" i="2"/>
  <c r="D563" i="11"/>
  <c r="B563" i="11"/>
  <c r="C562" i="11"/>
  <c r="L562" i="11" s="1"/>
  <c r="M487" i="4"/>
  <c r="H487" i="4"/>
  <c r="N487" i="4"/>
  <c r="O140" i="8"/>
  <c r="F140" i="8"/>
  <c r="G140" i="8"/>
  <c r="J140" i="8"/>
  <c r="K140" i="8"/>
  <c r="P140" i="8"/>
  <c r="Q140" i="8"/>
  <c r="M511" i="2"/>
  <c r="H511" i="2"/>
  <c r="N511" i="2"/>
  <c r="M487" i="2"/>
  <c r="H487" i="2"/>
  <c r="N487" i="2"/>
  <c r="L140" i="8"/>
  <c r="M140" i="8" s="1"/>
  <c r="H140" i="8"/>
  <c r="I140" i="8"/>
  <c r="N140" i="8"/>
  <c r="M511" i="4"/>
  <c r="I562" i="11"/>
  <c r="K511" i="4"/>
  <c r="H562" i="11"/>
  <c r="H511" i="4"/>
  <c r="G562" i="11"/>
  <c r="F562" i="11"/>
  <c r="K511" i="2"/>
  <c r="E562" i="11"/>
  <c r="D562" i="11"/>
  <c r="B562" i="11"/>
  <c r="C561" i="11"/>
  <c r="P561" i="11" s="1"/>
  <c r="L561" i="11"/>
  <c r="M510" i="4"/>
  <c r="I561" i="11"/>
  <c r="K510" i="4"/>
  <c r="H561" i="11"/>
  <c r="H510" i="4"/>
  <c r="G561" i="11"/>
  <c r="M510" i="2"/>
  <c r="F561" i="11"/>
  <c r="K510" i="2"/>
  <c r="E561" i="11"/>
  <c r="H510" i="2"/>
  <c r="D561" i="11"/>
  <c r="B561" i="11"/>
  <c r="C560" i="11"/>
  <c r="M509" i="4"/>
  <c r="I560" i="11"/>
  <c r="K509" i="4"/>
  <c r="H560" i="11"/>
  <c r="H509" i="4"/>
  <c r="G560" i="11"/>
  <c r="M509" i="2"/>
  <c r="F560" i="11"/>
  <c r="K509" i="2"/>
  <c r="E560" i="11"/>
  <c r="H509" i="2"/>
  <c r="D560" i="11"/>
  <c r="B560" i="11"/>
  <c r="C559" i="11"/>
  <c r="O559" i="11" s="1"/>
  <c r="M508" i="4"/>
  <c r="I559" i="11"/>
  <c r="K508" i="4"/>
  <c r="H559" i="11"/>
  <c r="H508" i="4"/>
  <c r="G559" i="11"/>
  <c r="M508" i="2"/>
  <c r="F559" i="11"/>
  <c r="K508" i="2"/>
  <c r="E559" i="11"/>
  <c r="H508" i="2"/>
  <c r="D559" i="11"/>
  <c r="B559" i="11"/>
  <c r="C558" i="11"/>
  <c r="O558" i="11" s="1"/>
  <c r="P558" i="11"/>
  <c r="K558" i="11"/>
  <c r="M507" i="4"/>
  <c r="I558" i="11"/>
  <c r="K507" i="4"/>
  <c r="H558" i="11"/>
  <c r="H507" i="4"/>
  <c r="G558" i="11"/>
  <c r="M507" i="2"/>
  <c r="F558" i="11"/>
  <c r="K507" i="2"/>
  <c r="E558" i="11"/>
  <c r="H507" i="2"/>
  <c r="D558" i="11"/>
  <c r="B558" i="11"/>
  <c r="C557" i="11"/>
  <c r="O557" i="11" s="1"/>
  <c r="M482" i="4"/>
  <c r="H482" i="4"/>
  <c r="N482" i="4"/>
  <c r="O139" i="8"/>
  <c r="P139" i="8" s="1"/>
  <c r="Q139" i="8" s="1"/>
  <c r="F139" i="8"/>
  <c r="G139" i="8"/>
  <c r="J139" i="8"/>
  <c r="K139" i="8" s="1"/>
  <c r="P557" i="11"/>
  <c r="N557" i="11"/>
  <c r="M482" i="2"/>
  <c r="H482" i="2"/>
  <c r="N482" i="2"/>
  <c r="L139" i="8"/>
  <c r="H139" i="8"/>
  <c r="I139" i="8" s="1"/>
  <c r="M139" i="8"/>
  <c r="N139" i="8"/>
  <c r="K557" i="11"/>
  <c r="I557" i="11"/>
  <c r="K506" i="4"/>
  <c r="H557" i="11"/>
  <c r="G557" i="11"/>
  <c r="F557" i="11"/>
  <c r="K506" i="2"/>
  <c r="E557" i="11"/>
  <c r="D557" i="11"/>
  <c r="B557" i="11"/>
  <c r="C556" i="11"/>
  <c r="O556" i="11" s="1"/>
  <c r="P556" i="11"/>
  <c r="N556" i="11"/>
  <c r="M556" i="11"/>
  <c r="M505" i="4"/>
  <c r="I556" i="11"/>
  <c r="K505" i="4"/>
  <c r="H556" i="11"/>
  <c r="H505" i="4"/>
  <c r="G556" i="11"/>
  <c r="M505" i="2"/>
  <c r="F556" i="11"/>
  <c r="K505" i="2"/>
  <c r="E556" i="11"/>
  <c r="H505" i="2"/>
  <c r="D556" i="11"/>
  <c r="B556" i="11"/>
  <c r="C555" i="11"/>
  <c r="M555" i="11" s="1"/>
  <c r="N555" i="11"/>
  <c r="L555" i="11"/>
  <c r="M504" i="4"/>
  <c r="I555" i="11"/>
  <c r="K504" i="4"/>
  <c r="H555" i="11"/>
  <c r="H504" i="4"/>
  <c r="G555" i="11"/>
  <c r="M504" i="2"/>
  <c r="F555" i="11"/>
  <c r="K504" i="2"/>
  <c r="E555" i="11"/>
  <c r="H504" i="2"/>
  <c r="D555" i="11"/>
  <c r="B555" i="11"/>
  <c r="C554" i="11"/>
  <c r="N554" i="11" s="1"/>
  <c r="P554" i="11"/>
  <c r="M503" i="4"/>
  <c r="I554" i="11"/>
  <c r="K503" i="4"/>
  <c r="H554" i="11"/>
  <c r="H503" i="4"/>
  <c r="G554" i="11"/>
  <c r="M503" i="2"/>
  <c r="F554" i="11"/>
  <c r="K503" i="2"/>
  <c r="E554" i="11"/>
  <c r="H503" i="2"/>
  <c r="D554" i="11"/>
  <c r="B554" i="11"/>
  <c r="C553" i="11"/>
  <c r="L553" i="11" s="1"/>
  <c r="O553" i="11"/>
  <c r="M502" i="4"/>
  <c r="I553" i="11"/>
  <c r="K502" i="4"/>
  <c r="H553" i="11"/>
  <c r="H502" i="4"/>
  <c r="G553" i="11"/>
  <c r="M502" i="2"/>
  <c r="F553" i="11"/>
  <c r="K502" i="2"/>
  <c r="E553" i="11"/>
  <c r="H502" i="2"/>
  <c r="D553" i="11"/>
  <c r="B553" i="11"/>
  <c r="C552" i="11"/>
  <c r="M476" i="4"/>
  <c r="N476" i="4"/>
  <c r="O138" i="8"/>
  <c r="P138" i="8" s="1"/>
  <c r="Q138" i="8" s="1"/>
  <c r="F138" i="8"/>
  <c r="G138" i="8"/>
  <c r="J138" i="8"/>
  <c r="K138" i="8"/>
  <c r="N552" i="11"/>
  <c r="M500" i="2"/>
  <c r="N500" i="2"/>
  <c r="M476" i="2"/>
  <c r="N476" i="2"/>
  <c r="L138" i="8"/>
  <c r="H138" i="8"/>
  <c r="I138" i="8" s="1"/>
  <c r="L552" i="11"/>
  <c r="K552" i="11"/>
  <c r="I552" i="11"/>
  <c r="K501" i="4"/>
  <c r="H552" i="11"/>
  <c r="G552" i="11"/>
  <c r="F552" i="11"/>
  <c r="K501" i="2"/>
  <c r="E552" i="11"/>
  <c r="D552" i="11"/>
  <c r="B552" i="11"/>
  <c r="C551" i="11"/>
  <c r="N551" i="11" s="1"/>
  <c r="P551" i="11"/>
  <c r="O551" i="11"/>
  <c r="M500" i="4"/>
  <c r="I551" i="11"/>
  <c r="K500" i="4"/>
  <c r="H551" i="11"/>
  <c r="H500" i="4"/>
  <c r="G551" i="11"/>
  <c r="F551" i="11"/>
  <c r="K500" i="2"/>
  <c r="E551" i="11"/>
  <c r="H500" i="2"/>
  <c r="D551" i="11"/>
  <c r="B551" i="11"/>
  <c r="C550" i="11"/>
  <c r="N550" i="11" s="1"/>
  <c r="I550" i="11"/>
  <c r="K499" i="4"/>
  <c r="H550" i="11"/>
  <c r="G550" i="11"/>
  <c r="F550" i="11"/>
  <c r="K499" i="2"/>
  <c r="E550" i="11"/>
  <c r="D550" i="11"/>
  <c r="B550" i="11"/>
  <c r="C549" i="11"/>
  <c r="O549" i="11"/>
  <c r="N549" i="11"/>
  <c r="L549" i="11"/>
  <c r="K549" i="11"/>
  <c r="I549" i="11"/>
  <c r="K498" i="4"/>
  <c r="H549" i="11"/>
  <c r="G549" i="11"/>
  <c r="F549" i="11"/>
  <c r="K498" i="2"/>
  <c r="E549" i="11"/>
  <c r="D549" i="11"/>
  <c r="B549" i="11"/>
  <c r="C548" i="11"/>
  <c r="O548" i="11" s="1"/>
  <c r="P548" i="11"/>
  <c r="N548" i="11"/>
  <c r="M548" i="11"/>
  <c r="L548" i="11"/>
  <c r="K548" i="11"/>
  <c r="M497" i="4"/>
  <c r="I548" i="11"/>
  <c r="K497" i="4"/>
  <c r="H548" i="11"/>
  <c r="H497" i="4"/>
  <c r="G548" i="11"/>
  <c r="M497" i="2"/>
  <c r="F548" i="11"/>
  <c r="K497" i="2"/>
  <c r="E548" i="11"/>
  <c r="H497" i="2"/>
  <c r="D548" i="11"/>
  <c r="B548" i="11"/>
  <c r="C547" i="11"/>
  <c r="O547" i="11" s="1"/>
  <c r="P547" i="11"/>
  <c r="I547" i="11"/>
  <c r="K496" i="4"/>
  <c r="H547" i="11"/>
  <c r="G547" i="11"/>
  <c r="F547" i="11"/>
  <c r="K496" i="2"/>
  <c r="E547" i="11"/>
  <c r="D547" i="11"/>
  <c r="B547" i="11"/>
  <c r="C546" i="11"/>
  <c r="N546" i="11" s="1"/>
  <c r="M471" i="4"/>
  <c r="N471" i="4"/>
  <c r="O137" i="8"/>
  <c r="F137" i="8"/>
  <c r="G137" i="8"/>
  <c r="J137" i="8"/>
  <c r="K137" i="8"/>
  <c r="P137" i="8" s="1"/>
  <c r="Q137" i="8" s="1"/>
  <c r="P546" i="11"/>
  <c r="M495" i="2"/>
  <c r="H495" i="2"/>
  <c r="N495" i="2"/>
  <c r="M471" i="2"/>
  <c r="N471" i="2"/>
  <c r="L137" i="8"/>
  <c r="M137" i="8" s="1"/>
  <c r="N137" i="8" s="1"/>
  <c r="H137" i="8"/>
  <c r="I137" i="8"/>
  <c r="M495" i="4"/>
  <c r="I546" i="11"/>
  <c r="K495" i="4"/>
  <c r="H546" i="11"/>
  <c r="H495" i="4"/>
  <c r="G546" i="11"/>
  <c r="F546" i="11"/>
  <c r="K495" i="2"/>
  <c r="E546" i="11"/>
  <c r="D546" i="11"/>
  <c r="B546" i="11"/>
  <c r="C545" i="11"/>
  <c r="M494" i="4"/>
  <c r="I545" i="11"/>
  <c r="K494" i="4"/>
  <c r="H545" i="11"/>
  <c r="H494" i="4"/>
  <c r="G545" i="11"/>
  <c r="M494" i="2"/>
  <c r="F545" i="11"/>
  <c r="K494" i="2"/>
  <c r="E545" i="11"/>
  <c r="H494" i="2"/>
  <c r="D545" i="11"/>
  <c r="B545" i="11"/>
  <c r="C544" i="11"/>
  <c r="I544" i="11"/>
  <c r="K493" i="4"/>
  <c r="H544" i="11"/>
  <c r="G544" i="11"/>
  <c r="F544" i="11"/>
  <c r="K493" i="2"/>
  <c r="E544" i="11"/>
  <c r="D544" i="11"/>
  <c r="B544" i="11"/>
  <c r="C543" i="11"/>
  <c r="N543" i="11" s="1"/>
  <c r="I543" i="11"/>
  <c r="K492" i="4"/>
  <c r="H543" i="11"/>
  <c r="G543" i="11"/>
  <c r="F543" i="11"/>
  <c r="K492" i="2"/>
  <c r="E543" i="11"/>
  <c r="D543" i="11"/>
  <c r="B543" i="11"/>
  <c r="C542" i="11"/>
  <c r="M491" i="4"/>
  <c r="I542" i="11"/>
  <c r="K491" i="4"/>
  <c r="H542" i="11"/>
  <c r="H491" i="4"/>
  <c r="G542" i="11"/>
  <c r="M491" i="2"/>
  <c r="F542" i="11"/>
  <c r="K491" i="2"/>
  <c r="E542" i="11"/>
  <c r="H491" i="2"/>
  <c r="D542" i="11"/>
  <c r="B542" i="11"/>
  <c r="C541" i="11"/>
  <c r="M541" i="11" s="1"/>
  <c r="P541" i="11"/>
  <c r="K541" i="11"/>
  <c r="M490" i="4"/>
  <c r="I541" i="11"/>
  <c r="K490" i="4"/>
  <c r="H541" i="11"/>
  <c r="H490" i="4"/>
  <c r="G541" i="11"/>
  <c r="M490" i="2"/>
  <c r="F541" i="11"/>
  <c r="K490" i="2"/>
  <c r="E541" i="11"/>
  <c r="H490" i="2"/>
  <c r="D541" i="11"/>
  <c r="B541" i="11"/>
  <c r="C540" i="11"/>
  <c r="N540" i="11" s="1"/>
  <c r="O540" i="11"/>
  <c r="M540" i="11"/>
  <c r="M489" i="4"/>
  <c r="I540" i="11"/>
  <c r="K489" i="4"/>
  <c r="H540" i="11"/>
  <c r="H489" i="4"/>
  <c r="G540" i="11"/>
  <c r="M489" i="2"/>
  <c r="F540" i="11"/>
  <c r="K489" i="2"/>
  <c r="E540" i="11"/>
  <c r="H489" i="2"/>
  <c r="D540" i="11"/>
  <c r="B540" i="11"/>
  <c r="C539" i="11"/>
  <c r="P539" i="11" s="1"/>
  <c r="M488" i="4"/>
  <c r="I539" i="11"/>
  <c r="K488" i="4"/>
  <c r="H539" i="11"/>
  <c r="H488" i="4"/>
  <c r="G539" i="11"/>
  <c r="M488" i="2"/>
  <c r="F539" i="11"/>
  <c r="K488" i="2"/>
  <c r="E539" i="11"/>
  <c r="H488" i="2"/>
  <c r="D539" i="11"/>
  <c r="B539" i="11"/>
  <c r="C538" i="11"/>
  <c r="L538" i="11" s="1"/>
  <c r="I538" i="11"/>
  <c r="K487" i="4"/>
  <c r="H538" i="11"/>
  <c r="G538" i="11"/>
  <c r="F538" i="11"/>
  <c r="K487" i="2"/>
  <c r="E538" i="11"/>
  <c r="D538" i="11"/>
  <c r="B538" i="11"/>
  <c r="C537" i="11"/>
  <c r="O537" i="11" s="1"/>
  <c r="N537" i="11"/>
  <c r="M537" i="11"/>
  <c r="K537" i="11"/>
  <c r="M486" i="4"/>
  <c r="I537" i="11"/>
  <c r="K486" i="4"/>
  <c r="H537" i="11"/>
  <c r="H486" i="4"/>
  <c r="G537" i="11"/>
  <c r="M486" i="2"/>
  <c r="F537" i="11"/>
  <c r="K486" i="2"/>
  <c r="E537" i="11"/>
  <c r="H486" i="2"/>
  <c r="D537" i="11"/>
  <c r="B537" i="11"/>
  <c r="C536" i="11"/>
  <c r="O536" i="11" s="1"/>
  <c r="M536" i="11"/>
  <c r="M485" i="4"/>
  <c r="I536" i="11"/>
  <c r="K485" i="4"/>
  <c r="H536" i="11"/>
  <c r="H485" i="4"/>
  <c r="G536" i="11"/>
  <c r="M485" i="2"/>
  <c r="F536" i="11"/>
  <c r="K485" i="2"/>
  <c r="E536" i="11"/>
  <c r="H485" i="2"/>
  <c r="D536" i="11"/>
  <c r="B536" i="11"/>
  <c r="C535" i="11"/>
  <c r="M460" i="4"/>
  <c r="N460" i="4"/>
  <c r="O136" i="8"/>
  <c r="P136" i="8" s="1"/>
  <c r="Q136" i="8" s="1"/>
  <c r="F136" i="8"/>
  <c r="G136" i="8"/>
  <c r="J136" i="8"/>
  <c r="K136" i="8" s="1"/>
  <c r="M484" i="2"/>
  <c r="N484" i="2"/>
  <c r="M460" i="2"/>
  <c r="N460" i="2"/>
  <c r="L136" i="8"/>
  <c r="H136" i="8"/>
  <c r="I136" i="8"/>
  <c r="M136" i="8" s="1"/>
  <c r="N136" i="8" s="1"/>
  <c r="M484" i="4"/>
  <c r="I535" i="11"/>
  <c r="K484" i="4"/>
  <c r="H535" i="11"/>
  <c r="H484" i="4"/>
  <c r="G535" i="11"/>
  <c r="F535" i="11"/>
  <c r="K484" i="2"/>
  <c r="E535" i="11"/>
  <c r="H484" i="2"/>
  <c r="D535" i="11"/>
  <c r="B535" i="11"/>
  <c r="C534" i="11"/>
  <c r="O534" i="11" s="1"/>
  <c r="N534" i="11"/>
  <c r="M534" i="11"/>
  <c r="K534" i="11"/>
  <c r="M483" i="4"/>
  <c r="I534" i="11"/>
  <c r="K483" i="4"/>
  <c r="H534" i="11"/>
  <c r="H483" i="4"/>
  <c r="G534" i="11"/>
  <c r="M483" i="2"/>
  <c r="F534" i="11"/>
  <c r="K483" i="2"/>
  <c r="E534" i="11"/>
  <c r="H483" i="2"/>
  <c r="D534" i="11"/>
  <c r="B534" i="11"/>
  <c r="C533" i="11"/>
  <c r="O533" i="11" s="1"/>
  <c r="N533" i="11"/>
  <c r="I533" i="11"/>
  <c r="K482" i="4"/>
  <c r="H533" i="11"/>
  <c r="G533" i="11"/>
  <c r="F533" i="11"/>
  <c r="K482" i="2"/>
  <c r="E533" i="11"/>
  <c r="D533" i="11"/>
  <c r="B533" i="11"/>
  <c r="C532" i="11"/>
  <c r="P532" i="11"/>
  <c r="O532" i="11"/>
  <c r="M481" i="4"/>
  <c r="I532" i="11"/>
  <c r="K481" i="4"/>
  <c r="H532" i="11"/>
  <c r="H481" i="4"/>
  <c r="G532" i="11"/>
  <c r="M481" i="2"/>
  <c r="F532" i="11"/>
  <c r="K481" i="2"/>
  <c r="E532" i="11"/>
  <c r="H481" i="2"/>
  <c r="D532" i="11"/>
  <c r="B532" i="11"/>
  <c r="C531" i="11"/>
  <c r="L531" i="11" s="1"/>
  <c r="M480" i="4"/>
  <c r="I531" i="11"/>
  <c r="K480" i="4"/>
  <c r="H531" i="11"/>
  <c r="H480" i="4"/>
  <c r="G531" i="11"/>
  <c r="M480" i="2"/>
  <c r="F531" i="11"/>
  <c r="K480" i="2"/>
  <c r="E531" i="11"/>
  <c r="H480" i="2"/>
  <c r="D531" i="11"/>
  <c r="B531" i="11"/>
  <c r="C530" i="11"/>
  <c r="P530" i="11"/>
  <c r="N530" i="11"/>
  <c r="M530" i="11"/>
  <c r="M479" i="4"/>
  <c r="I530" i="11"/>
  <c r="K479" i="4"/>
  <c r="H530" i="11"/>
  <c r="H479" i="4"/>
  <c r="G530" i="11"/>
  <c r="M479" i="2"/>
  <c r="F530" i="11"/>
  <c r="K479" i="2"/>
  <c r="E530" i="11"/>
  <c r="H479" i="2"/>
  <c r="D530" i="11"/>
  <c r="B530" i="11"/>
  <c r="C529" i="11"/>
  <c r="N529" i="11" s="1"/>
  <c r="L529" i="11"/>
  <c r="M478" i="4"/>
  <c r="I529" i="11"/>
  <c r="K478" i="4"/>
  <c r="H529" i="11"/>
  <c r="H478" i="4"/>
  <c r="G529" i="11"/>
  <c r="M478" i="2"/>
  <c r="F529" i="11"/>
  <c r="K478" i="2"/>
  <c r="E529" i="11"/>
  <c r="H478" i="2"/>
  <c r="D529" i="11"/>
  <c r="B529" i="11"/>
  <c r="C528" i="11"/>
  <c r="N528" i="11" s="1"/>
  <c r="M477" i="4"/>
  <c r="I528" i="11"/>
  <c r="K477" i="4"/>
  <c r="H528" i="11"/>
  <c r="H477" i="4"/>
  <c r="G528" i="11"/>
  <c r="M477" i="2"/>
  <c r="F528" i="11"/>
  <c r="K477" i="2"/>
  <c r="E528" i="11"/>
  <c r="H477" i="2"/>
  <c r="D528" i="11"/>
  <c r="B528" i="11"/>
  <c r="C527" i="11"/>
  <c r="O527" i="11" s="1"/>
  <c r="I527" i="11"/>
  <c r="K476" i="4"/>
  <c r="H527" i="11"/>
  <c r="H476" i="4"/>
  <c r="G527" i="11"/>
  <c r="F527" i="11"/>
  <c r="K476" i="2"/>
  <c r="E527" i="11"/>
  <c r="H476" i="2"/>
  <c r="D527" i="11"/>
  <c r="B527" i="11"/>
  <c r="C526" i="11"/>
  <c r="P526" i="11" s="1"/>
  <c r="N526" i="11"/>
  <c r="M526" i="11"/>
  <c r="K526" i="11"/>
  <c r="M475" i="4"/>
  <c r="I526" i="11"/>
  <c r="K475" i="4"/>
  <c r="H526" i="11"/>
  <c r="H475" i="4"/>
  <c r="G526" i="11"/>
  <c r="M475" i="2"/>
  <c r="F526" i="11"/>
  <c r="K475" i="2"/>
  <c r="E526" i="11"/>
  <c r="H475" i="2"/>
  <c r="D526" i="11"/>
  <c r="B526" i="11"/>
  <c r="C520" i="11"/>
  <c r="P520" i="11" s="1"/>
  <c r="O520" i="11"/>
  <c r="L520" i="11"/>
  <c r="M474" i="4"/>
  <c r="I520" i="11"/>
  <c r="K474" i="4"/>
  <c r="H520" i="11"/>
  <c r="H474" i="4"/>
  <c r="G520" i="11"/>
  <c r="M474" i="2"/>
  <c r="F520" i="11"/>
  <c r="K474" i="2"/>
  <c r="E520" i="11"/>
  <c r="H474" i="2"/>
  <c r="D520" i="11"/>
  <c r="B520" i="11"/>
  <c r="C519" i="11"/>
  <c r="N519" i="11" s="1"/>
  <c r="P519" i="11"/>
  <c r="O519" i="11"/>
  <c r="M473" i="4"/>
  <c r="I519" i="11"/>
  <c r="K473" i="4"/>
  <c r="H519" i="11"/>
  <c r="H473" i="4"/>
  <c r="G519" i="11"/>
  <c r="M473" i="2"/>
  <c r="F519" i="11"/>
  <c r="K473" i="2"/>
  <c r="E519" i="11"/>
  <c r="H473" i="2"/>
  <c r="D519" i="11"/>
  <c r="B519" i="11"/>
  <c r="C518" i="11"/>
  <c r="N518" i="11" s="1"/>
  <c r="K518" i="11"/>
  <c r="M472" i="4"/>
  <c r="I518" i="11"/>
  <c r="K472" i="4"/>
  <c r="H518" i="11"/>
  <c r="H472" i="4"/>
  <c r="G518" i="11"/>
  <c r="M472" i="2"/>
  <c r="F518" i="11"/>
  <c r="K472" i="2"/>
  <c r="E518" i="11"/>
  <c r="H472" i="2"/>
  <c r="D518" i="11"/>
  <c r="B518" i="11"/>
  <c r="C517" i="11"/>
  <c r="N517" i="11" s="1"/>
  <c r="I517" i="11"/>
  <c r="K471" i="4"/>
  <c r="H517" i="11"/>
  <c r="H471" i="4"/>
  <c r="G517" i="11"/>
  <c r="F517" i="11"/>
  <c r="K471" i="2"/>
  <c r="E517" i="11"/>
  <c r="H471" i="2"/>
  <c r="D517" i="11"/>
  <c r="B517" i="11"/>
  <c r="C516" i="11"/>
  <c r="K516" i="11" s="1"/>
  <c r="P516" i="11"/>
  <c r="O516" i="11"/>
  <c r="N516" i="11"/>
  <c r="M516" i="11"/>
  <c r="M470" i="4"/>
  <c r="I516" i="11"/>
  <c r="K470" i="4"/>
  <c r="H516" i="11"/>
  <c r="H470" i="4"/>
  <c r="G516" i="11"/>
  <c r="M470" i="2"/>
  <c r="F516" i="11"/>
  <c r="K470" i="2"/>
  <c r="E516" i="11"/>
  <c r="H470" i="2"/>
  <c r="D516" i="11"/>
  <c r="B516" i="11"/>
  <c r="C515" i="11"/>
  <c r="M515" i="11" s="1"/>
  <c r="M469" i="4"/>
  <c r="I515" i="11"/>
  <c r="K469" i="4"/>
  <c r="H515" i="11"/>
  <c r="H469" i="4"/>
  <c r="G515" i="11"/>
  <c r="M469" i="2"/>
  <c r="F515" i="11"/>
  <c r="K469" i="2"/>
  <c r="E515" i="11"/>
  <c r="H469" i="2"/>
  <c r="D515" i="11"/>
  <c r="B515" i="11"/>
  <c r="C514" i="11"/>
  <c r="M448" i="4"/>
  <c r="H448" i="4"/>
  <c r="N448" i="4"/>
  <c r="O134" i="8"/>
  <c r="P134" i="8" s="1"/>
  <c r="Q134" i="8" s="1"/>
  <c r="F134" i="8"/>
  <c r="G134" i="8"/>
  <c r="J134" i="8"/>
  <c r="K134" i="8"/>
  <c r="O514" i="11"/>
  <c r="N514" i="11"/>
  <c r="M468" i="2"/>
  <c r="H468" i="2"/>
  <c r="N468" i="2"/>
  <c r="M448" i="2"/>
  <c r="H448" i="2"/>
  <c r="N448" i="2"/>
  <c r="L134" i="8"/>
  <c r="H134" i="8"/>
  <c r="I134" i="8"/>
  <c r="M134" i="8"/>
  <c r="N134" i="8" s="1"/>
  <c r="L514" i="11"/>
  <c r="K514" i="11"/>
  <c r="M468" i="4"/>
  <c r="I514" i="11"/>
  <c r="K468" i="4"/>
  <c r="H514" i="11"/>
  <c r="H468" i="4"/>
  <c r="G514" i="11"/>
  <c r="F514" i="11"/>
  <c r="K468" i="2"/>
  <c r="E514" i="11"/>
  <c r="D514" i="11"/>
  <c r="B514" i="11"/>
  <c r="C513" i="11"/>
  <c r="O513" i="11" s="1"/>
  <c r="L513" i="11"/>
  <c r="M467" i="4"/>
  <c r="I513" i="11"/>
  <c r="K467" i="4"/>
  <c r="H513" i="11"/>
  <c r="H467" i="4"/>
  <c r="G513" i="11"/>
  <c r="M467" i="2"/>
  <c r="F513" i="11"/>
  <c r="K467" i="2"/>
  <c r="E513" i="11"/>
  <c r="H467" i="2"/>
  <c r="D513" i="11"/>
  <c r="B513" i="11"/>
  <c r="C512" i="11"/>
  <c r="O512" i="11" s="1"/>
  <c r="M446" i="4"/>
  <c r="N446" i="4"/>
  <c r="O133" i="8"/>
  <c r="P133" i="8" s="1"/>
  <c r="Q133" i="8" s="1"/>
  <c r="F133" i="8"/>
  <c r="G133" i="8"/>
  <c r="J133" i="8"/>
  <c r="K133" i="8"/>
  <c r="P512" i="11"/>
  <c r="M466" i="2"/>
  <c r="N466" i="2"/>
  <c r="M446" i="2"/>
  <c r="N446" i="2"/>
  <c r="L133" i="8"/>
  <c r="M133" i="8" s="1"/>
  <c r="N133" i="8" s="1"/>
  <c r="H133" i="8"/>
  <c r="I133" i="8"/>
  <c r="M466" i="4"/>
  <c r="I512" i="11"/>
  <c r="K466" i="4"/>
  <c r="H512" i="11"/>
  <c r="H466" i="4"/>
  <c r="G512" i="11"/>
  <c r="F512" i="11"/>
  <c r="K466" i="2"/>
  <c r="E512" i="11"/>
  <c r="H466" i="2"/>
  <c r="D512" i="11"/>
  <c r="B512" i="11"/>
  <c r="C511" i="11"/>
  <c r="P511" i="11" s="1"/>
  <c r="M465" i="4"/>
  <c r="I511" i="11"/>
  <c r="K465" i="4"/>
  <c r="H511" i="11"/>
  <c r="H465" i="4"/>
  <c r="G511" i="11"/>
  <c r="M465" i="2"/>
  <c r="F511" i="11"/>
  <c r="K465" i="2"/>
  <c r="E511" i="11"/>
  <c r="H465" i="2"/>
  <c r="D511" i="11"/>
  <c r="B511" i="11"/>
  <c r="C510" i="11"/>
  <c r="M464" i="4"/>
  <c r="I510" i="11"/>
  <c r="K464" i="4"/>
  <c r="H510" i="11"/>
  <c r="H464" i="4"/>
  <c r="G510" i="11"/>
  <c r="M464" i="2"/>
  <c r="F510" i="11"/>
  <c r="K464" i="2"/>
  <c r="E510" i="11"/>
  <c r="H464" i="2"/>
  <c r="D510" i="11"/>
  <c r="B510" i="11"/>
  <c r="C509" i="11"/>
  <c r="P509" i="11" s="1"/>
  <c r="O509" i="11"/>
  <c r="N509" i="11"/>
  <c r="K509" i="11"/>
  <c r="M463" i="4"/>
  <c r="I509" i="11"/>
  <c r="K463" i="4"/>
  <c r="H509" i="11"/>
  <c r="H463" i="4"/>
  <c r="G509" i="11"/>
  <c r="M463" i="2"/>
  <c r="F509" i="11"/>
  <c r="K463" i="2"/>
  <c r="E509" i="11"/>
  <c r="H463" i="2"/>
  <c r="D509" i="11"/>
  <c r="B509" i="11"/>
  <c r="C508" i="11"/>
  <c r="N508" i="11" s="1"/>
  <c r="M508" i="11"/>
  <c r="M462" i="4"/>
  <c r="I508" i="11"/>
  <c r="K462" i="4"/>
  <c r="H508" i="11"/>
  <c r="H462" i="4"/>
  <c r="G508" i="11"/>
  <c r="M462" i="2"/>
  <c r="F508" i="11"/>
  <c r="K462" i="2"/>
  <c r="E508" i="11"/>
  <c r="H462" i="2"/>
  <c r="D508" i="11"/>
  <c r="B508" i="11"/>
  <c r="C507" i="11"/>
  <c r="M441" i="4"/>
  <c r="N441" i="4"/>
  <c r="O224" i="8"/>
  <c r="F224" i="8"/>
  <c r="G224" i="8"/>
  <c r="J224" i="8"/>
  <c r="K224" i="8" s="1"/>
  <c r="P224" i="8" s="1"/>
  <c r="Q224" i="8" s="1"/>
  <c r="O507" i="11"/>
  <c r="M461" i="2"/>
  <c r="N461" i="2"/>
  <c r="M441" i="2"/>
  <c r="N441" i="2"/>
  <c r="L224" i="8"/>
  <c r="H224" i="8"/>
  <c r="I224" i="8" s="1"/>
  <c r="M224" i="8" s="1"/>
  <c r="N224" i="8" s="1"/>
  <c r="M461" i="4"/>
  <c r="I507" i="11"/>
  <c r="K461" i="4"/>
  <c r="H507" i="11"/>
  <c r="H461" i="4"/>
  <c r="G507" i="11"/>
  <c r="F507" i="11"/>
  <c r="K461" i="2"/>
  <c r="E507" i="11"/>
  <c r="H461" i="2"/>
  <c r="D507" i="11"/>
  <c r="B507" i="11"/>
  <c r="C506" i="11"/>
  <c r="O506" i="11"/>
  <c r="I506" i="11"/>
  <c r="K460" i="4"/>
  <c r="H506" i="11"/>
  <c r="H460" i="4"/>
  <c r="G506" i="11"/>
  <c r="F506" i="11"/>
  <c r="K460" i="2"/>
  <c r="E506" i="11"/>
  <c r="H460" i="2"/>
  <c r="D506" i="11"/>
  <c r="B506" i="11"/>
  <c r="C505" i="11"/>
  <c r="O505" i="11" s="1"/>
  <c r="M459" i="4"/>
  <c r="I505" i="11"/>
  <c r="K459" i="4"/>
  <c r="H505" i="11"/>
  <c r="H459" i="4"/>
  <c r="G505" i="11"/>
  <c r="M459" i="2"/>
  <c r="F505" i="11"/>
  <c r="K459" i="2"/>
  <c r="E505" i="11"/>
  <c r="H459" i="2"/>
  <c r="D505" i="11"/>
  <c r="B505" i="11"/>
  <c r="C504" i="11"/>
  <c r="M504" i="11" s="1"/>
  <c r="P504" i="11"/>
  <c r="O504" i="11"/>
  <c r="M458" i="4"/>
  <c r="I504" i="11"/>
  <c r="K458" i="4"/>
  <c r="H504" i="11"/>
  <c r="H458" i="4"/>
  <c r="G504" i="11"/>
  <c r="M458" i="2"/>
  <c r="F504" i="11"/>
  <c r="K458" i="2"/>
  <c r="E504" i="11"/>
  <c r="H458" i="2"/>
  <c r="D504" i="11"/>
  <c r="B504" i="11"/>
  <c r="C503" i="11"/>
  <c r="M457" i="4"/>
  <c r="I503" i="11"/>
  <c r="K457" i="4"/>
  <c r="H503" i="11"/>
  <c r="H457" i="4"/>
  <c r="G503" i="11"/>
  <c r="M457" i="2"/>
  <c r="F503" i="11"/>
  <c r="K457" i="2"/>
  <c r="E503" i="11"/>
  <c r="H457" i="2"/>
  <c r="D503" i="11"/>
  <c r="B503" i="11"/>
  <c r="C502" i="11"/>
  <c r="P502" i="11" s="1"/>
  <c r="M436" i="4"/>
  <c r="H436" i="4"/>
  <c r="N436" i="4"/>
  <c r="O132" i="8"/>
  <c r="P132" i="8" s="1"/>
  <c r="Q132" i="8" s="1"/>
  <c r="F132" i="8"/>
  <c r="G132" i="8"/>
  <c r="J132" i="8"/>
  <c r="K132" i="8"/>
  <c r="M456" i="2"/>
  <c r="H456" i="2"/>
  <c r="N456" i="2"/>
  <c r="M436" i="2"/>
  <c r="H436" i="2"/>
  <c r="N436" i="2"/>
  <c r="L132" i="8"/>
  <c r="H132" i="8"/>
  <c r="I132" i="8" s="1"/>
  <c r="M132" i="8"/>
  <c r="N132" i="8" s="1"/>
  <c r="M456" i="4"/>
  <c r="I502" i="11"/>
  <c r="K456" i="4"/>
  <c r="H502" i="11"/>
  <c r="H456" i="4"/>
  <c r="G502" i="11"/>
  <c r="F502" i="11"/>
  <c r="K456" i="2"/>
  <c r="E502" i="11"/>
  <c r="D502" i="11"/>
  <c r="B502" i="11"/>
  <c r="C501" i="11"/>
  <c r="M435" i="4"/>
  <c r="H435" i="4"/>
  <c r="N435" i="4"/>
  <c r="O131" i="8"/>
  <c r="P131" i="8" s="1"/>
  <c r="Q131" i="8" s="1"/>
  <c r="F131" i="8"/>
  <c r="G131" i="8"/>
  <c r="J131" i="8"/>
  <c r="K131" i="8"/>
  <c r="M455" i="2"/>
  <c r="H455" i="2"/>
  <c r="N455" i="2"/>
  <c r="M435" i="2"/>
  <c r="H435" i="2"/>
  <c r="N435" i="2"/>
  <c r="L131" i="8"/>
  <c r="M131" i="8" s="1"/>
  <c r="H131" i="8"/>
  <c r="I131" i="8" s="1"/>
  <c r="N131" i="8"/>
  <c r="K501" i="11"/>
  <c r="M455" i="4"/>
  <c r="I501" i="11"/>
  <c r="K455" i="4"/>
  <c r="H501" i="11"/>
  <c r="H455" i="4"/>
  <c r="G501" i="11"/>
  <c r="F501" i="11"/>
  <c r="K455" i="2"/>
  <c r="E501" i="11"/>
  <c r="D501" i="11"/>
  <c r="B501" i="11"/>
  <c r="C500" i="11"/>
  <c r="O500" i="11" s="1"/>
  <c r="M434" i="4"/>
  <c r="H434" i="4"/>
  <c r="N434" i="4"/>
  <c r="O68" i="8"/>
  <c r="P68" i="8" s="1"/>
  <c r="Q68" i="8" s="1"/>
  <c r="P480" i="11" s="1"/>
  <c r="F68" i="8"/>
  <c r="G68" i="8"/>
  <c r="J68" i="8"/>
  <c r="K68" i="8" s="1"/>
  <c r="P500" i="11"/>
  <c r="M454" i="2"/>
  <c r="H454" i="2"/>
  <c r="N454" i="2"/>
  <c r="M434" i="2"/>
  <c r="H434" i="2"/>
  <c r="N434" i="2"/>
  <c r="L68" i="8"/>
  <c r="H68" i="8"/>
  <c r="I68" i="8" s="1"/>
  <c r="M68" i="8"/>
  <c r="N68" i="8" s="1"/>
  <c r="M454" i="4"/>
  <c r="I500" i="11"/>
  <c r="K454" i="4"/>
  <c r="H500" i="11"/>
  <c r="H454" i="4"/>
  <c r="G500" i="11"/>
  <c r="F500" i="11"/>
  <c r="K454" i="2"/>
  <c r="E500" i="11"/>
  <c r="D500" i="11"/>
  <c r="B500" i="11"/>
  <c r="C499" i="11"/>
  <c r="O499" i="11" s="1"/>
  <c r="M433" i="4"/>
  <c r="H433" i="4"/>
  <c r="N433" i="4"/>
  <c r="O130" i="8"/>
  <c r="P130" i="8" s="1"/>
  <c r="Q130" i="8" s="1"/>
  <c r="F130" i="8"/>
  <c r="G130" i="8"/>
  <c r="J130" i="8"/>
  <c r="K130" i="8" s="1"/>
  <c r="O479" i="11" s="1"/>
  <c r="P499" i="11"/>
  <c r="N499" i="11"/>
  <c r="M453" i="2"/>
  <c r="H453" i="2"/>
  <c r="N453" i="2"/>
  <c r="M433" i="2"/>
  <c r="H433" i="2"/>
  <c r="N433" i="2"/>
  <c r="L130" i="8"/>
  <c r="M130" i="8" s="1"/>
  <c r="N130" i="8" s="1"/>
  <c r="H130" i="8"/>
  <c r="I130" i="8" s="1"/>
  <c r="L479" i="11" s="1"/>
  <c r="M499" i="11"/>
  <c r="L499" i="11"/>
  <c r="M453" i="4"/>
  <c r="I499" i="11"/>
  <c r="K453" i="4"/>
  <c r="H499" i="11"/>
  <c r="H453" i="4"/>
  <c r="G499" i="11"/>
  <c r="F499" i="11"/>
  <c r="K453" i="2"/>
  <c r="E499" i="11"/>
  <c r="D499" i="11"/>
  <c r="B499" i="11"/>
  <c r="C498" i="11"/>
  <c r="M452" i="4"/>
  <c r="I498" i="11"/>
  <c r="K452" i="4"/>
  <c r="H498" i="11"/>
  <c r="H452" i="4"/>
  <c r="G498" i="11"/>
  <c r="M452" i="2"/>
  <c r="F498" i="11"/>
  <c r="K452" i="2"/>
  <c r="E498" i="11"/>
  <c r="H452" i="2"/>
  <c r="D498" i="11"/>
  <c r="B498" i="11"/>
  <c r="C497" i="11"/>
  <c r="M431" i="4"/>
  <c r="H431" i="4"/>
  <c r="N431" i="4"/>
  <c r="O129" i="8"/>
  <c r="F129" i="8"/>
  <c r="G129" i="8"/>
  <c r="J129" i="8"/>
  <c r="K129" i="8"/>
  <c r="P129" i="8"/>
  <c r="Q129" i="8"/>
  <c r="M451" i="2"/>
  <c r="H451" i="2"/>
  <c r="N451" i="2"/>
  <c r="M431" i="2"/>
  <c r="H431" i="2"/>
  <c r="N431" i="2"/>
  <c r="L129" i="8"/>
  <c r="M129" i="8" s="1"/>
  <c r="N129" i="8" s="1"/>
  <c r="H129" i="8"/>
  <c r="I129" i="8" s="1"/>
  <c r="M451" i="4"/>
  <c r="I497" i="11"/>
  <c r="K451" i="4"/>
  <c r="H497" i="11"/>
  <c r="H451" i="4"/>
  <c r="G497" i="11"/>
  <c r="F497" i="11"/>
  <c r="K451" i="2"/>
  <c r="E497" i="11"/>
  <c r="D497" i="11"/>
  <c r="B497" i="11"/>
  <c r="C496" i="11"/>
  <c r="L496" i="11" s="1"/>
  <c r="O496" i="11"/>
  <c r="N496" i="11"/>
  <c r="M496" i="11"/>
  <c r="M450" i="4"/>
  <c r="I496" i="11"/>
  <c r="K450" i="4"/>
  <c r="H496" i="11"/>
  <c r="H450" i="4"/>
  <c r="G496" i="11"/>
  <c r="M450" i="2"/>
  <c r="F496" i="11"/>
  <c r="K450" i="2"/>
  <c r="E496" i="11"/>
  <c r="H450" i="2"/>
  <c r="D496" i="11"/>
  <c r="B496" i="11"/>
  <c r="C495" i="11"/>
  <c r="P495" i="11" s="1"/>
  <c r="M429" i="4"/>
  <c r="N429" i="4"/>
  <c r="O203" i="8"/>
  <c r="F203" i="8"/>
  <c r="G203" i="8"/>
  <c r="J203" i="8"/>
  <c r="K203" i="8" s="1"/>
  <c r="P203" i="8" s="1"/>
  <c r="Q203" i="8" s="1"/>
  <c r="O495" i="11"/>
  <c r="M449" i="2"/>
  <c r="N449" i="2"/>
  <c r="M429" i="2"/>
  <c r="N429" i="2"/>
  <c r="L203" i="8"/>
  <c r="M203" i="8" s="1"/>
  <c r="N203" i="8" s="1"/>
  <c r="H203" i="8"/>
  <c r="I203" i="8" s="1"/>
  <c r="K495" i="11"/>
  <c r="M449" i="4"/>
  <c r="I495" i="11"/>
  <c r="K449" i="4"/>
  <c r="H495" i="11"/>
  <c r="H449" i="4"/>
  <c r="G495" i="11"/>
  <c r="F495" i="11"/>
  <c r="K449" i="2"/>
  <c r="E495" i="11"/>
  <c r="H449" i="2"/>
  <c r="D495" i="11"/>
  <c r="B495" i="11"/>
  <c r="C494" i="11"/>
  <c r="M494" i="11" s="1"/>
  <c r="M428" i="4"/>
  <c r="N428" i="4"/>
  <c r="O202" i="8"/>
  <c r="P202" i="8" s="1"/>
  <c r="Q202" i="8" s="1"/>
  <c r="F202" i="8"/>
  <c r="G202" i="8"/>
  <c r="J202" i="8"/>
  <c r="K202" i="8"/>
  <c r="N494" i="11"/>
  <c r="M428" i="2"/>
  <c r="N428" i="2"/>
  <c r="L202" i="8"/>
  <c r="H202" i="8"/>
  <c r="I202" i="8"/>
  <c r="M202" i="8"/>
  <c r="N202" i="8" s="1"/>
  <c r="I494" i="11"/>
  <c r="K448" i="4"/>
  <c r="H494" i="11"/>
  <c r="G494" i="11"/>
  <c r="F494" i="11"/>
  <c r="K448" i="2"/>
  <c r="E494" i="11"/>
  <c r="D494" i="11"/>
  <c r="B494" i="11"/>
  <c r="C493" i="11"/>
  <c r="L493" i="11" s="1"/>
  <c r="M427" i="4"/>
  <c r="H427" i="4"/>
  <c r="N427" i="4"/>
  <c r="O201" i="8"/>
  <c r="P201" i="8" s="1"/>
  <c r="Q201" i="8" s="1"/>
  <c r="F201" i="8"/>
  <c r="G201" i="8"/>
  <c r="J201" i="8"/>
  <c r="K201" i="8" s="1"/>
  <c r="P493" i="11"/>
  <c r="O493" i="11"/>
  <c r="N493" i="11"/>
  <c r="M447" i="2"/>
  <c r="H447" i="2"/>
  <c r="N447" i="2"/>
  <c r="M427" i="2"/>
  <c r="H427" i="2"/>
  <c r="N427" i="2"/>
  <c r="L201" i="8"/>
  <c r="H201" i="8"/>
  <c r="I201" i="8" s="1"/>
  <c r="M493" i="11"/>
  <c r="M447" i="4"/>
  <c r="I493" i="11"/>
  <c r="K447" i="4"/>
  <c r="H493" i="11"/>
  <c r="H447" i="4"/>
  <c r="G493" i="11"/>
  <c r="F493" i="11"/>
  <c r="K447" i="2"/>
  <c r="E493" i="11"/>
  <c r="D493" i="11"/>
  <c r="B493" i="11"/>
  <c r="C492" i="11"/>
  <c r="N492" i="11" s="1"/>
  <c r="M426" i="4"/>
  <c r="N426" i="4"/>
  <c r="O194" i="8"/>
  <c r="F194" i="8"/>
  <c r="G194" i="8"/>
  <c r="J194" i="8"/>
  <c r="K194" i="8" s="1"/>
  <c r="P194" i="8"/>
  <c r="Q194" i="8" s="1"/>
  <c r="O492" i="11"/>
  <c r="M426" i="2"/>
  <c r="N426" i="2"/>
  <c r="L194" i="8"/>
  <c r="H194" i="8"/>
  <c r="I194" i="8" s="1"/>
  <c r="M194" i="8" s="1"/>
  <c r="N194" i="8" s="1"/>
  <c r="I492" i="11"/>
  <c r="K446" i="4"/>
  <c r="H492" i="11"/>
  <c r="H446" i="4"/>
  <c r="G492" i="11"/>
  <c r="F492" i="11"/>
  <c r="K446" i="2"/>
  <c r="E492" i="11"/>
  <c r="H446" i="2"/>
  <c r="D492" i="11"/>
  <c r="B492" i="11"/>
  <c r="C491" i="11"/>
  <c r="N491" i="11" s="1"/>
  <c r="M425" i="4"/>
  <c r="N425" i="4"/>
  <c r="O193" i="8"/>
  <c r="F193" i="8"/>
  <c r="G193" i="8"/>
  <c r="J193" i="8"/>
  <c r="K193" i="8" s="1"/>
  <c r="O491" i="11"/>
  <c r="M445" i="2"/>
  <c r="H445" i="2"/>
  <c r="N445" i="2"/>
  <c r="M425" i="2"/>
  <c r="N425" i="2"/>
  <c r="L193" i="8"/>
  <c r="H193" i="8"/>
  <c r="I193" i="8" s="1"/>
  <c r="L491" i="11"/>
  <c r="K491" i="11"/>
  <c r="M445" i="4"/>
  <c r="I491" i="11"/>
  <c r="K445" i="4"/>
  <c r="H491" i="11"/>
  <c r="H445" i="4"/>
  <c r="G491" i="11"/>
  <c r="F491" i="11"/>
  <c r="K445" i="2"/>
  <c r="E491" i="11"/>
  <c r="D491" i="11"/>
  <c r="B491" i="11"/>
  <c r="C490" i="11"/>
  <c r="M424" i="4"/>
  <c r="H424" i="4"/>
  <c r="N424" i="4"/>
  <c r="O205" i="8"/>
  <c r="P205" i="8" s="1"/>
  <c r="Q205" i="8" s="1"/>
  <c r="F205" i="8"/>
  <c r="G205" i="8"/>
  <c r="J205" i="8"/>
  <c r="K205" i="8" s="1"/>
  <c r="P490" i="11"/>
  <c r="M444" i="2"/>
  <c r="H444" i="2"/>
  <c r="N444" i="2"/>
  <c r="M424" i="2"/>
  <c r="H424" i="2"/>
  <c r="N424" i="2"/>
  <c r="L205" i="8"/>
  <c r="H205" i="8"/>
  <c r="I205" i="8" s="1"/>
  <c r="M205" i="8"/>
  <c r="N205" i="8" s="1"/>
  <c r="M444" i="4"/>
  <c r="I490" i="11"/>
  <c r="K444" i="4"/>
  <c r="H490" i="11"/>
  <c r="H444" i="4"/>
  <c r="G490" i="11"/>
  <c r="F490" i="11"/>
  <c r="K444" i="2"/>
  <c r="E490" i="11"/>
  <c r="D490" i="11"/>
  <c r="B490" i="11"/>
  <c r="C489" i="11"/>
  <c r="N489" i="11" s="1"/>
  <c r="M423" i="4"/>
  <c r="H423" i="4"/>
  <c r="N423" i="4"/>
  <c r="O195" i="8"/>
  <c r="P195" i="8" s="1"/>
  <c r="F195" i="8"/>
  <c r="G195" i="8"/>
  <c r="J195" i="8"/>
  <c r="K195" i="8" s="1"/>
  <c r="Q195" i="8"/>
  <c r="M443" i="2"/>
  <c r="H443" i="2"/>
  <c r="N443" i="2"/>
  <c r="M423" i="2"/>
  <c r="H423" i="2"/>
  <c r="N423" i="2"/>
  <c r="L195" i="8"/>
  <c r="H195" i="8"/>
  <c r="I195" i="8" s="1"/>
  <c r="K489" i="11"/>
  <c r="M443" i="4"/>
  <c r="I489" i="11"/>
  <c r="K443" i="4"/>
  <c r="H489" i="11"/>
  <c r="H443" i="4"/>
  <c r="G489" i="11"/>
  <c r="F489" i="11"/>
  <c r="K443" i="2"/>
  <c r="E489" i="11"/>
  <c r="D489" i="11"/>
  <c r="B489" i="11"/>
  <c r="C488" i="11"/>
  <c r="L488" i="11" s="1"/>
  <c r="K488" i="11"/>
  <c r="M442" i="4"/>
  <c r="I488" i="11"/>
  <c r="K442" i="4"/>
  <c r="H488" i="11"/>
  <c r="H442" i="4"/>
  <c r="G488" i="11"/>
  <c r="M442" i="2"/>
  <c r="F488" i="11"/>
  <c r="K442" i="2"/>
  <c r="E488" i="11"/>
  <c r="H442" i="2"/>
  <c r="D488" i="11"/>
  <c r="B488" i="11"/>
  <c r="C487" i="11"/>
  <c r="O487" i="11"/>
  <c r="N487" i="11"/>
  <c r="L487" i="11"/>
  <c r="K487" i="11"/>
  <c r="I487" i="11"/>
  <c r="K441" i="4"/>
  <c r="H487" i="11"/>
  <c r="H441" i="4"/>
  <c r="G487" i="11"/>
  <c r="F487" i="11"/>
  <c r="K441" i="2"/>
  <c r="E487" i="11"/>
  <c r="H441" i="2"/>
  <c r="D487" i="11"/>
  <c r="B487" i="11"/>
  <c r="C486" i="11"/>
  <c r="L486" i="11" s="1"/>
  <c r="P486" i="11"/>
  <c r="O486" i="11"/>
  <c r="M486" i="11"/>
  <c r="M440" i="4"/>
  <c r="I486" i="11"/>
  <c r="K440" i="4"/>
  <c r="H486" i="11"/>
  <c r="H440" i="4"/>
  <c r="G486" i="11"/>
  <c r="M440" i="2"/>
  <c r="F486" i="11"/>
  <c r="K440" i="2"/>
  <c r="E486" i="11"/>
  <c r="H440" i="2"/>
  <c r="D486" i="11"/>
  <c r="B486" i="11"/>
  <c r="C485" i="11"/>
  <c r="M439" i="4"/>
  <c r="I485" i="11"/>
  <c r="K439" i="4"/>
  <c r="H485" i="11"/>
  <c r="H439" i="4"/>
  <c r="G485" i="11"/>
  <c r="M439" i="2"/>
  <c r="F485" i="11"/>
  <c r="K439" i="2"/>
  <c r="E485" i="11"/>
  <c r="H439" i="2"/>
  <c r="D485" i="11"/>
  <c r="B485" i="11"/>
  <c r="C484" i="11"/>
  <c r="M484" i="11" s="1"/>
  <c r="M438" i="4"/>
  <c r="I484" i="11"/>
  <c r="K438" i="4"/>
  <c r="H484" i="11"/>
  <c r="H438" i="4"/>
  <c r="G484" i="11"/>
  <c r="M438" i="2"/>
  <c r="F484" i="11"/>
  <c r="K438" i="2"/>
  <c r="E484" i="11"/>
  <c r="H438" i="2"/>
  <c r="D484" i="11"/>
  <c r="B484" i="11"/>
  <c r="C483" i="11"/>
  <c r="M417" i="4"/>
  <c r="H417" i="4"/>
  <c r="N417" i="4"/>
  <c r="O128" i="8"/>
  <c r="F128" i="8"/>
  <c r="G128" i="8"/>
  <c r="J128" i="8"/>
  <c r="K128" i="8" s="1"/>
  <c r="P483" i="11"/>
  <c r="M437" i="2"/>
  <c r="H437" i="2"/>
  <c r="N437" i="2"/>
  <c r="M417" i="2"/>
  <c r="H417" i="2"/>
  <c r="N417" i="2"/>
  <c r="L128" i="8"/>
  <c r="M128" i="8" s="1"/>
  <c r="N128" i="8" s="1"/>
  <c r="H128" i="8"/>
  <c r="I128" i="8"/>
  <c r="M437" i="4"/>
  <c r="I483" i="11"/>
  <c r="K437" i="4"/>
  <c r="H483" i="11"/>
  <c r="H437" i="4"/>
  <c r="G483" i="11"/>
  <c r="F483" i="11"/>
  <c r="K437" i="2"/>
  <c r="E483" i="11"/>
  <c r="D483" i="11"/>
  <c r="B483" i="11"/>
  <c r="C482" i="11"/>
  <c r="N482" i="11" s="1"/>
  <c r="I482" i="11"/>
  <c r="K436" i="4"/>
  <c r="H482" i="11"/>
  <c r="G482" i="11"/>
  <c r="F482" i="11"/>
  <c r="K436" i="2"/>
  <c r="E482" i="11"/>
  <c r="D482" i="11"/>
  <c r="B482" i="11"/>
  <c r="C481" i="11"/>
  <c r="N481" i="11" s="1"/>
  <c r="M481" i="11"/>
  <c r="K481" i="11"/>
  <c r="I481" i="11"/>
  <c r="K435" i="4"/>
  <c r="H481" i="11"/>
  <c r="G481" i="11"/>
  <c r="F481" i="11"/>
  <c r="K435" i="2"/>
  <c r="E481" i="11"/>
  <c r="D481" i="11"/>
  <c r="B481" i="11"/>
  <c r="C480" i="11"/>
  <c r="L480" i="11" s="1"/>
  <c r="N480" i="11"/>
  <c r="M480" i="11"/>
  <c r="I480" i="11"/>
  <c r="K434" i="4"/>
  <c r="H480" i="11"/>
  <c r="G480" i="11"/>
  <c r="F480" i="11"/>
  <c r="K434" i="2"/>
  <c r="E480" i="11"/>
  <c r="D480" i="11"/>
  <c r="B480" i="11"/>
  <c r="C479" i="11"/>
  <c r="N479" i="11"/>
  <c r="I479" i="11"/>
  <c r="K433" i="4"/>
  <c r="H479" i="11"/>
  <c r="G479" i="11"/>
  <c r="F479" i="11"/>
  <c r="K433" i="2"/>
  <c r="E479" i="11"/>
  <c r="D479" i="11"/>
  <c r="B479" i="11"/>
  <c r="C478" i="11"/>
  <c r="M412" i="4"/>
  <c r="H412" i="4"/>
  <c r="N412" i="4"/>
  <c r="O127" i="8"/>
  <c r="P127" i="8" s="1"/>
  <c r="Q127" i="8" s="1"/>
  <c r="F127" i="8"/>
  <c r="G127" i="8"/>
  <c r="J127" i="8"/>
  <c r="K127" i="8"/>
  <c r="O478" i="11"/>
  <c r="N478" i="11"/>
  <c r="M432" i="2"/>
  <c r="H432" i="2"/>
  <c r="N432" i="2"/>
  <c r="M412" i="2"/>
  <c r="H412" i="2"/>
  <c r="N412" i="2"/>
  <c r="L127" i="8"/>
  <c r="M127" i="8" s="1"/>
  <c r="N127" i="8" s="1"/>
  <c r="H127" i="8"/>
  <c r="I127" i="8" s="1"/>
  <c r="M478" i="11"/>
  <c r="K478" i="11"/>
  <c r="M432" i="4"/>
  <c r="I478" i="11"/>
  <c r="K432" i="4"/>
  <c r="H478" i="11"/>
  <c r="H432" i="4"/>
  <c r="G478" i="11"/>
  <c r="F478" i="11"/>
  <c r="K432" i="2"/>
  <c r="E478" i="11"/>
  <c r="D478" i="11"/>
  <c r="B478" i="11"/>
  <c r="C477" i="11"/>
  <c r="K477" i="11" s="1"/>
  <c r="N477" i="11"/>
  <c r="I477" i="11"/>
  <c r="K431" i="4"/>
  <c r="H477" i="11"/>
  <c r="G477" i="11"/>
  <c r="F477" i="11"/>
  <c r="K431" i="2"/>
  <c r="E477" i="11"/>
  <c r="D477" i="11"/>
  <c r="B477" i="11"/>
  <c r="C476" i="11"/>
  <c r="M430" i="4"/>
  <c r="I476" i="11"/>
  <c r="K430" i="4"/>
  <c r="H476" i="11"/>
  <c r="H430" i="4"/>
  <c r="G476" i="11"/>
  <c r="M430" i="2"/>
  <c r="F476" i="11"/>
  <c r="K430" i="2"/>
  <c r="E476" i="11"/>
  <c r="H430" i="2"/>
  <c r="D476" i="11"/>
  <c r="B476" i="11"/>
  <c r="C475" i="11"/>
  <c r="K475" i="11" s="1"/>
  <c r="I475" i="11"/>
  <c r="K429" i="4"/>
  <c r="H475" i="11"/>
  <c r="H429" i="4"/>
  <c r="G475" i="11"/>
  <c r="F475" i="11"/>
  <c r="K429" i="2"/>
  <c r="E475" i="11"/>
  <c r="H429" i="2"/>
  <c r="D475" i="11"/>
  <c r="B475" i="11"/>
  <c r="C474" i="11"/>
  <c r="M408" i="4"/>
  <c r="H408" i="4"/>
  <c r="N408" i="4"/>
  <c r="O126" i="8"/>
  <c r="F126" i="8"/>
  <c r="G126" i="8"/>
  <c r="J126" i="8"/>
  <c r="K126" i="8"/>
  <c r="P126" i="8"/>
  <c r="Q126" i="8" s="1"/>
  <c r="N474" i="11"/>
  <c r="H428" i="2"/>
  <c r="M408" i="2"/>
  <c r="H408" i="2"/>
  <c r="N408" i="2"/>
  <c r="L126" i="8"/>
  <c r="M126" i="8" s="1"/>
  <c r="N126" i="8" s="1"/>
  <c r="H126" i="8"/>
  <c r="I126" i="8" s="1"/>
  <c r="L474" i="11"/>
  <c r="K474" i="11"/>
  <c r="I474" i="11"/>
  <c r="K428" i="4"/>
  <c r="H474" i="11"/>
  <c r="H428" i="4"/>
  <c r="G474" i="11"/>
  <c r="F474" i="11"/>
  <c r="K428" i="2"/>
  <c r="E474" i="11"/>
  <c r="D474" i="11"/>
  <c r="B474" i="11"/>
  <c r="C468" i="11"/>
  <c r="M407" i="4"/>
  <c r="H407" i="4"/>
  <c r="N407" i="4"/>
  <c r="O200" i="8"/>
  <c r="F200" i="8"/>
  <c r="G200" i="8"/>
  <c r="J200" i="8"/>
  <c r="K200" i="8" s="1"/>
  <c r="O468" i="11"/>
  <c r="M407" i="2"/>
  <c r="H407" i="2"/>
  <c r="N407" i="2"/>
  <c r="L200" i="8"/>
  <c r="H200" i="8"/>
  <c r="I200" i="8" s="1"/>
  <c r="I468" i="11"/>
  <c r="K427" i="4"/>
  <c r="H468" i="11"/>
  <c r="G468" i="11"/>
  <c r="F468" i="11"/>
  <c r="K427" i="2"/>
  <c r="E468" i="11"/>
  <c r="D468" i="11"/>
  <c r="B468" i="11"/>
  <c r="C467" i="11"/>
  <c r="I467" i="11"/>
  <c r="K426" i="4"/>
  <c r="H467" i="11"/>
  <c r="H426" i="4"/>
  <c r="G467" i="11"/>
  <c r="F467" i="11"/>
  <c r="K426" i="2"/>
  <c r="E467" i="11"/>
  <c r="H426" i="2"/>
  <c r="D467" i="11"/>
  <c r="B467" i="11"/>
  <c r="C466" i="11"/>
  <c r="M405" i="4"/>
  <c r="N405" i="4"/>
  <c r="O192" i="8"/>
  <c r="P192" i="8" s="1"/>
  <c r="Q192" i="8" s="1"/>
  <c r="F192" i="8"/>
  <c r="G192" i="8"/>
  <c r="J192" i="8"/>
  <c r="K192" i="8" s="1"/>
  <c r="M405" i="2"/>
  <c r="N405" i="2"/>
  <c r="L192" i="8"/>
  <c r="H192" i="8"/>
  <c r="I192" i="8" s="1"/>
  <c r="I466" i="11"/>
  <c r="K425" i="4"/>
  <c r="H466" i="11"/>
  <c r="H425" i="4"/>
  <c r="G466" i="11"/>
  <c r="F466" i="11"/>
  <c r="K425" i="2"/>
  <c r="E466" i="11"/>
  <c r="H425" i="2"/>
  <c r="D466" i="11"/>
  <c r="B466" i="11"/>
  <c r="C465" i="11"/>
  <c r="M404" i="4"/>
  <c r="H404" i="4"/>
  <c r="N404" i="4"/>
  <c r="O125" i="8"/>
  <c r="F125" i="8"/>
  <c r="G125" i="8"/>
  <c r="J125" i="8"/>
  <c r="K125" i="8"/>
  <c r="P125" i="8"/>
  <c r="Q125" i="8" s="1"/>
  <c r="O465" i="11"/>
  <c r="M404" i="2"/>
  <c r="H404" i="2"/>
  <c r="N404" i="2"/>
  <c r="L125" i="8"/>
  <c r="H125" i="8"/>
  <c r="I125" i="8"/>
  <c r="M125" i="8"/>
  <c r="N125" i="8" s="1"/>
  <c r="K465" i="11"/>
  <c r="I465" i="11"/>
  <c r="K424" i="4"/>
  <c r="H465" i="11"/>
  <c r="G465" i="11"/>
  <c r="F465" i="11"/>
  <c r="K424" i="2"/>
  <c r="E465" i="11"/>
  <c r="D465" i="11"/>
  <c r="B465" i="11"/>
  <c r="C464" i="11"/>
  <c r="M403" i="4"/>
  <c r="N403" i="4"/>
  <c r="O121" i="8"/>
  <c r="F121" i="8"/>
  <c r="G121" i="8"/>
  <c r="J121" i="8"/>
  <c r="K121" i="8" s="1"/>
  <c r="O444" i="11" s="1"/>
  <c r="N464" i="11"/>
  <c r="M403" i="2"/>
  <c r="N403" i="2"/>
  <c r="L121" i="8"/>
  <c r="M121" i="8" s="1"/>
  <c r="N121" i="8" s="1"/>
  <c r="M444" i="11" s="1"/>
  <c r="H121" i="8"/>
  <c r="I121" i="8"/>
  <c r="I464" i="11"/>
  <c r="K423" i="4"/>
  <c r="H464" i="11"/>
  <c r="G464" i="11"/>
  <c r="F464" i="11"/>
  <c r="K423" i="2"/>
  <c r="E464" i="11"/>
  <c r="D464" i="11"/>
  <c r="B464" i="11"/>
  <c r="C463" i="11"/>
  <c r="M402" i="4"/>
  <c r="N402" i="4"/>
  <c r="O124" i="8"/>
  <c r="F124" i="8"/>
  <c r="G124" i="8"/>
  <c r="J124" i="8"/>
  <c r="K124" i="8"/>
  <c r="P463" i="11"/>
  <c r="M422" i="2"/>
  <c r="N422" i="2"/>
  <c r="M402" i="2"/>
  <c r="N402" i="2"/>
  <c r="L124" i="8"/>
  <c r="M124" i="8" s="1"/>
  <c r="N124" i="8" s="1"/>
  <c r="H124" i="8"/>
  <c r="I124" i="8"/>
  <c r="L463" i="11"/>
  <c r="M422" i="4"/>
  <c r="I463" i="11"/>
  <c r="K422" i="4"/>
  <c r="H463" i="11"/>
  <c r="H422" i="4"/>
  <c r="G463" i="11"/>
  <c r="F463" i="11"/>
  <c r="K422" i="2"/>
  <c r="E463" i="11"/>
  <c r="H422" i="2"/>
  <c r="D463" i="11"/>
  <c r="B463" i="11"/>
  <c r="C462" i="11"/>
  <c r="M401" i="4"/>
  <c r="N401" i="4"/>
  <c r="O123" i="8"/>
  <c r="F123" i="8"/>
  <c r="G123" i="8"/>
  <c r="J123" i="8"/>
  <c r="K123" i="8" s="1"/>
  <c r="M421" i="2"/>
  <c r="N421" i="2"/>
  <c r="M401" i="2"/>
  <c r="N401" i="2"/>
  <c r="L123" i="8"/>
  <c r="M123" i="8" s="1"/>
  <c r="N123" i="8" s="1"/>
  <c r="H123" i="8"/>
  <c r="I123" i="8" s="1"/>
  <c r="M421" i="4"/>
  <c r="I462" i="11"/>
  <c r="K421" i="4"/>
  <c r="H462" i="11"/>
  <c r="H421" i="4"/>
  <c r="G462" i="11"/>
  <c r="F462" i="11"/>
  <c r="K421" i="2"/>
  <c r="E462" i="11"/>
  <c r="H421" i="2"/>
  <c r="D462" i="11"/>
  <c r="B462" i="11"/>
  <c r="C461" i="11"/>
  <c r="K461" i="11" s="1"/>
  <c r="M400" i="4"/>
  <c r="N400" i="4"/>
  <c r="O122" i="8"/>
  <c r="P122" i="8" s="1"/>
  <c r="Q122" i="8" s="1"/>
  <c r="P441" i="11" s="1"/>
  <c r="F122" i="8"/>
  <c r="G122" i="8"/>
  <c r="J122" i="8"/>
  <c r="K122" i="8"/>
  <c r="P461" i="11"/>
  <c r="O461" i="11"/>
  <c r="N461" i="11"/>
  <c r="M420" i="2"/>
  <c r="H420" i="2"/>
  <c r="N420" i="2"/>
  <c r="M400" i="2"/>
  <c r="N400" i="2"/>
  <c r="L122" i="8"/>
  <c r="H122" i="8"/>
  <c r="I122" i="8" s="1"/>
  <c r="L441" i="11" s="1"/>
  <c r="M461" i="11"/>
  <c r="L461" i="11"/>
  <c r="M420" i="4"/>
  <c r="I461" i="11"/>
  <c r="K420" i="4"/>
  <c r="H461" i="11"/>
  <c r="H420" i="4"/>
  <c r="G461" i="11"/>
  <c r="F461" i="11"/>
  <c r="K420" i="2"/>
  <c r="E461" i="11"/>
  <c r="D461" i="11"/>
  <c r="B461" i="11"/>
  <c r="C460" i="11"/>
  <c r="M399" i="4"/>
  <c r="H399" i="4"/>
  <c r="N399" i="4"/>
  <c r="O120" i="8"/>
  <c r="F120" i="8"/>
  <c r="G120" i="8"/>
  <c r="J120" i="8"/>
  <c r="K120" i="8" s="1"/>
  <c r="P460" i="11"/>
  <c r="M419" i="2"/>
  <c r="H419" i="2"/>
  <c r="N419" i="2"/>
  <c r="M399" i="2"/>
  <c r="H399" i="2"/>
  <c r="N399" i="2"/>
  <c r="L120" i="8"/>
  <c r="H120" i="8"/>
  <c r="I120" i="8" s="1"/>
  <c r="M120" i="8"/>
  <c r="N120" i="8" s="1"/>
  <c r="M440" i="11" s="1"/>
  <c r="K460" i="11"/>
  <c r="M419" i="4"/>
  <c r="I460" i="11"/>
  <c r="K419" i="4"/>
  <c r="H460" i="11"/>
  <c r="H419" i="4"/>
  <c r="G460" i="11"/>
  <c r="F460" i="11"/>
  <c r="K419" i="2"/>
  <c r="E460" i="11"/>
  <c r="D460" i="11"/>
  <c r="B460" i="11"/>
  <c r="C459" i="11"/>
  <c r="P459" i="11" s="1"/>
  <c r="M398" i="4"/>
  <c r="H398" i="4"/>
  <c r="N398" i="4"/>
  <c r="O187" i="8"/>
  <c r="F187" i="8"/>
  <c r="G187" i="8"/>
  <c r="J187" i="8"/>
  <c r="K187" i="8"/>
  <c r="M418" i="2"/>
  <c r="H418" i="2"/>
  <c r="N418" i="2"/>
  <c r="M398" i="2"/>
  <c r="H398" i="2"/>
  <c r="N398" i="2"/>
  <c r="L187" i="8"/>
  <c r="M187" i="8" s="1"/>
  <c r="N187" i="8" s="1"/>
  <c r="H187" i="8"/>
  <c r="I187" i="8"/>
  <c r="M459" i="11"/>
  <c r="L459" i="11"/>
  <c r="M418" i="4"/>
  <c r="I459" i="11"/>
  <c r="K418" i="4"/>
  <c r="H459" i="11"/>
  <c r="H418" i="4"/>
  <c r="G459" i="11"/>
  <c r="F459" i="11"/>
  <c r="K418" i="2"/>
  <c r="E459" i="11"/>
  <c r="D459" i="11"/>
  <c r="B459" i="11"/>
  <c r="C458" i="11"/>
  <c r="L458" i="11" s="1"/>
  <c r="M397" i="4"/>
  <c r="H397" i="4"/>
  <c r="N397" i="4"/>
  <c r="O184" i="8"/>
  <c r="F184" i="8"/>
  <c r="G184" i="8"/>
  <c r="J184" i="8"/>
  <c r="K184" i="8" s="1"/>
  <c r="O458" i="11"/>
  <c r="M397" i="2"/>
  <c r="H397" i="2"/>
  <c r="N397" i="2"/>
  <c r="L184" i="8"/>
  <c r="M184" i="8" s="1"/>
  <c r="N184" i="8" s="1"/>
  <c r="H184" i="8"/>
  <c r="I184" i="8" s="1"/>
  <c r="K458" i="11"/>
  <c r="I458" i="11"/>
  <c r="K417" i="4"/>
  <c r="H458" i="11"/>
  <c r="G458" i="11"/>
  <c r="F458" i="11"/>
  <c r="K417" i="2"/>
  <c r="E458" i="11"/>
  <c r="D458" i="11"/>
  <c r="B458" i="11"/>
  <c r="C457" i="11"/>
  <c r="M457" i="11" s="1"/>
  <c r="M396" i="4"/>
  <c r="H396" i="4"/>
  <c r="N396" i="4"/>
  <c r="O185" i="8"/>
  <c r="F185" i="8"/>
  <c r="G185" i="8"/>
  <c r="J185" i="8"/>
  <c r="K185" i="8"/>
  <c r="P457" i="11"/>
  <c r="O457" i="11"/>
  <c r="N457" i="11"/>
  <c r="M416" i="2"/>
  <c r="H416" i="2"/>
  <c r="N416" i="2"/>
  <c r="M396" i="2"/>
  <c r="H396" i="2"/>
  <c r="N396" i="2"/>
  <c r="L185" i="8"/>
  <c r="H185" i="8"/>
  <c r="I185" i="8"/>
  <c r="K457" i="11"/>
  <c r="M416" i="4"/>
  <c r="I457" i="11"/>
  <c r="K416" i="4"/>
  <c r="H457" i="11"/>
  <c r="H416" i="4"/>
  <c r="G457" i="11"/>
  <c r="F457" i="11"/>
  <c r="K416" i="2"/>
  <c r="E457" i="11"/>
  <c r="D457" i="11"/>
  <c r="B457" i="11"/>
  <c r="C456" i="11"/>
  <c r="L456" i="11" s="1"/>
  <c r="M395" i="4"/>
  <c r="H395" i="4"/>
  <c r="N395" i="4"/>
  <c r="O186" i="8"/>
  <c r="P186" i="8" s="1"/>
  <c r="Q186" i="8" s="1"/>
  <c r="P436" i="11" s="1"/>
  <c r="F186" i="8"/>
  <c r="G186" i="8"/>
  <c r="J186" i="8"/>
  <c r="K186" i="8" s="1"/>
  <c r="O436" i="11" s="1"/>
  <c r="P456" i="11"/>
  <c r="M415" i="2"/>
  <c r="H415" i="2"/>
  <c r="N415" i="2"/>
  <c r="M395" i="2"/>
  <c r="H395" i="2"/>
  <c r="N395" i="2"/>
  <c r="L186" i="8"/>
  <c r="H186" i="8"/>
  <c r="I186" i="8"/>
  <c r="L436" i="11" s="1"/>
  <c r="M415" i="4"/>
  <c r="I456" i="11"/>
  <c r="K415" i="4"/>
  <c r="H456" i="11"/>
  <c r="H415" i="4"/>
  <c r="G456" i="11"/>
  <c r="F456" i="11"/>
  <c r="K415" i="2"/>
  <c r="E456" i="11"/>
  <c r="D456" i="11"/>
  <c r="B456" i="11"/>
  <c r="C455" i="11"/>
  <c r="P455" i="11" s="1"/>
  <c r="M394" i="4"/>
  <c r="H394" i="4"/>
  <c r="N394" i="4"/>
  <c r="O119" i="8"/>
  <c r="F119" i="8"/>
  <c r="G119" i="8"/>
  <c r="J119" i="8"/>
  <c r="K119" i="8" s="1"/>
  <c r="P119" i="8"/>
  <c r="Q119" i="8" s="1"/>
  <c r="O455" i="11"/>
  <c r="N455" i="11"/>
  <c r="M414" i="2"/>
  <c r="H414" i="2"/>
  <c r="N414" i="2"/>
  <c r="M394" i="2"/>
  <c r="H394" i="2"/>
  <c r="N394" i="2"/>
  <c r="L119" i="8"/>
  <c r="H119" i="8"/>
  <c r="I119" i="8"/>
  <c r="M119" i="8"/>
  <c r="N119" i="8" s="1"/>
  <c r="M455" i="11"/>
  <c r="L455" i="11"/>
  <c r="K455" i="11"/>
  <c r="M414" i="4"/>
  <c r="I455" i="11"/>
  <c r="K414" i="4"/>
  <c r="H455" i="11"/>
  <c r="H414" i="4"/>
  <c r="G455" i="11"/>
  <c r="F455" i="11"/>
  <c r="K414" i="2"/>
  <c r="E455" i="11"/>
  <c r="D455" i="11"/>
  <c r="B455" i="11"/>
  <c r="C454" i="11"/>
  <c r="N454" i="11"/>
  <c r="L454" i="11"/>
  <c r="M413" i="4"/>
  <c r="I454" i="11"/>
  <c r="K413" i="4"/>
  <c r="H454" i="11"/>
  <c r="H413" i="4"/>
  <c r="G454" i="11"/>
  <c r="M413" i="2"/>
  <c r="F454" i="11"/>
  <c r="K413" i="2"/>
  <c r="E454" i="11"/>
  <c r="H413" i="2"/>
  <c r="D454" i="11"/>
  <c r="B454" i="11"/>
  <c r="C453" i="11"/>
  <c r="I453" i="11"/>
  <c r="K412" i="4"/>
  <c r="H453" i="11"/>
  <c r="G453" i="11"/>
  <c r="F453" i="11"/>
  <c r="K412" i="2"/>
  <c r="E453" i="11"/>
  <c r="D453" i="11"/>
  <c r="B453" i="11"/>
  <c r="C452" i="11"/>
  <c r="O452" i="11"/>
  <c r="M411" i="4"/>
  <c r="I452" i="11"/>
  <c r="K411" i="4"/>
  <c r="H452" i="11"/>
  <c r="H411" i="4"/>
  <c r="G452" i="11"/>
  <c r="M411" i="2"/>
  <c r="F452" i="11"/>
  <c r="K411" i="2"/>
  <c r="E452" i="11"/>
  <c r="H411" i="2"/>
  <c r="D452" i="11"/>
  <c r="B452" i="11"/>
  <c r="C451" i="11"/>
  <c r="M410" i="4"/>
  <c r="I451" i="11"/>
  <c r="K410" i="4"/>
  <c r="H451" i="11"/>
  <c r="H410" i="4"/>
  <c r="G451" i="11"/>
  <c r="M410" i="2"/>
  <c r="F451" i="11"/>
  <c r="K410" i="2"/>
  <c r="E451" i="11"/>
  <c r="H410" i="2"/>
  <c r="D451" i="11"/>
  <c r="B451" i="11"/>
  <c r="C450" i="11"/>
  <c r="M389" i="4"/>
  <c r="H389" i="4"/>
  <c r="N389" i="4"/>
  <c r="O204" i="8"/>
  <c r="P204" i="8" s="1"/>
  <c r="Q204" i="8" s="1"/>
  <c r="F204" i="8"/>
  <c r="G204" i="8"/>
  <c r="J204" i="8"/>
  <c r="K204" i="8" s="1"/>
  <c r="P450" i="11"/>
  <c r="N450" i="11"/>
  <c r="M409" i="2"/>
  <c r="H409" i="2"/>
  <c r="N409" i="2"/>
  <c r="M389" i="2"/>
  <c r="H389" i="2"/>
  <c r="N389" i="2"/>
  <c r="L204" i="8"/>
  <c r="M204" i="8" s="1"/>
  <c r="N204" i="8" s="1"/>
  <c r="H204" i="8"/>
  <c r="I204" i="8" s="1"/>
  <c r="L450" i="11"/>
  <c r="M409" i="4"/>
  <c r="I450" i="11"/>
  <c r="K409" i="4"/>
  <c r="H450" i="11"/>
  <c r="H409" i="4"/>
  <c r="G450" i="11"/>
  <c r="F450" i="11"/>
  <c r="K409" i="2"/>
  <c r="E450" i="11"/>
  <c r="D450" i="11"/>
  <c r="B450" i="11"/>
  <c r="C449" i="11"/>
  <c r="P449" i="11" s="1"/>
  <c r="M388" i="4"/>
  <c r="H388" i="4"/>
  <c r="N388" i="4"/>
  <c r="O188" i="8"/>
  <c r="F188" i="8"/>
  <c r="G188" i="8"/>
  <c r="J188" i="8"/>
  <c r="K188" i="8"/>
  <c r="M388" i="2"/>
  <c r="H388" i="2"/>
  <c r="N388" i="2"/>
  <c r="L188" i="8"/>
  <c r="H188" i="8"/>
  <c r="I188" i="8"/>
  <c r="M188" i="8"/>
  <c r="N188" i="8" s="1"/>
  <c r="I449" i="11"/>
  <c r="K408" i="4"/>
  <c r="H449" i="11"/>
  <c r="G449" i="11"/>
  <c r="F449" i="11"/>
  <c r="K408" i="2"/>
  <c r="E449" i="11"/>
  <c r="D449" i="11"/>
  <c r="B449" i="11"/>
  <c r="C448" i="11"/>
  <c r="K448" i="11" s="1"/>
  <c r="M387" i="4"/>
  <c r="H387" i="4"/>
  <c r="N387" i="4"/>
  <c r="O118" i="8"/>
  <c r="F118" i="8"/>
  <c r="G118" i="8"/>
  <c r="J118" i="8"/>
  <c r="K118" i="8"/>
  <c r="P118" i="8"/>
  <c r="Q118" i="8"/>
  <c r="M387" i="2"/>
  <c r="H387" i="2"/>
  <c r="N387" i="2"/>
  <c r="L118" i="8"/>
  <c r="M118" i="8" s="1"/>
  <c r="N118" i="8" s="1"/>
  <c r="H118" i="8"/>
  <c r="I118" i="8" s="1"/>
  <c r="I448" i="11"/>
  <c r="K407" i="4"/>
  <c r="H448" i="11"/>
  <c r="G448" i="11"/>
  <c r="F448" i="11"/>
  <c r="K407" i="2"/>
  <c r="E448" i="11"/>
  <c r="D448" i="11"/>
  <c r="B448" i="11"/>
  <c r="C447" i="11"/>
  <c r="L447" i="11" s="1"/>
  <c r="M386" i="4"/>
  <c r="H386" i="4"/>
  <c r="N386" i="4"/>
  <c r="O117" i="8"/>
  <c r="F117" i="8"/>
  <c r="G117" i="8"/>
  <c r="J117" i="8"/>
  <c r="K117" i="8" s="1"/>
  <c r="P447" i="11"/>
  <c r="O447" i="11"/>
  <c r="N447" i="11"/>
  <c r="M406" i="2"/>
  <c r="H406" i="2"/>
  <c r="N406" i="2"/>
  <c r="M386" i="2"/>
  <c r="H386" i="2"/>
  <c r="N386" i="2"/>
  <c r="L117" i="8"/>
  <c r="H117" i="8"/>
  <c r="I117" i="8"/>
  <c r="M406" i="4"/>
  <c r="I447" i="11"/>
  <c r="K406" i="4"/>
  <c r="H447" i="11"/>
  <c r="H406" i="4"/>
  <c r="G447" i="11"/>
  <c r="F447" i="11"/>
  <c r="K406" i="2"/>
  <c r="E447" i="11"/>
  <c r="D447" i="11"/>
  <c r="B447" i="11"/>
  <c r="C446" i="11"/>
  <c r="K446" i="11" s="1"/>
  <c r="I446" i="11"/>
  <c r="K405" i="4"/>
  <c r="H446" i="11"/>
  <c r="H405" i="4"/>
  <c r="G446" i="11"/>
  <c r="F446" i="11"/>
  <c r="K405" i="2"/>
  <c r="E446" i="11"/>
  <c r="H405" i="2"/>
  <c r="D446" i="11"/>
  <c r="B446" i="11"/>
  <c r="C445" i="11"/>
  <c r="I445" i="11"/>
  <c r="K404" i="4"/>
  <c r="H445" i="11"/>
  <c r="G445" i="11"/>
  <c r="F445" i="11"/>
  <c r="K404" i="2"/>
  <c r="E445" i="11"/>
  <c r="D445" i="11"/>
  <c r="B445" i="11"/>
  <c r="C444" i="11"/>
  <c r="L444" i="11" s="1"/>
  <c r="N444" i="11"/>
  <c r="K444" i="11"/>
  <c r="I444" i="11"/>
  <c r="K403" i="4"/>
  <c r="H444" i="11"/>
  <c r="H403" i="4"/>
  <c r="G444" i="11"/>
  <c r="F444" i="11"/>
  <c r="K403" i="2"/>
  <c r="E444" i="11"/>
  <c r="H403" i="2"/>
  <c r="D444" i="11"/>
  <c r="B444" i="11"/>
  <c r="C443" i="11"/>
  <c r="N443" i="11" s="1"/>
  <c r="I443" i="11"/>
  <c r="K402" i="4"/>
  <c r="H443" i="11"/>
  <c r="H402" i="4"/>
  <c r="G443" i="11"/>
  <c r="F443" i="11"/>
  <c r="K402" i="2"/>
  <c r="E443" i="11"/>
  <c r="H402" i="2"/>
  <c r="D443" i="11"/>
  <c r="B443" i="11"/>
  <c r="C442" i="11"/>
  <c r="K442" i="11" s="1"/>
  <c r="I442" i="11"/>
  <c r="K401" i="4"/>
  <c r="H442" i="11"/>
  <c r="H401" i="4"/>
  <c r="G442" i="11"/>
  <c r="F442" i="11"/>
  <c r="K401" i="2"/>
  <c r="E442" i="11"/>
  <c r="H401" i="2"/>
  <c r="D442" i="11"/>
  <c r="B442" i="11"/>
  <c r="C441" i="11"/>
  <c r="O441" i="11" s="1"/>
  <c r="N441" i="11"/>
  <c r="K441" i="11"/>
  <c r="I441" i="11"/>
  <c r="K400" i="4"/>
  <c r="H441" i="11"/>
  <c r="H400" i="4"/>
  <c r="G441" i="11"/>
  <c r="F441" i="11"/>
  <c r="K400" i="2"/>
  <c r="E441" i="11"/>
  <c r="H400" i="2"/>
  <c r="D441" i="11"/>
  <c r="B441" i="11"/>
  <c r="C440" i="11"/>
  <c r="M379" i="4"/>
  <c r="N379" i="4"/>
  <c r="O116" i="8"/>
  <c r="F116" i="8"/>
  <c r="G116" i="8"/>
  <c r="J116" i="8"/>
  <c r="K116" i="8"/>
  <c r="P116" i="8"/>
  <c r="Q116" i="8" s="1"/>
  <c r="M379" i="2"/>
  <c r="N379" i="2"/>
  <c r="L116" i="8"/>
  <c r="H116" i="8"/>
  <c r="I116" i="8"/>
  <c r="I440" i="11"/>
  <c r="K399" i="4"/>
  <c r="H440" i="11"/>
  <c r="G440" i="11"/>
  <c r="F440" i="11"/>
  <c r="K399" i="2"/>
  <c r="E440" i="11"/>
  <c r="D440" i="11"/>
  <c r="B440" i="11"/>
  <c r="C439" i="11"/>
  <c r="K439" i="11" s="1"/>
  <c r="I439" i="11"/>
  <c r="K398" i="4"/>
  <c r="H439" i="11"/>
  <c r="G439" i="11"/>
  <c r="F439" i="11"/>
  <c r="K398" i="2"/>
  <c r="E439" i="11"/>
  <c r="D439" i="11"/>
  <c r="B439" i="11"/>
  <c r="C438" i="11"/>
  <c r="K438" i="11" s="1"/>
  <c r="I438" i="11"/>
  <c r="K397" i="4"/>
  <c r="H438" i="11"/>
  <c r="G438" i="11"/>
  <c r="F438" i="11"/>
  <c r="K397" i="2"/>
  <c r="E438" i="11"/>
  <c r="D438" i="11"/>
  <c r="B438" i="11"/>
  <c r="C437" i="11"/>
  <c r="I437" i="11"/>
  <c r="K396" i="4"/>
  <c r="H437" i="11"/>
  <c r="G437" i="11"/>
  <c r="F437" i="11"/>
  <c r="K396" i="2"/>
  <c r="E437" i="11"/>
  <c r="D437" i="11"/>
  <c r="B437" i="11"/>
  <c r="C436" i="11"/>
  <c r="N436" i="11"/>
  <c r="K436" i="11"/>
  <c r="I436" i="11"/>
  <c r="K395" i="4"/>
  <c r="H436" i="11"/>
  <c r="G436" i="11"/>
  <c r="F436" i="11"/>
  <c r="K395" i="2"/>
  <c r="E436" i="11"/>
  <c r="D436" i="11"/>
  <c r="B436" i="11"/>
  <c r="C435" i="11"/>
  <c r="I435" i="11"/>
  <c r="K394" i="4"/>
  <c r="H435" i="11"/>
  <c r="G435" i="11"/>
  <c r="F435" i="11"/>
  <c r="K394" i="2"/>
  <c r="E435" i="11"/>
  <c r="D435" i="11"/>
  <c r="B435" i="11"/>
  <c r="C434" i="11"/>
  <c r="N434" i="11" s="1"/>
  <c r="M393" i="4"/>
  <c r="I434" i="11"/>
  <c r="K393" i="4"/>
  <c r="H434" i="11"/>
  <c r="H393" i="4"/>
  <c r="G434" i="11"/>
  <c r="M393" i="2"/>
  <c r="F434" i="11"/>
  <c r="K393" i="2"/>
  <c r="E434" i="11"/>
  <c r="H393" i="2"/>
  <c r="D434" i="11"/>
  <c r="B434" i="11"/>
  <c r="C433" i="11"/>
  <c r="P433" i="11"/>
  <c r="M433" i="11"/>
  <c r="M392" i="4"/>
  <c r="I433" i="11"/>
  <c r="K392" i="4"/>
  <c r="H433" i="11"/>
  <c r="H392" i="4"/>
  <c r="G433" i="11"/>
  <c r="M392" i="2"/>
  <c r="F433" i="11"/>
  <c r="K392" i="2"/>
  <c r="E433" i="11"/>
  <c r="H392" i="2"/>
  <c r="D433" i="11"/>
  <c r="B433" i="11"/>
  <c r="C432" i="11"/>
  <c r="N432" i="11"/>
  <c r="M432" i="11"/>
  <c r="L432" i="11"/>
  <c r="M391" i="4"/>
  <c r="I432" i="11"/>
  <c r="K391" i="4"/>
  <c r="H432" i="11"/>
  <c r="H391" i="4"/>
  <c r="G432" i="11"/>
  <c r="M391" i="2"/>
  <c r="F432" i="11"/>
  <c r="K391" i="2"/>
  <c r="E432" i="11"/>
  <c r="H391" i="2"/>
  <c r="D432" i="11"/>
  <c r="B432" i="11"/>
  <c r="C431" i="11"/>
  <c r="M390" i="4"/>
  <c r="I431" i="11"/>
  <c r="K390" i="4"/>
  <c r="H431" i="11"/>
  <c r="H390" i="4"/>
  <c r="G431" i="11"/>
  <c r="M390" i="2"/>
  <c r="F431" i="11"/>
  <c r="K390" i="2"/>
  <c r="E431" i="11"/>
  <c r="H390" i="2"/>
  <c r="D431" i="11"/>
  <c r="B431" i="11"/>
  <c r="C430" i="11"/>
  <c r="N430" i="11" s="1"/>
  <c r="M370" i="4"/>
  <c r="H370" i="4"/>
  <c r="N370" i="4"/>
  <c r="O115" i="8"/>
  <c r="F115" i="8"/>
  <c r="G115" i="8"/>
  <c r="J115" i="8"/>
  <c r="K115" i="8"/>
  <c r="P115" i="8"/>
  <c r="Q115" i="8" s="1"/>
  <c r="M370" i="2"/>
  <c r="H370" i="2"/>
  <c r="N370" i="2"/>
  <c r="L115" i="8"/>
  <c r="M115" i="8" s="1"/>
  <c r="N115" i="8" s="1"/>
  <c r="H115" i="8"/>
  <c r="I115" i="8"/>
  <c r="I430" i="11"/>
  <c r="K389" i="4"/>
  <c r="H430" i="11"/>
  <c r="G430" i="11"/>
  <c r="F430" i="11"/>
  <c r="K389" i="2"/>
  <c r="E430" i="11"/>
  <c r="D430" i="11"/>
  <c r="B430" i="11"/>
  <c r="C429" i="11"/>
  <c r="I429" i="11"/>
  <c r="K388" i="4"/>
  <c r="H429" i="11"/>
  <c r="G429" i="11"/>
  <c r="F429" i="11"/>
  <c r="K388" i="2"/>
  <c r="E429" i="11"/>
  <c r="D429" i="11"/>
  <c r="B429" i="11"/>
  <c r="C428" i="11"/>
  <c r="I428" i="11"/>
  <c r="K387" i="4"/>
  <c r="H428" i="11"/>
  <c r="G428" i="11"/>
  <c r="F428" i="11"/>
  <c r="K387" i="2"/>
  <c r="E428" i="11"/>
  <c r="D428" i="11"/>
  <c r="B428" i="11"/>
  <c r="C427" i="11"/>
  <c r="I427" i="11"/>
  <c r="K386" i="4"/>
  <c r="H427" i="11"/>
  <c r="G427" i="11"/>
  <c r="F427" i="11"/>
  <c r="K386" i="2"/>
  <c r="E427" i="11"/>
  <c r="D427" i="11"/>
  <c r="B427" i="11"/>
  <c r="C426" i="11"/>
  <c r="M385" i="4"/>
  <c r="I426" i="11"/>
  <c r="K385" i="4"/>
  <c r="H426" i="11"/>
  <c r="H385" i="4"/>
  <c r="G426" i="11"/>
  <c r="M385" i="2"/>
  <c r="F426" i="11"/>
  <c r="K385" i="2"/>
  <c r="E426" i="11"/>
  <c r="H385" i="2"/>
  <c r="D426" i="11"/>
  <c r="B426" i="11"/>
  <c r="C425" i="11"/>
  <c r="M384" i="4"/>
  <c r="I425" i="11"/>
  <c r="K384" i="4"/>
  <c r="H425" i="11"/>
  <c r="H384" i="4"/>
  <c r="G425" i="11"/>
  <c r="M384" i="2"/>
  <c r="F425" i="11"/>
  <c r="K384" i="2"/>
  <c r="E425" i="11"/>
  <c r="H384" i="2"/>
  <c r="D425" i="11"/>
  <c r="B425" i="11"/>
  <c r="C424" i="11"/>
  <c r="O424" i="11" s="1"/>
  <c r="M383" i="4"/>
  <c r="I424" i="11"/>
  <c r="K383" i="4"/>
  <c r="H424" i="11"/>
  <c r="H383" i="4"/>
  <c r="G424" i="11"/>
  <c r="M383" i="2"/>
  <c r="F424" i="11"/>
  <c r="K383" i="2"/>
  <c r="E424" i="11"/>
  <c r="H383" i="2"/>
  <c r="D424" i="11"/>
  <c r="B424" i="11"/>
  <c r="C423" i="11"/>
  <c r="K423" i="11" s="1"/>
  <c r="M382" i="4"/>
  <c r="I423" i="11"/>
  <c r="K382" i="4"/>
  <c r="H423" i="11"/>
  <c r="H382" i="4"/>
  <c r="G423" i="11"/>
  <c r="M382" i="2"/>
  <c r="F423" i="11"/>
  <c r="K382" i="2"/>
  <c r="E423" i="11"/>
  <c r="H382" i="2"/>
  <c r="D423" i="11"/>
  <c r="B423" i="11"/>
  <c r="C422" i="11"/>
  <c r="O422" i="11"/>
  <c r="M422" i="11"/>
  <c r="M381" i="4"/>
  <c r="I422" i="11"/>
  <c r="K381" i="4"/>
  <c r="H422" i="11"/>
  <c r="H381" i="4"/>
  <c r="G422" i="11"/>
  <c r="M381" i="2"/>
  <c r="F422" i="11"/>
  <c r="K381" i="2"/>
  <c r="E422" i="11"/>
  <c r="H381" i="2"/>
  <c r="D422" i="11"/>
  <c r="B422" i="11"/>
  <c r="C416" i="11"/>
  <c r="M380" i="4"/>
  <c r="I416" i="11"/>
  <c r="K380" i="4"/>
  <c r="H416" i="11"/>
  <c r="H380" i="4"/>
  <c r="G416" i="11"/>
  <c r="M380" i="2"/>
  <c r="F416" i="11"/>
  <c r="K380" i="2"/>
  <c r="E416" i="11"/>
  <c r="H380" i="2"/>
  <c r="D416" i="11"/>
  <c r="B416" i="11"/>
  <c r="C415" i="11"/>
  <c r="L415" i="11" s="1"/>
  <c r="M361" i="4"/>
  <c r="N361" i="4"/>
  <c r="O114" i="8"/>
  <c r="F114" i="8"/>
  <c r="G114" i="8"/>
  <c r="J114" i="8"/>
  <c r="K114" i="8"/>
  <c r="N415" i="11"/>
  <c r="M361" i="2"/>
  <c r="N361" i="2"/>
  <c r="L114" i="8"/>
  <c r="H114" i="8"/>
  <c r="I114" i="8"/>
  <c r="I415" i="11"/>
  <c r="K379" i="4"/>
  <c r="H415" i="11"/>
  <c r="H379" i="4"/>
  <c r="G415" i="11"/>
  <c r="F415" i="11"/>
  <c r="K379" i="2"/>
  <c r="E415" i="11"/>
  <c r="H379" i="2"/>
  <c r="D415" i="11"/>
  <c r="B415" i="11"/>
  <c r="C414" i="11"/>
  <c r="M360" i="4"/>
  <c r="N360" i="4"/>
  <c r="O113" i="8"/>
  <c r="F113" i="8"/>
  <c r="G113" i="8"/>
  <c r="J113" i="8"/>
  <c r="K113" i="8"/>
  <c r="P414" i="11"/>
  <c r="O414" i="11"/>
  <c r="M378" i="2"/>
  <c r="N378" i="2"/>
  <c r="M360" i="2"/>
  <c r="N360" i="2"/>
  <c r="L113" i="8"/>
  <c r="H113" i="8"/>
  <c r="I113" i="8"/>
  <c r="M113" i="8" s="1"/>
  <c r="N113" i="8" s="1"/>
  <c r="K414" i="11"/>
  <c r="M378" i="4"/>
  <c r="I414" i="11"/>
  <c r="K378" i="4"/>
  <c r="H414" i="11"/>
  <c r="H378" i="4"/>
  <c r="G414" i="11"/>
  <c r="F414" i="11"/>
  <c r="K378" i="2"/>
  <c r="E414" i="11"/>
  <c r="H378" i="2"/>
  <c r="D414" i="11"/>
  <c r="B414" i="11"/>
  <c r="C413" i="11"/>
  <c r="N413" i="11" s="1"/>
  <c r="M377" i="4"/>
  <c r="I413" i="11"/>
  <c r="K377" i="4"/>
  <c r="H413" i="11"/>
  <c r="H377" i="4"/>
  <c r="G413" i="11"/>
  <c r="M377" i="2"/>
  <c r="F413" i="11"/>
  <c r="K377" i="2"/>
  <c r="E413" i="11"/>
  <c r="H377" i="2"/>
  <c r="D413" i="11"/>
  <c r="B413" i="11"/>
  <c r="C412" i="11"/>
  <c r="M358" i="4"/>
  <c r="N358" i="4"/>
  <c r="O223" i="8"/>
  <c r="F223" i="8"/>
  <c r="G223" i="8"/>
  <c r="J223" i="8"/>
  <c r="K223" i="8" s="1"/>
  <c r="P412" i="11"/>
  <c r="O412" i="11"/>
  <c r="M376" i="2"/>
  <c r="N376" i="2"/>
  <c r="M358" i="2"/>
  <c r="N358" i="2"/>
  <c r="L223" i="8"/>
  <c r="H223" i="8"/>
  <c r="I223" i="8" s="1"/>
  <c r="M412" i="11"/>
  <c r="K412" i="11"/>
  <c r="M376" i="4"/>
  <c r="I412" i="11"/>
  <c r="K376" i="4"/>
  <c r="H412" i="11"/>
  <c r="H376" i="4"/>
  <c r="G412" i="11"/>
  <c r="F412" i="11"/>
  <c r="K376" i="2"/>
  <c r="E412" i="11"/>
  <c r="H376" i="2"/>
  <c r="D412" i="11"/>
  <c r="B412" i="11"/>
  <c r="C411" i="11"/>
  <c r="P411" i="11" s="1"/>
  <c r="N411" i="11"/>
  <c r="M411" i="11"/>
  <c r="M375" i="4"/>
  <c r="I411" i="11"/>
  <c r="K375" i="4"/>
  <c r="H411" i="11"/>
  <c r="H375" i="4"/>
  <c r="G411" i="11"/>
  <c r="M375" i="2"/>
  <c r="F411" i="11"/>
  <c r="K375" i="2"/>
  <c r="E411" i="11"/>
  <c r="H375" i="2"/>
  <c r="D411" i="11"/>
  <c r="B411" i="11"/>
  <c r="C410" i="11"/>
  <c r="M374" i="4"/>
  <c r="I410" i="11"/>
  <c r="K374" i="4"/>
  <c r="H410" i="11"/>
  <c r="H374" i="4"/>
  <c r="G410" i="11"/>
  <c r="M374" i="2"/>
  <c r="F410" i="11"/>
  <c r="K374" i="2"/>
  <c r="E410" i="11"/>
  <c r="H374" i="2"/>
  <c r="D410" i="11"/>
  <c r="B410" i="11"/>
  <c r="C409" i="11"/>
  <c r="P409" i="11" s="1"/>
  <c r="N409" i="11"/>
  <c r="M409" i="11"/>
  <c r="L409" i="11"/>
  <c r="M373" i="4"/>
  <c r="I409" i="11"/>
  <c r="K373" i="4"/>
  <c r="H409" i="11"/>
  <c r="H373" i="4"/>
  <c r="G409" i="11"/>
  <c r="M373" i="2"/>
  <c r="F409" i="11"/>
  <c r="K373" i="2"/>
  <c r="E409" i="11"/>
  <c r="H373" i="2"/>
  <c r="D409" i="11"/>
  <c r="B409" i="11"/>
  <c r="C408" i="11"/>
  <c r="M408" i="11" s="1"/>
  <c r="P408" i="11"/>
  <c r="M372" i="4"/>
  <c r="I408" i="11"/>
  <c r="K372" i="4"/>
  <c r="H408" i="11"/>
  <c r="H372" i="4"/>
  <c r="G408" i="11"/>
  <c r="M372" i="2"/>
  <c r="F408" i="11"/>
  <c r="K372" i="2"/>
  <c r="E408" i="11"/>
  <c r="H372" i="2"/>
  <c r="D408" i="11"/>
  <c r="B408" i="11"/>
  <c r="C407" i="11"/>
  <c r="M407" i="11" s="1"/>
  <c r="L407" i="11"/>
  <c r="M371" i="4"/>
  <c r="I407" i="11"/>
  <c r="K371" i="4"/>
  <c r="H407" i="11"/>
  <c r="H371" i="4"/>
  <c r="G407" i="11"/>
  <c r="M371" i="2"/>
  <c r="F407" i="11"/>
  <c r="K371" i="2"/>
  <c r="E407" i="11"/>
  <c r="H371" i="2"/>
  <c r="D407" i="11"/>
  <c r="B407" i="11"/>
  <c r="C406" i="11"/>
  <c r="O406" i="11" s="1"/>
  <c r="I406" i="11"/>
  <c r="K370" i="4"/>
  <c r="H406" i="11"/>
  <c r="G406" i="11"/>
  <c r="F406" i="11"/>
  <c r="K370" i="2"/>
  <c r="E406" i="11"/>
  <c r="D406" i="11"/>
  <c r="B406" i="11"/>
  <c r="C405" i="11"/>
  <c r="M351" i="4"/>
  <c r="N351" i="4"/>
  <c r="O112" i="8"/>
  <c r="P112" i="8" s="1"/>
  <c r="Q112" i="8" s="1"/>
  <c r="F112" i="8"/>
  <c r="G112" i="8"/>
  <c r="J112" i="8"/>
  <c r="K112" i="8"/>
  <c r="O387" i="11" s="1"/>
  <c r="P405" i="11"/>
  <c r="N405" i="11"/>
  <c r="M369" i="2"/>
  <c r="N369" i="2"/>
  <c r="M351" i="2"/>
  <c r="N351" i="2"/>
  <c r="L112" i="8"/>
  <c r="H112" i="8"/>
  <c r="I112" i="8"/>
  <c r="M405" i="11"/>
  <c r="M369" i="4"/>
  <c r="I405" i="11"/>
  <c r="K369" i="4"/>
  <c r="H405" i="11"/>
  <c r="H369" i="4"/>
  <c r="G405" i="11"/>
  <c r="F405" i="11"/>
  <c r="K369" i="2"/>
  <c r="E405" i="11"/>
  <c r="H369" i="2"/>
  <c r="D405" i="11"/>
  <c r="B405" i="11"/>
  <c r="C404" i="11"/>
  <c r="O404" i="11" s="1"/>
  <c r="M350" i="4"/>
  <c r="H350" i="4"/>
  <c r="N350" i="4"/>
  <c r="O111" i="8"/>
  <c r="P111" i="8" s="1"/>
  <c r="Q111" i="8" s="1"/>
  <c r="F111" i="8"/>
  <c r="G111" i="8"/>
  <c r="J111" i="8"/>
  <c r="K111" i="8"/>
  <c r="P404" i="11"/>
  <c r="M368" i="2"/>
  <c r="H368" i="2"/>
  <c r="N368" i="2"/>
  <c r="M350" i="2"/>
  <c r="H350" i="2"/>
  <c r="N350" i="2"/>
  <c r="L111" i="8"/>
  <c r="M111" i="8" s="1"/>
  <c r="H111" i="8"/>
  <c r="I111" i="8"/>
  <c r="N111" i="8"/>
  <c r="M368" i="4"/>
  <c r="I404" i="11"/>
  <c r="K368" i="4"/>
  <c r="H404" i="11"/>
  <c r="H368" i="4"/>
  <c r="G404" i="11"/>
  <c r="F404" i="11"/>
  <c r="K368" i="2"/>
  <c r="E404" i="11"/>
  <c r="D404" i="11"/>
  <c r="B404" i="11"/>
  <c r="C403" i="11"/>
  <c r="P403" i="11" s="1"/>
  <c r="M349" i="4"/>
  <c r="N349" i="4"/>
  <c r="O106" i="8"/>
  <c r="F106" i="8"/>
  <c r="G106" i="8"/>
  <c r="J106" i="8"/>
  <c r="K106" i="8" s="1"/>
  <c r="O403" i="11"/>
  <c r="N403" i="11"/>
  <c r="M367" i="2"/>
  <c r="N367" i="2"/>
  <c r="M349" i="2"/>
  <c r="N349" i="2"/>
  <c r="L106" i="8"/>
  <c r="M106" i="8" s="1"/>
  <c r="N106" i="8" s="1"/>
  <c r="H106" i="8"/>
  <c r="I106" i="8" s="1"/>
  <c r="M403" i="11"/>
  <c r="L403" i="11"/>
  <c r="K403" i="11"/>
  <c r="M367" i="4"/>
  <c r="I403" i="11"/>
  <c r="K367" i="4"/>
  <c r="H403" i="11"/>
  <c r="H367" i="4"/>
  <c r="G403" i="11"/>
  <c r="F403" i="11"/>
  <c r="K367" i="2"/>
  <c r="E403" i="11"/>
  <c r="H367" i="2"/>
  <c r="D403" i="11"/>
  <c r="B403" i="11"/>
  <c r="C402" i="11"/>
  <c r="N402" i="11" s="1"/>
  <c r="M348" i="4"/>
  <c r="N348" i="4"/>
  <c r="O105" i="8"/>
  <c r="F105" i="8"/>
  <c r="G105" i="8"/>
  <c r="J105" i="8"/>
  <c r="K105" i="8" s="1"/>
  <c r="P402" i="11"/>
  <c r="O402" i="11"/>
  <c r="M366" i="2"/>
  <c r="N366" i="2"/>
  <c r="M348" i="2"/>
  <c r="N348" i="2"/>
  <c r="L105" i="8"/>
  <c r="M105" i="8" s="1"/>
  <c r="N105" i="8" s="1"/>
  <c r="H105" i="8"/>
  <c r="I105" i="8" s="1"/>
  <c r="M402" i="11"/>
  <c r="K402" i="11"/>
  <c r="M366" i="4"/>
  <c r="I402" i="11"/>
  <c r="K366" i="4"/>
  <c r="H402" i="11"/>
  <c r="H366" i="4"/>
  <c r="G402" i="11"/>
  <c r="F402" i="11"/>
  <c r="K366" i="2"/>
  <c r="E402" i="11"/>
  <c r="H366" i="2"/>
  <c r="D402" i="11"/>
  <c r="B402" i="11"/>
  <c r="C401" i="11"/>
  <c r="N401" i="11"/>
  <c r="M401" i="11"/>
  <c r="K401" i="11"/>
  <c r="M365" i="4"/>
  <c r="I401" i="11"/>
  <c r="K365" i="4"/>
  <c r="H401" i="11"/>
  <c r="H365" i="4"/>
  <c r="G401" i="11"/>
  <c r="M365" i="2"/>
  <c r="F401" i="11"/>
  <c r="K365" i="2"/>
  <c r="E401" i="11"/>
  <c r="H365" i="2"/>
  <c r="D401" i="11"/>
  <c r="B401" i="11"/>
  <c r="C400" i="11"/>
  <c r="M400" i="11" s="1"/>
  <c r="O400" i="11"/>
  <c r="M364" i="4"/>
  <c r="I400" i="11"/>
  <c r="K364" i="4"/>
  <c r="H400" i="11"/>
  <c r="H364" i="4"/>
  <c r="G400" i="11"/>
  <c r="M364" i="2"/>
  <c r="F400" i="11"/>
  <c r="K364" i="2"/>
  <c r="E400" i="11"/>
  <c r="H364" i="2"/>
  <c r="D400" i="11"/>
  <c r="B400" i="11"/>
  <c r="C399" i="11"/>
  <c r="O399" i="11" s="1"/>
  <c r="M345" i="4"/>
  <c r="H345" i="4"/>
  <c r="N345" i="4"/>
  <c r="O102" i="8"/>
  <c r="F102" i="8"/>
  <c r="G102" i="8"/>
  <c r="J102" i="8"/>
  <c r="K102" i="8"/>
  <c r="P102" i="8"/>
  <c r="Q102" i="8" s="1"/>
  <c r="M363" i="2"/>
  <c r="H363" i="2"/>
  <c r="N363" i="2"/>
  <c r="M345" i="2"/>
  <c r="H345" i="2"/>
  <c r="N345" i="2"/>
  <c r="L102" i="8"/>
  <c r="M102" i="8" s="1"/>
  <c r="N102" i="8" s="1"/>
  <c r="H102" i="8"/>
  <c r="I102" i="8" s="1"/>
  <c r="K399" i="11"/>
  <c r="M363" i="4"/>
  <c r="I399" i="11"/>
  <c r="K363" i="4"/>
  <c r="H399" i="11"/>
  <c r="H363" i="4"/>
  <c r="G399" i="11"/>
  <c r="F399" i="11"/>
  <c r="K363" i="2"/>
  <c r="E399" i="11"/>
  <c r="D399" i="11"/>
  <c r="B399" i="11"/>
  <c r="C398" i="11"/>
  <c r="M398" i="11"/>
  <c r="M362" i="4"/>
  <c r="I398" i="11"/>
  <c r="K362" i="4"/>
  <c r="H398" i="11"/>
  <c r="H362" i="4"/>
  <c r="G398" i="11"/>
  <c r="M362" i="2"/>
  <c r="F398" i="11"/>
  <c r="K362" i="2"/>
  <c r="E398" i="11"/>
  <c r="H362" i="2"/>
  <c r="D398" i="11"/>
  <c r="B398" i="11"/>
  <c r="C397" i="11"/>
  <c r="O397" i="11" s="1"/>
  <c r="I397" i="11"/>
  <c r="K361" i="4"/>
  <c r="H397" i="11"/>
  <c r="H361" i="4"/>
  <c r="G397" i="11"/>
  <c r="F397" i="11"/>
  <c r="K361" i="2"/>
  <c r="E397" i="11"/>
  <c r="H361" i="2"/>
  <c r="D397" i="11"/>
  <c r="B397" i="11"/>
  <c r="C396" i="11"/>
  <c r="K396" i="11" s="1"/>
  <c r="N396" i="11"/>
  <c r="I396" i="11"/>
  <c r="K360" i="4"/>
  <c r="H396" i="11"/>
  <c r="H360" i="4"/>
  <c r="G396" i="11"/>
  <c r="F396" i="11"/>
  <c r="K360" i="2"/>
  <c r="E396" i="11"/>
  <c r="H360" i="2"/>
  <c r="D396" i="11"/>
  <c r="B396" i="11"/>
  <c r="C395" i="11"/>
  <c r="L395" i="11" s="1"/>
  <c r="P395" i="11"/>
  <c r="O395" i="11"/>
  <c r="N395" i="11"/>
  <c r="M395" i="11"/>
  <c r="K395" i="11"/>
  <c r="M359" i="4"/>
  <c r="I395" i="11"/>
  <c r="K359" i="4"/>
  <c r="H395" i="11"/>
  <c r="H359" i="4"/>
  <c r="G395" i="11"/>
  <c r="M359" i="2"/>
  <c r="F395" i="11"/>
  <c r="K359" i="2"/>
  <c r="E395" i="11"/>
  <c r="H359" i="2"/>
  <c r="D395" i="11"/>
  <c r="B395" i="11"/>
  <c r="C394" i="11"/>
  <c r="N394" i="11" s="1"/>
  <c r="M340" i="4"/>
  <c r="H340" i="4"/>
  <c r="N340" i="4"/>
  <c r="O53" i="8"/>
  <c r="P53" i="8" s="1"/>
  <c r="Q53" i="8" s="1"/>
  <c r="F53" i="8"/>
  <c r="G53" i="8"/>
  <c r="J53" i="8"/>
  <c r="K53" i="8"/>
  <c r="H358" i="2"/>
  <c r="M340" i="2"/>
  <c r="H340" i="2"/>
  <c r="N340" i="2"/>
  <c r="L53" i="8"/>
  <c r="H53" i="8"/>
  <c r="I53" i="8"/>
  <c r="M53" i="8"/>
  <c r="N53" i="8" s="1"/>
  <c r="K394" i="11"/>
  <c r="I394" i="11"/>
  <c r="K358" i="4"/>
  <c r="H394" i="11"/>
  <c r="H358" i="4"/>
  <c r="G394" i="11"/>
  <c r="F394" i="11"/>
  <c r="K358" i="2"/>
  <c r="E394" i="11"/>
  <c r="D394" i="11"/>
  <c r="B394" i="11"/>
  <c r="C393" i="11"/>
  <c r="M339" i="4"/>
  <c r="H339" i="4"/>
  <c r="N339" i="4"/>
  <c r="O101" i="8"/>
  <c r="F101" i="8"/>
  <c r="G101" i="8"/>
  <c r="J101" i="8"/>
  <c r="K101" i="8"/>
  <c r="P101" i="8"/>
  <c r="Q101" i="8" s="1"/>
  <c r="P375" i="11" s="1"/>
  <c r="M357" i="2"/>
  <c r="H357" i="2"/>
  <c r="N357" i="2"/>
  <c r="M339" i="2"/>
  <c r="H339" i="2"/>
  <c r="N339" i="2"/>
  <c r="L101" i="8"/>
  <c r="H101" i="8"/>
  <c r="I101" i="8" s="1"/>
  <c r="M357" i="4"/>
  <c r="I393" i="11"/>
  <c r="K357" i="4"/>
  <c r="H393" i="11"/>
  <c r="H357" i="4"/>
  <c r="G393" i="11"/>
  <c r="F393" i="11"/>
  <c r="K357" i="2"/>
  <c r="E393" i="11"/>
  <c r="D393" i="11"/>
  <c r="B393" i="11"/>
  <c r="C392" i="11"/>
  <c r="O392" i="11"/>
  <c r="N392" i="11"/>
  <c r="M356" i="4"/>
  <c r="I392" i="11"/>
  <c r="K356" i="4"/>
  <c r="H392" i="11"/>
  <c r="H356" i="4"/>
  <c r="G392" i="11"/>
  <c r="M356" i="2"/>
  <c r="F392" i="11"/>
  <c r="K356" i="2"/>
  <c r="E392" i="11"/>
  <c r="H356" i="2"/>
  <c r="D392" i="11"/>
  <c r="B392" i="11"/>
  <c r="C391" i="11"/>
  <c r="M337" i="4"/>
  <c r="H337" i="4"/>
  <c r="N337" i="4"/>
  <c r="O107" i="8"/>
  <c r="F107" i="8"/>
  <c r="G107" i="8"/>
  <c r="J107" i="8"/>
  <c r="K107" i="8" s="1"/>
  <c r="O373" i="11" s="1"/>
  <c r="P107" i="8"/>
  <c r="Q107" i="8"/>
  <c r="M355" i="2"/>
  <c r="H355" i="2"/>
  <c r="N355" i="2"/>
  <c r="M337" i="2"/>
  <c r="H337" i="2"/>
  <c r="N337" i="2"/>
  <c r="L107" i="8"/>
  <c r="H107" i="8"/>
  <c r="I107" i="8"/>
  <c r="M107" i="8"/>
  <c r="N107" i="8" s="1"/>
  <c r="M355" i="4"/>
  <c r="I391" i="11"/>
  <c r="K355" i="4"/>
  <c r="H391" i="11"/>
  <c r="H355" i="4"/>
  <c r="G391" i="11"/>
  <c r="F391" i="11"/>
  <c r="K355" i="2"/>
  <c r="E391" i="11"/>
  <c r="D391" i="11"/>
  <c r="B391" i="11"/>
  <c r="C390" i="11"/>
  <c r="L390" i="11" s="1"/>
  <c r="M336" i="4"/>
  <c r="H336" i="4"/>
  <c r="N336" i="4"/>
  <c r="O108" i="8"/>
  <c r="P108" i="8" s="1"/>
  <c r="Q108" i="8" s="1"/>
  <c r="F108" i="8"/>
  <c r="G108" i="8"/>
  <c r="J108" i="8"/>
  <c r="K108" i="8"/>
  <c r="N390" i="11"/>
  <c r="M354" i="2"/>
  <c r="H354" i="2"/>
  <c r="N354" i="2"/>
  <c r="M336" i="2"/>
  <c r="H336" i="2"/>
  <c r="N336" i="2"/>
  <c r="L108" i="8"/>
  <c r="M108" i="8" s="1"/>
  <c r="N108" i="8" s="1"/>
  <c r="H108" i="8"/>
  <c r="I108" i="8"/>
  <c r="M390" i="11"/>
  <c r="M354" i="4"/>
  <c r="I390" i="11"/>
  <c r="K354" i="4"/>
  <c r="H390" i="11"/>
  <c r="H354" i="4"/>
  <c r="G390" i="11"/>
  <c r="F390" i="11"/>
  <c r="K354" i="2"/>
  <c r="E390" i="11"/>
  <c r="D390" i="11"/>
  <c r="B390" i="11"/>
  <c r="C389" i="11"/>
  <c r="O389" i="11"/>
  <c r="N389" i="11"/>
  <c r="M353" i="4"/>
  <c r="I389" i="11"/>
  <c r="K353" i="4"/>
  <c r="H389" i="11"/>
  <c r="H353" i="4"/>
  <c r="G389" i="11"/>
  <c r="M353" i="2"/>
  <c r="F389" i="11"/>
  <c r="K353" i="2"/>
  <c r="E389" i="11"/>
  <c r="H353" i="2"/>
  <c r="D389" i="11"/>
  <c r="B389" i="11"/>
  <c r="C388" i="11"/>
  <c r="M352" i="4"/>
  <c r="I388" i="11"/>
  <c r="K352" i="4"/>
  <c r="H388" i="11"/>
  <c r="H352" i="4"/>
  <c r="G388" i="11"/>
  <c r="M352" i="2"/>
  <c r="F388" i="11"/>
  <c r="K352" i="2"/>
  <c r="E388" i="11"/>
  <c r="H352" i="2"/>
  <c r="D388" i="11"/>
  <c r="B388" i="11"/>
  <c r="C387" i="11"/>
  <c r="K387" i="11" s="1"/>
  <c r="P387" i="11"/>
  <c r="N387" i="11"/>
  <c r="L387" i="11"/>
  <c r="I387" i="11"/>
  <c r="K351" i="4"/>
  <c r="H387" i="11"/>
  <c r="H351" i="4"/>
  <c r="G387" i="11"/>
  <c r="F387" i="11"/>
  <c r="K351" i="2"/>
  <c r="E387" i="11"/>
  <c r="H351" i="2"/>
  <c r="D387" i="11"/>
  <c r="B387" i="11"/>
  <c r="C386" i="11"/>
  <c r="M332" i="4"/>
  <c r="H332" i="4"/>
  <c r="N332" i="4"/>
  <c r="O100" i="8"/>
  <c r="F100" i="8"/>
  <c r="G100" i="8"/>
  <c r="J100" i="8"/>
  <c r="K100" i="8" s="1"/>
  <c r="N386" i="11"/>
  <c r="M332" i="2"/>
  <c r="H332" i="2"/>
  <c r="N332" i="2"/>
  <c r="L100" i="8"/>
  <c r="H100" i="8"/>
  <c r="I100" i="8"/>
  <c r="K386" i="11"/>
  <c r="I386" i="11"/>
  <c r="K350" i="4"/>
  <c r="H386" i="11"/>
  <c r="G386" i="11"/>
  <c r="F386" i="11"/>
  <c r="K350" i="2"/>
  <c r="E386" i="11"/>
  <c r="D386" i="11"/>
  <c r="B386" i="11"/>
  <c r="C385" i="11"/>
  <c r="M331" i="4"/>
  <c r="H331" i="4"/>
  <c r="N331" i="4"/>
  <c r="O99" i="8"/>
  <c r="P99" i="8" s="1"/>
  <c r="Q99" i="8" s="1"/>
  <c r="F99" i="8"/>
  <c r="G99" i="8"/>
  <c r="J99" i="8"/>
  <c r="K99" i="8" s="1"/>
  <c r="N385" i="11"/>
  <c r="H349" i="2"/>
  <c r="M331" i="2"/>
  <c r="H331" i="2"/>
  <c r="N331" i="2"/>
  <c r="L99" i="8"/>
  <c r="H99" i="8"/>
  <c r="I99" i="8"/>
  <c r="M99" i="8"/>
  <c r="N99" i="8" s="1"/>
  <c r="I385" i="11"/>
  <c r="K349" i="4"/>
  <c r="H385" i="11"/>
  <c r="H349" i="4"/>
  <c r="G385" i="11"/>
  <c r="F385" i="11"/>
  <c r="K349" i="2"/>
  <c r="E385" i="11"/>
  <c r="D385" i="11"/>
  <c r="B385" i="11"/>
  <c r="C384" i="11"/>
  <c r="M384" i="11" s="1"/>
  <c r="L384" i="11"/>
  <c r="K384" i="11"/>
  <c r="I384" i="11"/>
  <c r="K348" i="4"/>
  <c r="H384" i="11"/>
  <c r="H348" i="4"/>
  <c r="G384" i="11"/>
  <c r="F384" i="11"/>
  <c r="K348" i="2"/>
  <c r="E384" i="11"/>
  <c r="H348" i="2"/>
  <c r="D384" i="11"/>
  <c r="B384" i="11"/>
  <c r="C383" i="11"/>
  <c r="M383" i="11" s="1"/>
  <c r="M347" i="4"/>
  <c r="I383" i="11"/>
  <c r="K347" i="4"/>
  <c r="H383" i="11"/>
  <c r="H347" i="4"/>
  <c r="G383" i="11"/>
  <c r="M347" i="2"/>
  <c r="F383" i="11"/>
  <c r="K347" i="2"/>
  <c r="E383" i="11"/>
  <c r="H347" i="2"/>
  <c r="D383" i="11"/>
  <c r="B383" i="11"/>
  <c r="C382" i="11"/>
  <c r="L382" i="11" s="1"/>
  <c r="P382" i="11"/>
  <c r="M382" i="11"/>
  <c r="M346" i="4"/>
  <c r="I382" i="11"/>
  <c r="K346" i="4"/>
  <c r="H382" i="11"/>
  <c r="H346" i="4"/>
  <c r="G382" i="11"/>
  <c r="M346" i="2"/>
  <c r="F382" i="11"/>
  <c r="K346" i="2"/>
  <c r="E382" i="11"/>
  <c r="H346" i="2"/>
  <c r="D382" i="11"/>
  <c r="B382" i="11"/>
  <c r="C381" i="11"/>
  <c r="I381" i="11"/>
  <c r="K345" i="4"/>
  <c r="H381" i="11"/>
  <c r="G381" i="11"/>
  <c r="F381" i="11"/>
  <c r="K345" i="2"/>
  <c r="E381" i="11"/>
  <c r="D381" i="11"/>
  <c r="B381" i="11"/>
  <c r="C380" i="11"/>
  <c r="M380" i="11" s="1"/>
  <c r="N380" i="11"/>
  <c r="M344" i="4"/>
  <c r="I380" i="11"/>
  <c r="K344" i="4"/>
  <c r="H380" i="11"/>
  <c r="H344" i="4"/>
  <c r="G380" i="11"/>
  <c r="M344" i="2"/>
  <c r="F380" i="11"/>
  <c r="K344" i="2"/>
  <c r="E380" i="11"/>
  <c r="H344" i="2"/>
  <c r="D380" i="11"/>
  <c r="B380" i="11"/>
  <c r="C379" i="11"/>
  <c r="M379" i="11" s="1"/>
  <c r="M343" i="4"/>
  <c r="I379" i="11"/>
  <c r="K343" i="4"/>
  <c r="H379" i="11"/>
  <c r="H343" i="4"/>
  <c r="G379" i="11"/>
  <c r="M343" i="2"/>
  <c r="F379" i="11"/>
  <c r="K343" i="2"/>
  <c r="E379" i="11"/>
  <c r="H343" i="2"/>
  <c r="D379" i="11"/>
  <c r="B379" i="11"/>
  <c r="C378" i="11"/>
  <c r="N378" i="11" s="1"/>
  <c r="K378" i="11"/>
  <c r="M342" i="4"/>
  <c r="I378" i="11"/>
  <c r="K342" i="4"/>
  <c r="H378" i="11"/>
  <c r="H342" i="4"/>
  <c r="G378" i="11"/>
  <c r="M342" i="2"/>
  <c r="F378" i="11"/>
  <c r="K342" i="2"/>
  <c r="E378" i="11"/>
  <c r="H342" i="2"/>
  <c r="D378" i="11"/>
  <c r="B378" i="11"/>
  <c r="C377" i="11"/>
  <c r="M377" i="11" s="1"/>
  <c r="N377" i="11"/>
  <c r="M341" i="4"/>
  <c r="I377" i="11"/>
  <c r="K341" i="4"/>
  <c r="H377" i="11"/>
  <c r="H341" i="4"/>
  <c r="G377" i="11"/>
  <c r="M341" i="2"/>
  <c r="F377" i="11"/>
  <c r="K341" i="2"/>
  <c r="E377" i="11"/>
  <c r="H341" i="2"/>
  <c r="D377" i="11"/>
  <c r="B377" i="11"/>
  <c r="C376" i="11"/>
  <c r="K376" i="11" s="1"/>
  <c r="I376" i="11"/>
  <c r="K340" i="4"/>
  <c r="H376" i="11"/>
  <c r="G376" i="11"/>
  <c r="F376" i="11"/>
  <c r="K340" i="2"/>
  <c r="E376" i="11"/>
  <c r="D376" i="11"/>
  <c r="B376" i="11"/>
  <c r="C375" i="11"/>
  <c r="M322" i="4"/>
  <c r="N322" i="4"/>
  <c r="O98" i="8"/>
  <c r="F98" i="8"/>
  <c r="G98" i="8"/>
  <c r="J98" i="8"/>
  <c r="K98" i="8"/>
  <c r="P98" i="8"/>
  <c r="Q98" i="8" s="1"/>
  <c r="O375" i="11"/>
  <c r="N375" i="11"/>
  <c r="M322" i="2"/>
  <c r="N322" i="2"/>
  <c r="L98" i="8"/>
  <c r="M98" i="8" s="1"/>
  <c r="N98" i="8" s="1"/>
  <c r="H98" i="8"/>
  <c r="I98" i="8" s="1"/>
  <c r="K375" i="11"/>
  <c r="I375" i="11"/>
  <c r="K339" i="4"/>
  <c r="H375" i="11"/>
  <c r="G375" i="11"/>
  <c r="F375" i="11"/>
  <c r="K339" i="2"/>
  <c r="E375" i="11"/>
  <c r="D375" i="11"/>
  <c r="B375" i="11"/>
  <c r="C374" i="11"/>
  <c r="O374" i="11" s="1"/>
  <c r="K374" i="11"/>
  <c r="M338" i="4"/>
  <c r="I374" i="11"/>
  <c r="K338" i="4"/>
  <c r="H374" i="11"/>
  <c r="H338" i="4"/>
  <c r="G374" i="11"/>
  <c r="M338" i="2"/>
  <c r="F374" i="11"/>
  <c r="K338" i="2"/>
  <c r="E374" i="11"/>
  <c r="H338" i="2"/>
  <c r="D374" i="11"/>
  <c r="B374" i="11"/>
  <c r="C373" i="11"/>
  <c r="N373" i="11" s="1"/>
  <c r="M320" i="4"/>
  <c r="N320" i="4"/>
  <c r="O97" i="8"/>
  <c r="F97" i="8"/>
  <c r="G97" i="8"/>
  <c r="J97" i="8"/>
  <c r="K97" i="8"/>
  <c r="P373" i="11"/>
  <c r="M320" i="2"/>
  <c r="N320" i="2"/>
  <c r="L97" i="8"/>
  <c r="H97" i="8"/>
  <c r="I97" i="8"/>
  <c r="M97" i="8"/>
  <c r="N97" i="8" s="1"/>
  <c r="L373" i="11"/>
  <c r="I373" i="11"/>
  <c r="K337" i="4"/>
  <c r="H373" i="11"/>
  <c r="G373" i="11"/>
  <c r="F373" i="11"/>
  <c r="K337" i="2"/>
  <c r="E373" i="11"/>
  <c r="D373" i="11"/>
  <c r="B373" i="11"/>
  <c r="C372" i="11"/>
  <c r="L372" i="11" s="1"/>
  <c r="M319" i="4"/>
  <c r="N319" i="4"/>
  <c r="O96" i="8"/>
  <c r="F96" i="8"/>
  <c r="G96" i="8"/>
  <c r="J96" i="8"/>
  <c r="K96" i="8"/>
  <c r="O350" i="11" s="1"/>
  <c r="O372" i="11"/>
  <c r="N372" i="11"/>
  <c r="M319" i="2"/>
  <c r="N319" i="2"/>
  <c r="L96" i="8"/>
  <c r="M96" i="8" s="1"/>
  <c r="N96" i="8" s="1"/>
  <c r="H96" i="8"/>
  <c r="I96" i="8"/>
  <c r="K372" i="11"/>
  <c r="I372" i="11"/>
  <c r="K336" i="4"/>
  <c r="H372" i="11"/>
  <c r="G372" i="11"/>
  <c r="F372" i="11"/>
  <c r="K336" i="2"/>
  <c r="E372" i="11"/>
  <c r="D372" i="11"/>
  <c r="B372" i="11"/>
  <c r="C371" i="11"/>
  <c r="O371" i="11" s="1"/>
  <c r="M318" i="4"/>
  <c r="N318" i="4"/>
  <c r="O95" i="8"/>
  <c r="F95" i="8"/>
  <c r="G95" i="8"/>
  <c r="J95" i="8"/>
  <c r="K95" i="8"/>
  <c r="P371" i="11"/>
  <c r="M335" i="2"/>
  <c r="N335" i="2"/>
  <c r="M318" i="2"/>
  <c r="N318" i="2"/>
  <c r="L95" i="8"/>
  <c r="H95" i="8"/>
  <c r="I95" i="8"/>
  <c r="M95" i="8"/>
  <c r="N95" i="8" s="1"/>
  <c r="L371" i="11"/>
  <c r="M335" i="4"/>
  <c r="I371" i="11"/>
  <c r="K335" i="4"/>
  <c r="H371" i="11"/>
  <c r="H335" i="4"/>
  <c r="G371" i="11"/>
  <c r="F371" i="11"/>
  <c r="K335" i="2"/>
  <c r="E371" i="11"/>
  <c r="H335" i="2"/>
  <c r="D371" i="11"/>
  <c r="B371" i="11"/>
  <c r="C370" i="11"/>
  <c r="M334" i="4"/>
  <c r="I370" i="11"/>
  <c r="K334" i="4"/>
  <c r="H370" i="11"/>
  <c r="H334" i="4"/>
  <c r="G370" i="11"/>
  <c r="M334" i="2"/>
  <c r="F370" i="11"/>
  <c r="K334" i="2"/>
  <c r="E370" i="11"/>
  <c r="H334" i="2"/>
  <c r="D370" i="11"/>
  <c r="B370" i="11"/>
  <c r="C364" i="11"/>
  <c r="M333" i="4"/>
  <c r="I364" i="11"/>
  <c r="K333" i="4"/>
  <c r="H364" i="11"/>
  <c r="H333" i="4"/>
  <c r="G364" i="11"/>
  <c r="M333" i="2"/>
  <c r="F364" i="11"/>
  <c r="K333" i="2"/>
  <c r="E364" i="11"/>
  <c r="H333" i="2"/>
  <c r="D364" i="11"/>
  <c r="B364" i="11"/>
  <c r="C363" i="11"/>
  <c r="K363" i="11" s="1"/>
  <c r="M315" i="4"/>
  <c r="N315" i="4"/>
  <c r="O94" i="8"/>
  <c r="F94" i="8"/>
  <c r="G94" i="8"/>
  <c r="J94" i="8"/>
  <c r="K94" i="8"/>
  <c r="N363" i="11"/>
  <c r="M315" i="2"/>
  <c r="N315" i="2"/>
  <c r="L94" i="8"/>
  <c r="H94" i="8"/>
  <c r="I94" i="8" s="1"/>
  <c r="I363" i="11"/>
  <c r="K332" i="4"/>
  <c r="H363" i="11"/>
  <c r="G363" i="11"/>
  <c r="F363" i="11"/>
  <c r="K332" i="2"/>
  <c r="E363" i="11"/>
  <c r="D363" i="11"/>
  <c r="B363" i="11"/>
  <c r="C362" i="11"/>
  <c r="I362" i="11"/>
  <c r="K331" i="4"/>
  <c r="H362" i="11"/>
  <c r="G362" i="11"/>
  <c r="F362" i="11"/>
  <c r="K331" i="2"/>
  <c r="E362" i="11"/>
  <c r="D362" i="11"/>
  <c r="B362" i="11"/>
  <c r="C361" i="11"/>
  <c r="M330" i="4"/>
  <c r="I361" i="11"/>
  <c r="K330" i="4"/>
  <c r="H361" i="11"/>
  <c r="H330" i="4"/>
  <c r="G361" i="11"/>
  <c r="M330" i="2"/>
  <c r="F361" i="11"/>
  <c r="K330" i="2"/>
  <c r="E361" i="11"/>
  <c r="H330" i="2"/>
  <c r="D361" i="11"/>
  <c r="B361" i="11"/>
  <c r="C360" i="11"/>
  <c r="P360" i="11"/>
  <c r="O360" i="11"/>
  <c r="N360" i="11"/>
  <c r="M360" i="11"/>
  <c r="L360" i="11"/>
  <c r="K360" i="11"/>
  <c r="M329" i="4"/>
  <c r="I360" i="11"/>
  <c r="K329" i="4"/>
  <c r="H360" i="11"/>
  <c r="H329" i="4"/>
  <c r="G360" i="11"/>
  <c r="M329" i="2"/>
  <c r="F360" i="11"/>
  <c r="K329" i="2"/>
  <c r="E360" i="11"/>
  <c r="H329" i="2"/>
  <c r="D360" i="11"/>
  <c r="B360" i="11"/>
  <c r="C359" i="11"/>
  <c r="P359" i="11" s="1"/>
  <c r="O359" i="11"/>
  <c r="L359" i="11"/>
  <c r="M328" i="4"/>
  <c r="I359" i="11"/>
  <c r="K328" i="4"/>
  <c r="H359" i="11"/>
  <c r="H328" i="4"/>
  <c r="G359" i="11"/>
  <c r="M328" i="2"/>
  <c r="F359" i="11"/>
  <c r="K328" i="2"/>
  <c r="E359" i="11"/>
  <c r="H328" i="2"/>
  <c r="D359" i="11"/>
  <c r="B359" i="11"/>
  <c r="C358" i="11"/>
  <c r="N358" i="11" s="1"/>
  <c r="M310" i="4"/>
  <c r="H310" i="4"/>
  <c r="N310" i="4"/>
  <c r="O93" i="8"/>
  <c r="F93" i="8"/>
  <c r="G93" i="8"/>
  <c r="J93" i="8"/>
  <c r="K93" i="8"/>
  <c r="P93" i="8"/>
  <c r="Q93" i="8"/>
  <c r="P358" i="11"/>
  <c r="O358" i="11"/>
  <c r="M327" i="2"/>
  <c r="H327" i="2"/>
  <c r="N327" i="2"/>
  <c r="M310" i="2"/>
  <c r="H310" i="2"/>
  <c r="N310" i="2"/>
  <c r="L93" i="8"/>
  <c r="M93" i="8" s="1"/>
  <c r="N93" i="8" s="1"/>
  <c r="H93" i="8"/>
  <c r="I93" i="8" s="1"/>
  <c r="M358" i="11"/>
  <c r="L358" i="11"/>
  <c r="K358" i="11"/>
  <c r="M327" i="4"/>
  <c r="I358" i="11"/>
  <c r="K327" i="4"/>
  <c r="H358" i="11"/>
  <c r="H327" i="4"/>
  <c r="G358" i="11"/>
  <c r="F358" i="11"/>
  <c r="K327" i="2"/>
  <c r="E358" i="11"/>
  <c r="D358" i="11"/>
  <c r="B358" i="11"/>
  <c r="C357" i="11"/>
  <c r="M357" i="11" s="1"/>
  <c r="O357" i="11"/>
  <c r="N357" i="11"/>
  <c r="M326" i="4"/>
  <c r="I357" i="11"/>
  <c r="K326" i="4"/>
  <c r="H357" i="11"/>
  <c r="H326" i="4"/>
  <c r="G357" i="11"/>
  <c r="M326" i="2"/>
  <c r="F357" i="11"/>
  <c r="K326" i="2"/>
  <c r="E357" i="11"/>
  <c r="H326" i="2"/>
  <c r="D357" i="11"/>
  <c r="B357" i="11"/>
  <c r="C356" i="11"/>
  <c r="M356" i="11" s="1"/>
  <c r="N356" i="11"/>
  <c r="L356" i="11"/>
  <c r="K356" i="11"/>
  <c r="M325" i="4"/>
  <c r="I356" i="11"/>
  <c r="K325" i="4"/>
  <c r="H356" i="11"/>
  <c r="H325" i="4"/>
  <c r="G356" i="11"/>
  <c r="M325" i="2"/>
  <c r="F356" i="11"/>
  <c r="K325" i="2"/>
  <c r="E356" i="11"/>
  <c r="H325" i="2"/>
  <c r="D356" i="11"/>
  <c r="B356" i="11"/>
  <c r="C355" i="11"/>
  <c r="L355" i="11" s="1"/>
  <c r="N355" i="11"/>
  <c r="M324" i="4"/>
  <c r="I355" i="11"/>
  <c r="K324" i="4"/>
  <c r="H355" i="11"/>
  <c r="H324" i="4"/>
  <c r="G355" i="11"/>
  <c r="M324" i="2"/>
  <c r="F355" i="11"/>
  <c r="K324" i="2"/>
  <c r="E355" i="11"/>
  <c r="H324" i="2"/>
  <c r="D355" i="11"/>
  <c r="B355" i="11"/>
  <c r="C354" i="11"/>
  <c r="P354" i="11" s="1"/>
  <c r="O354" i="11"/>
  <c r="N354" i="11"/>
  <c r="M354" i="11"/>
  <c r="L354" i="11"/>
  <c r="M323" i="4"/>
  <c r="I354" i="11"/>
  <c r="K323" i="4"/>
  <c r="H354" i="11"/>
  <c r="H323" i="4"/>
  <c r="G354" i="11"/>
  <c r="M323" i="2"/>
  <c r="F354" i="11"/>
  <c r="K323" i="2"/>
  <c r="E354" i="11"/>
  <c r="H323" i="2"/>
  <c r="D354" i="11"/>
  <c r="B354" i="11"/>
  <c r="C353" i="11"/>
  <c r="I353" i="11"/>
  <c r="K322" i="4"/>
  <c r="H353" i="11"/>
  <c r="H322" i="4"/>
  <c r="G353" i="11"/>
  <c r="F353" i="11"/>
  <c r="K322" i="2"/>
  <c r="E353" i="11"/>
  <c r="H322" i="2"/>
  <c r="D353" i="11"/>
  <c r="B353" i="11"/>
  <c r="C352" i="11"/>
  <c r="K352" i="11" s="1"/>
  <c r="M304" i="4"/>
  <c r="N304" i="4"/>
  <c r="O92" i="8"/>
  <c r="F92" i="8"/>
  <c r="G92" i="8"/>
  <c r="J92" i="8"/>
  <c r="K92" i="8"/>
  <c r="P92" i="8"/>
  <c r="Q92" i="8"/>
  <c r="P352" i="11"/>
  <c r="O352" i="11"/>
  <c r="N352" i="11"/>
  <c r="M321" i="2"/>
  <c r="N321" i="2"/>
  <c r="M304" i="2"/>
  <c r="N304" i="2"/>
  <c r="L92" i="8"/>
  <c r="M92" i="8" s="1"/>
  <c r="N92" i="8" s="1"/>
  <c r="H92" i="8"/>
  <c r="I92" i="8" s="1"/>
  <c r="L335" i="11" s="1"/>
  <c r="M352" i="11"/>
  <c r="L352" i="11"/>
  <c r="M321" i="4"/>
  <c r="I352" i="11"/>
  <c r="K321" i="4"/>
  <c r="H352" i="11"/>
  <c r="H321" i="4"/>
  <c r="G352" i="11"/>
  <c r="F352" i="11"/>
  <c r="K321" i="2"/>
  <c r="E352" i="11"/>
  <c r="H321" i="2"/>
  <c r="D352" i="11"/>
  <c r="B352" i="11"/>
  <c r="C351" i="11"/>
  <c r="O351" i="11"/>
  <c r="I351" i="11"/>
  <c r="K320" i="4"/>
  <c r="H351" i="11"/>
  <c r="H320" i="4"/>
  <c r="G351" i="11"/>
  <c r="F351" i="11"/>
  <c r="K320" i="2"/>
  <c r="E351" i="11"/>
  <c r="H320" i="2"/>
  <c r="D351" i="11"/>
  <c r="B351" i="11"/>
  <c r="C350" i="11"/>
  <c r="I350" i="11"/>
  <c r="K319" i="4"/>
  <c r="H350" i="11"/>
  <c r="H319" i="4"/>
  <c r="G350" i="11"/>
  <c r="F350" i="11"/>
  <c r="K319" i="2"/>
  <c r="E350" i="11"/>
  <c r="H319" i="2"/>
  <c r="D350" i="11"/>
  <c r="B350" i="11"/>
  <c r="C349" i="11"/>
  <c r="K349" i="11"/>
  <c r="I349" i="11"/>
  <c r="K318" i="4"/>
  <c r="H349" i="11"/>
  <c r="H318" i="4"/>
  <c r="G349" i="11"/>
  <c r="F349" i="11"/>
  <c r="K318" i="2"/>
  <c r="E349" i="11"/>
  <c r="H318" i="2"/>
  <c r="D349" i="11"/>
  <c r="B349" i="11"/>
  <c r="C348" i="11"/>
  <c r="M348" i="11" s="1"/>
  <c r="M317" i="4"/>
  <c r="I348" i="11"/>
  <c r="K317" i="4"/>
  <c r="H348" i="11"/>
  <c r="H317" i="4"/>
  <c r="G348" i="11"/>
  <c r="M317" i="2"/>
  <c r="F348" i="11"/>
  <c r="K317" i="2"/>
  <c r="E348" i="11"/>
  <c r="H317" i="2"/>
  <c r="D348" i="11"/>
  <c r="B348" i="11"/>
  <c r="C347" i="11"/>
  <c r="O347" i="11"/>
  <c r="M316" i="4"/>
  <c r="I347" i="11"/>
  <c r="K316" i="4"/>
  <c r="H347" i="11"/>
  <c r="H316" i="4"/>
  <c r="G347" i="11"/>
  <c r="M316" i="2"/>
  <c r="F347" i="11"/>
  <c r="K316" i="2"/>
  <c r="E347" i="11"/>
  <c r="H316" i="2"/>
  <c r="D347" i="11"/>
  <c r="B347" i="11"/>
  <c r="C346" i="11"/>
  <c r="N346" i="11"/>
  <c r="K346" i="11"/>
  <c r="I346" i="11"/>
  <c r="K315" i="4"/>
  <c r="H346" i="11"/>
  <c r="H315" i="4"/>
  <c r="G346" i="11"/>
  <c r="F346" i="11"/>
  <c r="K315" i="2"/>
  <c r="E346" i="11"/>
  <c r="H315" i="2"/>
  <c r="D346" i="11"/>
  <c r="B346" i="11"/>
  <c r="C345" i="11"/>
  <c r="K345" i="11" s="1"/>
  <c r="P345" i="11"/>
  <c r="M314" i="4"/>
  <c r="I345" i="11"/>
  <c r="K314" i="4"/>
  <c r="H345" i="11"/>
  <c r="H314" i="4"/>
  <c r="G345" i="11"/>
  <c r="M314" i="2"/>
  <c r="F345" i="11"/>
  <c r="K314" i="2"/>
  <c r="E345" i="11"/>
  <c r="H314" i="2"/>
  <c r="D345" i="11"/>
  <c r="B345" i="11"/>
  <c r="C344" i="11"/>
  <c r="P344" i="11" s="1"/>
  <c r="O344" i="11"/>
  <c r="M313" i="4"/>
  <c r="I344" i="11"/>
  <c r="K313" i="4"/>
  <c r="H344" i="11"/>
  <c r="H313" i="4"/>
  <c r="G344" i="11"/>
  <c r="M313" i="2"/>
  <c r="F344" i="11"/>
  <c r="K313" i="2"/>
  <c r="E344" i="11"/>
  <c r="H313" i="2"/>
  <c r="D344" i="11"/>
  <c r="B344" i="11"/>
  <c r="C343" i="11"/>
  <c r="P343" i="11" s="1"/>
  <c r="M312" i="4"/>
  <c r="I343" i="11"/>
  <c r="K312" i="4"/>
  <c r="H343" i="11"/>
  <c r="H312" i="4"/>
  <c r="G343" i="11"/>
  <c r="M312" i="2"/>
  <c r="F343" i="11"/>
  <c r="K312" i="2"/>
  <c r="E343" i="11"/>
  <c r="H312" i="2"/>
  <c r="D343" i="11"/>
  <c r="B343" i="11"/>
  <c r="C342" i="11"/>
  <c r="M311" i="4"/>
  <c r="I342" i="11"/>
  <c r="K311" i="4"/>
  <c r="H342" i="11"/>
  <c r="H311" i="4"/>
  <c r="G342" i="11"/>
  <c r="M311" i="2"/>
  <c r="F342" i="11"/>
  <c r="K311" i="2"/>
  <c r="E342" i="11"/>
  <c r="H311" i="2"/>
  <c r="D342" i="11"/>
  <c r="B342" i="11"/>
  <c r="C341" i="11"/>
  <c r="I341" i="11"/>
  <c r="K310" i="4"/>
  <c r="H341" i="11"/>
  <c r="G341" i="11"/>
  <c r="F341" i="11"/>
  <c r="K310" i="2"/>
  <c r="E341" i="11"/>
  <c r="D341" i="11"/>
  <c r="B341" i="11"/>
  <c r="C340" i="11"/>
  <c r="M340" i="11" s="1"/>
  <c r="K340" i="11"/>
  <c r="M309" i="4"/>
  <c r="I340" i="11"/>
  <c r="K309" i="4"/>
  <c r="H340" i="11"/>
  <c r="H309" i="4"/>
  <c r="G340" i="11"/>
  <c r="M309" i="2"/>
  <c r="F340" i="11"/>
  <c r="K309" i="2"/>
  <c r="E340" i="11"/>
  <c r="H309" i="2"/>
  <c r="D340" i="11"/>
  <c r="B340" i="11"/>
  <c r="C339" i="11"/>
  <c r="O339" i="11" s="1"/>
  <c r="M308" i="4"/>
  <c r="I339" i="11"/>
  <c r="K308" i="4"/>
  <c r="H339" i="11"/>
  <c r="H308" i="4"/>
  <c r="G339" i="11"/>
  <c r="M308" i="2"/>
  <c r="F339" i="11"/>
  <c r="K308" i="2"/>
  <c r="E339" i="11"/>
  <c r="H308" i="2"/>
  <c r="D339" i="11"/>
  <c r="B339" i="11"/>
  <c r="C338" i="11"/>
  <c r="M307" i="4"/>
  <c r="I338" i="11"/>
  <c r="K307" i="4"/>
  <c r="H338" i="11"/>
  <c r="H307" i="4"/>
  <c r="G338" i="11"/>
  <c r="M307" i="2"/>
  <c r="F338" i="11"/>
  <c r="K307" i="2"/>
  <c r="E338" i="11"/>
  <c r="H307" i="2"/>
  <c r="D338" i="11"/>
  <c r="B338" i="11"/>
  <c r="C337" i="11"/>
  <c r="N337" i="11" s="1"/>
  <c r="M306" i="4"/>
  <c r="I337" i="11"/>
  <c r="K306" i="4"/>
  <c r="H337" i="11"/>
  <c r="H306" i="4"/>
  <c r="G337" i="11"/>
  <c r="M306" i="2"/>
  <c r="F337" i="11"/>
  <c r="K306" i="2"/>
  <c r="E337" i="11"/>
  <c r="H306" i="2"/>
  <c r="D337" i="11"/>
  <c r="B337" i="11"/>
  <c r="C336" i="11"/>
  <c r="M289" i="4"/>
  <c r="H289" i="4"/>
  <c r="N289" i="4"/>
  <c r="O91" i="8"/>
  <c r="P91" i="8" s="1"/>
  <c r="Q91" i="8" s="1"/>
  <c r="F91" i="8"/>
  <c r="G91" i="8"/>
  <c r="J91" i="8"/>
  <c r="K91" i="8"/>
  <c r="N336" i="11"/>
  <c r="M305" i="2"/>
  <c r="H305" i="2"/>
  <c r="N305" i="2"/>
  <c r="M289" i="2"/>
  <c r="H289" i="2"/>
  <c r="N289" i="2"/>
  <c r="L91" i="8"/>
  <c r="M91" i="8" s="1"/>
  <c r="H91" i="8"/>
  <c r="I91" i="8" s="1"/>
  <c r="N91" i="8"/>
  <c r="M305" i="4"/>
  <c r="I336" i="11"/>
  <c r="K305" i="4"/>
  <c r="H336" i="11"/>
  <c r="H305" i="4"/>
  <c r="G336" i="11"/>
  <c r="F336" i="11"/>
  <c r="K305" i="2"/>
  <c r="E336" i="11"/>
  <c r="D336" i="11"/>
  <c r="B336" i="11"/>
  <c r="C335" i="11"/>
  <c r="N335" i="11" s="1"/>
  <c r="M288" i="4"/>
  <c r="H288" i="4"/>
  <c r="N288" i="4"/>
  <c r="O90" i="8"/>
  <c r="F90" i="8"/>
  <c r="G90" i="8"/>
  <c r="J90" i="8"/>
  <c r="K90" i="8"/>
  <c r="P90" i="8"/>
  <c r="Q90" i="8" s="1"/>
  <c r="P319" i="11" s="1"/>
  <c r="H304" i="2"/>
  <c r="M288" i="2"/>
  <c r="H288" i="2"/>
  <c r="N288" i="2"/>
  <c r="L90" i="8"/>
  <c r="H90" i="8"/>
  <c r="I90" i="8" s="1"/>
  <c r="M90" i="8" s="1"/>
  <c r="N90" i="8" s="1"/>
  <c r="I335" i="11"/>
  <c r="K304" i="4"/>
  <c r="H335" i="11"/>
  <c r="H304" i="4"/>
  <c r="G335" i="11"/>
  <c r="F335" i="11"/>
  <c r="K304" i="2"/>
  <c r="E335" i="11"/>
  <c r="D335" i="11"/>
  <c r="B335" i="11"/>
  <c r="C334" i="11"/>
  <c r="M334" i="11"/>
  <c r="M303" i="4"/>
  <c r="I334" i="11"/>
  <c r="K303" i="4"/>
  <c r="H334" i="11"/>
  <c r="H303" i="4"/>
  <c r="G334" i="11"/>
  <c r="M303" i="2"/>
  <c r="F334" i="11"/>
  <c r="K303" i="2"/>
  <c r="E334" i="11"/>
  <c r="H303" i="2"/>
  <c r="D334" i="11"/>
  <c r="B334" i="11"/>
  <c r="C333" i="11"/>
  <c r="M333" i="11" s="1"/>
  <c r="O333" i="11"/>
  <c r="N333" i="11"/>
  <c r="L333" i="11"/>
  <c r="M302" i="4"/>
  <c r="I333" i="11"/>
  <c r="K302" i="4"/>
  <c r="H333" i="11"/>
  <c r="H302" i="4"/>
  <c r="G333" i="11"/>
  <c r="M302" i="2"/>
  <c r="F333" i="11"/>
  <c r="K302" i="2"/>
  <c r="E333" i="11"/>
  <c r="H302" i="2"/>
  <c r="D333" i="11"/>
  <c r="B333" i="11"/>
  <c r="C332" i="11"/>
  <c r="M301" i="4"/>
  <c r="I332" i="11"/>
  <c r="K301" i="4"/>
  <c r="H332" i="11"/>
  <c r="H301" i="4"/>
  <c r="G332" i="11"/>
  <c r="M301" i="2"/>
  <c r="F332" i="11"/>
  <c r="K301" i="2"/>
  <c r="E332" i="11"/>
  <c r="H301" i="2"/>
  <c r="D332" i="11"/>
  <c r="B332" i="11"/>
  <c r="C331" i="11"/>
  <c r="M300" i="4"/>
  <c r="I331" i="11"/>
  <c r="K300" i="4"/>
  <c r="H331" i="11"/>
  <c r="H300" i="4"/>
  <c r="G331" i="11"/>
  <c r="M300" i="2"/>
  <c r="F331" i="11"/>
  <c r="K300" i="2"/>
  <c r="E331" i="11"/>
  <c r="H300" i="2"/>
  <c r="D331" i="11"/>
  <c r="B331" i="11"/>
  <c r="C330" i="11"/>
  <c r="M299" i="4"/>
  <c r="I330" i="11"/>
  <c r="K299" i="4"/>
  <c r="H330" i="11"/>
  <c r="H299" i="4"/>
  <c r="G330" i="11"/>
  <c r="M299" i="2"/>
  <c r="F330" i="11"/>
  <c r="K299" i="2"/>
  <c r="E330" i="11"/>
  <c r="H299" i="2"/>
  <c r="D330" i="11"/>
  <c r="B330" i="11"/>
  <c r="C329" i="11"/>
  <c r="M282" i="4"/>
  <c r="N282" i="4"/>
  <c r="O89" i="8"/>
  <c r="P89" i="8" s="1"/>
  <c r="Q89" i="8" s="1"/>
  <c r="F89" i="8"/>
  <c r="G89" i="8"/>
  <c r="J89" i="8"/>
  <c r="K89" i="8" s="1"/>
  <c r="O329" i="11"/>
  <c r="M298" i="2"/>
  <c r="N298" i="2"/>
  <c r="M282" i="2"/>
  <c r="N282" i="2"/>
  <c r="L89" i="8"/>
  <c r="M89" i="8" s="1"/>
  <c r="N89" i="8" s="1"/>
  <c r="H89" i="8"/>
  <c r="I89" i="8"/>
  <c r="L329" i="11"/>
  <c r="K329" i="11"/>
  <c r="M298" i="4"/>
  <c r="I329" i="11"/>
  <c r="K298" i="4"/>
  <c r="H329" i="11"/>
  <c r="H298" i="4"/>
  <c r="G329" i="11"/>
  <c r="F329" i="11"/>
  <c r="K298" i="2"/>
  <c r="E329" i="11"/>
  <c r="H298" i="2"/>
  <c r="D329" i="11"/>
  <c r="B329" i="11"/>
  <c r="C328" i="11"/>
  <c r="L328" i="11" s="1"/>
  <c r="M297" i="4"/>
  <c r="I328" i="11"/>
  <c r="K297" i="4"/>
  <c r="H328" i="11"/>
  <c r="H297" i="4"/>
  <c r="G328" i="11"/>
  <c r="M297" i="2"/>
  <c r="F328" i="11"/>
  <c r="K297" i="2"/>
  <c r="E328" i="11"/>
  <c r="H297" i="2"/>
  <c r="D328" i="11"/>
  <c r="B328" i="11"/>
  <c r="C327" i="11"/>
  <c r="N327" i="11" s="1"/>
  <c r="P327" i="11"/>
  <c r="M296" i="4"/>
  <c r="I327" i="11"/>
  <c r="K296" i="4"/>
  <c r="H327" i="11"/>
  <c r="H296" i="4"/>
  <c r="G327" i="11"/>
  <c r="M296" i="2"/>
  <c r="F327" i="11"/>
  <c r="K296" i="2"/>
  <c r="E327" i="11"/>
  <c r="H296" i="2"/>
  <c r="D327" i="11"/>
  <c r="B327" i="11"/>
  <c r="C326" i="11"/>
  <c r="N326" i="11"/>
  <c r="M295" i="4"/>
  <c r="I326" i="11"/>
  <c r="K295" i="4"/>
  <c r="H326" i="11"/>
  <c r="H295" i="4"/>
  <c r="G326" i="11"/>
  <c r="M295" i="2"/>
  <c r="F326" i="11"/>
  <c r="K295" i="2"/>
  <c r="E326" i="11"/>
  <c r="H295" i="2"/>
  <c r="D326" i="11"/>
  <c r="B326" i="11"/>
  <c r="C325" i="11"/>
  <c r="M294" i="4"/>
  <c r="I325" i="11"/>
  <c r="K294" i="4"/>
  <c r="H325" i="11"/>
  <c r="H294" i="4"/>
  <c r="G325" i="11"/>
  <c r="M294" i="2"/>
  <c r="F325" i="11"/>
  <c r="K294" i="2"/>
  <c r="E325" i="11"/>
  <c r="H294" i="2"/>
  <c r="D325" i="11"/>
  <c r="B325" i="11"/>
  <c r="C324" i="11"/>
  <c r="M293" i="4"/>
  <c r="I324" i="11"/>
  <c r="K293" i="4"/>
  <c r="H324" i="11"/>
  <c r="H293" i="4"/>
  <c r="G324" i="11"/>
  <c r="M293" i="2"/>
  <c r="F324" i="11"/>
  <c r="K293" i="2"/>
  <c r="E324" i="11"/>
  <c r="H293" i="2"/>
  <c r="D324" i="11"/>
  <c r="B324" i="11"/>
  <c r="C323" i="11"/>
  <c r="P323" i="11"/>
  <c r="N323" i="11"/>
  <c r="M292" i="4"/>
  <c r="I323" i="11"/>
  <c r="K292" i="4"/>
  <c r="H323" i="11"/>
  <c r="H292" i="4"/>
  <c r="G323" i="11"/>
  <c r="M292" i="2"/>
  <c r="F323" i="11"/>
  <c r="K292" i="2"/>
  <c r="E323" i="11"/>
  <c r="H292" i="2"/>
  <c r="D323" i="11"/>
  <c r="B323" i="11"/>
  <c r="C322" i="11"/>
  <c r="N322" i="11"/>
  <c r="M291" i="4"/>
  <c r="I322" i="11"/>
  <c r="K291" i="4"/>
  <c r="H322" i="11"/>
  <c r="H291" i="4"/>
  <c r="G322" i="11"/>
  <c r="M291" i="2"/>
  <c r="F322" i="11"/>
  <c r="K291" i="2"/>
  <c r="E322" i="11"/>
  <c r="H291" i="2"/>
  <c r="D322" i="11"/>
  <c r="B322" i="11"/>
  <c r="C321" i="11"/>
  <c r="P321" i="11" s="1"/>
  <c r="M290" i="4"/>
  <c r="I321" i="11"/>
  <c r="K290" i="4"/>
  <c r="H321" i="11"/>
  <c r="H290" i="4"/>
  <c r="G321" i="11"/>
  <c r="M290" i="2"/>
  <c r="F321" i="11"/>
  <c r="K290" i="2"/>
  <c r="E321" i="11"/>
  <c r="H290" i="2"/>
  <c r="D321" i="11"/>
  <c r="B321" i="11"/>
  <c r="C320" i="11"/>
  <c r="M273" i="4"/>
  <c r="H273" i="4"/>
  <c r="N273" i="4"/>
  <c r="O88" i="8"/>
  <c r="F88" i="8"/>
  <c r="G88" i="8"/>
  <c r="J88" i="8"/>
  <c r="K88" i="8"/>
  <c r="P88" i="8"/>
  <c r="Q88" i="8" s="1"/>
  <c r="M273" i="2"/>
  <c r="H273" i="2"/>
  <c r="N273" i="2"/>
  <c r="L88" i="8"/>
  <c r="M88" i="8" s="1"/>
  <c r="N88" i="8" s="1"/>
  <c r="H88" i="8"/>
  <c r="I88" i="8" s="1"/>
  <c r="L299" i="11" s="1"/>
  <c r="I320" i="11"/>
  <c r="K289" i="4"/>
  <c r="H320" i="11"/>
  <c r="G320" i="11"/>
  <c r="F320" i="11"/>
  <c r="K289" i="2"/>
  <c r="E320" i="11"/>
  <c r="D320" i="11"/>
  <c r="B320" i="11"/>
  <c r="C319" i="11"/>
  <c r="N319" i="11" s="1"/>
  <c r="I319" i="11"/>
  <c r="K288" i="4"/>
  <c r="H319" i="11"/>
  <c r="G319" i="11"/>
  <c r="F319" i="11"/>
  <c r="K288" i="2"/>
  <c r="E319" i="11"/>
  <c r="D319" i="11"/>
  <c r="B319" i="11"/>
  <c r="C318" i="11"/>
  <c r="L318" i="11" s="1"/>
  <c r="P318" i="11"/>
  <c r="O318" i="11"/>
  <c r="N318" i="11"/>
  <c r="M318" i="11"/>
  <c r="K318" i="11"/>
  <c r="M287" i="4"/>
  <c r="I318" i="11"/>
  <c r="K287" i="4"/>
  <c r="H318" i="11"/>
  <c r="H287" i="4"/>
  <c r="G318" i="11"/>
  <c r="M287" i="2"/>
  <c r="F318" i="11"/>
  <c r="K287" i="2"/>
  <c r="E318" i="11"/>
  <c r="H287" i="2"/>
  <c r="D318" i="11"/>
  <c r="B318" i="11"/>
  <c r="C312" i="11"/>
  <c r="O312" i="11"/>
  <c r="N312" i="11"/>
  <c r="M286" i="4"/>
  <c r="I312" i="11"/>
  <c r="K286" i="4"/>
  <c r="H312" i="11"/>
  <c r="H286" i="4"/>
  <c r="G312" i="11"/>
  <c r="M286" i="2"/>
  <c r="F312" i="11"/>
  <c r="K286" i="2"/>
  <c r="E312" i="11"/>
  <c r="H286" i="2"/>
  <c r="D312" i="11"/>
  <c r="B312" i="11"/>
  <c r="C311" i="11"/>
  <c r="P311" i="11"/>
  <c r="K311" i="11"/>
  <c r="M285" i="4"/>
  <c r="I311" i="11"/>
  <c r="K285" i="4"/>
  <c r="H311" i="11"/>
  <c r="H285" i="4"/>
  <c r="G311" i="11"/>
  <c r="M285" i="2"/>
  <c r="F311" i="11"/>
  <c r="K285" i="2"/>
  <c r="E311" i="11"/>
  <c r="H285" i="2"/>
  <c r="D311" i="11"/>
  <c r="B311" i="11"/>
  <c r="C310" i="11"/>
  <c r="O310" i="11" s="1"/>
  <c r="M268" i="4"/>
  <c r="N268" i="4"/>
  <c r="O87" i="8"/>
  <c r="F87" i="8"/>
  <c r="G87" i="8"/>
  <c r="J87" i="8"/>
  <c r="K87" i="8"/>
  <c r="P87" i="8"/>
  <c r="Q87" i="8" s="1"/>
  <c r="M284" i="2"/>
  <c r="N284" i="2"/>
  <c r="M268" i="2"/>
  <c r="N268" i="2"/>
  <c r="L87" i="8"/>
  <c r="H87" i="8"/>
  <c r="I87" i="8"/>
  <c r="M87" i="8"/>
  <c r="N87" i="8" s="1"/>
  <c r="M284" i="4"/>
  <c r="I310" i="11"/>
  <c r="K284" i="4"/>
  <c r="H310" i="11"/>
  <c r="H284" i="4"/>
  <c r="G310" i="11"/>
  <c r="F310" i="11"/>
  <c r="K284" i="2"/>
  <c r="E310" i="11"/>
  <c r="H284" i="2"/>
  <c r="D310" i="11"/>
  <c r="B310" i="11"/>
  <c r="C309" i="11"/>
  <c r="M267" i="4"/>
  <c r="N267" i="4"/>
  <c r="O86" i="8"/>
  <c r="F86" i="8"/>
  <c r="G86" i="8"/>
  <c r="J86" i="8"/>
  <c r="K86" i="8"/>
  <c r="P309" i="11"/>
  <c r="M283" i="2"/>
  <c r="N283" i="2"/>
  <c r="M267" i="2"/>
  <c r="N267" i="2"/>
  <c r="L86" i="8"/>
  <c r="H86" i="8"/>
  <c r="I86" i="8"/>
  <c r="K309" i="11"/>
  <c r="M283" i="4"/>
  <c r="I309" i="11"/>
  <c r="K283" i="4"/>
  <c r="H309" i="11"/>
  <c r="H283" i="4"/>
  <c r="G309" i="11"/>
  <c r="F309" i="11"/>
  <c r="K283" i="2"/>
  <c r="E309" i="11"/>
  <c r="H283" i="2"/>
  <c r="D309" i="11"/>
  <c r="B309" i="11"/>
  <c r="C308" i="11"/>
  <c r="I308" i="11"/>
  <c r="K282" i="4"/>
  <c r="H308" i="11"/>
  <c r="H282" i="4"/>
  <c r="G308" i="11"/>
  <c r="F308" i="11"/>
  <c r="K282" i="2"/>
  <c r="E308" i="11"/>
  <c r="H282" i="2"/>
  <c r="D308" i="11"/>
  <c r="B308" i="11"/>
  <c r="C307" i="11"/>
  <c r="P307" i="11" s="1"/>
  <c r="M281" i="4"/>
  <c r="I307" i="11"/>
  <c r="K281" i="4"/>
  <c r="H307" i="11"/>
  <c r="H281" i="4"/>
  <c r="G307" i="11"/>
  <c r="M281" i="2"/>
  <c r="F307" i="11"/>
  <c r="K281" i="2"/>
  <c r="E307" i="11"/>
  <c r="H281" i="2"/>
  <c r="D307" i="11"/>
  <c r="B307" i="11"/>
  <c r="C306" i="11"/>
  <c r="P306" i="11" s="1"/>
  <c r="M265" i="4"/>
  <c r="N265" i="4"/>
  <c r="O85" i="8"/>
  <c r="F85" i="8"/>
  <c r="G85" i="8"/>
  <c r="J85" i="8"/>
  <c r="K85" i="8"/>
  <c r="P85" i="8"/>
  <c r="Q85" i="8" s="1"/>
  <c r="M280" i="2"/>
  <c r="N280" i="2"/>
  <c r="M265" i="2"/>
  <c r="N265" i="2"/>
  <c r="L85" i="8"/>
  <c r="H85" i="8"/>
  <c r="I85" i="8"/>
  <c r="M85" i="8"/>
  <c r="N85" i="8" s="1"/>
  <c r="M280" i="4"/>
  <c r="I306" i="11"/>
  <c r="K280" i="4"/>
  <c r="H306" i="11"/>
  <c r="H280" i="4"/>
  <c r="G306" i="11"/>
  <c r="F306" i="11"/>
  <c r="K280" i="2"/>
  <c r="E306" i="11"/>
  <c r="H280" i="2"/>
  <c r="D306" i="11"/>
  <c r="B306" i="11"/>
  <c r="C305" i="11"/>
  <c r="P305" i="11" s="1"/>
  <c r="M279" i="4"/>
  <c r="I305" i="11"/>
  <c r="K279" i="4"/>
  <c r="H305" i="11"/>
  <c r="H279" i="4"/>
  <c r="G305" i="11"/>
  <c r="M279" i="2"/>
  <c r="F305" i="11"/>
  <c r="K279" i="2"/>
  <c r="E305" i="11"/>
  <c r="H279" i="2"/>
  <c r="D305" i="11"/>
  <c r="B305" i="11"/>
  <c r="C304" i="11"/>
  <c r="N304" i="11" s="1"/>
  <c r="M263" i="4"/>
  <c r="N263" i="4"/>
  <c r="O83" i="8"/>
  <c r="P83" i="8" s="1"/>
  <c r="Q83" i="8" s="1"/>
  <c r="F83" i="8"/>
  <c r="G83" i="8"/>
  <c r="J83" i="8"/>
  <c r="K83" i="8"/>
  <c r="P304" i="11"/>
  <c r="M278" i="2"/>
  <c r="N278" i="2"/>
  <c r="M263" i="2"/>
  <c r="N263" i="2"/>
  <c r="L83" i="8"/>
  <c r="H83" i="8"/>
  <c r="I83" i="8"/>
  <c r="M278" i="4"/>
  <c r="I304" i="11"/>
  <c r="K278" i="4"/>
  <c r="H304" i="11"/>
  <c r="H278" i="4"/>
  <c r="G304" i="11"/>
  <c r="F304" i="11"/>
  <c r="K278" i="2"/>
  <c r="E304" i="11"/>
  <c r="H278" i="2"/>
  <c r="D304" i="11"/>
  <c r="B304" i="11"/>
  <c r="C303" i="11"/>
  <c r="P303" i="11" s="1"/>
  <c r="O303" i="11"/>
  <c r="M277" i="4"/>
  <c r="I303" i="11"/>
  <c r="K277" i="4"/>
  <c r="H303" i="11"/>
  <c r="H277" i="4"/>
  <c r="G303" i="11"/>
  <c r="M277" i="2"/>
  <c r="F303" i="11"/>
  <c r="K277" i="2"/>
  <c r="E303" i="11"/>
  <c r="H277" i="2"/>
  <c r="D303" i="11"/>
  <c r="B303" i="11"/>
  <c r="C302" i="11"/>
  <c r="M302" i="11"/>
  <c r="L302" i="11"/>
  <c r="M276" i="4"/>
  <c r="I302" i="11"/>
  <c r="K276" i="4"/>
  <c r="H302" i="11"/>
  <c r="H276" i="4"/>
  <c r="G302" i="11"/>
  <c r="M276" i="2"/>
  <c r="F302" i="11"/>
  <c r="K276" i="2"/>
  <c r="E302" i="11"/>
  <c r="H276" i="2"/>
  <c r="D302" i="11"/>
  <c r="B302" i="11"/>
  <c r="C301" i="11"/>
  <c r="M260" i="4"/>
  <c r="N260" i="4"/>
  <c r="O82" i="8"/>
  <c r="F82" i="8"/>
  <c r="G82" i="8"/>
  <c r="J82" i="8"/>
  <c r="K82" i="8" s="1"/>
  <c r="O301" i="11"/>
  <c r="N301" i="11"/>
  <c r="M275" i="2"/>
  <c r="H275" i="2"/>
  <c r="N275" i="2"/>
  <c r="M260" i="2"/>
  <c r="N260" i="2"/>
  <c r="L82" i="8"/>
  <c r="H82" i="8"/>
  <c r="I82" i="8" s="1"/>
  <c r="M301" i="11"/>
  <c r="M275" i="4"/>
  <c r="I301" i="11"/>
  <c r="K275" i="4"/>
  <c r="H301" i="11"/>
  <c r="H275" i="4"/>
  <c r="G301" i="11"/>
  <c r="F301" i="11"/>
  <c r="K275" i="2"/>
  <c r="E301" i="11"/>
  <c r="D301" i="11"/>
  <c r="B301" i="11"/>
  <c r="C300" i="11"/>
  <c r="N300" i="11" s="1"/>
  <c r="M259" i="4"/>
  <c r="H259" i="4"/>
  <c r="N259" i="4"/>
  <c r="O81" i="8"/>
  <c r="F81" i="8"/>
  <c r="G81" i="8"/>
  <c r="J81" i="8"/>
  <c r="K81" i="8"/>
  <c r="P81" i="8"/>
  <c r="Q81" i="8" s="1"/>
  <c r="P300" i="11"/>
  <c r="O300" i="11"/>
  <c r="M274" i="2"/>
  <c r="H274" i="2"/>
  <c r="N274" i="2"/>
  <c r="M259" i="2"/>
  <c r="H259" i="2"/>
  <c r="N259" i="2"/>
  <c r="L81" i="8"/>
  <c r="M81" i="8" s="1"/>
  <c r="N81" i="8" s="1"/>
  <c r="H81" i="8"/>
  <c r="I81" i="8"/>
  <c r="M300" i="11"/>
  <c r="L300" i="11"/>
  <c r="K300" i="11"/>
  <c r="M274" i="4"/>
  <c r="I300" i="11"/>
  <c r="K274" i="4"/>
  <c r="H300" i="11"/>
  <c r="H274" i="4"/>
  <c r="G300" i="11"/>
  <c r="F300" i="11"/>
  <c r="K274" i="2"/>
  <c r="E300" i="11"/>
  <c r="D300" i="11"/>
  <c r="B300" i="11"/>
  <c r="C299" i="11"/>
  <c r="O299" i="11" s="1"/>
  <c r="N299" i="11"/>
  <c r="K299" i="11"/>
  <c r="I299" i="11"/>
  <c r="K273" i="4"/>
  <c r="H299" i="11"/>
  <c r="G299" i="11"/>
  <c r="F299" i="11"/>
  <c r="K273" i="2"/>
  <c r="E299" i="11"/>
  <c r="D299" i="11"/>
  <c r="B299" i="11"/>
  <c r="C298" i="11"/>
  <c r="N298" i="11" s="1"/>
  <c r="O298" i="11"/>
  <c r="M298" i="11"/>
  <c r="M272" i="4"/>
  <c r="I298" i="11"/>
  <c r="K272" i="4"/>
  <c r="H298" i="11"/>
  <c r="H272" i="4"/>
  <c r="G298" i="11"/>
  <c r="M272" i="2"/>
  <c r="F298" i="11"/>
  <c r="K272" i="2"/>
  <c r="E298" i="11"/>
  <c r="H272" i="2"/>
  <c r="D298" i="11"/>
  <c r="B298" i="11"/>
  <c r="C297" i="11"/>
  <c r="M256" i="4"/>
  <c r="H256" i="4"/>
  <c r="N256" i="4"/>
  <c r="O80" i="8"/>
  <c r="F80" i="8"/>
  <c r="G80" i="8"/>
  <c r="J80" i="8"/>
  <c r="K80" i="8" s="1"/>
  <c r="P80" i="8"/>
  <c r="Q80" i="8"/>
  <c r="M271" i="2"/>
  <c r="H271" i="2"/>
  <c r="N271" i="2"/>
  <c r="M256" i="2"/>
  <c r="H256" i="2"/>
  <c r="N256" i="2"/>
  <c r="L80" i="8"/>
  <c r="H80" i="8"/>
  <c r="I80" i="8"/>
  <c r="M80" i="8"/>
  <c r="N80" i="8" s="1"/>
  <c r="M271" i="4"/>
  <c r="I297" i="11"/>
  <c r="K271" i="4"/>
  <c r="H297" i="11"/>
  <c r="H271" i="4"/>
  <c r="G297" i="11"/>
  <c r="F297" i="11"/>
  <c r="K271" i="2"/>
  <c r="E297" i="11"/>
  <c r="D297" i="11"/>
  <c r="B297" i="11"/>
  <c r="C296" i="11"/>
  <c r="M296" i="11" s="1"/>
  <c r="N296" i="11"/>
  <c r="M270" i="4"/>
  <c r="I296" i="11"/>
  <c r="K270" i="4"/>
  <c r="H296" i="11"/>
  <c r="H270" i="4"/>
  <c r="G296" i="11"/>
  <c r="M270" i="2"/>
  <c r="F296" i="11"/>
  <c r="K270" i="2"/>
  <c r="E296" i="11"/>
  <c r="H270" i="2"/>
  <c r="D296" i="11"/>
  <c r="B296" i="11"/>
  <c r="C295" i="11"/>
  <c r="P295" i="11" s="1"/>
  <c r="M269" i="4"/>
  <c r="I295" i="11"/>
  <c r="K269" i="4"/>
  <c r="H295" i="11"/>
  <c r="H269" i="4"/>
  <c r="G295" i="11"/>
  <c r="M269" i="2"/>
  <c r="F295" i="11"/>
  <c r="K269" i="2"/>
  <c r="E295" i="11"/>
  <c r="H269" i="2"/>
  <c r="D295" i="11"/>
  <c r="B295" i="11"/>
  <c r="C294" i="11"/>
  <c r="N294" i="11" s="1"/>
  <c r="M253" i="4"/>
  <c r="H253" i="4"/>
  <c r="N253" i="4"/>
  <c r="O78" i="8"/>
  <c r="P78" i="8" s="1"/>
  <c r="Q78" i="8" s="1"/>
  <c r="P279" i="11" s="1"/>
  <c r="F78" i="8"/>
  <c r="G78" i="8"/>
  <c r="J78" i="8"/>
  <c r="K78" i="8" s="1"/>
  <c r="H268" i="2"/>
  <c r="M253" i="2"/>
  <c r="H253" i="2"/>
  <c r="N253" i="2"/>
  <c r="L78" i="8"/>
  <c r="M78" i="8" s="1"/>
  <c r="N78" i="8" s="1"/>
  <c r="M279" i="11" s="1"/>
  <c r="H78" i="8"/>
  <c r="I78" i="8" s="1"/>
  <c r="I294" i="11"/>
  <c r="K268" i="4"/>
  <c r="H294" i="11"/>
  <c r="H268" i="4"/>
  <c r="G294" i="11"/>
  <c r="F294" i="11"/>
  <c r="K268" i="2"/>
  <c r="E294" i="11"/>
  <c r="D294" i="11"/>
  <c r="B294" i="11"/>
  <c r="C293" i="11"/>
  <c r="K293" i="11" s="1"/>
  <c r="I293" i="11"/>
  <c r="K267" i="4"/>
  <c r="H293" i="11"/>
  <c r="H267" i="4"/>
  <c r="G293" i="11"/>
  <c r="F293" i="11"/>
  <c r="K267" i="2"/>
  <c r="E293" i="11"/>
  <c r="H267" i="2"/>
  <c r="D293" i="11"/>
  <c r="B293" i="11"/>
  <c r="C292" i="11"/>
  <c r="O292" i="11" s="1"/>
  <c r="M251" i="4"/>
  <c r="H251" i="4"/>
  <c r="N251" i="4"/>
  <c r="O267" i="8"/>
  <c r="F267" i="8"/>
  <c r="G267" i="8"/>
  <c r="J267" i="8"/>
  <c r="K267" i="8"/>
  <c r="P267" i="8"/>
  <c r="Q267" i="8" s="1"/>
  <c r="N292" i="11"/>
  <c r="M266" i="2"/>
  <c r="H266" i="2"/>
  <c r="N266" i="2"/>
  <c r="M251" i="2"/>
  <c r="H251" i="2"/>
  <c r="N251" i="2"/>
  <c r="L267" i="8"/>
  <c r="M267" i="8" s="1"/>
  <c r="N267" i="8" s="1"/>
  <c r="H267" i="8"/>
  <c r="I267" i="8" s="1"/>
  <c r="M292" i="11"/>
  <c r="M266" i="4"/>
  <c r="I292" i="11"/>
  <c r="K266" i="4"/>
  <c r="H292" i="11"/>
  <c r="H266" i="4"/>
  <c r="G292" i="11"/>
  <c r="F292" i="11"/>
  <c r="K266" i="2"/>
  <c r="E292" i="11"/>
  <c r="D292" i="11"/>
  <c r="B292" i="11"/>
  <c r="C291" i="11"/>
  <c r="K291" i="11" s="1"/>
  <c r="M250" i="4"/>
  <c r="H250" i="4"/>
  <c r="N250" i="4"/>
  <c r="O104" i="8"/>
  <c r="F104" i="8"/>
  <c r="G104" i="8"/>
  <c r="J104" i="8"/>
  <c r="K104" i="8" s="1"/>
  <c r="N291" i="11"/>
  <c r="H265" i="2"/>
  <c r="M250" i="2"/>
  <c r="H250" i="2"/>
  <c r="N250" i="2"/>
  <c r="L104" i="8"/>
  <c r="H104" i="8"/>
  <c r="I104" i="8" s="1"/>
  <c r="I291" i="11"/>
  <c r="K265" i="4"/>
  <c r="H291" i="11"/>
  <c r="H265" i="4"/>
  <c r="G291" i="11"/>
  <c r="F291" i="11"/>
  <c r="K265" i="2"/>
  <c r="E291" i="11"/>
  <c r="D291" i="11"/>
  <c r="B291" i="11"/>
  <c r="C290" i="11"/>
  <c r="M249" i="4"/>
  <c r="H249" i="4"/>
  <c r="N249" i="4"/>
  <c r="O77" i="8"/>
  <c r="F77" i="8"/>
  <c r="G77" i="8"/>
  <c r="J77" i="8"/>
  <c r="K77" i="8" s="1"/>
  <c r="P290" i="11"/>
  <c r="N290" i="11"/>
  <c r="M264" i="2"/>
  <c r="H264" i="2"/>
  <c r="N264" i="2"/>
  <c r="M249" i="2"/>
  <c r="H249" i="2"/>
  <c r="N249" i="2"/>
  <c r="L77" i="8"/>
  <c r="H77" i="8"/>
  <c r="I77" i="8"/>
  <c r="L290" i="11"/>
  <c r="M264" i="4"/>
  <c r="I290" i="11"/>
  <c r="K264" i="4"/>
  <c r="H290" i="11"/>
  <c r="H264" i="4"/>
  <c r="G290" i="11"/>
  <c r="F290" i="11"/>
  <c r="K264" i="2"/>
  <c r="E290" i="11"/>
  <c r="D290" i="11"/>
  <c r="B290" i="11"/>
  <c r="C289" i="11"/>
  <c r="I289" i="11"/>
  <c r="K263" i="4"/>
  <c r="H289" i="11"/>
  <c r="H263" i="4"/>
  <c r="G289" i="11"/>
  <c r="F289" i="11"/>
  <c r="K263" i="2"/>
  <c r="E289" i="11"/>
  <c r="H263" i="2"/>
  <c r="D289" i="11"/>
  <c r="B289" i="11"/>
  <c r="C288" i="11"/>
  <c r="P288" i="11" s="1"/>
  <c r="M262" i="4"/>
  <c r="I288" i="11"/>
  <c r="K262" i="4"/>
  <c r="H288" i="11"/>
  <c r="H262" i="4"/>
  <c r="G288" i="11"/>
  <c r="M262" i="2"/>
  <c r="F288" i="11"/>
  <c r="K262" i="2"/>
  <c r="E288" i="11"/>
  <c r="H262" i="2"/>
  <c r="D288" i="11"/>
  <c r="B288" i="11"/>
  <c r="C287" i="11"/>
  <c r="L287" i="11" s="1"/>
  <c r="P287" i="11"/>
  <c r="O287" i="11"/>
  <c r="N287" i="11"/>
  <c r="M287" i="11"/>
  <c r="K287" i="11"/>
  <c r="M261" i="4"/>
  <c r="I287" i="11"/>
  <c r="K261" i="4"/>
  <c r="H287" i="11"/>
  <c r="H261" i="4"/>
  <c r="G287" i="11"/>
  <c r="M261" i="2"/>
  <c r="F287" i="11"/>
  <c r="K261" i="2"/>
  <c r="E287" i="11"/>
  <c r="H261" i="2"/>
  <c r="D287" i="11"/>
  <c r="B287" i="11"/>
  <c r="C286" i="11"/>
  <c r="N286" i="11" s="1"/>
  <c r="L286" i="11"/>
  <c r="K286" i="11"/>
  <c r="I286" i="11"/>
  <c r="K260" i="4"/>
  <c r="H286" i="11"/>
  <c r="H260" i="4"/>
  <c r="G286" i="11"/>
  <c r="F286" i="11"/>
  <c r="K260" i="2"/>
  <c r="E286" i="11"/>
  <c r="H260" i="2"/>
  <c r="D286" i="11"/>
  <c r="B286" i="11"/>
  <c r="C285" i="11"/>
  <c r="M243" i="4"/>
  <c r="N243" i="4"/>
  <c r="O76" i="8"/>
  <c r="P76" i="8" s="1"/>
  <c r="Q76" i="8" s="1"/>
  <c r="P269" i="11" s="1"/>
  <c r="F76" i="8"/>
  <c r="G76" i="8"/>
  <c r="J76" i="8"/>
  <c r="K76" i="8"/>
  <c r="O285" i="11"/>
  <c r="M243" i="2"/>
  <c r="N243" i="2"/>
  <c r="L76" i="8"/>
  <c r="H76" i="8"/>
  <c r="I76" i="8" s="1"/>
  <c r="I285" i="11"/>
  <c r="K259" i="4"/>
  <c r="H285" i="11"/>
  <c r="G285" i="11"/>
  <c r="F285" i="11"/>
  <c r="K259" i="2"/>
  <c r="E285" i="11"/>
  <c r="D285" i="11"/>
  <c r="B285" i="11"/>
  <c r="C284" i="11"/>
  <c r="O284" i="11" s="1"/>
  <c r="M242" i="4"/>
  <c r="H242" i="4"/>
  <c r="N242" i="4"/>
  <c r="O75" i="8"/>
  <c r="P75" i="8" s="1"/>
  <c r="Q75" i="8" s="1"/>
  <c r="F75" i="8"/>
  <c r="G75" i="8"/>
  <c r="J75" i="8"/>
  <c r="K75" i="8"/>
  <c r="N284" i="11"/>
  <c r="M258" i="2"/>
  <c r="H258" i="2"/>
  <c r="N258" i="2"/>
  <c r="M242" i="2"/>
  <c r="H242" i="2"/>
  <c r="N242" i="2"/>
  <c r="L75" i="8"/>
  <c r="H75" i="8"/>
  <c r="I75" i="8"/>
  <c r="M75" i="8"/>
  <c r="N75" i="8" s="1"/>
  <c r="M284" i="11"/>
  <c r="L284" i="11"/>
  <c r="M258" i="4"/>
  <c r="I284" i="11"/>
  <c r="K258" i="4"/>
  <c r="H284" i="11"/>
  <c r="H258" i="4"/>
  <c r="G284" i="11"/>
  <c r="F284" i="11"/>
  <c r="K258" i="2"/>
  <c r="E284" i="11"/>
  <c r="D284" i="11"/>
  <c r="B284" i="11"/>
  <c r="C283" i="11"/>
  <c r="N283" i="11" s="1"/>
  <c r="M257" i="4"/>
  <c r="I283" i="11"/>
  <c r="K257" i="4"/>
  <c r="H283" i="11"/>
  <c r="H257" i="4"/>
  <c r="G283" i="11"/>
  <c r="M257" i="2"/>
  <c r="F283" i="11"/>
  <c r="K257" i="2"/>
  <c r="E283" i="11"/>
  <c r="H257" i="2"/>
  <c r="D283" i="11"/>
  <c r="B283" i="11"/>
  <c r="C282" i="11"/>
  <c r="N282" i="11" s="1"/>
  <c r="I282" i="11"/>
  <c r="K256" i="4"/>
  <c r="H282" i="11"/>
  <c r="G282" i="11"/>
  <c r="F282" i="11"/>
  <c r="K256" i="2"/>
  <c r="E282" i="11"/>
  <c r="D282" i="11"/>
  <c r="B282" i="11"/>
  <c r="C281" i="11"/>
  <c r="O281" i="11" s="1"/>
  <c r="L281" i="11"/>
  <c r="K281" i="11"/>
  <c r="M255" i="4"/>
  <c r="I281" i="11"/>
  <c r="K255" i="4"/>
  <c r="H281" i="11"/>
  <c r="H255" i="4"/>
  <c r="G281" i="11"/>
  <c r="M255" i="2"/>
  <c r="F281" i="11"/>
  <c r="K255" i="2"/>
  <c r="E281" i="11"/>
  <c r="H255" i="2"/>
  <c r="D281" i="11"/>
  <c r="B281" i="11"/>
  <c r="C280" i="11"/>
  <c r="O280" i="11"/>
  <c r="M254" i="4"/>
  <c r="I280" i="11"/>
  <c r="K254" i="4"/>
  <c r="H280" i="11"/>
  <c r="H254" i="4"/>
  <c r="G280" i="11"/>
  <c r="M254" i="2"/>
  <c r="F280" i="11"/>
  <c r="K254" i="2"/>
  <c r="E280" i="11"/>
  <c r="H254" i="2"/>
  <c r="D280" i="11"/>
  <c r="B280" i="11"/>
  <c r="C279" i="11"/>
  <c r="N279" i="11" s="1"/>
  <c r="K279" i="11"/>
  <c r="I279" i="11"/>
  <c r="K253" i="4"/>
  <c r="H279" i="11"/>
  <c r="G279" i="11"/>
  <c r="F279" i="11"/>
  <c r="K253" i="2"/>
  <c r="E279" i="11"/>
  <c r="D279" i="11"/>
  <c r="B279" i="11"/>
  <c r="C278" i="11"/>
  <c r="P278" i="11" s="1"/>
  <c r="M252" i="4"/>
  <c r="I278" i="11"/>
  <c r="K252" i="4"/>
  <c r="H278" i="11"/>
  <c r="H252" i="4"/>
  <c r="G278" i="11"/>
  <c r="M252" i="2"/>
  <c r="F278" i="11"/>
  <c r="K252" i="2"/>
  <c r="E278" i="11"/>
  <c r="H252" i="2"/>
  <c r="D278" i="11"/>
  <c r="B278" i="11"/>
  <c r="C277" i="11"/>
  <c r="K277" i="11" s="1"/>
  <c r="P277" i="11"/>
  <c r="I277" i="11"/>
  <c r="K251" i="4"/>
  <c r="H277" i="11"/>
  <c r="G277" i="11"/>
  <c r="F277" i="11"/>
  <c r="K251" i="2"/>
  <c r="E277" i="11"/>
  <c r="D277" i="11"/>
  <c r="B277" i="11"/>
  <c r="C276" i="11"/>
  <c r="I276" i="11"/>
  <c r="K250" i="4"/>
  <c r="H276" i="11"/>
  <c r="G276" i="11"/>
  <c r="F276" i="11"/>
  <c r="K250" i="2"/>
  <c r="E276" i="11"/>
  <c r="D276" i="11"/>
  <c r="B276" i="11"/>
  <c r="C275" i="11"/>
  <c r="K275" i="11" s="1"/>
  <c r="I275" i="11"/>
  <c r="K249" i="4"/>
  <c r="H275" i="11"/>
  <c r="G275" i="11"/>
  <c r="F275" i="11"/>
  <c r="K249" i="2"/>
  <c r="E275" i="11"/>
  <c r="D275" i="11"/>
  <c r="B275" i="11"/>
  <c r="C274" i="11"/>
  <c r="O274" i="11" s="1"/>
  <c r="M248" i="4"/>
  <c r="N248" i="4"/>
  <c r="O70" i="8"/>
  <c r="P70" i="8" s="1"/>
  <c r="Q70" i="8" s="1"/>
  <c r="J70" i="8"/>
  <c r="K70" i="8" s="1"/>
  <c r="M248" i="2"/>
  <c r="N248" i="2"/>
  <c r="L70" i="8"/>
  <c r="H70" i="8"/>
  <c r="I70" i="8"/>
  <c r="M70" i="8"/>
  <c r="N70" i="8"/>
  <c r="I274" i="11"/>
  <c r="K248" i="4"/>
  <c r="H274" i="11"/>
  <c r="H248" i="4"/>
  <c r="G274" i="11"/>
  <c r="F274" i="11"/>
  <c r="K248" i="2"/>
  <c r="E274" i="11"/>
  <c r="H248" i="2"/>
  <c r="D274" i="11"/>
  <c r="B274" i="11"/>
  <c r="C273" i="11"/>
  <c r="N273" i="11"/>
  <c r="M247" i="4"/>
  <c r="I273" i="11"/>
  <c r="K247" i="4"/>
  <c r="H273" i="11"/>
  <c r="H247" i="4"/>
  <c r="G273" i="11"/>
  <c r="M247" i="2"/>
  <c r="F273" i="11"/>
  <c r="K247" i="2"/>
  <c r="E273" i="11"/>
  <c r="H247" i="2"/>
  <c r="D273" i="11"/>
  <c r="B273" i="11"/>
  <c r="C272" i="11"/>
  <c r="N272" i="11" s="1"/>
  <c r="O272" i="11"/>
  <c r="M246" i="4"/>
  <c r="I272" i="11"/>
  <c r="K246" i="4"/>
  <c r="H272" i="11"/>
  <c r="H246" i="4"/>
  <c r="G272" i="11"/>
  <c r="M246" i="2"/>
  <c r="F272" i="11"/>
  <c r="K246" i="2"/>
  <c r="E272" i="11"/>
  <c r="H246" i="2"/>
  <c r="D272" i="11"/>
  <c r="B272" i="11"/>
  <c r="C271" i="11"/>
  <c r="O271" i="11" s="1"/>
  <c r="M232" i="4"/>
  <c r="H232" i="4"/>
  <c r="N232" i="4"/>
  <c r="O103" i="8"/>
  <c r="P103" i="8" s="1"/>
  <c r="Q103" i="8" s="1"/>
  <c r="F103" i="8"/>
  <c r="G103" i="8"/>
  <c r="J103" i="8"/>
  <c r="K103" i="8"/>
  <c r="M245" i="2"/>
  <c r="H245" i="2"/>
  <c r="N245" i="2"/>
  <c r="M232" i="2"/>
  <c r="H232" i="2"/>
  <c r="N232" i="2"/>
  <c r="L103" i="8"/>
  <c r="M103" i="8" s="1"/>
  <c r="N103" i="8" s="1"/>
  <c r="H103" i="8"/>
  <c r="I103" i="8" s="1"/>
  <c r="M245" i="4"/>
  <c r="I271" i="11"/>
  <c r="K245" i="4"/>
  <c r="H271" i="11"/>
  <c r="H245" i="4"/>
  <c r="G271" i="11"/>
  <c r="F271" i="11"/>
  <c r="K245" i="2"/>
  <c r="E271" i="11"/>
  <c r="D271" i="11"/>
  <c r="B271" i="11"/>
  <c r="C270" i="11"/>
  <c r="O270" i="11" s="1"/>
  <c r="M244" i="4"/>
  <c r="I270" i="11"/>
  <c r="K244" i="4"/>
  <c r="H270" i="11"/>
  <c r="H244" i="4"/>
  <c r="G270" i="11"/>
  <c r="M244" i="2"/>
  <c r="F270" i="11"/>
  <c r="K244" i="2"/>
  <c r="E270" i="11"/>
  <c r="H244" i="2"/>
  <c r="D270" i="11"/>
  <c r="B270" i="11"/>
  <c r="C269" i="11"/>
  <c r="L269" i="11" s="1"/>
  <c r="I269" i="11"/>
  <c r="K243" i="4"/>
  <c r="H269" i="11"/>
  <c r="H243" i="4"/>
  <c r="G269" i="11"/>
  <c r="F269" i="11"/>
  <c r="K243" i="2"/>
  <c r="E269" i="11"/>
  <c r="H243" i="2"/>
  <c r="D269" i="11"/>
  <c r="B269" i="11"/>
  <c r="C268" i="11"/>
  <c r="N268" i="11" s="1"/>
  <c r="K268" i="11"/>
  <c r="I268" i="11"/>
  <c r="K242" i="4"/>
  <c r="H268" i="11"/>
  <c r="G268" i="11"/>
  <c r="F268" i="11"/>
  <c r="K242" i="2"/>
  <c r="E268" i="11"/>
  <c r="D268" i="11"/>
  <c r="B268" i="11"/>
  <c r="C267" i="11"/>
  <c r="P267" i="11" s="1"/>
  <c r="M241" i="4"/>
  <c r="I267" i="11"/>
  <c r="K241" i="4"/>
  <c r="H267" i="11"/>
  <c r="H241" i="4"/>
  <c r="G267" i="11"/>
  <c r="M241" i="2"/>
  <c r="F267" i="11"/>
  <c r="K241" i="2"/>
  <c r="E267" i="11"/>
  <c r="H241" i="2"/>
  <c r="D267" i="11"/>
  <c r="B267" i="11"/>
  <c r="C266" i="11"/>
  <c r="N266" i="11" s="1"/>
  <c r="M227" i="4"/>
  <c r="H227" i="4"/>
  <c r="N227" i="4"/>
  <c r="O74" i="8"/>
  <c r="P74" i="8" s="1"/>
  <c r="Q74" i="8" s="1"/>
  <c r="F74" i="8"/>
  <c r="G74" i="8"/>
  <c r="J74" i="8"/>
  <c r="K74" i="8" s="1"/>
  <c r="P266" i="11"/>
  <c r="M240" i="2"/>
  <c r="H240" i="2"/>
  <c r="N240" i="2"/>
  <c r="M227" i="2"/>
  <c r="H227" i="2"/>
  <c r="N227" i="2"/>
  <c r="L74" i="8"/>
  <c r="H74" i="8"/>
  <c r="I74" i="8"/>
  <c r="M74" i="8"/>
  <c r="N74" i="8"/>
  <c r="K266" i="11"/>
  <c r="M240" i="4"/>
  <c r="I266" i="11"/>
  <c r="K240" i="4"/>
  <c r="H266" i="11"/>
  <c r="H240" i="4"/>
  <c r="G266" i="11"/>
  <c r="F266" i="11"/>
  <c r="K240" i="2"/>
  <c r="E266" i="11"/>
  <c r="D266" i="11"/>
  <c r="B266" i="11"/>
  <c r="C260" i="11"/>
  <c r="P260" i="11" s="1"/>
  <c r="M239" i="4"/>
  <c r="I260" i="11"/>
  <c r="K239" i="4"/>
  <c r="H260" i="11"/>
  <c r="H239" i="4"/>
  <c r="G260" i="11"/>
  <c r="M239" i="2"/>
  <c r="F260" i="11"/>
  <c r="K239" i="2"/>
  <c r="E260" i="11"/>
  <c r="H239" i="2"/>
  <c r="D260" i="11"/>
  <c r="B260" i="11"/>
  <c r="C259" i="11"/>
  <c r="N259" i="11" s="1"/>
  <c r="P259" i="11"/>
  <c r="O259" i="11"/>
  <c r="M259" i="11"/>
  <c r="L259" i="11"/>
  <c r="M238" i="4"/>
  <c r="I259" i="11"/>
  <c r="K238" i="4"/>
  <c r="H259" i="11"/>
  <c r="H238" i="4"/>
  <c r="G259" i="11"/>
  <c r="M238" i="2"/>
  <c r="F259" i="11"/>
  <c r="K238" i="2"/>
  <c r="E259" i="11"/>
  <c r="H238" i="2"/>
  <c r="D259" i="11"/>
  <c r="B259" i="11"/>
  <c r="C258" i="11"/>
  <c r="M225" i="4"/>
  <c r="N225" i="4"/>
  <c r="O219" i="8"/>
  <c r="F219" i="8"/>
  <c r="G219" i="8"/>
  <c r="J219" i="8"/>
  <c r="K219" i="8"/>
  <c r="P219" i="8"/>
  <c r="Q219" i="8"/>
  <c r="P246" i="11" s="1"/>
  <c r="M237" i="2"/>
  <c r="H237" i="2"/>
  <c r="N237" i="2"/>
  <c r="M225" i="2"/>
  <c r="N225" i="2"/>
  <c r="L219" i="8"/>
  <c r="H219" i="8"/>
  <c r="I219" i="8"/>
  <c r="M237" i="4"/>
  <c r="I258" i="11"/>
  <c r="K237" i="4"/>
  <c r="H258" i="11"/>
  <c r="H237" i="4"/>
  <c r="G258" i="11"/>
  <c r="F258" i="11"/>
  <c r="K237" i="2"/>
  <c r="E258" i="11"/>
  <c r="D258" i="11"/>
  <c r="B258" i="11"/>
  <c r="C257" i="11"/>
  <c r="O257" i="11" s="1"/>
  <c r="M224" i="4"/>
  <c r="N224" i="4"/>
  <c r="O218" i="8"/>
  <c r="P218" i="8" s="1"/>
  <c r="Q218" i="8" s="1"/>
  <c r="F218" i="8"/>
  <c r="G218" i="8"/>
  <c r="J218" i="8"/>
  <c r="K218" i="8"/>
  <c r="P257" i="11"/>
  <c r="M236" i="2"/>
  <c r="N236" i="2"/>
  <c r="M224" i="2"/>
  <c r="N224" i="2"/>
  <c r="L218" i="8"/>
  <c r="H218" i="8"/>
  <c r="I218" i="8"/>
  <c r="M218" i="8"/>
  <c r="N218" i="8" s="1"/>
  <c r="M236" i="4"/>
  <c r="I257" i="11"/>
  <c r="K236" i="4"/>
  <c r="H257" i="11"/>
  <c r="H236" i="4"/>
  <c r="G257" i="11"/>
  <c r="F257" i="11"/>
  <c r="K236" i="2"/>
  <c r="E257" i="11"/>
  <c r="H236" i="2"/>
  <c r="D257" i="11"/>
  <c r="B257" i="11"/>
  <c r="C256" i="11"/>
  <c r="M256" i="11" s="1"/>
  <c r="M223" i="4"/>
  <c r="N223" i="4"/>
  <c r="O73" i="8"/>
  <c r="P73" i="8" s="1"/>
  <c r="Q73" i="8" s="1"/>
  <c r="F73" i="8"/>
  <c r="G73" i="8"/>
  <c r="J73" i="8"/>
  <c r="K73" i="8"/>
  <c r="M235" i="2"/>
  <c r="N235" i="2"/>
  <c r="M223" i="2"/>
  <c r="N223" i="2"/>
  <c r="L73" i="8"/>
  <c r="H73" i="8"/>
  <c r="I73" i="8" s="1"/>
  <c r="M235" i="4"/>
  <c r="I256" i="11"/>
  <c r="K235" i="4"/>
  <c r="H256" i="11"/>
  <c r="H235" i="4"/>
  <c r="G256" i="11"/>
  <c r="F256" i="11"/>
  <c r="K235" i="2"/>
  <c r="E256" i="11"/>
  <c r="H235" i="2"/>
  <c r="D256" i="11"/>
  <c r="B256" i="11"/>
  <c r="C255" i="11"/>
  <c r="N255" i="11" s="1"/>
  <c r="M255" i="11"/>
  <c r="M234" i="4"/>
  <c r="I255" i="11"/>
  <c r="K234" i="4"/>
  <c r="H255" i="11"/>
  <c r="H234" i="4"/>
  <c r="G255" i="11"/>
  <c r="M234" i="2"/>
  <c r="F255" i="11"/>
  <c r="K234" i="2"/>
  <c r="E255" i="11"/>
  <c r="H234" i="2"/>
  <c r="D255" i="11"/>
  <c r="B255" i="11"/>
  <c r="C254" i="11"/>
  <c r="P254" i="11" s="1"/>
  <c r="M233" i="4"/>
  <c r="I254" i="11"/>
  <c r="K233" i="4"/>
  <c r="H254" i="11"/>
  <c r="H233" i="4"/>
  <c r="G254" i="11"/>
  <c r="M233" i="2"/>
  <c r="F254" i="11"/>
  <c r="K233" i="2"/>
  <c r="E254" i="11"/>
  <c r="H233" i="2"/>
  <c r="D254" i="11"/>
  <c r="B254" i="11"/>
  <c r="C253" i="11"/>
  <c r="I253" i="11"/>
  <c r="K232" i="4"/>
  <c r="H253" i="11"/>
  <c r="G253" i="11"/>
  <c r="F253" i="11"/>
  <c r="K232" i="2"/>
  <c r="E253" i="11"/>
  <c r="D253" i="11"/>
  <c r="B253" i="11"/>
  <c r="C252" i="11"/>
  <c r="P252" i="11" s="1"/>
  <c r="M231" i="4"/>
  <c r="I252" i="11"/>
  <c r="K231" i="4"/>
  <c r="H252" i="11"/>
  <c r="H231" i="4"/>
  <c r="G252" i="11"/>
  <c r="M231" i="2"/>
  <c r="F252" i="11"/>
  <c r="K231" i="2"/>
  <c r="E252" i="11"/>
  <c r="H231" i="2"/>
  <c r="D252" i="11"/>
  <c r="B252" i="11"/>
  <c r="C251" i="11"/>
  <c r="O251" i="11" s="1"/>
  <c r="M230" i="4"/>
  <c r="I251" i="11"/>
  <c r="K230" i="4"/>
  <c r="H251" i="11"/>
  <c r="H230" i="4"/>
  <c r="G251" i="11"/>
  <c r="M230" i="2"/>
  <c r="F251" i="11"/>
  <c r="K230" i="2"/>
  <c r="E251" i="11"/>
  <c r="H230" i="2"/>
  <c r="D251" i="11"/>
  <c r="B251" i="11"/>
  <c r="C250" i="11"/>
  <c r="O250" i="11"/>
  <c r="M229" i="4"/>
  <c r="I250" i="11"/>
  <c r="K229" i="4"/>
  <c r="H250" i="11"/>
  <c r="H229" i="4"/>
  <c r="G250" i="11"/>
  <c r="M229" i="2"/>
  <c r="F250" i="11"/>
  <c r="K229" i="2"/>
  <c r="E250" i="11"/>
  <c r="H229" i="2"/>
  <c r="D250" i="11"/>
  <c r="B250" i="11"/>
  <c r="C249" i="11"/>
  <c r="O249" i="11"/>
  <c r="N249" i="11"/>
  <c r="M249" i="11"/>
  <c r="M228" i="4"/>
  <c r="I249" i="11"/>
  <c r="K228" i="4"/>
  <c r="H249" i="11"/>
  <c r="H228" i="4"/>
  <c r="G249" i="11"/>
  <c r="M228" i="2"/>
  <c r="F249" i="11"/>
  <c r="K228" i="2"/>
  <c r="E249" i="11"/>
  <c r="H228" i="2"/>
  <c r="D249" i="11"/>
  <c r="B249" i="11"/>
  <c r="C248" i="11"/>
  <c r="K248" i="11"/>
  <c r="I248" i="11"/>
  <c r="K227" i="4"/>
  <c r="H248" i="11"/>
  <c r="G248" i="11"/>
  <c r="F248" i="11"/>
  <c r="K227" i="2"/>
  <c r="E248" i="11"/>
  <c r="D248" i="11"/>
  <c r="B248" i="11"/>
  <c r="C247" i="11"/>
  <c r="K247" i="11" s="1"/>
  <c r="F70" i="8"/>
  <c r="G70" i="8"/>
  <c r="M226" i="2"/>
  <c r="N226" i="2"/>
  <c r="M226" i="4"/>
  <c r="I247" i="11"/>
  <c r="K226" i="4"/>
  <c r="H247" i="11"/>
  <c r="H226" i="4"/>
  <c r="G247" i="11"/>
  <c r="F247" i="11"/>
  <c r="K226" i="2"/>
  <c r="E247" i="11"/>
  <c r="H226" i="2"/>
  <c r="D247" i="11"/>
  <c r="B247" i="11"/>
  <c r="C246" i="11"/>
  <c r="O246" i="11"/>
  <c r="N246" i="11"/>
  <c r="K246" i="11"/>
  <c r="I246" i="11"/>
  <c r="K225" i="4"/>
  <c r="H246" i="11"/>
  <c r="H225" i="4"/>
  <c r="G246" i="11"/>
  <c r="F246" i="11"/>
  <c r="K225" i="2"/>
  <c r="E246" i="11"/>
  <c r="H225" i="2"/>
  <c r="D246" i="11"/>
  <c r="B246" i="11"/>
  <c r="C245" i="11"/>
  <c r="I245" i="11"/>
  <c r="K224" i="4"/>
  <c r="H245" i="11"/>
  <c r="H224" i="4"/>
  <c r="G245" i="11"/>
  <c r="F245" i="11"/>
  <c r="K224" i="2"/>
  <c r="E245" i="11"/>
  <c r="H224" i="2"/>
  <c r="D245" i="11"/>
  <c r="B245" i="11"/>
  <c r="C244" i="11"/>
  <c r="N244" i="11" s="1"/>
  <c r="I244" i="11"/>
  <c r="K223" i="4"/>
  <c r="H244" i="11"/>
  <c r="H223" i="4"/>
  <c r="G244" i="11"/>
  <c r="F244" i="11"/>
  <c r="K223" i="2"/>
  <c r="E244" i="11"/>
  <c r="H223" i="2"/>
  <c r="D244" i="11"/>
  <c r="B244" i="11"/>
  <c r="C243" i="11"/>
  <c r="L243" i="11" s="1"/>
  <c r="M222" i="4"/>
  <c r="I243" i="11"/>
  <c r="K222" i="4"/>
  <c r="H243" i="11"/>
  <c r="H222" i="4"/>
  <c r="G243" i="11"/>
  <c r="M222" i="2"/>
  <c r="F243" i="11"/>
  <c r="K222" i="2"/>
  <c r="E243" i="11"/>
  <c r="H222" i="2"/>
  <c r="D243" i="11"/>
  <c r="B243" i="11"/>
  <c r="C242" i="11"/>
  <c r="O242" i="11"/>
  <c r="N242" i="11"/>
  <c r="L242" i="11"/>
  <c r="M221" i="4"/>
  <c r="I242" i="11"/>
  <c r="K221" i="4"/>
  <c r="H242" i="11"/>
  <c r="H221" i="4"/>
  <c r="G242" i="11"/>
  <c r="M221" i="2"/>
  <c r="F242" i="11"/>
  <c r="K221" i="2"/>
  <c r="E242" i="11"/>
  <c r="H221" i="2"/>
  <c r="D242" i="11"/>
  <c r="B242" i="11"/>
  <c r="C241" i="11"/>
  <c r="K241" i="11" s="1"/>
  <c r="P241" i="11"/>
  <c r="M220" i="4"/>
  <c r="I241" i="11"/>
  <c r="K220" i="4"/>
  <c r="H241" i="11"/>
  <c r="H220" i="4"/>
  <c r="G241" i="11"/>
  <c r="M220" i="2"/>
  <c r="F241" i="11"/>
  <c r="K220" i="2"/>
  <c r="E241" i="11"/>
  <c r="H220" i="2"/>
  <c r="D241" i="11"/>
  <c r="B241" i="11"/>
  <c r="C240" i="11"/>
  <c r="N240" i="11"/>
  <c r="M240" i="11"/>
  <c r="M219" i="4"/>
  <c r="I240" i="11"/>
  <c r="K219" i="4"/>
  <c r="H240" i="11"/>
  <c r="H219" i="4"/>
  <c r="G240" i="11"/>
  <c r="M219" i="2"/>
  <c r="F240" i="11"/>
  <c r="K219" i="2"/>
  <c r="E240" i="11"/>
  <c r="H219" i="2"/>
  <c r="D240" i="11"/>
  <c r="B240" i="11"/>
  <c r="C239" i="11"/>
  <c r="O239" i="11" s="1"/>
  <c r="M218" i="4"/>
  <c r="I239" i="11"/>
  <c r="K218" i="4"/>
  <c r="H239" i="11"/>
  <c r="H218" i="4"/>
  <c r="G239" i="11"/>
  <c r="M218" i="2"/>
  <c r="F239" i="11"/>
  <c r="K218" i="2"/>
  <c r="E239" i="11"/>
  <c r="H218" i="2"/>
  <c r="D239" i="11"/>
  <c r="B239" i="11"/>
  <c r="C238" i="11"/>
  <c r="P238" i="11"/>
  <c r="M217" i="4"/>
  <c r="I238" i="11"/>
  <c r="K217" i="4"/>
  <c r="H238" i="11"/>
  <c r="H217" i="4"/>
  <c r="G238" i="11"/>
  <c r="M217" i="2"/>
  <c r="F238" i="11"/>
  <c r="K217" i="2"/>
  <c r="E238" i="11"/>
  <c r="H217" i="2"/>
  <c r="D238" i="11"/>
  <c r="B238" i="11"/>
  <c r="C237" i="11"/>
  <c r="P237" i="11" s="1"/>
  <c r="M237" i="11"/>
  <c r="M216" i="4"/>
  <c r="I237" i="11"/>
  <c r="K216" i="4"/>
  <c r="H237" i="11"/>
  <c r="H216" i="4"/>
  <c r="G237" i="11"/>
  <c r="M216" i="2"/>
  <c r="F237" i="11"/>
  <c r="K216" i="2"/>
  <c r="E237" i="11"/>
  <c r="H216" i="2"/>
  <c r="D237" i="11"/>
  <c r="B237" i="11"/>
  <c r="C236" i="11"/>
  <c r="K236" i="11" s="1"/>
  <c r="M210" i="4"/>
  <c r="H210" i="4"/>
  <c r="N210" i="4"/>
  <c r="O69" i="8"/>
  <c r="F69" i="8"/>
  <c r="G69" i="8"/>
  <c r="J69" i="8"/>
  <c r="K69" i="8"/>
  <c r="P69" i="8"/>
  <c r="Q69" i="8" s="1"/>
  <c r="M215" i="2"/>
  <c r="H215" i="2"/>
  <c r="N215" i="2"/>
  <c r="M210" i="2"/>
  <c r="H210" i="2"/>
  <c r="N210" i="2"/>
  <c r="L69" i="8"/>
  <c r="H69" i="8"/>
  <c r="I69" i="8" s="1"/>
  <c r="M69" i="8"/>
  <c r="N69" i="8" s="1"/>
  <c r="M215" i="4"/>
  <c r="I236" i="11"/>
  <c r="K215" i="4"/>
  <c r="H236" i="11"/>
  <c r="H215" i="4"/>
  <c r="G236" i="11"/>
  <c r="F236" i="11"/>
  <c r="K215" i="2"/>
  <c r="E236" i="11"/>
  <c r="D236" i="11"/>
  <c r="B236" i="11"/>
  <c r="C235" i="11"/>
  <c r="P235" i="11"/>
  <c r="M214" i="4"/>
  <c r="I235" i="11"/>
  <c r="K214" i="4"/>
  <c r="H235" i="11"/>
  <c r="H214" i="4"/>
  <c r="G235" i="11"/>
  <c r="M214" i="2"/>
  <c r="F235" i="11"/>
  <c r="K214" i="2"/>
  <c r="E235" i="11"/>
  <c r="H214" i="2"/>
  <c r="D235" i="11"/>
  <c r="B235" i="11"/>
  <c r="C234" i="11"/>
  <c r="M213" i="4"/>
  <c r="I234" i="11"/>
  <c r="K213" i="4"/>
  <c r="H234" i="11"/>
  <c r="H213" i="4"/>
  <c r="G234" i="11"/>
  <c r="M213" i="2"/>
  <c r="F234" i="11"/>
  <c r="K213" i="2"/>
  <c r="E234" i="11"/>
  <c r="H213" i="2"/>
  <c r="D234" i="11"/>
  <c r="B234" i="11"/>
  <c r="C233" i="11"/>
  <c r="N233" i="11" s="1"/>
  <c r="O233" i="11"/>
  <c r="M233" i="11"/>
  <c r="L233" i="11"/>
  <c r="K233" i="11"/>
  <c r="M212" i="4"/>
  <c r="I233" i="11"/>
  <c r="K212" i="4"/>
  <c r="H233" i="11"/>
  <c r="H212" i="4"/>
  <c r="G233" i="11"/>
  <c r="M212" i="2"/>
  <c r="F233" i="11"/>
  <c r="K212" i="2"/>
  <c r="E233" i="11"/>
  <c r="H212" i="2"/>
  <c r="D233" i="11"/>
  <c r="B233" i="11"/>
  <c r="C232" i="11"/>
  <c r="P232" i="11" s="1"/>
  <c r="N232" i="11"/>
  <c r="M211" i="4"/>
  <c r="I232" i="11"/>
  <c r="K211" i="4"/>
  <c r="H232" i="11"/>
  <c r="H211" i="4"/>
  <c r="G232" i="11"/>
  <c r="M211" i="2"/>
  <c r="F232" i="11"/>
  <c r="K211" i="2"/>
  <c r="E232" i="11"/>
  <c r="H211" i="2"/>
  <c r="D232" i="11"/>
  <c r="B232" i="11"/>
  <c r="C231" i="11"/>
  <c r="I231" i="11"/>
  <c r="K210" i="4"/>
  <c r="H231" i="11"/>
  <c r="G231" i="11"/>
  <c r="F231" i="11"/>
  <c r="K210" i="2"/>
  <c r="E231" i="11"/>
  <c r="D231" i="11"/>
  <c r="B231" i="11"/>
  <c r="C230" i="11"/>
  <c r="O230" i="11" s="1"/>
  <c r="M204" i="4"/>
  <c r="N204" i="4"/>
  <c r="O67" i="8"/>
  <c r="F67" i="8"/>
  <c r="G67" i="8"/>
  <c r="J67" i="8"/>
  <c r="K67" i="8" s="1"/>
  <c r="P67" i="8"/>
  <c r="Q67" i="8"/>
  <c r="P230" i="11"/>
  <c r="M209" i="2"/>
  <c r="N209" i="2"/>
  <c r="M204" i="2"/>
  <c r="N204" i="2"/>
  <c r="L67" i="8"/>
  <c r="M67" i="8" s="1"/>
  <c r="N67" i="8" s="1"/>
  <c r="H67" i="8"/>
  <c r="I67" i="8" s="1"/>
  <c r="M230" i="11"/>
  <c r="M209" i="4"/>
  <c r="I230" i="11"/>
  <c r="K209" i="4"/>
  <c r="H230" i="11"/>
  <c r="H209" i="4"/>
  <c r="G230" i="11"/>
  <c r="F230" i="11"/>
  <c r="K209" i="2"/>
  <c r="E230" i="11"/>
  <c r="H209" i="2"/>
  <c r="D230" i="11"/>
  <c r="B230" i="11"/>
  <c r="C229" i="11"/>
  <c r="L229" i="11" s="1"/>
  <c r="M203" i="4"/>
  <c r="H203" i="4"/>
  <c r="N203" i="4"/>
  <c r="O135" i="8"/>
  <c r="F135" i="8"/>
  <c r="G135" i="8"/>
  <c r="J135" i="8"/>
  <c r="K135" i="8"/>
  <c r="P135" i="8"/>
  <c r="Q135" i="8" s="1"/>
  <c r="M208" i="2"/>
  <c r="H208" i="2"/>
  <c r="N208" i="2"/>
  <c r="M203" i="2"/>
  <c r="H203" i="2"/>
  <c r="N203" i="2"/>
  <c r="L135" i="8"/>
  <c r="H135" i="8"/>
  <c r="I135" i="8" s="1"/>
  <c r="M135" i="8"/>
  <c r="N135" i="8" s="1"/>
  <c r="M224" i="11" s="1"/>
  <c r="M229" i="11"/>
  <c r="M208" i="4"/>
  <c r="I229" i="11"/>
  <c r="K208" i="4"/>
  <c r="H229" i="11"/>
  <c r="H208" i="4"/>
  <c r="G229" i="11"/>
  <c r="F229" i="11"/>
  <c r="K208" i="2"/>
  <c r="E229" i="11"/>
  <c r="D229" i="11"/>
  <c r="B229" i="11"/>
  <c r="C228" i="11"/>
  <c r="O228" i="11"/>
  <c r="M207" i="4"/>
  <c r="I228" i="11"/>
  <c r="K207" i="4"/>
  <c r="H228" i="11"/>
  <c r="H207" i="4"/>
  <c r="G228" i="11"/>
  <c r="M207" i="2"/>
  <c r="F228" i="11"/>
  <c r="K207" i="2"/>
  <c r="E228" i="11"/>
  <c r="H207" i="2"/>
  <c r="D228" i="11"/>
  <c r="B228" i="11"/>
  <c r="C227" i="11"/>
  <c r="M201" i="4"/>
  <c r="N201" i="4"/>
  <c r="O66" i="8"/>
  <c r="F66" i="8"/>
  <c r="G66" i="8"/>
  <c r="J66" i="8"/>
  <c r="K66" i="8" s="1"/>
  <c r="P66" i="8" s="1"/>
  <c r="Q66" i="8" s="1"/>
  <c r="P222" i="11" s="1"/>
  <c r="P227" i="11"/>
  <c r="O227" i="11"/>
  <c r="N227" i="11"/>
  <c r="M206" i="2"/>
  <c r="H206" i="2"/>
  <c r="N206" i="2"/>
  <c r="M201" i="2"/>
  <c r="N201" i="2"/>
  <c r="L66" i="8"/>
  <c r="H66" i="8"/>
  <c r="I66" i="8"/>
  <c r="M66" i="8"/>
  <c r="N66" i="8" s="1"/>
  <c r="M206" i="4"/>
  <c r="I227" i="11"/>
  <c r="K206" i="4"/>
  <c r="H227" i="11"/>
  <c r="H206" i="4"/>
  <c r="G227" i="11"/>
  <c r="F227" i="11"/>
  <c r="K206" i="2"/>
  <c r="E227" i="11"/>
  <c r="D227" i="11"/>
  <c r="B227" i="11"/>
  <c r="C226" i="11"/>
  <c r="P226" i="11" s="1"/>
  <c r="M205" i="4"/>
  <c r="I226" i="11"/>
  <c r="K205" i="4"/>
  <c r="H226" i="11"/>
  <c r="H205" i="4"/>
  <c r="G226" i="11"/>
  <c r="M205" i="2"/>
  <c r="F226" i="11"/>
  <c r="K205" i="2"/>
  <c r="E226" i="11"/>
  <c r="H205" i="2"/>
  <c r="D226" i="11"/>
  <c r="B226" i="11"/>
  <c r="C225" i="11"/>
  <c r="N225" i="11" s="1"/>
  <c r="L225" i="11"/>
  <c r="K225" i="11"/>
  <c r="I225" i="11"/>
  <c r="K204" i="4"/>
  <c r="H225" i="11"/>
  <c r="H204" i="4"/>
  <c r="G225" i="11"/>
  <c r="F225" i="11"/>
  <c r="K204" i="2"/>
  <c r="E225" i="11"/>
  <c r="H204" i="2"/>
  <c r="D225" i="11"/>
  <c r="B225" i="11"/>
  <c r="C224" i="11"/>
  <c r="N224" i="11" s="1"/>
  <c r="O224" i="11"/>
  <c r="K224" i="11"/>
  <c r="I224" i="11"/>
  <c r="K203" i="4"/>
  <c r="H224" i="11"/>
  <c r="G224" i="11"/>
  <c r="F224" i="11"/>
  <c r="K203" i="2"/>
  <c r="E224" i="11"/>
  <c r="D224" i="11"/>
  <c r="B224" i="11"/>
  <c r="C223" i="11"/>
  <c r="M202" i="4"/>
  <c r="I223" i="11"/>
  <c r="K202" i="4"/>
  <c r="H223" i="11"/>
  <c r="H202" i="4"/>
  <c r="G223" i="11"/>
  <c r="M202" i="2"/>
  <c r="F223" i="11"/>
  <c r="K202" i="2"/>
  <c r="E223" i="11"/>
  <c r="H202" i="2"/>
  <c r="D223" i="11"/>
  <c r="B223" i="11"/>
  <c r="C222" i="11"/>
  <c r="N222" i="11" s="1"/>
  <c r="O222" i="11"/>
  <c r="L222" i="11"/>
  <c r="I222" i="11"/>
  <c r="K201" i="4"/>
  <c r="H222" i="11"/>
  <c r="H201" i="4"/>
  <c r="G222" i="11"/>
  <c r="F222" i="11"/>
  <c r="K201" i="2"/>
  <c r="E222" i="11"/>
  <c r="H201" i="2"/>
  <c r="D222" i="11"/>
  <c r="B222" i="11"/>
  <c r="C221" i="11"/>
  <c r="M195" i="4"/>
  <c r="N195" i="4"/>
  <c r="O64" i="8"/>
  <c r="P64" i="8" s="1"/>
  <c r="Q64" i="8" s="1"/>
  <c r="P216" i="11" s="1"/>
  <c r="F64" i="8"/>
  <c r="G64" i="8"/>
  <c r="J64" i="8"/>
  <c r="K64" i="8"/>
  <c r="O216" i="11" s="1"/>
  <c r="P221" i="11"/>
  <c r="O221" i="11"/>
  <c r="M200" i="2"/>
  <c r="N200" i="2"/>
  <c r="M195" i="2"/>
  <c r="N195" i="2"/>
  <c r="L64" i="8"/>
  <c r="H64" i="8"/>
  <c r="I64" i="8"/>
  <c r="L221" i="11"/>
  <c r="K221" i="11"/>
  <c r="M200" i="4"/>
  <c r="I221" i="11"/>
  <c r="K200" i="4"/>
  <c r="H221" i="11"/>
  <c r="H200" i="4"/>
  <c r="G221" i="11"/>
  <c r="F221" i="11"/>
  <c r="K200" i="2"/>
  <c r="E221" i="11"/>
  <c r="H200" i="2"/>
  <c r="D221" i="11"/>
  <c r="B221" i="11"/>
  <c r="C220" i="11"/>
  <c r="N220" i="11" s="1"/>
  <c r="M199" i="4"/>
  <c r="I220" i="11"/>
  <c r="K199" i="4"/>
  <c r="H220" i="11"/>
  <c r="H199" i="4"/>
  <c r="G220" i="11"/>
  <c r="M199" i="2"/>
  <c r="F220" i="11"/>
  <c r="K199" i="2"/>
  <c r="E220" i="11"/>
  <c r="H199" i="2"/>
  <c r="D220" i="11"/>
  <c r="B220" i="11"/>
  <c r="C219" i="11"/>
  <c r="O219" i="11" s="1"/>
  <c r="M193" i="4"/>
  <c r="N193" i="4"/>
  <c r="O62" i="8"/>
  <c r="F62" i="8"/>
  <c r="G62" i="8"/>
  <c r="J62" i="8"/>
  <c r="K62" i="8" s="1"/>
  <c r="M198" i="2"/>
  <c r="N198" i="2"/>
  <c r="M193" i="2"/>
  <c r="N193" i="2"/>
  <c r="L62" i="8"/>
  <c r="H62" i="8"/>
  <c r="I62" i="8" s="1"/>
  <c r="M198" i="4"/>
  <c r="I219" i="11"/>
  <c r="K198" i="4"/>
  <c r="H219" i="11"/>
  <c r="H198" i="4"/>
  <c r="G219" i="11"/>
  <c r="F219" i="11"/>
  <c r="K198" i="2"/>
  <c r="E219" i="11"/>
  <c r="H198" i="2"/>
  <c r="D219" i="11"/>
  <c r="B219" i="11"/>
  <c r="C218" i="11"/>
  <c r="M218" i="11"/>
  <c r="L218" i="11"/>
  <c r="K218" i="11"/>
  <c r="M197" i="4"/>
  <c r="I218" i="11"/>
  <c r="K197" i="4"/>
  <c r="H218" i="11"/>
  <c r="H197" i="4"/>
  <c r="G218" i="11"/>
  <c r="M197" i="2"/>
  <c r="F218" i="11"/>
  <c r="K197" i="2"/>
  <c r="E218" i="11"/>
  <c r="H197" i="2"/>
  <c r="D218" i="11"/>
  <c r="B218" i="11"/>
  <c r="C217" i="11"/>
  <c r="M191" i="4"/>
  <c r="N191" i="4"/>
  <c r="O216" i="8"/>
  <c r="P216" i="8" s="1"/>
  <c r="Q216" i="8" s="1"/>
  <c r="F216" i="8"/>
  <c r="G216" i="8"/>
  <c r="J216" i="8"/>
  <c r="K216" i="8" s="1"/>
  <c r="M196" i="2"/>
  <c r="N196" i="2"/>
  <c r="M191" i="2"/>
  <c r="N191" i="2"/>
  <c r="L216" i="8"/>
  <c r="H216" i="8"/>
  <c r="I216" i="8" s="1"/>
  <c r="L217" i="11"/>
  <c r="M196" i="4"/>
  <c r="I217" i="11"/>
  <c r="K196" i="4"/>
  <c r="H217" i="11"/>
  <c r="H196" i="4"/>
  <c r="G217" i="11"/>
  <c r="F217" i="11"/>
  <c r="K196" i="2"/>
  <c r="E217" i="11"/>
  <c r="H196" i="2"/>
  <c r="D217" i="11"/>
  <c r="B217" i="11"/>
  <c r="C216" i="11"/>
  <c r="M190" i="4"/>
  <c r="N190" i="4"/>
  <c r="O60" i="8"/>
  <c r="P60" i="8" s="1"/>
  <c r="Q60" i="8" s="1"/>
  <c r="F60" i="8"/>
  <c r="G60" i="8"/>
  <c r="J60" i="8"/>
  <c r="K60" i="8" s="1"/>
  <c r="M190" i="2"/>
  <c r="N190" i="2"/>
  <c r="L60" i="8"/>
  <c r="H60" i="8"/>
  <c r="I60" i="8"/>
  <c r="M60" i="8"/>
  <c r="N60" i="8" s="1"/>
  <c r="I216" i="11"/>
  <c r="K195" i="4"/>
  <c r="H216" i="11"/>
  <c r="H195" i="4"/>
  <c r="G216" i="11"/>
  <c r="F216" i="11"/>
  <c r="K195" i="2"/>
  <c r="E216" i="11"/>
  <c r="H195" i="2"/>
  <c r="D216" i="11"/>
  <c r="B216" i="11"/>
  <c r="C215" i="11"/>
  <c r="O215" i="11" s="1"/>
  <c r="P215" i="11"/>
  <c r="N215" i="11"/>
  <c r="M194" i="4"/>
  <c r="I215" i="11"/>
  <c r="K194" i="4"/>
  <c r="H215" i="11"/>
  <c r="H194" i="4"/>
  <c r="G215" i="11"/>
  <c r="M194" i="2"/>
  <c r="F215" i="11"/>
  <c r="K194" i="2"/>
  <c r="E215" i="11"/>
  <c r="H194" i="2"/>
  <c r="D215" i="11"/>
  <c r="B215" i="11"/>
  <c r="C214" i="11"/>
  <c r="I214" i="11"/>
  <c r="K193" i="4"/>
  <c r="H214" i="11"/>
  <c r="H193" i="4"/>
  <c r="G214" i="11"/>
  <c r="F214" i="11"/>
  <c r="K193" i="2"/>
  <c r="E214" i="11"/>
  <c r="H193" i="2"/>
  <c r="D214" i="11"/>
  <c r="B214" i="11"/>
  <c r="C208" i="11"/>
  <c r="M192" i="4"/>
  <c r="I208" i="11"/>
  <c r="K192" i="4"/>
  <c r="H208" i="11"/>
  <c r="H192" i="4"/>
  <c r="G208" i="11"/>
  <c r="M192" i="2"/>
  <c r="F208" i="11"/>
  <c r="K192" i="2"/>
  <c r="E208" i="11"/>
  <c r="H192" i="2"/>
  <c r="D208" i="11"/>
  <c r="B208" i="11"/>
  <c r="C207" i="11"/>
  <c r="I207" i="11"/>
  <c r="K191" i="4"/>
  <c r="H207" i="11"/>
  <c r="H191" i="4"/>
  <c r="G207" i="11"/>
  <c r="F207" i="11"/>
  <c r="K191" i="2"/>
  <c r="E207" i="11"/>
  <c r="H191" i="2"/>
  <c r="D207" i="11"/>
  <c r="B207" i="11"/>
  <c r="C206" i="11"/>
  <c r="N206" i="11" s="1"/>
  <c r="I206" i="11"/>
  <c r="K190" i="4"/>
  <c r="H206" i="11"/>
  <c r="H190" i="4"/>
  <c r="G206" i="11"/>
  <c r="F206" i="11"/>
  <c r="K190" i="2"/>
  <c r="E206" i="11"/>
  <c r="H190" i="2"/>
  <c r="D206" i="11"/>
  <c r="B206" i="11"/>
  <c r="C205" i="11"/>
  <c r="L205" i="11" s="1"/>
  <c r="P205" i="11"/>
  <c r="M205" i="11"/>
  <c r="M189" i="4"/>
  <c r="I205" i="11"/>
  <c r="K189" i="4"/>
  <c r="H205" i="11"/>
  <c r="H189" i="4"/>
  <c r="G205" i="11"/>
  <c r="M189" i="2"/>
  <c r="F205" i="11"/>
  <c r="K189" i="2"/>
  <c r="E205" i="11"/>
  <c r="H189" i="2"/>
  <c r="D205" i="11"/>
  <c r="B205" i="11"/>
  <c r="C204" i="11"/>
  <c r="P204" i="11" s="1"/>
  <c r="M188" i="4"/>
  <c r="I204" i="11"/>
  <c r="K188" i="4"/>
  <c r="H204" i="11"/>
  <c r="H188" i="4"/>
  <c r="G204" i="11"/>
  <c r="M188" i="2"/>
  <c r="F204" i="11"/>
  <c r="K188" i="2"/>
  <c r="E204" i="11"/>
  <c r="H188" i="2"/>
  <c r="D204" i="11"/>
  <c r="B204" i="11"/>
  <c r="C203" i="11"/>
  <c r="N203" i="11" s="1"/>
  <c r="M203" i="11"/>
  <c r="M187" i="4"/>
  <c r="I203" i="11"/>
  <c r="K187" i="4"/>
  <c r="H203" i="11"/>
  <c r="H187" i="4"/>
  <c r="G203" i="11"/>
  <c r="M187" i="2"/>
  <c r="F203" i="11"/>
  <c r="K187" i="2"/>
  <c r="E203" i="11"/>
  <c r="H187" i="2"/>
  <c r="D203" i="11"/>
  <c r="B203" i="11"/>
  <c r="C202" i="11"/>
  <c r="N202" i="11" s="1"/>
  <c r="P202" i="11"/>
  <c r="M186" i="4"/>
  <c r="I202" i="11"/>
  <c r="K186" i="4"/>
  <c r="H202" i="11"/>
  <c r="H186" i="4"/>
  <c r="G202" i="11"/>
  <c r="M186" i="2"/>
  <c r="F202" i="11"/>
  <c r="K186" i="2"/>
  <c r="E202" i="11"/>
  <c r="H186" i="2"/>
  <c r="D202" i="11"/>
  <c r="B202" i="11"/>
  <c r="C201" i="11"/>
  <c r="M185" i="4"/>
  <c r="I201" i="11"/>
  <c r="K185" i="4"/>
  <c r="H201" i="11"/>
  <c r="H185" i="4"/>
  <c r="G201" i="11"/>
  <c r="M185" i="2"/>
  <c r="F201" i="11"/>
  <c r="K185" i="2"/>
  <c r="E201" i="11"/>
  <c r="H185" i="2"/>
  <c r="D201" i="11"/>
  <c r="B201" i="11"/>
  <c r="C200" i="11"/>
  <c r="M184" i="4"/>
  <c r="I200" i="11"/>
  <c r="K184" i="4"/>
  <c r="H200" i="11"/>
  <c r="H184" i="4"/>
  <c r="G200" i="11"/>
  <c r="M184" i="2"/>
  <c r="F200" i="11"/>
  <c r="K184" i="2"/>
  <c r="E200" i="11"/>
  <c r="H184" i="2"/>
  <c r="D200" i="11"/>
  <c r="B200" i="11"/>
  <c r="C199" i="11"/>
  <c r="K199" i="11" s="1"/>
  <c r="M177" i="4"/>
  <c r="H177" i="4"/>
  <c r="N177" i="4"/>
  <c r="O57" i="8"/>
  <c r="F57" i="8"/>
  <c r="G57" i="8"/>
  <c r="J57" i="8"/>
  <c r="K57" i="8" s="1"/>
  <c r="O193" i="11" s="1"/>
  <c r="P57" i="8"/>
  <c r="Q57" i="8"/>
  <c r="O199" i="11"/>
  <c r="M183" i="2"/>
  <c r="H183" i="2"/>
  <c r="N183" i="2"/>
  <c r="M177" i="2"/>
  <c r="H177" i="2"/>
  <c r="N177" i="2"/>
  <c r="L57" i="8"/>
  <c r="H57" i="8"/>
  <c r="I57" i="8"/>
  <c r="L193" i="11" s="1"/>
  <c r="M57" i="8"/>
  <c r="N57" i="8" s="1"/>
  <c r="M199" i="11"/>
  <c r="L199" i="11"/>
  <c r="M183" i="4"/>
  <c r="I199" i="11"/>
  <c r="K183" i="4"/>
  <c r="H199" i="11"/>
  <c r="H183" i="4"/>
  <c r="G199" i="11"/>
  <c r="F199" i="11"/>
  <c r="K183" i="2"/>
  <c r="E199" i="11"/>
  <c r="D199" i="11"/>
  <c r="B199" i="11"/>
  <c r="C198" i="11"/>
  <c r="N198" i="11"/>
  <c r="M198" i="11"/>
  <c r="K198" i="11"/>
  <c r="M182" i="4"/>
  <c r="I198" i="11"/>
  <c r="K182" i="4"/>
  <c r="H198" i="11"/>
  <c r="H182" i="4"/>
  <c r="G198" i="11"/>
  <c r="M182" i="2"/>
  <c r="F198" i="11"/>
  <c r="K182" i="2"/>
  <c r="E198" i="11"/>
  <c r="H182" i="2"/>
  <c r="D198" i="11"/>
  <c r="B198" i="11"/>
  <c r="C197" i="11"/>
  <c r="M181" i="4"/>
  <c r="I197" i="11"/>
  <c r="K181" i="4"/>
  <c r="H197" i="11"/>
  <c r="H181" i="4"/>
  <c r="G197" i="11"/>
  <c r="M181" i="2"/>
  <c r="F197" i="11"/>
  <c r="K181" i="2"/>
  <c r="E197" i="11"/>
  <c r="H181" i="2"/>
  <c r="D197" i="11"/>
  <c r="B197" i="11"/>
  <c r="C196" i="11"/>
  <c r="M180" i="4"/>
  <c r="I196" i="11"/>
  <c r="K180" i="4"/>
  <c r="H196" i="11"/>
  <c r="H180" i="4"/>
  <c r="G196" i="11"/>
  <c r="M180" i="2"/>
  <c r="F196" i="11"/>
  <c r="K180" i="2"/>
  <c r="E196" i="11"/>
  <c r="H180" i="2"/>
  <c r="D196" i="11"/>
  <c r="B196" i="11"/>
  <c r="C195" i="11"/>
  <c r="O195" i="11" s="1"/>
  <c r="M195" i="11"/>
  <c r="K195" i="11"/>
  <c r="M179" i="4"/>
  <c r="I195" i="11"/>
  <c r="K179" i="4"/>
  <c r="H195" i="11"/>
  <c r="H179" i="4"/>
  <c r="G195" i="11"/>
  <c r="M179" i="2"/>
  <c r="F195" i="11"/>
  <c r="K179" i="2"/>
  <c r="E195" i="11"/>
  <c r="H179" i="2"/>
  <c r="D195" i="11"/>
  <c r="B195" i="11"/>
  <c r="C194" i="11"/>
  <c r="O194" i="11" s="1"/>
  <c r="M178" i="4"/>
  <c r="I194" i="11"/>
  <c r="K178" i="4"/>
  <c r="H194" i="11"/>
  <c r="H178" i="4"/>
  <c r="G194" i="11"/>
  <c r="M178" i="2"/>
  <c r="F194" i="11"/>
  <c r="K178" i="2"/>
  <c r="E194" i="11"/>
  <c r="H178" i="2"/>
  <c r="D194" i="11"/>
  <c r="B194" i="11"/>
  <c r="C193" i="11"/>
  <c r="N193" i="11" s="1"/>
  <c r="K193" i="11"/>
  <c r="I193" i="11"/>
  <c r="K177" i="4"/>
  <c r="H193" i="11"/>
  <c r="G193" i="11"/>
  <c r="F193" i="11"/>
  <c r="K177" i="2"/>
  <c r="E193" i="11"/>
  <c r="D193" i="11"/>
  <c r="B193" i="11"/>
  <c r="C192" i="11"/>
  <c r="M171" i="4"/>
  <c r="H171" i="4"/>
  <c r="N171" i="4"/>
  <c r="O55" i="8"/>
  <c r="P55" i="8" s="1"/>
  <c r="Q55" i="8" s="1"/>
  <c r="F55" i="8"/>
  <c r="G55" i="8"/>
  <c r="J55" i="8"/>
  <c r="K55" i="8" s="1"/>
  <c r="P192" i="11"/>
  <c r="O192" i="11"/>
  <c r="M176" i="2"/>
  <c r="H176" i="2"/>
  <c r="N176" i="2"/>
  <c r="M171" i="2"/>
  <c r="H171" i="2"/>
  <c r="N171" i="2"/>
  <c r="L55" i="8"/>
  <c r="H55" i="8"/>
  <c r="I55" i="8"/>
  <c r="M55" i="8"/>
  <c r="N55" i="8" s="1"/>
  <c r="M176" i="4"/>
  <c r="I192" i="11"/>
  <c r="K176" i="4"/>
  <c r="H192" i="11"/>
  <c r="H176" i="4"/>
  <c r="G192" i="11"/>
  <c r="F192" i="11"/>
  <c r="K176" i="2"/>
  <c r="E192" i="11"/>
  <c r="D192" i="11"/>
  <c r="B192" i="11"/>
  <c r="C191" i="11"/>
  <c r="M170" i="4"/>
  <c r="H170" i="4"/>
  <c r="N170" i="4"/>
  <c r="O54" i="8"/>
  <c r="P54" i="8" s="1"/>
  <c r="Q54" i="8" s="1"/>
  <c r="F54" i="8"/>
  <c r="G54" i="8"/>
  <c r="J54" i="8"/>
  <c r="K54" i="8"/>
  <c r="P191" i="11"/>
  <c r="M175" i="2"/>
  <c r="H175" i="2"/>
  <c r="N175" i="2"/>
  <c r="M170" i="2"/>
  <c r="H170" i="2"/>
  <c r="N170" i="2"/>
  <c r="L54" i="8"/>
  <c r="M54" i="8" s="1"/>
  <c r="N54" i="8" s="1"/>
  <c r="H54" i="8"/>
  <c r="I54" i="8" s="1"/>
  <c r="M175" i="4"/>
  <c r="I191" i="11"/>
  <c r="K175" i="4"/>
  <c r="H191" i="11"/>
  <c r="H175" i="4"/>
  <c r="G191" i="11"/>
  <c r="F191" i="11"/>
  <c r="K175" i="2"/>
  <c r="E191" i="11"/>
  <c r="D191" i="11"/>
  <c r="B191" i="11"/>
  <c r="C190" i="11"/>
  <c r="O190" i="11" s="1"/>
  <c r="N190" i="11"/>
  <c r="L190" i="11"/>
  <c r="M174" i="4"/>
  <c r="I190" i="11"/>
  <c r="K174" i="4"/>
  <c r="H190" i="11"/>
  <c r="H174" i="4"/>
  <c r="G190" i="11"/>
  <c r="M174" i="2"/>
  <c r="F190" i="11"/>
  <c r="K174" i="2"/>
  <c r="E190" i="11"/>
  <c r="H174" i="2"/>
  <c r="D190" i="11"/>
  <c r="B190" i="11"/>
  <c r="C189" i="11"/>
  <c r="O189" i="11" s="1"/>
  <c r="M168" i="4"/>
  <c r="H168" i="4"/>
  <c r="N168" i="4"/>
  <c r="O52" i="8"/>
  <c r="F52" i="8"/>
  <c r="G52" i="8"/>
  <c r="J52" i="8"/>
  <c r="K52" i="8"/>
  <c r="P52" i="8"/>
  <c r="Q52" i="8" s="1"/>
  <c r="M173" i="2"/>
  <c r="H173" i="2"/>
  <c r="N173" i="2"/>
  <c r="M168" i="2"/>
  <c r="H168" i="2"/>
  <c r="N168" i="2"/>
  <c r="L52" i="8"/>
  <c r="H52" i="8"/>
  <c r="I52" i="8" s="1"/>
  <c r="M189" i="11"/>
  <c r="M173" i="4"/>
  <c r="I189" i="11"/>
  <c r="K173" i="4"/>
  <c r="H189" i="11"/>
  <c r="H173" i="4"/>
  <c r="G189" i="11"/>
  <c r="F189" i="11"/>
  <c r="K173" i="2"/>
  <c r="E189" i="11"/>
  <c r="D189" i="11"/>
  <c r="B189" i="11"/>
  <c r="C188" i="11"/>
  <c r="M188" i="11"/>
  <c r="M172" i="4"/>
  <c r="I188" i="11"/>
  <c r="K172" i="4"/>
  <c r="H188" i="11"/>
  <c r="H172" i="4"/>
  <c r="G188" i="11"/>
  <c r="M172" i="2"/>
  <c r="F188" i="11"/>
  <c r="K172" i="2"/>
  <c r="E188" i="11"/>
  <c r="H172" i="2"/>
  <c r="D188" i="11"/>
  <c r="B188" i="11"/>
  <c r="C187" i="11"/>
  <c r="I187" i="11"/>
  <c r="K171" i="4"/>
  <c r="H187" i="11"/>
  <c r="G187" i="11"/>
  <c r="F187" i="11"/>
  <c r="K171" i="2"/>
  <c r="E187" i="11"/>
  <c r="D187" i="11"/>
  <c r="B187" i="11"/>
  <c r="C186" i="11"/>
  <c r="N186" i="11" s="1"/>
  <c r="I186" i="11"/>
  <c r="K170" i="4"/>
  <c r="H186" i="11"/>
  <c r="G186" i="11"/>
  <c r="F186" i="11"/>
  <c r="K170" i="2"/>
  <c r="E186" i="11"/>
  <c r="D186" i="11"/>
  <c r="B186" i="11"/>
  <c r="C185" i="11"/>
  <c r="M169" i="4"/>
  <c r="I185" i="11"/>
  <c r="K169" i="4"/>
  <c r="H185" i="11"/>
  <c r="H169" i="4"/>
  <c r="G185" i="11"/>
  <c r="M169" i="2"/>
  <c r="F185" i="11"/>
  <c r="K169" i="2"/>
  <c r="E185" i="11"/>
  <c r="H169" i="2"/>
  <c r="D185" i="11"/>
  <c r="B185" i="11"/>
  <c r="C184" i="11"/>
  <c r="N184" i="11" s="1"/>
  <c r="O184" i="11"/>
  <c r="I184" i="11"/>
  <c r="K168" i="4"/>
  <c r="H184" i="11"/>
  <c r="G184" i="11"/>
  <c r="F184" i="11"/>
  <c r="K168" i="2"/>
  <c r="E184" i="11"/>
  <c r="D184" i="11"/>
  <c r="B184" i="11"/>
  <c r="C183" i="11"/>
  <c r="O183" i="11" s="1"/>
  <c r="N183" i="11"/>
  <c r="M183" i="11"/>
  <c r="L183" i="11"/>
  <c r="K183" i="11"/>
  <c r="M167" i="4"/>
  <c r="I183" i="11"/>
  <c r="K167" i="4"/>
  <c r="H183" i="11"/>
  <c r="H167" i="4"/>
  <c r="G183" i="11"/>
  <c r="M167" i="2"/>
  <c r="F183" i="11"/>
  <c r="K167" i="2"/>
  <c r="E183" i="11"/>
  <c r="H167" i="2"/>
  <c r="D183" i="11"/>
  <c r="B183" i="11"/>
  <c r="C182" i="11"/>
  <c r="M162" i="4"/>
  <c r="H162" i="4"/>
  <c r="N162" i="4"/>
  <c r="O50" i="8"/>
  <c r="F50" i="8"/>
  <c r="G50" i="8"/>
  <c r="J50" i="8"/>
  <c r="K50" i="8" s="1"/>
  <c r="P182" i="11"/>
  <c r="O182" i="11"/>
  <c r="N182" i="11"/>
  <c r="M166" i="2"/>
  <c r="H166" i="2"/>
  <c r="N166" i="2"/>
  <c r="M162" i="2"/>
  <c r="H162" i="2"/>
  <c r="N162" i="2"/>
  <c r="L50" i="8"/>
  <c r="H50" i="8"/>
  <c r="I50" i="8"/>
  <c r="M50" i="8" s="1"/>
  <c r="N50" i="8" s="1"/>
  <c r="M166" i="4"/>
  <c r="I182" i="11"/>
  <c r="K166" i="4"/>
  <c r="H182" i="11"/>
  <c r="H166" i="4"/>
  <c r="G182" i="11"/>
  <c r="F182" i="11"/>
  <c r="K166" i="2"/>
  <c r="E182" i="11"/>
  <c r="D182" i="11"/>
  <c r="B182" i="11"/>
  <c r="C181" i="11"/>
  <c r="P181" i="11" s="1"/>
  <c r="O181" i="11"/>
  <c r="M165" i="4"/>
  <c r="I181" i="11"/>
  <c r="K165" i="4"/>
  <c r="H181" i="11"/>
  <c r="H165" i="4"/>
  <c r="G181" i="11"/>
  <c r="M165" i="2"/>
  <c r="F181" i="11"/>
  <c r="K165" i="2"/>
  <c r="E181" i="11"/>
  <c r="H165" i="2"/>
  <c r="D181" i="11"/>
  <c r="B181" i="11"/>
  <c r="C180" i="11"/>
  <c r="M160" i="4"/>
  <c r="N160" i="4"/>
  <c r="O49" i="8"/>
  <c r="P49" i="8" s="1"/>
  <c r="Q49" i="8" s="1"/>
  <c r="P176" i="11" s="1"/>
  <c r="F49" i="8"/>
  <c r="G49" i="8"/>
  <c r="J49" i="8"/>
  <c r="K49" i="8"/>
  <c r="P180" i="11"/>
  <c r="O180" i="11"/>
  <c r="N180" i="11"/>
  <c r="M164" i="2"/>
  <c r="N164" i="2"/>
  <c r="M160" i="2"/>
  <c r="N160" i="2"/>
  <c r="L49" i="8"/>
  <c r="H49" i="8"/>
  <c r="I49" i="8"/>
  <c r="M49" i="8" s="1"/>
  <c r="N49" i="8" s="1"/>
  <c r="M176" i="11" s="1"/>
  <c r="M180" i="11"/>
  <c r="L180" i="11"/>
  <c r="K180" i="11"/>
  <c r="M164" i="4"/>
  <c r="I180" i="11"/>
  <c r="K164" i="4"/>
  <c r="H180" i="11"/>
  <c r="H164" i="4"/>
  <c r="G180" i="11"/>
  <c r="F180" i="11"/>
  <c r="K164" i="2"/>
  <c r="E180" i="11"/>
  <c r="H164" i="2"/>
  <c r="D180" i="11"/>
  <c r="B180" i="11"/>
  <c r="C179" i="11"/>
  <c r="O179" i="11"/>
  <c r="N179" i="11"/>
  <c r="M179" i="11"/>
  <c r="M163" i="4"/>
  <c r="I179" i="11"/>
  <c r="K163" i="4"/>
  <c r="H179" i="11"/>
  <c r="H163" i="4"/>
  <c r="G179" i="11"/>
  <c r="M163" i="2"/>
  <c r="F179" i="11"/>
  <c r="K163" i="2"/>
  <c r="E179" i="11"/>
  <c r="H163" i="2"/>
  <c r="D179" i="11"/>
  <c r="B179" i="11"/>
  <c r="C178" i="11"/>
  <c r="I178" i="11"/>
  <c r="K162" i="4"/>
  <c r="H178" i="11"/>
  <c r="G178" i="11"/>
  <c r="F178" i="11"/>
  <c r="K162" i="2"/>
  <c r="E178" i="11"/>
  <c r="D178" i="11"/>
  <c r="B178" i="11"/>
  <c r="C177" i="11"/>
  <c r="M157" i="4"/>
  <c r="N157" i="4"/>
  <c r="O59" i="8"/>
  <c r="P59" i="8" s="1"/>
  <c r="Q59" i="8" s="1"/>
  <c r="F59" i="8"/>
  <c r="G59" i="8"/>
  <c r="J59" i="8"/>
  <c r="K59" i="8" s="1"/>
  <c r="N177" i="11"/>
  <c r="M161" i="2"/>
  <c r="N161" i="2"/>
  <c r="M157" i="2"/>
  <c r="N157" i="2"/>
  <c r="L59" i="8"/>
  <c r="H59" i="8"/>
  <c r="I59" i="8" s="1"/>
  <c r="M161" i="4"/>
  <c r="I177" i="11"/>
  <c r="K161" i="4"/>
  <c r="H177" i="11"/>
  <c r="H161" i="4"/>
  <c r="G177" i="11"/>
  <c r="F177" i="11"/>
  <c r="K161" i="2"/>
  <c r="E177" i="11"/>
  <c r="H161" i="2"/>
  <c r="D177" i="11"/>
  <c r="B177" i="11"/>
  <c r="C176" i="11"/>
  <c r="K176" i="11" s="1"/>
  <c r="N176" i="11"/>
  <c r="L176" i="11"/>
  <c r="I176" i="11"/>
  <c r="K160" i="4"/>
  <c r="H176" i="11"/>
  <c r="H160" i="4"/>
  <c r="G176" i="11"/>
  <c r="F176" i="11"/>
  <c r="K160" i="2"/>
  <c r="E176" i="11"/>
  <c r="H160" i="2"/>
  <c r="D176" i="11"/>
  <c r="B176" i="11"/>
  <c r="C175" i="11"/>
  <c r="L175" i="11" s="1"/>
  <c r="M155" i="4"/>
  <c r="H155" i="4"/>
  <c r="N155" i="4"/>
  <c r="O58" i="8"/>
  <c r="P58" i="8" s="1"/>
  <c r="Q58" i="8" s="1"/>
  <c r="F58" i="8"/>
  <c r="G58" i="8"/>
  <c r="J58" i="8"/>
  <c r="K58" i="8" s="1"/>
  <c r="P175" i="11"/>
  <c r="N175" i="11"/>
  <c r="M159" i="2"/>
  <c r="H159" i="2"/>
  <c r="N159" i="2"/>
  <c r="M155" i="2"/>
  <c r="H155" i="2"/>
  <c r="N155" i="2"/>
  <c r="L58" i="8"/>
  <c r="H58" i="8"/>
  <c r="I58" i="8"/>
  <c r="M58" i="8"/>
  <c r="N58" i="8" s="1"/>
  <c r="M159" i="4"/>
  <c r="I175" i="11"/>
  <c r="K159" i="4"/>
  <c r="H175" i="11"/>
  <c r="H159" i="4"/>
  <c r="G175" i="11"/>
  <c r="F175" i="11"/>
  <c r="K159" i="2"/>
  <c r="E175" i="11"/>
  <c r="D175" i="11"/>
  <c r="B175" i="11"/>
  <c r="C174" i="11"/>
  <c r="M154" i="4"/>
  <c r="H154" i="4"/>
  <c r="N154" i="4"/>
  <c r="O51" i="8"/>
  <c r="P51" i="8" s="1"/>
  <c r="Q51" i="8" s="1"/>
  <c r="F51" i="8"/>
  <c r="G51" i="8"/>
  <c r="J51" i="8"/>
  <c r="K51" i="8"/>
  <c r="M158" i="2"/>
  <c r="H158" i="2"/>
  <c r="N158" i="2"/>
  <c r="M154" i="2"/>
  <c r="H154" i="2"/>
  <c r="N154" i="2"/>
  <c r="L51" i="8"/>
  <c r="M51" i="8" s="1"/>
  <c r="N51" i="8" s="1"/>
  <c r="H51" i="8"/>
  <c r="I51" i="8" s="1"/>
  <c r="M158" i="4"/>
  <c r="I174" i="11"/>
  <c r="K158" i="4"/>
  <c r="H174" i="11"/>
  <c r="H158" i="4"/>
  <c r="G174" i="11"/>
  <c r="F174" i="11"/>
  <c r="K158" i="2"/>
  <c r="E174" i="11"/>
  <c r="D174" i="11"/>
  <c r="B174" i="11"/>
  <c r="C173" i="11"/>
  <c r="N173" i="11" s="1"/>
  <c r="I173" i="11"/>
  <c r="K157" i="4"/>
  <c r="H173" i="11"/>
  <c r="H157" i="4"/>
  <c r="G173" i="11"/>
  <c r="F173" i="11"/>
  <c r="K157" i="2"/>
  <c r="E173" i="11"/>
  <c r="H157" i="2"/>
  <c r="D173" i="11"/>
  <c r="B173" i="11"/>
  <c r="C172" i="11"/>
  <c r="K172" i="11" s="1"/>
  <c r="M152" i="4"/>
  <c r="H152" i="4"/>
  <c r="N152" i="4"/>
  <c r="O48" i="8"/>
  <c r="P48" i="8" s="1"/>
  <c r="Q48" i="8" s="1"/>
  <c r="F48" i="8"/>
  <c r="G48" i="8"/>
  <c r="J48" i="8"/>
  <c r="K48" i="8" s="1"/>
  <c r="P172" i="11"/>
  <c r="M156" i="2"/>
  <c r="H156" i="2"/>
  <c r="N156" i="2"/>
  <c r="M152" i="2"/>
  <c r="H152" i="2"/>
  <c r="N152" i="2"/>
  <c r="L48" i="8"/>
  <c r="H48" i="8"/>
  <c r="I48" i="8"/>
  <c r="M48" i="8"/>
  <c r="N48" i="8" s="1"/>
  <c r="M172" i="11"/>
  <c r="M156" i="4"/>
  <c r="I172" i="11"/>
  <c r="K156" i="4"/>
  <c r="H172" i="11"/>
  <c r="H156" i="4"/>
  <c r="G172" i="11"/>
  <c r="F172" i="11"/>
  <c r="K156" i="2"/>
  <c r="E172" i="11"/>
  <c r="D172" i="11"/>
  <c r="B172" i="11"/>
  <c r="C171" i="11"/>
  <c r="M151" i="4"/>
  <c r="H151" i="4"/>
  <c r="N151" i="4"/>
  <c r="O47" i="8"/>
  <c r="P47" i="8" s="1"/>
  <c r="Q47" i="8" s="1"/>
  <c r="F47" i="8"/>
  <c r="G47" i="8"/>
  <c r="J47" i="8"/>
  <c r="K47" i="8"/>
  <c r="O167" i="11" s="1"/>
  <c r="M151" i="2"/>
  <c r="H151" i="2"/>
  <c r="N151" i="2"/>
  <c r="L47" i="8"/>
  <c r="H47" i="8"/>
  <c r="I47" i="8"/>
  <c r="M47" i="8"/>
  <c r="N47" i="8" s="1"/>
  <c r="M167" i="11" s="1"/>
  <c r="K171" i="11"/>
  <c r="I171" i="11"/>
  <c r="K155" i="4"/>
  <c r="H171" i="11"/>
  <c r="G171" i="11"/>
  <c r="F171" i="11"/>
  <c r="K155" i="2"/>
  <c r="E171" i="11"/>
  <c r="D171" i="11"/>
  <c r="B171" i="11"/>
  <c r="C170" i="11"/>
  <c r="N170" i="11" s="1"/>
  <c r="K170" i="11"/>
  <c r="I170" i="11"/>
  <c r="K154" i="4"/>
  <c r="H170" i="11"/>
  <c r="G170" i="11"/>
  <c r="F170" i="11"/>
  <c r="K154" i="2"/>
  <c r="E170" i="11"/>
  <c r="D170" i="11"/>
  <c r="B170" i="11"/>
  <c r="C169" i="11"/>
  <c r="L169" i="11" s="1"/>
  <c r="M153" i="4"/>
  <c r="I169" i="11"/>
  <c r="K153" i="4"/>
  <c r="H169" i="11"/>
  <c r="H153" i="4"/>
  <c r="G169" i="11"/>
  <c r="M153" i="2"/>
  <c r="F169" i="11"/>
  <c r="K153" i="2"/>
  <c r="E169" i="11"/>
  <c r="H153" i="2"/>
  <c r="D169" i="11"/>
  <c r="B169" i="11"/>
  <c r="C168" i="11"/>
  <c r="I168" i="11"/>
  <c r="K152" i="4"/>
  <c r="H168" i="11"/>
  <c r="G168" i="11"/>
  <c r="F168" i="11"/>
  <c r="K152" i="2"/>
  <c r="E168" i="11"/>
  <c r="D168" i="11"/>
  <c r="B168" i="11"/>
  <c r="C167" i="11"/>
  <c r="M147" i="4"/>
  <c r="H147" i="4"/>
  <c r="N147" i="4"/>
  <c r="O45" i="8"/>
  <c r="F45" i="8"/>
  <c r="G45" i="8"/>
  <c r="J45" i="8"/>
  <c r="K45" i="8" s="1"/>
  <c r="P45" i="8"/>
  <c r="Q45" i="8"/>
  <c r="M147" i="2"/>
  <c r="H147" i="2"/>
  <c r="N147" i="2"/>
  <c r="L45" i="8"/>
  <c r="M45" i="8" s="1"/>
  <c r="N45" i="8" s="1"/>
  <c r="M163" i="11" s="1"/>
  <c r="H45" i="8"/>
  <c r="I45" i="8" s="1"/>
  <c r="K167" i="11"/>
  <c r="I167" i="11"/>
  <c r="K151" i="4"/>
  <c r="H167" i="11"/>
  <c r="G167" i="11"/>
  <c r="F167" i="11"/>
  <c r="K151" i="2"/>
  <c r="E167" i="11"/>
  <c r="D167" i="11"/>
  <c r="B167" i="11"/>
  <c r="C166" i="11"/>
  <c r="L166" i="11" s="1"/>
  <c r="O166" i="11"/>
  <c r="N166" i="11"/>
  <c r="M150" i="4"/>
  <c r="I166" i="11"/>
  <c r="K150" i="4"/>
  <c r="H166" i="11"/>
  <c r="H150" i="4"/>
  <c r="G166" i="11"/>
  <c r="M150" i="2"/>
  <c r="F166" i="11"/>
  <c r="K150" i="2"/>
  <c r="E166" i="11"/>
  <c r="H150" i="2"/>
  <c r="D166" i="11"/>
  <c r="B166" i="11"/>
  <c r="C165" i="11"/>
  <c r="O165" i="11" s="1"/>
  <c r="M149" i="4"/>
  <c r="I165" i="11"/>
  <c r="K149" i="4"/>
  <c r="H165" i="11"/>
  <c r="H149" i="4"/>
  <c r="G165" i="11"/>
  <c r="M149" i="2"/>
  <c r="F165" i="11"/>
  <c r="K149" i="2"/>
  <c r="E165" i="11"/>
  <c r="H149" i="2"/>
  <c r="D165" i="11"/>
  <c r="B165" i="11"/>
  <c r="C164" i="11"/>
  <c r="P164" i="11" s="1"/>
  <c r="N164" i="11"/>
  <c r="L164" i="11"/>
  <c r="M148" i="4"/>
  <c r="I164" i="11"/>
  <c r="K148" i="4"/>
  <c r="H164" i="11"/>
  <c r="H148" i="4"/>
  <c r="G164" i="11"/>
  <c r="M148" i="2"/>
  <c r="F164" i="11"/>
  <c r="K148" i="2"/>
  <c r="E164" i="11"/>
  <c r="H148" i="2"/>
  <c r="D164" i="11"/>
  <c r="B164" i="11"/>
  <c r="C163" i="11"/>
  <c r="K163" i="11" s="1"/>
  <c r="I163" i="11"/>
  <c r="K147" i="4"/>
  <c r="H163" i="11"/>
  <c r="G163" i="11"/>
  <c r="F163" i="11"/>
  <c r="K147" i="2"/>
  <c r="E163" i="11"/>
  <c r="D163" i="11"/>
  <c r="B163" i="11"/>
  <c r="C162" i="11"/>
  <c r="O162" i="11"/>
  <c r="M146" i="4"/>
  <c r="I162" i="11"/>
  <c r="K146" i="4"/>
  <c r="H162" i="11"/>
  <c r="H146" i="4"/>
  <c r="G162" i="11"/>
  <c r="M146" i="2"/>
  <c r="F162" i="11"/>
  <c r="K146" i="2"/>
  <c r="E162" i="11"/>
  <c r="H146" i="2"/>
  <c r="D162" i="11"/>
  <c r="B162" i="11"/>
  <c r="C156" i="11"/>
  <c r="M145" i="4"/>
  <c r="I156" i="11"/>
  <c r="K145" i="4"/>
  <c r="H156" i="11"/>
  <c r="H145" i="4"/>
  <c r="G156" i="11"/>
  <c r="M145" i="2"/>
  <c r="F156" i="11"/>
  <c r="K145" i="2"/>
  <c r="E156" i="11"/>
  <c r="H145" i="2"/>
  <c r="D156" i="11"/>
  <c r="B156" i="11"/>
  <c r="C155" i="11"/>
  <c r="M144" i="4"/>
  <c r="I155" i="11"/>
  <c r="K144" i="4"/>
  <c r="H155" i="11"/>
  <c r="H144" i="4"/>
  <c r="G155" i="11"/>
  <c r="M144" i="2"/>
  <c r="F155" i="11"/>
  <c r="K144" i="2"/>
  <c r="E155" i="11"/>
  <c r="H144" i="2"/>
  <c r="D155" i="11"/>
  <c r="B155" i="11"/>
  <c r="C154" i="11"/>
  <c r="O154" i="11" s="1"/>
  <c r="P154" i="11"/>
  <c r="L154" i="11"/>
  <c r="M143" i="4"/>
  <c r="I154" i="11"/>
  <c r="K143" i="4"/>
  <c r="H154" i="11"/>
  <c r="H143" i="4"/>
  <c r="G154" i="11"/>
  <c r="M143" i="2"/>
  <c r="F154" i="11"/>
  <c r="K143" i="2"/>
  <c r="E154" i="11"/>
  <c r="H143" i="2"/>
  <c r="D154" i="11"/>
  <c r="B154" i="11"/>
  <c r="C153" i="11"/>
  <c r="O153" i="11"/>
  <c r="N153" i="11"/>
  <c r="M153" i="11"/>
  <c r="M142" i="4"/>
  <c r="I153" i="11"/>
  <c r="K142" i="4"/>
  <c r="H153" i="11"/>
  <c r="H142" i="4"/>
  <c r="G153" i="11"/>
  <c r="M142" i="2"/>
  <c r="F153" i="11"/>
  <c r="K142" i="2"/>
  <c r="E153" i="11"/>
  <c r="H142" i="2"/>
  <c r="D153" i="11"/>
  <c r="B153" i="11"/>
  <c r="C152" i="11"/>
  <c r="M138" i="4"/>
  <c r="H138" i="4"/>
  <c r="N138" i="4"/>
  <c r="O44" i="8"/>
  <c r="P44" i="8" s="1"/>
  <c r="Q44" i="8" s="1"/>
  <c r="F44" i="8"/>
  <c r="G44" i="8"/>
  <c r="J44" i="8"/>
  <c r="K44" i="8"/>
  <c r="O149" i="11" s="1"/>
  <c r="M141" i="2"/>
  <c r="H141" i="2"/>
  <c r="N141" i="2"/>
  <c r="M138" i="2"/>
  <c r="H138" i="2"/>
  <c r="N138" i="2"/>
  <c r="L44" i="8"/>
  <c r="M44" i="8" s="1"/>
  <c r="N44" i="8" s="1"/>
  <c r="M149" i="11" s="1"/>
  <c r="H44" i="8"/>
  <c r="I44" i="8" s="1"/>
  <c r="M141" i="4"/>
  <c r="I152" i="11"/>
  <c r="K141" i="4"/>
  <c r="H152" i="11"/>
  <c r="H141" i="4"/>
  <c r="G152" i="11"/>
  <c r="F152" i="11"/>
  <c r="K141" i="2"/>
  <c r="E152" i="11"/>
  <c r="D152" i="11"/>
  <c r="B152" i="11"/>
  <c r="C151" i="11"/>
  <c r="M137" i="4"/>
  <c r="H137" i="4"/>
  <c r="N137" i="4"/>
  <c r="O43" i="8"/>
  <c r="F43" i="8"/>
  <c r="G43" i="8"/>
  <c r="J43" i="8"/>
  <c r="K43" i="8"/>
  <c r="P43" i="8"/>
  <c r="Q43" i="8" s="1"/>
  <c r="M140" i="2"/>
  <c r="H140" i="2"/>
  <c r="N140" i="2"/>
  <c r="M137" i="2"/>
  <c r="H137" i="2"/>
  <c r="N137" i="2"/>
  <c r="L43" i="8"/>
  <c r="M43" i="8" s="1"/>
  <c r="N43" i="8" s="1"/>
  <c r="H43" i="8"/>
  <c r="I43" i="8" s="1"/>
  <c r="K151" i="11"/>
  <c r="M140" i="4"/>
  <c r="I151" i="11"/>
  <c r="K140" i="4"/>
  <c r="H151" i="11"/>
  <c r="H140" i="4"/>
  <c r="G151" i="11"/>
  <c r="F151" i="11"/>
  <c r="K140" i="2"/>
  <c r="E151" i="11"/>
  <c r="D151" i="11"/>
  <c r="B151" i="11"/>
  <c r="C150" i="11"/>
  <c r="L150" i="11" s="1"/>
  <c r="M136" i="4"/>
  <c r="H136" i="4"/>
  <c r="N136" i="4"/>
  <c r="O42" i="8"/>
  <c r="P42" i="8" s="1"/>
  <c r="Q42" i="8" s="1"/>
  <c r="P147" i="11" s="1"/>
  <c r="F42" i="8"/>
  <c r="G42" i="8"/>
  <c r="J42" i="8"/>
  <c r="K42" i="8" s="1"/>
  <c r="O147" i="11" s="1"/>
  <c r="P150" i="11"/>
  <c r="O150" i="11"/>
  <c r="N150" i="11"/>
  <c r="M139" i="2"/>
  <c r="H139" i="2"/>
  <c r="N139" i="2"/>
  <c r="M136" i="2"/>
  <c r="H136" i="2"/>
  <c r="N136" i="2"/>
  <c r="L42" i="8"/>
  <c r="H42" i="8"/>
  <c r="I42" i="8"/>
  <c r="M42" i="8"/>
  <c r="N42" i="8" s="1"/>
  <c r="M147" i="11" s="1"/>
  <c r="M150" i="11"/>
  <c r="K150" i="11"/>
  <c r="M139" i="4"/>
  <c r="I150" i="11"/>
  <c r="K139" i="4"/>
  <c r="H150" i="11"/>
  <c r="H139" i="4"/>
  <c r="G150" i="11"/>
  <c r="F150" i="11"/>
  <c r="K139" i="2"/>
  <c r="E150" i="11"/>
  <c r="D150" i="11"/>
  <c r="B150" i="11"/>
  <c r="C149" i="11"/>
  <c r="N149" i="11" s="1"/>
  <c r="K149" i="11"/>
  <c r="I149" i="11"/>
  <c r="K138" i="4"/>
  <c r="H149" i="11"/>
  <c r="G149" i="11"/>
  <c r="F149" i="11"/>
  <c r="K138" i="2"/>
  <c r="E149" i="11"/>
  <c r="D149" i="11"/>
  <c r="B149" i="11"/>
  <c r="C148" i="11"/>
  <c r="N148" i="11" s="1"/>
  <c r="O148" i="11"/>
  <c r="I148" i="11"/>
  <c r="K137" i="4"/>
  <c r="H148" i="11"/>
  <c r="G148" i="11"/>
  <c r="F148" i="11"/>
  <c r="K137" i="2"/>
  <c r="E148" i="11"/>
  <c r="D148" i="11"/>
  <c r="B148" i="11"/>
  <c r="C147" i="11"/>
  <c r="K147" i="11" s="1"/>
  <c r="N147" i="11"/>
  <c r="I147" i="11"/>
  <c r="K136" i="4"/>
  <c r="H147" i="11"/>
  <c r="G147" i="11"/>
  <c r="F147" i="11"/>
  <c r="K136" i="2"/>
  <c r="E147" i="11"/>
  <c r="D147" i="11"/>
  <c r="B147" i="11"/>
  <c r="C146" i="11"/>
  <c r="P146" i="11" s="1"/>
  <c r="M135" i="4"/>
  <c r="I146" i="11"/>
  <c r="K135" i="4"/>
  <c r="H146" i="11"/>
  <c r="H135" i="4"/>
  <c r="G146" i="11"/>
  <c r="M135" i="2"/>
  <c r="F146" i="11"/>
  <c r="K135" i="2"/>
  <c r="E146" i="11"/>
  <c r="H135" i="2"/>
  <c r="D146" i="11"/>
  <c r="B146" i="11"/>
  <c r="C145" i="11"/>
  <c r="M131" i="4"/>
  <c r="N131" i="4"/>
  <c r="O41" i="8"/>
  <c r="P41" i="8" s="1"/>
  <c r="Q41" i="8" s="1"/>
  <c r="P142" i="11" s="1"/>
  <c r="F41" i="8"/>
  <c r="G41" i="8"/>
  <c r="J41" i="8"/>
  <c r="K41" i="8"/>
  <c r="P145" i="11"/>
  <c r="M134" i="2"/>
  <c r="N134" i="2"/>
  <c r="M131" i="2"/>
  <c r="N131" i="2"/>
  <c r="L41" i="8"/>
  <c r="H41" i="8"/>
  <c r="I41" i="8"/>
  <c r="L142" i="11" s="1"/>
  <c r="K145" i="11"/>
  <c r="M134" i="4"/>
  <c r="I145" i="11"/>
  <c r="K134" i="4"/>
  <c r="H145" i="11"/>
  <c r="H134" i="4"/>
  <c r="G145" i="11"/>
  <c r="F145" i="11"/>
  <c r="K134" i="2"/>
  <c r="E145" i="11"/>
  <c r="H134" i="2"/>
  <c r="D145" i="11"/>
  <c r="B145" i="11"/>
  <c r="C144" i="11"/>
  <c r="P144" i="11" s="1"/>
  <c r="O144" i="11"/>
  <c r="N144" i="11"/>
  <c r="M144" i="11"/>
  <c r="L144" i="11"/>
  <c r="K144" i="11"/>
  <c r="M133" i="4"/>
  <c r="I144" i="11"/>
  <c r="K133" i="4"/>
  <c r="H144" i="11"/>
  <c r="H133" i="4"/>
  <c r="G144" i="11"/>
  <c r="M133" i="2"/>
  <c r="F144" i="11"/>
  <c r="K133" i="2"/>
  <c r="E144" i="11"/>
  <c r="H133" i="2"/>
  <c r="D144" i="11"/>
  <c r="B144" i="11"/>
  <c r="C143" i="11"/>
  <c r="P143" i="11"/>
  <c r="N143" i="11"/>
  <c r="M132" i="4"/>
  <c r="I143" i="11"/>
  <c r="K132" i="4"/>
  <c r="H143" i="11"/>
  <c r="H132" i="4"/>
  <c r="G143" i="11"/>
  <c r="M132" i="2"/>
  <c r="F143" i="11"/>
  <c r="K132" i="2"/>
  <c r="E143" i="11"/>
  <c r="H132" i="2"/>
  <c r="D143" i="11"/>
  <c r="B143" i="11"/>
  <c r="C142" i="11"/>
  <c r="N142" i="11"/>
  <c r="I142" i="11"/>
  <c r="K131" i="4"/>
  <c r="H142" i="11"/>
  <c r="H131" i="4"/>
  <c r="G142" i="11"/>
  <c r="F142" i="11"/>
  <c r="K131" i="2"/>
  <c r="E142" i="11"/>
  <c r="H131" i="2"/>
  <c r="D142" i="11"/>
  <c r="B142" i="11"/>
  <c r="C141" i="11"/>
  <c r="P141" i="11" s="1"/>
  <c r="M128" i="4"/>
  <c r="N128" i="4"/>
  <c r="O40" i="8"/>
  <c r="F40" i="8"/>
  <c r="G40" i="8"/>
  <c r="J40" i="8"/>
  <c r="K40" i="8"/>
  <c r="P40" i="8"/>
  <c r="Q40" i="8" s="1"/>
  <c r="N141" i="11"/>
  <c r="M129" i="2"/>
  <c r="N129" i="2"/>
  <c r="M128" i="2"/>
  <c r="N128" i="2"/>
  <c r="L40" i="8"/>
  <c r="H40" i="8"/>
  <c r="I40" i="8"/>
  <c r="M40" i="8"/>
  <c r="N40" i="8" s="1"/>
  <c r="K141" i="11"/>
  <c r="M130" i="4"/>
  <c r="I141" i="11"/>
  <c r="K130" i="4"/>
  <c r="H141" i="11"/>
  <c r="H130" i="4"/>
  <c r="G141" i="11"/>
  <c r="M130" i="2"/>
  <c r="F141" i="11"/>
  <c r="K130" i="2"/>
  <c r="E141" i="11"/>
  <c r="H130" i="2"/>
  <c r="D141" i="11"/>
  <c r="B141" i="11"/>
  <c r="C140" i="11"/>
  <c r="M129" i="4"/>
  <c r="I140" i="11"/>
  <c r="K129" i="4"/>
  <c r="H140" i="11"/>
  <c r="H129" i="4"/>
  <c r="G140" i="11"/>
  <c r="F140" i="11"/>
  <c r="K129" i="2"/>
  <c r="E140" i="11"/>
  <c r="H129" i="2"/>
  <c r="D140" i="11"/>
  <c r="B140" i="11"/>
  <c r="C139" i="11"/>
  <c r="K139" i="11" s="1"/>
  <c r="O139" i="11"/>
  <c r="N139" i="11"/>
  <c r="I139" i="11"/>
  <c r="K128" i="4"/>
  <c r="H139" i="11"/>
  <c r="H128" i="4"/>
  <c r="G139" i="11"/>
  <c r="F139" i="11"/>
  <c r="K128" i="2"/>
  <c r="E139" i="11"/>
  <c r="H128" i="2"/>
  <c r="D139" i="11"/>
  <c r="B139" i="11"/>
  <c r="C138" i="11"/>
  <c r="O138" i="11" s="1"/>
  <c r="M138" i="11"/>
  <c r="M127" i="4"/>
  <c r="I138" i="11"/>
  <c r="K127" i="4"/>
  <c r="H138" i="11"/>
  <c r="H127" i="4"/>
  <c r="G138" i="11"/>
  <c r="M127" i="2"/>
  <c r="F138" i="11"/>
  <c r="K127" i="2"/>
  <c r="E138" i="11"/>
  <c r="H127" i="2"/>
  <c r="D138" i="11"/>
  <c r="B138" i="11"/>
  <c r="C137" i="11"/>
  <c r="O137" i="11" s="1"/>
  <c r="P137" i="11"/>
  <c r="N137" i="11"/>
  <c r="M137" i="11"/>
  <c r="L137" i="11"/>
  <c r="M126" i="4"/>
  <c r="I137" i="11"/>
  <c r="K126" i="4"/>
  <c r="H137" i="11"/>
  <c r="H126" i="4"/>
  <c r="G137" i="11"/>
  <c r="M126" i="2"/>
  <c r="F137" i="11"/>
  <c r="K126" i="2"/>
  <c r="E137" i="11"/>
  <c r="H126" i="2"/>
  <c r="D137" i="11"/>
  <c r="B137" i="11"/>
  <c r="C136" i="11"/>
  <c r="O136" i="11" s="1"/>
  <c r="M125" i="4"/>
  <c r="I136" i="11"/>
  <c r="K125" i="4"/>
  <c r="H136" i="11"/>
  <c r="H125" i="4"/>
  <c r="G136" i="11"/>
  <c r="M125" i="2"/>
  <c r="F136" i="11"/>
  <c r="K125" i="2"/>
  <c r="E136" i="11"/>
  <c r="H125" i="2"/>
  <c r="D136" i="11"/>
  <c r="B136" i="11"/>
  <c r="C135" i="11"/>
  <c r="P135" i="11"/>
  <c r="M135" i="11"/>
  <c r="L135" i="11"/>
  <c r="M124" i="4"/>
  <c r="I135" i="11"/>
  <c r="K124" i="4"/>
  <c r="H135" i="11"/>
  <c r="H124" i="4"/>
  <c r="G135" i="11"/>
  <c r="M124" i="2"/>
  <c r="F135" i="11"/>
  <c r="K124" i="2"/>
  <c r="E135" i="11"/>
  <c r="H124" i="2"/>
  <c r="D135" i="11"/>
  <c r="B135" i="11"/>
  <c r="C134" i="11"/>
  <c r="O134" i="11" s="1"/>
  <c r="M123" i="4"/>
  <c r="I134" i="11"/>
  <c r="K123" i="4"/>
  <c r="H134" i="11"/>
  <c r="H123" i="4"/>
  <c r="G134" i="11"/>
  <c r="M123" i="2"/>
  <c r="F134" i="11"/>
  <c r="K123" i="2"/>
  <c r="E134" i="11"/>
  <c r="H123" i="2"/>
  <c r="D134" i="11"/>
  <c r="B134" i="11"/>
  <c r="C133" i="11"/>
  <c r="M122" i="4"/>
  <c r="I133" i="11"/>
  <c r="K122" i="4"/>
  <c r="H133" i="11"/>
  <c r="H122" i="4"/>
  <c r="G133" i="11"/>
  <c r="M122" i="2"/>
  <c r="F133" i="11"/>
  <c r="K122" i="2"/>
  <c r="E133" i="11"/>
  <c r="H122" i="2"/>
  <c r="D133" i="11"/>
  <c r="B133" i="11"/>
  <c r="C132" i="11"/>
  <c r="M132" i="11"/>
  <c r="L132" i="11"/>
  <c r="M121" i="4"/>
  <c r="I132" i="11"/>
  <c r="K121" i="4"/>
  <c r="H132" i="11"/>
  <c r="H121" i="4"/>
  <c r="G132" i="11"/>
  <c r="M121" i="2"/>
  <c r="F132" i="11"/>
  <c r="K121" i="2"/>
  <c r="E132" i="11"/>
  <c r="H121" i="2"/>
  <c r="D132" i="11"/>
  <c r="B132" i="11"/>
  <c r="C131" i="11"/>
  <c r="M119" i="4"/>
  <c r="H119" i="4"/>
  <c r="N119" i="4"/>
  <c r="O39" i="8"/>
  <c r="F39" i="8"/>
  <c r="G39" i="8"/>
  <c r="J39" i="8"/>
  <c r="K39" i="8" s="1"/>
  <c r="P131" i="11"/>
  <c r="O131" i="11"/>
  <c r="M120" i="2"/>
  <c r="H120" i="2"/>
  <c r="N120" i="2"/>
  <c r="M119" i="2"/>
  <c r="H119" i="2"/>
  <c r="N119" i="2"/>
  <c r="L39" i="8"/>
  <c r="H39" i="8"/>
  <c r="I39" i="8" s="1"/>
  <c r="M131" i="11"/>
  <c r="L131" i="11"/>
  <c r="M120" i="4"/>
  <c r="I131" i="11"/>
  <c r="K120" i="4"/>
  <c r="H131" i="11"/>
  <c r="H120" i="4"/>
  <c r="G131" i="11"/>
  <c r="F131" i="11"/>
  <c r="K120" i="2"/>
  <c r="E131" i="11"/>
  <c r="D131" i="11"/>
  <c r="B131" i="11"/>
  <c r="C130" i="11"/>
  <c r="N130" i="11" s="1"/>
  <c r="I130" i="11"/>
  <c r="K119" i="4"/>
  <c r="H130" i="11"/>
  <c r="G130" i="11"/>
  <c r="F130" i="11"/>
  <c r="K119" i="2"/>
  <c r="E130" i="11"/>
  <c r="D130" i="11"/>
  <c r="B130" i="11"/>
  <c r="C129" i="11"/>
  <c r="O129" i="11" s="1"/>
  <c r="M118" i="4"/>
  <c r="I129" i="11"/>
  <c r="K118" i="4"/>
  <c r="H129" i="11"/>
  <c r="H118" i="4"/>
  <c r="G129" i="11"/>
  <c r="M118" i="2"/>
  <c r="F129" i="11"/>
  <c r="K118" i="2"/>
  <c r="E129" i="11"/>
  <c r="H118" i="2"/>
  <c r="D129" i="11"/>
  <c r="B129" i="11"/>
  <c r="C128" i="11"/>
  <c r="M117" i="4"/>
  <c r="I128" i="11"/>
  <c r="K117" i="4"/>
  <c r="H128" i="11"/>
  <c r="H117" i="4"/>
  <c r="G128" i="11"/>
  <c r="M117" i="2"/>
  <c r="F128" i="11"/>
  <c r="K117" i="2"/>
  <c r="E128" i="11"/>
  <c r="H117" i="2"/>
  <c r="D128" i="11"/>
  <c r="B128" i="11"/>
  <c r="C127" i="11"/>
  <c r="P127" i="11" s="1"/>
  <c r="O127" i="11"/>
  <c r="M127" i="11"/>
  <c r="M116" i="4"/>
  <c r="I127" i="11"/>
  <c r="K116" i="4"/>
  <c r="H127" i="11"/>
  <c r="H116" i="4"/>
  <c r="G127" i="11"/>
  <c r="M116" i="2"/>
  <c r="F127" i="11"/>
  <c r="K116" i="2"/>
  <c r="E127" i="11"/>
  <c r="H116" i="2"/>
  <c r="D127" i="11"/>
  <c r="B127" i="11"/>
  <c r="C126" i="11"/>
  <c r="M115" i="4"/>
  <c r="H115" i="4"/>
  <c r="N115" i="4"/>
  <c r="O37" i="8"/>
  <c r="J37" i="8"/>
  <c r="K37" i="8"/>
  <c r="O126" i="11" s="1"/>
  <c r="P37" i="8"/>
  <c r="Q37" i="8" s="1"/>
  <c r="P126" i="11" s="1"/>
  <c r="N126" i="11"/>
  <c r="M115" i="2"/>
  <c r="H115" i="2"/>
  <c r="N115" i="2"/>
  <c r="L37" i="8"/>
  <c r="H37" i="8"/>
  <c r="I37" i="8"/>
  <c r="L126" i="11" s="1"/>
  <c r="M37" i="8"/>
  <c r="N37" i="8" s="1"/>
  <c r="M126" i="11" s="1"/>
  <c r="K126" i="11"/>
  <c r="I126" i="11"/>
  <c r="K115" i="4"/>
  <c r="H126" i="11"/>
  <c r="G126" i="11"/>
  <c r="F126" i="11"/>
  <c r="K115" i="2"/>
  <c r="E126" i="11"/>
  <c r="D126" i="11"/>
  <c r="B126" i="11"/>
  <c r="C125" i="11"/>
  <c r="F37" i="8"/>
  <c r="G37" i="8"/>
  <c r="O125" i="11"/>
  <c r="N125" i="11"/>
  <c r="M114" i="2"/>
  <c r="H114" i="2"/>
  <c r="N114" i="2"/>
  <c r="M125" i="11"/>
  <c r="L125" i="11"/>
  <c r="M114" i="4"/>
  <c r="I125" i="11"/>
  <c r="K114" i="4"/>
  <c r="H125" i="11"/>
  <c r="H114" i="4"/>
  <c r="G125" i="11"/>
  <c r="F125" i="11"/>
  <c r="K114" i="2"/>
  <c r="E125" i="11"/>
  <c r="D125" i="11"/>
  <c r="B125" i="11"/>
  <c r="C124" i="11"/>
  <c r="M113" i="4"/>
  <c r="I124" i="11"/>
  <c r="K113" i="4"/>
  <c r="H124" i="11"/>
  <c r="H113" i="4"/>
  <c r="G124" i="11"/>
  <c r="M113" i="2"/>
  <c r="F124" i="11"/>
  <c r="K113" i="2"/>
  <c r="E124" i="11"/>
  <c r="H113" i="2"/>
  <c r="D124" i="11"/>
  <c r="B124" i="11"/>
  <c r="C123" i="11"/>
  <c r="M112" i="4"/>
  <c r="H112" i="4"/>
  <c r="N112" i="4"/>
  <c r="O36" i="8"/>
  <c r="J36" i="8"/>
  <c r="K36" i="8"/>
  <c r="O123" i="11" s="1"/>
  <c r="P36" i="8"/>
  <c r="Q36" i="8" s="1"/>
  <c r="P123" i="11" s="1"/>
  <c r="N123" i="11"/>
  <c r="M112" i="2"/>
  <c r="H112" i="2"/>
  <c r="N112" i="2"/>
  <c r="L36" i="8"/>
  <c r="M36" i="8" s="1"/>
  <c r="N36" i="8" s="1"/>
  <c r="H36" i="8"/>
  <c r="I36" i="8" s="1"/>
  <c r="K123" i="11"/>
  <c r="I123" i="11"/>
  <c r="K112" i="4"/>
  <c r="H123" i="11"/>
  <c r="G123" i="11"/>
  <c r="F123" i="11"/>
  <c r="K112" i="2"/>
  <c r="E123" i="11"/>
  <c r="D123" i="11"/>
  <c r="B123" i="11"/>
  <c r="C122" i="11"/>
  <c r="F36" i="8"/>
  <c r="G36" i="8"/>
  <c r="N122" i="11"/>
  <c r="M111" i="2"/>
  <c r="H111" i="2"/>
  <c r="N111" i="2"/>
  <c r="M122" i="11"/>
  <c r="L122" i="11"/>
  <c r="K122" i="11"/>
  <c r="M111" i="4"/>
  <c r="I122" i="11"/>
  <c r="K111" i="4"/>
  <c r="H122" i="11"/>
  <c r="H111" i="4"/>
  <c r="G122" i="11"/>
  <c r="F122" i="11"/>
  <c r="K111" i="2"/>
  <c r="E122" i="11"/>
  <c r="D122" i="11"/>
  <c r="B122" i="11"/>
  <c r="C121" i="11"/>
  <c r="M110" i="4"/>
  <c r="H110" i="4"/>
  <c r="N110" i="4"/>
  <c r="O35" i="8"/>
  <c r="P35" i="8" s="1"/>
  <c r="Q35" i="8" s="1"/>
  <c r="J35" i="8"/>
  <c r="K35" i="8" s="1"/>
  <c r="M110" i="2"/>
  <c r="H110" i="2"/>
  <c r="N110" i="2"/>
  <c r="L35" i="8"/>
  <c r="M35" i="8" s="1"/>
  <c r="N35" i="8" s="1"/>
  <c r="H35" i="8"/>
  <c r="I35" i="8" s="1"/>
  <c r="I121" i="11"/>
  <c r="K110" i="4"/>
  <c r="H121" i="11"/>
  <c r="G121" i="11"/>
  <c r="F121" i="11"/>
  <c r="K110" i="2"/>
  <c r="E121" i="11"/>
  <c r="D121" i="11"/>
  <c r="B121" i="11"/>
  <c r="C120" i="11"/>
  <c r="O120" i="11" s="1"/>
  <c r="F35" i="8"/>
  <c r="G35" i="8"/>
  <c r="M109" i="4"/>
  <c r="H109" i="4"/>
  <c r="N109" i="4"/>
  <c r="O34" i="8"/>
  <c r="J34" i="8"/>
  <c r="K34" i="8"/>
  <c r="P34" i="8" s="1"/>
  <c r="Q34" i="8" s="1"/>
  <c r="M109" i="2"/>
  <c r="H109" i="2"/>
  <c r="N109" i="2"/>
  <c r="L34" i="8"/>
  <c r="H34" i="8"/>
  <c r="I34" i="8"/>
  <c r="M34" i="8"/>
  <c r="N34" i="8" s="1"/>
  <c r="K120" i="11"/>
  <c r="I120" i="11"/>
  <c r="K109" i="4"/>
  <c r="H120" i="11"/>
  <c r="G120" i="11"/>
  <c r="F120" i="11"/>
  <c r="K109" i="2"/>
  <c r="E120" i="11"/>
  <c r="D120" i="11"/>
  <c r="B120" i="11"/>
  <c r="C119" i="11"/>
  <c r="M119" i="11" s="1"/>
  <c r="F34" i="8"/>
  <c r="G34" i="8"/>
  <c r="M108" i="2"/>
  <c r="H108" i="2"/>
  <c r="N108" i="2"/>
  <c r="M108" i="4"/>
  <c r="I119" i="11"/>
  <c r="K108" i="4"/>
  <c r="H119" i="11"/>
  <c r="H108" i="4"/>
  <c r="G119" i="11"/>
  <c r="F119" i="11"/>
  <c r="K108" i="2"/>
  <c r="E119" i="11"/>
  <c r="D119" i="11"/>
  <c r="B119" i="11"/>
  <c r="C118" i="11"/>
  <c r="M107" i="4"/>
  <c r="I118" i="11"/>
  <c r="K107" i="4"/>
  <c r="H118" i="11"/>
  <c r="H107" i="4"/>
  <c r="G118" i="11"/>
  <c r="M107" i="2"/>
  <c r="F118" i="11"/>
  <c r="K107" i="2"/>
  <c r="E118" i="11"/>
  <c r="H107" i="2"/>
  <c r="D118" i="11"/>
  <c r="B118" i="11"/>
  <c r="C117" i="11"/>
  <c r="L117" i="11" s="1"/>
  <c r="O117" i="11"/>
  <c r="M106" i="4"/>
  <c r="I117" i="11"/>
  <c r="K106" i="4"/>
  <c r="H117" i="11"/>
  <c r="H106" i="4"/>
  <c r="G117" i="11"/>
  <c r="M106" i="2"/>
  <c r="F117" i="11"/>
  <c r="K106" i="2"/>
  <c r="E117" i="11"/>
  <c r="H106" i="2"/>
  <c r="D117" i="11"/>
  <c r="B117" i="11"/>
  <c r="C116" i="11"/>
  <c r="M116" i="11" s="1"/>
  <c r="M105" i="4"/>
  <c r="I116" i="11"/>
  <c r="K105" i="4"/>
  <c r="H116" i="11"/>
  <c r="H105" i="4"/>
  <c r="G116" i="11"/>
  <c r="M105" i="2"/>
  <c r="F116" i="11"/>
  <c r="K105" i="2"/>
  <c r="E116" i="11"/>
  <c r="H105" i="2"/>
  <c r="D116" i="11"/>
  <c r="B116" i="11"/>
  <c r="C115" i="11"/>
  <c r="O115" i="11" s="1"/>
  <c r="P115" i="11"/>
  <c r="M104" i="4"/>
  <c r="I115" i="11"/>
  <c r="K104" i="4"/>
  <c r="H115" i="11"/>
  <c r="H104" i="4"/>
  <c r="G115" i="11"/>
  <c r="M104" i="2"/>
  <c r="F115" i="11"/>
  <c r="K104" i="2"/>
  <c r="E115" i="11"/>
  <c r="H104" i="2"/>
  <c r="D115" i="11"/>
  <c r="B115" i="11"/>
  <c r="C114" i="11"/>
  <c r="P114" i="11" s="1"/>
  <c r="N114" i="11"/>
  <c r="M103" i="4"/>
  <c r="I114" i="11"/>
  <c r="K103" i="4"/>
  <c r="H114" i="11"/>
  <c r="H103" i="4"/>
  <c r="G114" i="11"/>
  <c r="M103" i="2"/>
  <c r="F114" i="11"/>
  <c r="K103" i="2"/>
  <c r="E114" i="11"/>
  <c r="H103" i="2"/>
  <c r="D114" i="11"/>
  <c r="B114" i="11"/>
  <c r="C113" i="11"/>
  <c r="P113" i="11" s="1"/>
  <c r="N113" i="11"/>
  <c r="K113" i="11"/>
  <c r="M102" i="4"/>
  <c r="I113" i="11"/>
  <c r="K102" i="4"/>
  <c r="H113" i="11"/>
  <c r="H102" i="4"/>
  <c r="G113" i="11"/>
  <c r="M102" i="2"/>
  <c r="F113" i="11"/>
  <c r="K102" i="2"/>
  <c r="E113" i="11"/>
  <c r="H102" i="2"/>
  <c r="D113" i="11"/>
  <c r="B113" i="11"/>
  <c r="C112" i="11"/>
  <c r="L112" i="11" s="1"/>
  <c r="M101" i="4"/>
  <c r="I112" i="11"/>
  <c r="K101" i="4"/>
  <c r="H112" i="11"/>
  <c r="H101" i="4"/>
  <c r="G112" i="11"/>
  <c r="M101" i="2"/>
  <c r="F112" i="11"/>
  <c r="K101" i="2"/>
  <c r="E112" i="11"/>
  <c r="H101" i="2"/>
  <c r="D112" i="11"/>
  <c r="B112" i="11"/>
  <c r="C111" i="11"/>
  <c r="O111" i="11"/>
  <c r="N111" i="11"/>
  <c r="M111" i="11"/>
  <c r="L111" i="11"/>
  <c r="M100" i="4"/>
  <c r="I111" i="11"/>
  <c r="K100" i="4"/>
  <c r="H111" i="11"/>
  <c r="H100" i="4"/>
  <c r="G111" i="11"/>
  <c r="M100" i="2"/>
  <c r="F111" i="11"/>
  <c r="K100" i="2"/>
  <c r="E111" i="11"/>
  <c r="H100" i="2"/>
  <c r="D111" i="11"/>
  <c r="B111" i="11"/>
  <c r="C110" i="11"/>
  <c r="M110" i="11" s="1"/>
  <c r="N110" i="11"/>
  <c r="M99" i="4"/>
  <c r="I110" i="11"/>
  <c r="K99" i="4"/>
  <c r="H110" i="11"/>
  <c r="H99" i="4"/>
  <c r="G110" i="11"/>
  <c r="M99" i="2"/>
  <c r="F110" i="11"/>
  <c r="K99" i="2"/>
  <c r="E110" i="11"/>
  <c r="H99" i="2"/>
  <c r="D110" i="11"/>
  <c r="B110" i="11"/>
  <c r="C103" i="11"/>
  <c r="P103" i="11" s="1"/>
  <c r="M103" i="11"/>
  <c r="L103" i="11"/>
  <c r="M98" i="4"/>
  <c r="I103" i="11"/>
  <c r="K98" i="4"/>
  <c r="H103" i="11"/>
  <c r="H98" i="4"/>
  <c r="G103" i="11"/>
  <c r="M98" i="2"/>
  <c r="F103" i="11"/>
  <c r="K98" i="2"/>
  <c r="E103" i="11"/>
  <c r="H98" i="2"/>
  <c r="D103" i="11"/>
  <c r="B103" i="11"/>
  <c r="C102" i="11"/>
  <c r="P102" i="11"/>
  <c r="M97" i="4"/>
  <c r="I102" i="11"/>
  <c r="K97" i="4"/>
  <c r="H102" i="11"/>
  <c r="H97" i="4"/>
  <c r="G102" i="11"/>
  <c r="M97" i="2"/>
  <c r="F102" i="11"/>
  <c r="K97" i="2"/>
  <c r="E102" i="11"/>
  <c r="H97" i="2"/>
  <c r="D102" i="11"/>
  <c r="B102" i="11"/>
  <c r="C101" i="11"/>
  <c r="O101" i="11" s="1"/>
  <c r="P101" i="11"/>
  <c r="N101" i="11"/>
  <c r="M101" i="11"/>
  <c r="K101" i="11"/>
  <c r="M96" i="4"/>
  <c r="I101" i="11"/>
  <c r="K96" i="4"/>
  <c r="H101" i="11"/>
  <c r="H96" i="4"/>
  <c r="G101" i="11"/>
  <c r="M96" i="2"/>
  <c r="F101" i="11"/>
  <c r="K96" i="2"/>
  <c r="E101" i="11"/>
  <c r="H96" i="2"/>
  <c r="D101" i="11"/>
  <c r="B101" i="11"/>
  <c r="C100" i="11"/>
  <c r="M95" i="4"/>
  <c r="H95" i="4"/>
  <c r="N95" i="4"/>
  <c r="O32" i="8"/>
  <c r="P32" i="8" s="1"/>
  <c r="Q32" i="8" s="1"/>
  <c r="F32" i="8"/>
  <c r="G32" i="8"/>
  <c r="J32" i="8"/>
  <c r="K32" i="8" s="1"/>
  <c r="N100" i="11"/>
  <c r="M95" i="2"/>
  <c r="H95" i="2"/>
  <c r="N95" i="2"/>
  <c r="L32" i="8"/>
  <c r="H32" i="8"/>
  <c r="I32" i="8"/>
  <c r="M32" i="8"/>
  <c r="N32" i="8" s="1"/>
  <c r="K100" i="11"/>
  <c r="I100" i="11"/>
  <c r="K95" i="4"/>
  <c r="H100" i="11"/>
  <c r="G100" i="11"/>
  <c r="F100" i="11"/>
  <c r="K95" i="2"/>
  <c r="E100" i="11"/>
  <c r="D100" i="11"/>
  <c r="B100" i="11"/>
  <c r="C99" i="11"/>
  <c r="N99" i="11" s="1"/>
  <c r="M94" i="4"/>
  <c r="N94" i="4"/>
  <c r="O33" i="8"/>
  <c r="F33" i="8"/>
  <c r="G33" i="8"/>
  <c r="J33" i="8"/>
  <c r="K33" i="8" s="1"/>
  <c r="M94" i="2"/>
  <c r="N94" i="2"/>
  <c r="L33" i="8"/>
  <c r="H33" i="8"/>
  <c r="I33" i="8"/>
  <c r="M33" i="8" s="1"/>
  <c r="N33" i="8" s="1"/>
  <c r="I99" i="11"/>
  <c r="K94" i="4"/>
  <c r="H99" i="11"/>
  <c r="H94" i="4"/>
  <c r="G99" i="11"/>
  <c r="F99" i="11"/>
  <c r="K94" i="2"/>
  <c r="E99" i="11"/>
  <c r="H94" i="2"/>
  <c r="D99" i="11"/>
  <c r="B99" i="11"/>
  <c r="C98" i="11"/>
  <c r="K98" i="11" s="1"/>
  <c r="M93" i="4"/>
  <c r="H93" i="4"/>
  <c r="N93" i="4"/>
  <c r="O31" i="8"/>
  <c r="P31" i="8" s="1"/>
  <c r="Q31" i="8" s="1"/>
  <c r="P98" i="11" s="1"/>
  <c r="F31" i="8"/>
  <c r="G31" i="8"/>
  <c r="J31" i="8"/>
  <c r="K31" i="8" s="1"/>
  <c r="O98" i="11" s="1"/>
  <c r="N98" i="11"/>
  <c r="M93" i="2"/>
  <c r="H93" i="2"/>
  <c r="N93" i="2"/>
  <c r="L31" i="8"/>
  <c r="H31" i="8"/>
  <c r="I31" i="8"/>
  <c r="M31" i="8"/>
  <c r="N31" i="8" s="1"/>
  <c r="M98" i="11" s="1"/>
  <c r="L98" i="11"/>
  <c r="I98" i="11"/>
  <c r="K93" i="4"/>
  <c r="H98" i="11"/>
  <c r="G98" i="11"/>
  <c r="F98" i="11"/>
  <c r="K93" i="2"/>
  <c r="E98" i="11"/>
  <c r="D98" i="11"/>
  <c r="B98" i="11"/>
  <c r="C97" i="11"/>
  <c r="K97" i="11" s="1"/>
  <c r="M92" i="4"/>
  <c r="I97" i="11"/>
  <c r="K92" i="4"/>
  <c r="H97" i="11"/>
  <c r="H92" i="4"/>
  <c r="G97" i="11"/>
  <c r="M92" i="2"/>
  <c r="F97" i="11"/>
  <c r="K92" i="2"/>
  <c r="E97" i="11"/>
  <c r="H92" i="2"/>
  <c r="D97" i="11"/>
  <c r="B97" i="11"/>
  <c r="C96" i="11"/>
  <c r="P96" i="11"/>
  <c r="M96" i="11"/>
  <c r="L96" i="11"/>
  <c r="K96" i="11"/>
  <c r="M91" i="4"/>
  <c r="I96" i="11"/>
  <c r="K91" i="4"/>
  <c r="H96" i="11"/>
  <c r="H91" i="4"/>
  <c r="G96" i="11"/>
  <c r="M91" i="2"/>
  <c r="F96" i="11"/>
  <c r="K91" i="2"/>
  <c r="E96" i="11"/>
  <c r="H91" i="2"/>
  <c r="D96" i="11"/>
  <c r="B96" i="11"/>
  <c r="C95" i="11"/>
  <c r="K95" i="11" s="1"/>
  <c r="O95" i="11"/>
  <c r="M95" i="11"/>
  <c r="M90" i="4"/>
  <c r="I95" i="11"/>
  <c r="K90" i="4"/>
  <c r="H95" i="11"/>
  <c r="H90" i="4"/>
  <c r="G95" i="11"/>
  <c r="M90" i="2"/>
  <c r="F95" i="11"/>
  <c r="K90" i="2"/>
  <c r="E95" i="11"/>
  <c r="H90" i="2"/>
  <c r="D95" i="11"/>
  <c r="B95" i="11"/>
  <c r="C94" i="11"/>
  <c r="O94" i="11" s="1"/>
  <c r="P94" i="11"/>
  <c r="N94" i="11"/>
  <c r="M94" i="11"/>
  <c r="L94" i="11"/>
  <c r="K94" i="11"/>
  <c r="M89" i="4"/>
  <c r="I94" i="11"/>
  <c r="K89" i="4"/>
  <c r="H94" i="11"/>
  <c r="H89" i="4"/>
  <c r="G94" i="11"/>
  <c r="M89" i="2"/>
  <c r="F94" i="11"/>
  <c r="K89" i="2"/>
  <c r="E94" i="11"/>
  <c r="H89" i="2"/>
  <c r="D94" i="11"/>
  <c r="B94" i="11"/>
  <c r="C93" i="11"/>
  <c r="K93" i="11" s="1"/>
  <c r="P93" i="11"/>
  <c r="M93" i="11"/>
  <c r="M88" i="4"/>
  <c r="I93" i="11"/>
  <c r="K88" i="4"/>
  <c r="H93" i="11"/>
  <c r="H88" i="4"/>
  <c r="G93" i="11"/>
  <c r="M88" i="2"/>
  <c r="F93" i="11"/>
  <c r="K88" i="2"/>
  <c r="E93" i="11"/>
  <c r="H88" i="2"/>
  <c r="D93" i="11"/>
  <c r="B93" i="11"/>
  <c r="C92" i="11"/>
  <c r="K92" i="11" s="1"/>
  <c r="M87" i="4"/>
  <c r="N87" i="4"/>
  <c r="O30" i="8"/>
  <c r="F30" i="8"/>
  <c r="G30" i="8"/>
  <c r="J30" i="8"/>
  <c r="K30" i="8" s="1"/>
  <c r="O92" i="11" s="1"/>
  <c r="M87" i="2"/>
  <c r="N87" i="2"/>
  <c r="L30" i="8"/>
  <c r="H30" i="8"/>
  <c r="I30" i="8"/>
  <c r="M30" i="8" s="1"/>
  <c r="N30" i="8" s="1"/>
  <c r="I92" i="11"/>
  <c r="K87" i="4"/>
  <c r="H92" i="11"/>
  <c r="H87" i="4"/>
  <c r="G92" i="11"/>
  <c r="F92" i="11"/>
  <c r="K87" i="2"/>
  <c r="E92" i="11"/>
  <c r="H87" i="2"/>
  <c r="D92" i="11"/>
  <c r="B92" i="11"/>
  <c r="C91" i="11"/>
  <c r="K91" i="11" s="1"/>
  <c r="M86" i="4"/>
  <c r="H86" i="4"/>
  <c r="N86" i="4"/>
  <c r="O29" i="8"/>
  <c r="P29" i="8" s="1"/>
  <c r="Q29" i="8" s="1"/>
  <c r="F29" i="8"/>
  <c r="G29" i="8"/>
  <c r="J29" i="8"/>
  <c r="K29" i="8" s="1"/>
  <c r="N91" i="11"/>
  <c r="M86" i="2"/>
  <c r="H86" i="2"/>
  <c r="N86" i="2"/>
  <c r="L29" i="8"/>
  <c r="H29" i="8"/>
  <c r="I29" i="8"/>
  <c r="M29" i="8"/>
  <c r="N29" i="8" s="1"/>
  <c r="L91" i="11"/>
  <c r="I91" i="11"/>
  <c r="K86" i="4"/>
  <c r="H91" i="11"/>
  <c r="G91" i="11"/>
  <c r="F91" i="11"/>
  <c r="K86" i="2"/>
  <c r="E91" i="11"/>
  <c r="D91" i="11"/>
  <c r="B91" i="11"/>
  <c r="C90" i="11"/>
  <c r="N90" i="11"/>
  <c r="M85" i="4"/>
  <c r="I90" i="11"/>
  <c r="K85" i="4"/>
  <c r="H90" i="11"/>
  <c r="H85" i="4"/>
  <c r="G90" i="11"/>
  <c r="M85" i="2"/>
  <c r="F90" i="11"/>
  <c r="K85" i="2"/>
  <c r="E90" i="11"/>
  <c r="H85" i="2"/>
  <c r="D90" i="11"/>
  <c r="B90" i="11"/>
  <c r="C89" i="11"/>
  <c r="M84" i="4"/>
  <c r="I89" i="11"/>
  <c r="K84" i="4"/>
  <c r="H89" i="11"/>
  <c r="H84" i="4"/>
  <c r="G89" i="11"/>
  <c r="M84" i="2"/>
  <c r="F89" i="11"/>
  <c r="K84" i="2"/>
  <c r="E89" i="11"/>
  <c r="H84" i="2"/>
  <c r="D89" i="11"/>
  <c r="B89" i="11"/>
  <c r="C88" i="11"/>
  <c r="K88" i="11" s="1"/>
  <c r="M83" i="4"/>
  <c r="I88" i="11"/>
  <c r="K83" i="4"/>
  <c r="H88" i="11"/>
  <c r="H83" i="4"/>
  <c r="G88" i="11"/>
  <c r="M83" i="2"/>
  <c r="F88" i="11"/>
  <c r="K83" i="2"/>
  <c r="E88" i="11"/>
  <c r="H83" i="2"/>
  <c r="D88" i="11"/>
  <c r="B88" i="11"/>
  <c r="C87" i="11"/>
  <c r="K87" i="11" s="1"/>
  <c r="M82" i="4"/>
  <c r="N82" i="4"/>
  <c r="O215" i="8"/>
  <c r="F215" i="8"/>
  <c r="G215" i="8"/>
  <c r="J215" i="8"/>
  <c r="K215" i="8" s="1"/>
  <c r="M82" i="2"/>
  <c r="N82" i="2"/>
  <c r="L215" i="8"/>
  <c r="H215" i="8"/>
  <c r="I215" i="8"/>
  <c r="M215" i="8" s="1"/>
  <c r="N215" i="8" s="1"/>
  <c r="I87" i="11"/>
  <c r="K82" i="4"/>
  <c r="H87" i="11"/>
  <c r="H82" i="4"/>
  <c r="G87" i="11"/>
  <c r="F87" i="11"/>
  <c r="K82" i="2"/>
  <c r="E87" i="11"/>
  <c r="H82" i="2"/>
  <c r="D87" i="11"/>
  <c r="B87" i="11"/>
  <c r="C86" i="11"/>
  <c r="K86" i="11" s="1"/>
  <c r="M81" i="4"/>
  <c r="N81" i="4"/>
  <c r="O211" i="8"/>
  <c r="P211" i="8" s="1"/>
  <c r="Q211" i="8" s="1"/>
  <c r="F211" i="8"/>
  <c r="G211" i="8"/>
  <c r="J211" i="8"/>
  <c r="K211" i="8"/>
  <c r="M81" i="2"/>
  <c r="N81" i="2"/>
  <c r="L211" i="8"/>
  <c r="M211" i="8" s="1"/>
  <c r="N211" i="8" s="1"/>
  <c r="H211" i="8"/>
  <c r="I211" i="8" s="1"/>
  <c r="I86" i="11"/>
  <c r="K81" i="4"/>
  <c r="H86" i="11"/>
  <c r="H81" i="4"/>
  <c r="G86" i="11"/>
  <c r="F86" i="11"/>
  <c r="K81" i="2"/>
  <c r="E86" i="11"/>
  <c r="H81" i="2"/>
  <c r="D86" i="11"/>
  <c r="B86" i="11"/>
  <c r="C85" i="11"/>
  <c r="L85" i="11" s="1"/>
  <c r="M80" i="4"/>
  <c r="N80" i="4"/>
  <c r="O210" i="8"/>
  <c r="F210" i="8"/>
  <c r="G210" i="8"/>
  <c r="J210" i="8"/>
  <c r="K210" i="8" s="1"/>
  <c r="M80" i="2"/>
  <c r="N80" i="2"/>
  <c r="L210" i="8"/>
  <c r="H210" i="8"/>
  <c r="I210" i="8"/>
  <c r="M210" i="8" s="1"/>
  <c r="N210" i="8" s="1"/>
  <c r="I85" i="11"/>
  <c r="K80" i="4"/>
  <c r="H85" i="11"/>
  <c r="H80" i="4"/>
  <c r="G85" i="11"/>
  <c r="F85" i="11"/>
  <c r="K80" i="2"/>
  <c r="E85" i="11"/>
  <c r="H80" i="2"/>
  <c r="D85" i="11"/>
  <c r="B85" i="11"/>
  <c r="C84" i="11"/>
  <c r="K84" i="11" s="1"/>
  <c r="M79" i="4"/>
  <c r="N79" i="4"/>
  <c r="O214" i="8"/>
  <c r="P214" i="8" s="1"/>
  <c r="Q214" i="8" s="1"/>
  <c r="F214" i="8"/>
  <c r="G214" i="8"/>
  <c r="J214" i="8"/>
  <c r="K214" i="8"/>
  <c r="O84" i="11"/>
  <c r="N84" i="11"/>
  <c r="M79" i="2"/>
  <c r="N79" i="2"/>
  <c r="L214" i="8"/>
  <c r="H214" i="8"/>
  <c r="I214" i="8" s="1"/>
  <c r="I84" i="11"/>
  <c r="K79" i="4"/>
  <c r="H84" i="11"/>
  <c r="H79" i="4"/>
  <c r="G84" i="11"/>
  <c r="F84" i="11"/>
  <c r="K79" i="2"/>
  <c r="E84" i="11"/>
  <c r="H79" i="2"/>
  <c r="D84" i="11"/>
  <c r="B84" i="11"/>
  <c r="C83" i="11"/>
  <c r="M83" i="11" s="1"/>
  <c r="M78" i="4"/>
  <c r="I83" i="11"/>
  <c r="K78" i="4"/>
  <c r="H83" i="11"/>
  <c r="H78" i="4"/>
  <c r="G83" i="11"/>
  <c r="M78" i="2"/>
  <c r="F83" i="11"/>
  <c r="K78" i="2"/>
  <c r="E83" i="11"/>
  <c r="H78" i="2"/>
  <c r="D83" i="11"/>
  <c r="B83" i="11"/>
  <c r="C82" i="11"/>
  <c r="K82" i="11" s="1"/>
  <c r="M77" i="4"/>
  <c r="N77" i="4"/>
  <c r="O28" i="8"/>
  <c r="F28" i="8"/>
  <c r="G28" i="8"/>
  <c r="J28" i="8"/>
  <c r="K28" i="8" s="1"/>
  <c r="N82" i="11"/>
  <c r="M77" i="2"/>
  <c r="N77" i="2"/>
  <c r="L28" i="8"/>
  <c r="H28" i="8"/>
  <c r="I28" i="8"/>
  <c r="M28" i="8" s="1"/>
  <c r="N28" i="8" s="1"/>
  <c r="L82" i="11"/>
  <c r="I82" i="11"/>
  <c r="K77" i="4"/>
  <c r="H82" i="11"/>
  <c r="H77" i="4"/>
  <c r="G82" i="11"/>
  <c r="F82" i="11"/>
  <c r="K77" i="2"/>
  <c r="E82" i="11"/>
  <c r="H77" i="2"/>
  <c r="D82" i="11"/>
  <c r="B82" i="11"/>
  <c r="C81" i="11"/>
  <c r="M76" i="4"/>
  <c r="I81" i="11"/>
  <c r="K76" i="4"/>
  <c r="H81" i="11"/>
  <c r="H76" i="4"/>
  <c r="G81" i="11"/>
  <c r="M76" i="2"/>
  <c r="F81" i="11"/>
  <c r="K76" i="2"/>
  <c r="E81" i="11"/>
  <c r="H76" i="2"/>
  <c r="D81" i="11"/>
  <c r="B81" i="11"/>
  <c r="C80" i="11"/>
  <c r="O80" i="11" s="1"/>
  <c r="M75" i="4"/>
  <c r="I80" i="11"/>
  <c r="K75" i="4"/>
  <c r="H80" i="11"/>
  <c r="H75" i="4"/>
  <c r="G80" i="11"/>
  <c r="M75" i="2"/>
  <c r="F80" i="11"/>
  <c r="K75" i="2"/>
  <c r="E80" i="11"/>
  <c r="H75" i="2"/>
  <c r="D80" i="11"/>
  <c r="B80" i="11"/>
  <c r="C79" i="11"/>
  <c r="M74" i="4"/>
  <c r="H74" i="4"/>
  <c r="N74" i="4"/>
  <c r="O27" i="8"/>
  <c r="P27" i="8" s="1"/>
  <c r="Q27" i="8" s="1"/>
  <c r="F27" i="8"/>
  <c r="G27" i="8"/>
  <c r="J27" i="8"/>
  <c r="K27" i="8" s="1"/>
  <c r="O79" i="11" s="1"/>
  <c r="N79" i="11"/>
  <c r="M74" i="2"/>
  <c r="H74" i="2"/>
  <c r="N74" i="2"/>
  <c r="L27" i="8"/>
  <c r="H27" i="8"/>
  <c r="I27" i="8"/>
  <c r="M27" i="8"/>
  <c r="N27" i="8" s="1"/>
  <c r="M79" i="11" s="1"/>
  <c r="K79" i="11"/>
  <c r="I79" i="11"/>
  <c r="K74" i="4"/>
  <c r="H79" i="11"/>
  <c r="G79" i="11"/>
  <c r="F79" i="11"/>
  <c r="K74" i="2"/>
  <c r="E79" i="11"/>
  <c r="D79" i="11"/>
  <c r="B79" i="11"/>
  <c r="C78" i="11"/>
  <c r="M78" i="11" s="1"/>
  <c r="N78" i="11"/>
  <c r="M73" i="4"/>
  <c r="I78" i="11"/>
  <c r="K73" i="4"/>
  <c r="H78" i="11"/>
  <c r="H73" i="4"/>
  <c r="G78" i="11"/>
  <c r="M73" i="2"/>
  <c r="F78" i="11"/>
  <c r="K73" i="2"/>
  <c r="E78" i="11"/>
  <c r="H73" i="2"/>
  <c r="D78" i="11"/>
  <c r="B78" i="11"/>
  <c r="C77" i="11"/>
  <c r="N77" i="11" s="1"/>
  <c r="M72" i="4"/>
  <c r="H72" i="4"/>
  <c r="N72" i="4"/>
  <c r="O209" i="8"/>
  <c r="F209" i="8"/>
  <c r="G209" i="8"/>
  <c r="J209" i="8"/>
  <c r="K209" i="8"/>
  <c r="O77" i="11" s="1"/>
  <c r="P209" i="8"/>
  <c r="Q209" i="8" s="1"/>
  <c r="M72" i="2"/>
  <c r="H72" i="2"/>
  <c r="N72" i="2"/>
  <c r="L209" i="8"/>
  <c r="H209" i="8"/>
  <c r="I209" i="8" s="1"/>
  <c r="K77" i="11"/>
  <c r="I77" i="11"/>
  <c r="K72" i="4"/>
  <c r="H77" i="11"/>
  <c r="G77" i="11"/>
  <c r="F77" i="11"/>
  <c r="K72" i="2"/>
  <c r="E77" i="11"/>
  <c r="D77" i="11"/>
  <c r="B77" i="11"/>
  <c r="C76" i="11"/>
  <c r="N76" i="11"/>
  <c r="M71" i="4"/>
  <c r="I76" i="11"/>
  <c r="K71" i="4"/>
  <c r="H76" i="11"/>
  <c r="H71" i="4"/>
  <c r="G76" i="11"/>
  <c r="M71" i="2"/>
  <c r="F76" i="11"/>
  <c r="K71" i="2"/>
  <c r="E76" i="11"/>
  <c r="H71" i="2"/>
  <c r="D76" i="11"/>
  <c r="B76" i="11"/>
  <c r="C75" i="11"/>
  <c r="M70" i="4"/>
  <c r="I75" i="11"/>
  <c r="K70" i="4"/>
  <c r="H75" i="11"/>
  <c r="H70" i="4"/>
  <c r="G75" i="11"/>
  <c r="M70" i="2"/>
  <c r="F75" i="11"/>
  <c r="K70" i="2"/>
  <c r="E75" i="11"/>
  <c r="H70" i="2"/>
  <c r="D75" i="11"/>
  <c r="B75" i="11"/>
  <c r="C74" i="11"/>
  <c r="K74" i="11" s="1"/>
  <c r="M69" i="4"/>
  <c r="I74" i="11"/>
  <c r="K69" i="4"/>
  <c r="H74" i="11"/>
  <c r="H69" i="4"/>
  <c r="G74" i="11"/>
  <c r="M69" i="2"/>
  <c r="F74" i="11"/>
  <c r="K69" i="2"/>
  <c r="E74" i="11"/>
  <c r="H69" i="2"/>
  <c r="D74" i="11"/>
  <c r="B74" i="11"/>
  <c r="C73" i="11"/>
  <c r="P73" i="11"/>
  <c r="N73" i="11"/>
  <c r="M73" i="11"/>
  <c r="K73" i="11"/>
  <c r="M68" i="4"/>
  <c r="I73" i="11"/>
  <c r="K68" i="4"/>
  <c r="H73" i="11"/>
  <c r="H68" i="4"/>
  <c r="G73" i="11"/>
  <c r="M68" i="2"/>
  <c r="F73" i="11"/>
  <c r="K68" i="2"/>
  <c r="E73" i="11"/>
  <c r="H68" i="2"/>
  <c r="D73" i="11"/>
  <c r="B73" i="11"/>
  <c r="C72" i="11"/>
  <c r="M72" i="11"/>
  <c r="M67" i="4"/>
  <c r="I72" i="11"/>
  <c r="K67" i="4"/>
  <c r="H72" i="11"/>
  <c r="H67" i="4"/>
  <c r="G72" i="11"/>
  <c r="M67" i="2"/>
  <c r="F72" i="11"/>
  <c r="K67" i="2"/>
  <c r="E72" i="11"/>
  <c r="H67" i="2"/>
  <c r="D72" i="11"/>
  <c r="B72" i="11"/>
  <c r="C71" i="11"/>
  <c r="N71" i="11" s="1"/>
  <c r="M71" i="11"/>
  <c r="L71" i="11"/>
  <c r="K71" i="11"/>
  <c r="M66" i="4"/>
  <c r="I71" i="11"/>
  <c r="K66" i="4"/>
  <c r="H71" i="11"/>
  <c r="H66" i="4"/>
  <c r="G71" i="11"/>
  <c r="M66" i="2"/>
  <c r="F71" i="11"/>
  <c r="K66" i="2"/>
  <c r="E71" i="11"/>
  <c r="H66" i="2"/>
  <c r="D71" i="11"/>
  <c r="B71" i="11"/>
  <c r="C70" i="11"/>
  <c r="K70" i="11" s="1"/>
  <c r="M65" i="4"/>
  <c r="H65" i="4"/>
  <c r="N65" i="4"/>
  <c r="O26" i="8"/>
  <c r="P26" i="8" s="1"/>
  <c r="Q26" i="8" s="1"/>
  <c r="P70" i="11" s="1"/>
  <c r="F26" i="8"/>
  <c r="G26" i="8"/>
  <c r="J26" i="8"/>
  <c r="K26" i="8" s="1"/>
  <c r="N70" i="11"/>
  <c r="M65" i="2"/>
  <c r="H65" i="2"/>
  <c r="N65" i="2"/>
  <c r="L26" i="8"/>
  <c r="H26" i="8"/>
  <c r="I26" i="8"/>
  <c r="M26" i="8" s="1"/>
  <c r="N26" i="8" s="1"/>
  <c r="I70" i="11"/>
  <c r="K65" i="4"/>
  <c r="H70" i="11"/>
  <c r="G70" i="11"/>
  <c r="F70" i="11"/>
  <c r="K65" i="2"/>
  <c r="E70" i="11"/>
  <c r="D70" i="11"/>
  <c r="B70" i="11"/>
  <c r="C69" i="11"/>
  <c r="L69" i="11" s="1"/>
  <c r="M64" i="4"/>
  <c r="I69" i="11"/>
  <c r="K64" i="4"/>
  <c r="H69" i="11"/>
  <c r="H64" i="4"/>
  <c r="G69" i="11"/>
  <c r="M64" i="2"/>
  <c r="F69" i="11"/>
  <c r="K64" i="2"/>
  <c r="E69" i="11"/>
  <c r="H64" i="2"/>
  <c r="D69" i="11"/>
  <c r="B69" i="11"/>
  <c r="C68" i="11"/>
  <c r="P68" i="11" s="1"/>
  <c r="M63" i="4"/>
  <c r="I68" i="11"/>
  <c r="K63" i="4"/>
  <c r="H68" i="11"/>
  <c r="H63" i="4"/>
  <c r="G68" i="11"/>
  <c r="M63" i="2"/>
  <c r="F68" i="11"/>
  <c r="K63" i="2"/>
  <c r="E68" i="11"/>
  <c r="H63" i="2"/>
  <c r="D68" i="11"/>
  <c r="B68" i="11"/>
  <c r="C67" i="11"/>
  <c r="O67" i="11"/>
  <c r="N67" i="11"/>
  <c r="M67" i="11"/>
  <c r="K67" i="11"/>
  <c r="M62" i="4"/>
  <c r="I67" i="11"/>
  <c r="K62" i="4"/>
  <c r="H67" i="11"/>
  <c r="H62" i="4"/>
  <c r="G67" i="11"/>
  <c r="M62" i="2"/>
  <c r="F67" i="11"/>
  <c r="K62" i="2"/>
  <c r="E67" i="11"/>
  <c r="H62" i="2"/>
  <c r="D67" i="11"/>
  <c r="B67" i="11"/>
  <c r="C66" i="11"/>
  <c r="P66" i="11" s="1"/>
  <c r="N66" i="11"/>
  <c r="L66" i="11"/>
  <c r="M61" i="4"/>
  <c r="I66" i="11"/>
  <c r="K61" i="4"/>
  <c r="H66" i="11"/>
  <c r="H61" i="4"/>
  <c r="G66" i="11"/>
  <c r="M61" i="2"/>
  <c r="F66" i="11"/>
  <c r="K61" i="2"/>
  <c r="E66" i="11"/>
  <c r="H61" i="2"/>
  <c r="D66" i="11"/>
  <c r="B66" i="11"/>
  <c r="C65" i="11"/>
  <c r="L65" i="11" s="1"/>
  <c r="P65" i="11"/>
  <c r="O65" i="11"/>
  <c r="N65" i="11"/>
  <c r="M65" i="11"/>
  <c r="K65" i="11"/>
  <c r="M60" i="4"/>
  <c r="I65" i="11"/>
  <c r="K60" i="4"/>
  <c r="H65" i="11"/>
  <c r="H60" i="4"/>
  <c r="G65" i="11"/>
  <c r="M60" i="2"/>
  <c r="F65" i="11"/>
  <c r="K60" i="2"/>
  <c r="E65" i="11"/>
  <c r="H60" i="2"/>
  <c r="D65" i="11"/>
  <c r="B65" i="11"/>
  <c r="C64" i="11"/>
  <c r="L64" i="11" s="1"/>
  <c r="M59" i="4"/>
  <c r="N59" i="4"/>
  <c r="O24" i="8"/>
  <c r="F24" i="8"/>
  <c r="G24" i="8"/>
  <c r="J24" i="8"/>
  <c r="K24" i="8" s="1"/>
  <c r="M59" i="2"/>
  <c r="N59" i="2"/>
  <c r="L24" i="8"/>
  <c r="H24" i="8"/>
  <c r="I24" i="8"/>
  <c r="M24" i="8" s="1"/>
  <c r="N24" i="8" s="1"/>
  <c r="I64" i="11"/>
  <c r="K59" i="4"/>
  <c r="H64" i="11"/>
  <c r="H59" i="4"/>
  <c r="G64" i="11"/>
  <c r="F64" i="11"/>
  <c r="K59" i="2"/>
  <c r="E64" i="11"/>
  <c r="H59" i="2"/>
  <c r="D64" i="11"/>
  <c r="B64" i="11"/>
  <c r="C63" i="11"/>
  <c r="N63" i="11" s="1"/>
  <c r="M58" i="4"/>
  <c r="N58" i="4"/>
  <c r="O23" i="8"/>
  <c r="P23" i="8" s="1"/>
  <c r="Q23" i="8" s="1"/>
  <c r="F23" i="8"/>
  <c r="G23" i="8"/>
  <c r="J23" i="8"/>
  <c r="K23" i="8"/>
  <c r="O63" i="11"/>
  <c r="M58" i="2"/>
  <c r="N58" i="2"/>
  <c r="L23" i="8"/>
  <c r="H23" i="8"/>
  <c r="I23" i="8" s="1"/>
  <c r="I63" i="11"/>
  <c r="K58" i="4"/>
  <c r="H63" i="11"/>
  <c r="H58" i="4"/>
  <c r="G63" i="11"/>
  <c r="F63" i="11"/>
  <c r="K58" i="2"/>
  <c r="E63" i="11"/>
  <c r="H58" i="2"/>
  <c r="D63" i="11"/>
  <c r="B63" i="11"/>
  <c r="C62" i="11"/>
  <c r="L62" i="11" s="1"/>
  <c r="M57" i="4"/>
  <c r="I62" i="11"/>
  <c r="K57" i="4"/>
  <c r="H62" i="11"/>
  <c r="H57" i="4"/>
  <c r="G62" i="11"/>
  <c r="M57" i="2"/>
  <c r="F62" i="11"/>
  <c r="K57" i="2"/>
  <c r="E62" i="11"/>
  <c r="H57" i="2"/>
  <c r="D62" i="11"/>
  <c r="B62" i="11"/>
  <c r="C61" i="11"/>
  <c r="O61" i="11" s="1"/>
  <c r="M61" i="11"/>
  <c r="L61" i="11"/>
  <c r="M56" i="4"/>
  <c r="I61" i="11"/>
  <c r="K56" i="4"/>
  <c r="H61" i="11"/>
  <c r="H56" i="4"/>
  <c r="G61" i="11"/>
  <c r="M56" i="2"/>
  <c r="F61" i="11"/>
  <c r="K56" i="2"/>
  <c r="E61" i="11"/>
  <c r="H56" i="2"/>
  <c r="D61" i="11"/>
  <c r="B61" i="11"/>
  <c r="C60" i="11"/>
  <c r="O60" i="11"/>
  <c r="M55" i="4"/>
  <c r="I60" i="11"/>
  <c r="K55" i="4"/>
  <c r="H60" i="11"/>
  <c r="H55" i="4"/>
  <c r="G60" i="11"/>
  <c r="M55" i="2"/>
  <c r="F60" i="11"/>
  <c r="K55" i="2"/>
  <c r="E60" i="11"/>
  <c r="H55" i="2"/>
  <c r="D60" i="11"/>
  <c r="B60" i="11"/>
  <c r="C59" i="11"/>
  <c r="O59" i="11"/>
  <c r="M59" i="11"/>
  <c r="L59" i="11"/>
  <c r="M54" i="4"/>
  <c r="I59" i="11"/>
  <c r="K54" i="4"/>
  <c r="H59" i="11"/>
  <c r="H54" i="4"/>
  <c r="G59" i="11"/>
  <c r="M54" i="2"/>
  <c r="F59" i="11"/>
  <c r="K54" i="2"/>
  <c r="E59" i="11"/>
  <c r="H54" i="2"/>
  <c r="D59" i="11"/>
  <c r="B59" i="11"/>
  <c r="C58" i="11"/>
  <c r="L58" i="11" s="1"/>
  <c r="P58" i="11"/>
  <c r="M53" i="4"/>
  <c r="I58" i="11"/>
  <c r="K53" i="4"/>
  <c r="H58" i="11"/>
  <c r="H53" i="4"/>
  <c r="G58" i="11"/>
  <c r="M53" i="2"/>
  <c r="F58" i="11"/>
  <c r="K53" i="2"/>
  <c r="E58" i="11"/>
  <c r="H53" i="2"/>
  <c r="D58" i="11"/>
  <c r="B58" i="11"/>
  <c r="C57" i="11"/>
  <c r="P57" i="11" s="1"/>
  <c r="O57" i="11"/>
  <c r="M52" i="4"/>
  <c r="I57" i="11"/>
  <c r="K52" i="4"/>
  <c r="H57" i="11"/>
  <c r="H52" i="4"/>
  <c r="G57" i="11"/>
  <c r="M52" i="2"/>
  <c r="F57" i="11"/>
  <c r="K52" i="2"/>
  <c r="E57" i="11"/>
  <c r="H52" i="2"/>
  <c r="D57" i="11"/>
  <c r="B57" i="11"/>
  <c r="C51" i="11"/>
  <c r="M51" i="4"/>
  <c r="I51" i="11"/>
  <c r="K51" i="4"/>
  <c r="H51" i="11"/>
  <c r="H51" i="4"/>
  <c r="G51" i="11"/>
  <c r="M51" i="2"/>
  <c r="F51" i="11"/>
  <c r="K51" i="2"/>
  <c r="E51" i="11"/>
  <c r="H51" i="2"/>
  <c r="D51" i="11"/>
  <c r="B51" i="11"/>
  <c r="C50" i="11"/>
  <c r="M50" i="4"/>
  <c r="I50" i="11"/>
  <c r="K50" i="4"/>
  <c r="H50" i="11"/>
  <c r="H50" i="4"/>
  <c r="G50" i="11"/>
  <c r="M50" i="2"/>
  <c r="F50" i="11"/>
  <c r="K50" i="2"/>
  <c r="E50" i="11"/>
  <c r="H50" i="2"/>
  <c r="D50" i="11"/>
  <c r="B50" i="11"/>
  <c r="C49" i="11"/>
  <c r="L49" i="11" s="1"/>
  <c r="M49" i="4"/>
  <c r="I49" i="11"/>
  <c r="K49" i="4"/>
  <c r="H49" i="11"/>
  <c r="H49" i="4"/>
  <c r="G49" i="11"/>
  <c r="M49" i="2"/>
  <c r="F49" i="11"/>
  <c r="K49" i="2"/>
  <c r="E49" i="11"/>
  <c r="H49" i="2"/>
  <c r="D49" i="11"/>
  <c r="B49" i="11"/>
  <c r="C48" i="11"/>
  <c r="N48" i="11"/>
  <c r="M48" i="11"/>
  <c r="L48" i="11"/>
  <c r="M48" i="4"/>
  <c r="I48" i="11"/>
  <c r="K48" i="4"/>
  <c r="H48" i="11"/>
  <c r="H48" i="4"/>
  <c r="G48" i="11"/>
  <c r="M48" i="2"/>
  <c r="F48" i="11"/>
  <c r="K48" i="2"/>
  <c r="E48" i="11"/>
  <c r="H48" i="2"/>
  <c r="D48" i="11"/>
  <c r="B48" i="11"/>
  <c r="C47" i="11"/>
  <c r="L47" i="11" s="1"/>
  <c r="O47" i="11"/>
  <c r="M47" i="4"/>
  <c r="I47" i="11"/>
  <c r="K47" i="4"/>
  <c r="H47" i="11"/>
  <c r="H47" i="4"/>
  <c r="G47" i="11"/>
  <c r="M47" i="2"/>
  <c r="F47" i="11"/>
  <c r="K47" i="2"/>
  <c r="E47" i="11"/>
  <c r="H47" i="2"/>
  <c r="D47" i="11"/>
  <c r="B47" i="11"/>
  <c r="C46" i="11"/>
  <c r="N46" i="11" s="1"/>
  <c r="M46" i="4"/>
  <c r="N46" i="4"/>
  <c r="O21" i="8"/>
  <c r="J21" i="8"/>
  <c r="K21" i="8"/>
  <c r="P21" i="8" s="1"/>
  <c r="Q21" i="8" s="1"/>
  <c r="M46" i="2"/>
  <c r="N46" i="2"/>
  <c r="L21" i="8"/>
  <c r="M21" i="8" s="1"/>
  <c r="N21" i="8" s="1"/>
  <c r="H21" i="8"/>
  <c r="I21" i="8" s="1"/>
  <c r="L46" i="11" s="1"/>
  <c r="I46" i="11"/>
  <c r="K46" i="4"/>
  <c r="H46" i="11"/>
  <c r="H46" i="4"/>
  <c r="G46" i="11"/>
  <c r="F46" i="11"/>
  <c r="K46" i="2"/>
  <c r="E46" i="11"/>
  <c r="H46" i="2"/>
  <c r="D46" i="11"/>
  <c r="B46" i="11"/>
  <c r="C45" i="11"/>
  <c r="O45" i="11" s="1"/>
  <c r="M45" i="4"/>
  <c r="I45" i="11"/>
  <c r="K45" i="4"/>
  <c r="H45" i="11"/>
  <c r="H45" i="4"/>
  <c r="G45" i="11"/>
  <c r="M45" i="2"/>
  <c r="F45" i="11"/>
  <c r="K45" i="2"/>
  <c r="E45" i="11"/>
  <c r="H45" i="2"/>
  <c r="D45" i="11"/>
  <c r="B45" i="11"/>
  <c r="C44" i="11"/>
  <c r="L44" i="11" s="1"/>
  <c r="F21" i="8"/>
  <c r="G21" i="8"/>
  <c r="P44" i="11"/>
  <c r="O44" i="11"/>
  <c r="N44" i="11"/>
  <c r="M44" i="2"/>
  <c r="N44" i="2"/>
  <c r="M44" i="11"/>
  <c r="K44" i="11"/>
  <c r="M44" i="4"/>
  <c r="I44" i="11"/>
  <c r="K44" i="4"/>
  <c r="H44" i="11"/>
  <c r="H44" i="4"/>
  <c r="G44" i="11"/>
  <c r="F44" i="11"/>
  <c r="K44" i="2"/>
  <c r="E44" i="11"/>
  <c r="H44" i="2"/>
  <c r="D44" i="11"/>
  <c r="B44" i="11"/>
  <c r="C43" i="11"/>
  <c r="N43" i="11" s="1"/>
  <c r="M43" i="4"/>
  <c r="N43" i="4"/>
  <c r="O20" i="8"/>
  <c r="J20" i="8"/>
  <c r="K20" i="8"/>
  <c r="P20" i="8"/>
  <c r="Q20" i="8" s="1"/>
  <c r="P43" i="11" s="1"/>
  <c r="M43" i="2"/>
  <c r="N43" i="2"/>
  <c r="L20" i="8"/>
  <c r="H20" i="8"/>
  <c r="I20" i="8" s="1"/>
  <c r="K43" i="11"/>
  <c r="I43" i="11"/>
  <c r="K43" i="4"/>
  <c r="H43" i="11"/>
  <c r="H43" i="4"/>
  <c r="G43" i="11"/>
  <c r="F43" i="11"/>
  <c r="K43" i="2"/>
  <c r="E43" i="11"/>
  <c r="H43" i="2"/>
  <c r="D43" i="11"/>
  <c r="B43" i="11"/>
  <c r="C42" i="11"/>
  <c r="M42" i="4"/>
  <c r="I42" i="11"/>
  <c r="K42" i="4"/>
  <c r="H42" i="11"/>
  <c r="H42" i="4"/>
  <c r="G42" i="11"/>
  <c r="M42" i="2"/>
  <c r="F42" i="11"/>
  <c r="K42" i="2"/>
  <c r="E42" i="11"/>
  <c r="H42" i="2"/>
  <c r="D42" i="11"/>
  <c r="B42" i="11"/>
  <c r="C41" i="11"/>
  <c r="P41" i="11" s="1"/>
  <c r="F20" i="8"/>
  <c r="G20" i="8"/>
  <c r="O41" i="11"/>
  <c r="M41" i="2"/>
  <c r="N41" i="2"/>
  <c r="M41" i="4"/>
  <c r="I41" i="11"/>
  <c r="K41" i="4"/>
  <c r="H41" i="11"/>
  <c r="H41" i="4"/>
  <c r="G41" i="11"/>
  <c r="F41" i="11"/>
  <c r="K41" i="2"/>
  <c r="E41" i="11"/>
  <c r="H41" i="2"/>
  <c r="D41" i="11"/>
  <c r="B41" i="11"/>
  <c r="C40" i="11"/>
  <c r="P40" i="11"/>
  <c r="O40" i="11"/>
  <c r="M40" i="4"/>
  <c r="I40" i="11"/>
  <c r="K40" i="4"/>
  <c r="H40" i="11"/>
  <c r="H40" i="4"/>
  <c r="G40" i="11"/>
  <c r="M40" i="2"/>
  <c r="F40" i="11"/>
  <c r="K40" i="2"/>
  <c r="E40" i="11"/>
  <c r="H40" i="2"/>
  <c r="D40" i="11"/>
  <c r="B40" i="11"/>
  <c r="C39" i="11"/>
  <c r="M39" i="4"/>
  <c r="I39" i="11"/>
  <c r="K39" i="4"/>
  <c r="H39" i="11"/>
  <c r="H39" i="4"/>
  <c r="G39" i="11"/>
  <c r="M39" i="2"/>
  <c r="F39" i="11"/>
  <c r="K39" i="2"/>
  <c r="E39" i="11"/>
  <c r="H39" i="2"/>
  <c r="D39" i="11"/>
  <c r="B39" i="11"/>
  <c r="C38" i="11"/>
  <c r="M38" i="11" s="1"/>
  <c r="O38" i="11"/>
  <c r="N38" i="11"/>
  <c r="M38" i="4"/>
  <c r="I38" i="11"/>
  <c r="K38" i="4"/>
  <c r="H38" i="11"/>
  <c r="H38" i="4"/>
  <c r="G38" i="11"/>
  <c r="M38" i="2"/>
  <c r="F38" i="11"/>
  <c r="K38" i="2"/>
  <c r="E38" i="11"/>
  <c r="H38" i="2"/>
  <c r="D38" i="11"/>
  <c r="B38" i="11"/>
  <c r="C37" i="11"/>
  <c r="L37" i="11" s="1"/>
  <c r="P37" i="11"/>
  <c r="O37" i="11"/>
  <c r="N37" i="11"/>
  <c r="M37" i="11"/>
  <c r="K37" i="11"/>
  <c r="M37" i="4"/>
  <c r="I37" i="11"/>
  <c r="K37" i="4"/>
  <c r="H37" i="11"/>
  <c r="H37" i="4"/>
  <c r="G37" i="11"/>
  <c r="M37" i="2"/>
  <c r="F37" i="11"/>
  <c r="K37" i="2"/>
  <c r="E37" i="11"/>
  <c r="H37" i="2"/>
  <c r="D37" i="11"/>
  <c r="B37" i="11"/>
  <c r="C36" i="11"/>
  <c r="O36" i="11"/>
  <c r="N36" i="11"/>
  <c r="M36" i="4"/>
  <c r="I36" i="11"/>
  <c r="K36" i="4"/>
  <c r="H36" i="11"/>
  <c r="H36" i="4"/>
  <c r="G36" i="11"/>
  <c r="M36" i="2"/>
  <c r="F36" i="11"/>
  <c r="K36" i="2"/>
  <c r="E36" i="11"/>
  <c r="H36" i="2"/>
  <c r="D36" i="11"/>
  <c r="B36" i="11"/>
  <c r="C35" i="11"/>
  <c r="K35" i="11" s="1"/>
  <c r="M35" i="4"/>
  <c r="H35" i="4"/>
  <c r="N35" i="4"/>
  <c r="O19" i="8"/>
  <c r="J19" i="8"/>
  <c r="K19" i="8"/>
  <c r="P19" i="8"/>
  <c r="Q19" i="8" s="1"/>
  <c r="N35" i="11"/>
  <c r="M35" i="2"/>
  <c r="H35" i="2"/>
  <c r="N35" i="2"/>
  <c r="L19" i="8"/>
  <c r="M19" i="8" s="1"/>
  <c r="N19" i="8" s="1"/>
  <c r="H19" i="8"/>
  <c r="I19" i="8" s="1"/>
  <c r="I35" i="11"/>
  <c r="K35" i="4"/>
  <c r="H35" i="11"/>
  <c r="G35" i="11"/>
  <c r="F35" i="11"/>
  <c r="K35" i="2"/>
  <c r="E35" i="11"/>
  <c r="D35" i="11"/>
  <c r="B35" i="11"/>
  <c r="C34" i="11"/>
  <c r="K34" i="11" s="1"/>
  <c r="P34" i="11"/>
  <c r="M34" i="4"/>
  <c r="I34" i="11"/>
  <c r="K34" i="4"/>
  <c r="H34" i="11"/>
  <c r="H34" i="4"/>
  <c r="G34" i="11"/>
  <c r="M34" i="2"/>
  <c r="F34" i="11"/>
  <c r="K34" i="2"/>
  <c r="E34" i="11"/>
  <c r="H34" i="2"/>
  <c r="D34" i="11"/>
  <c r="B34" i="11"/>
  <c r="C33" i="11"/>
  <c r="O33" i="11" s="1"/>
  <c r="F19" i="8"/>
  <c r="G19" i="8"/>
  <c r="M33" i="2"/>
  <c r="H33" i="2"/>
  <c r="N33" i="2"/>
  <c r="M33" i="11"/>
  <c r="M33" i="4"/>
  <c r="I33" i="11"/>
  <c r="K33" i="4"/>
  <c r="H33" i="11"/>
  <c r="H33" i="4"/>
  <c r="G33" i="11"/>
  <c r="F33" i="11"/>
  <c r="K33" i="2"/>
  <c r="E33" i="11"/>
  <c r="D33" i="11"/>
  <c r="B33" i="11"/>
  <c r="C32" i="11"/>
  <c r="L32" i="11" s="1"/>
  <c r="O32" i="11"/>
  <c r="M32" i="11"/>
  <c r="M32" i="4"/>
  <c r="I32" i="11"/>
  <c r="K32" i="4"/>
  <c r="H32" i="11"/>
  <c r="H32" i="4"/>
  <c r="G32" i="11"/>
  <c r="M32" i="2"/>
  <c r="F32" i="11"/>
  <c r="K32" i="2"/>
  <c r="E32" i="11"/>
  <c r="H32" i="2"/>
  <c r="D32" i="11"/>
  <c r="B32" i="11"/>
  <c r="C31" i="11"/>
  <c r="P31" i="11" s="1"/>
  <c r="O31" i="11"/>
  <c r="N31" i="11"/>
  <c r="M31" i="11"/>
  <c r="L31" i="11"/>
  <c r="K31" i="11"/>
  <c r="M31" i="4"/>
  <c r="I31" i="11"/>
  <c r="K31" i="4"/>
  <c r="H31" i="11"/>
  <c r="H31" i="4"/>
  <c r="G31" i="11"/>
  <c r="M31" i="2"/>
  <c r="F31" i="11"/>
  <c r="K31" i="2"/>
  <c r="E31" i="11"/>
  <c r="H31" i="2"/>
  <c r="D31" i="11"/>
  <c r="B31" i="11"/>
  <c r="C30" i="11"/>
  <c r="L30" i="11" s="1"/>
  <c r="P30" i="11"/>
  <c r="M30" i="4"/>
  <c r="I30" i="11"/>
  <c r="K30" i="4"/>
  <c r="H30" i="11"/>
  <c r="H30" i="4"/>
  <c r="G30" i="11"/>
  <c r="M30" i="2"/>
  <c r="F30" i="11"/>
  <c r="K30" i="2"/>
  <c r="E30" i="11"/>
  <c r="H30" i="2"/>
  <c r="D30" i="11"/>
  <c r="B30" i="11"/>
  <c r="C29" i="11"/>
  <c r="P29" i="11" s="1"/>
  <c r="O29" i="11"/>
  <c r="M29" i="4"/>
  <c r="I29" i="11"/>
  <c r="K29" i="4"/>
  <c r="H29" i="11"/>
  <c r="H29" i="4"/>
  <c r="G29" i="11"/>
  <c r="M29" i="2"/>
  <c r="F29" i="11"/>
  <c r="K29" i="2"/>
  <c r="E29" i="11"/>
  <c r="H29" i="2"/>
  <c r="D29" i="11"/>
  <c r="B29" i="11"/>
  <c r="C28" i="11"/>
  <c r="M28" i="4"/>
  <c r="I28" i="11"/>
  <c r="K28" i="4"/>
  <c r="H28" i="11"/>
  <c r="H28" i="4"/>
  <c r="G28" i="11"/>
  <c r="M28" i="2"/>
  <c r="F28" i="11"/>
  <c r="K28" i="2"/>
  <c r="E28" i="11"/>
  <c r="H28" i="2"/>
  <c r="D28" i="11"/>
  <c r="B28" i="11"/>
  <c r="C27" i="11"/>
  <c r="M27" i="4"/>
  <c r="I27" i="11"/>
  <c r="K27" i="4"/>
  <c r="H27" i="11"/>
  <c r="H27" i="4"/>
  <c r="G27" i="11"/>
  <c r="M27" i="2"/>
  <c r="F27" i="11"/>
  <c r="K27" i="2"/>
  <c r="E27" i="11"/>
  <c r="H27" i="2"/>
  <c r="D27" i="11"/>
  <c r="B27" i="11"/>
  <c r="C26" i="11"/>
  <c r="L26" i="11" s="1"/>
  <c r="M26" i="4"/>
  <c r="I26" i="11"/>
  <c r="K26" i="4"/>
  <c r="H26" i="11"/>
  <c r="H26" i="4"/>
  <c r="G26" i="11"/>
  <c r="M26" i="2"/>
  <c r="F26" i="11"/>
  <c r="K26" i="2"/>
  <c r="E26" i="11"/>
  <c r="H26" i="2"/>
  <c r="D26" i="11"/>
  <c r="B26" i="11"/>
  <c r="C25" i="11"/>
  <c r="N25" i="11" s="1"/>
  <c r="M25" i="4"/>
  <c r="N25" i="4"/>
  <c r="O18" i="8"/>
  <c r="F18" i="8"/>
  <c r="G18" i="8"/>
  <c r="J18" i="8"/>
  <c r="K18" i="8"/>
  <c r="P18" i="8"/>
  <c r="Q18" i="8" s="1"/>
  <c r="P25" i="11" s="1"/>
  <c r="M25" i="2"/>
  <c r="N25" i="2"/>
  <c r="L18" i="8"/>
  <c r="H18" i="8"/>
  <c r="I18" i="8" s="1"/>
  <c r="I25" i="11"/>
  <c r="K25" i="4"/>
  <c r="H25" i="11"/>
  <c r="H25" i="4"/>
  <c r="G25" i="11"/>
  <c r="F25" i="11"/>
  <c r="K25" i="2"/>
  <c r="E25" i="11"/>
  <c r="H25" i="2"/>
  <c r="D25" i="11"/>
  <c r="B25" i="11"/>
  <c r="C24" i="11"/>
  <c r="K24" i="11" s="1"/>
  <c r="M24" i="4"/>
  <c r="H24" i="4"/>
  <c r="N24" i="4"/>
  <c r="O17" i="8"/>
  <c r="F17" i="8"/>
  <c r="G17" i="8"/>
  <c r="J17" i="8"/>
  <c r="K17" i="8" s="1"/>
  <c r="M24" i="2"/>
  <c r="H24" i="2"/>
  <c r="N24" i="2"/>
  <c r="L17" i="8"/>
  <c r="H17" i="8"/>
  <c r="I17" i="8" s="1"/>
  <c r="I24" i="11"/>
  <c r="K24" i="4"/>
  <c r="H24" i="11"/>
  <c r="G24" i="11"/>
  <c r="F24" i="11"/>
  <c r="K24" i="2"/>
  <c r="E24" i="11"/>
  <c r="D24" i="11"/>
  <c r="B24" i="11"/>
  <c r="C23" i="11"/>
  <c r="L23" i="11" s="1"/>
  <c r="P23" i="11"/>
  <c r="M23" i="11"/>
  <c r="M23" i="4"/>
  <c r="I23" i="11"/>
  <c r="K23" i="4"/>
  <c r="H23" i="11"/>
  <c r="H23" i="4"/>
  <c r="G23" i="11"/>
  <c r="M23" i="2"/>
  <c r="F23" i="11"/>
  <c r="K23" i="2"/>
  <c r="E23" i="11"/>
  <c r="H23" i="2"/>
  <c r="D23" i="11"/>
  <c r="B23" i="11"/>
  <c r="C22" i="11"/>
  <c r="O22" i="11" s="1"/>
  <c r="M22" i="4"/>
  <c r="H22" i="4"/>
  <c r="N22" i="4"/>
  <c r="O16" i="8"/>
  <c r="P16" i="8" s="1"/>
  <c r="Q16" i="8" s="1"/>
  <c r="F16" i="8"/>
  <c r="G16" i="8"/>
  <c r="J16" i="8"/>
  <c r="K16" i="8"/>
  <c r="M22" i="2"/>
  <c r="H22" i="2"/>
  <c r="N22" i="2"/>
  <c r="L16" i="8"/>
  <c r="H16" i="8"/>
  <c r="I16" i="8" s="1"/>
  <c r="K22" i="11"/>
  <c r="I22" i="11"/>
  <c r="K22" i="4"/>
  <c r="H22" i="11"/>
  <c r="G22" i="11"/>
  <c r="F22" i="11"/>
  <c r="K22" i="2"/>
  <c r="E22" i="11"/>
  <c r="D22" i="11"/>
  <c r="B22" i="11"/>
  <c r="C21" i="11"/>
  <c r="P21" i="11" s="1"/>
  <c r="N21" i="11"/>
  <c r="M21" i="11"/>
  <c r="M21" i="4"/>
  <c r="I21" i="11"/>
  <c r="K21" i="4"/>
  <c r="H21" i="11"/>
  <c r="H21" i="4"/>
  <c r="G21" i="11"/>
  <c r="M21" i="2"/>
  <c r="F21" i="11"/>
  <c r="K21" i="2"/>
  <c r="E21" i="11"/>
  <c r="H21" i="2"/>
  <c r="D21" i="11"/>
  <c r="B21" i="11"/>
  <c r="C20" i="11"/>
  <c r="L20" i="11" s="1"/>
  <c r="N20" i="11"/>
  <c r="M20" i="4"/>
  <c r="I20" i="11"/>
  <c r="K20" i="4"/>
  <c r="H20" i="11"/>
  <c r="H20" i="4"/>
  <c r="G20" i="11"/>
  <c r="M20" i="2"/>
  <c r="F20" i="11"/>
  <c r="K20" i="2"/>
  <c r="E20" i="11"/>
  <c r="H20" i="2"/>
  <c r="D20" i="11"/>
  <c r="B20" i="11"/>
  <c r="C19" i="11"/>
  <c r="P19" i="11" s="1"/>
  <c r="M19" i="4"/>
  <c r="I19" i="11"/>
  <c r="K19" i="4"/>
  <c r="H19" i="11"/>
  <c r="H19" i="4"/>
  <c r="G19" i="11"/>
  <c r="M19" i="2"/>
  <c r="F19" i="11"/>
  <c r="K19" i="2"/>
  <c r="E19" i="11"/>
  <c r="H19" i="2"/>
  <c r="D19" i="11"/>
  <c r="B19" i="11"/>
  <c r="C18" i="11"/>
  <c r="P18" i="11"/>
  <c r="O18" i="11"/>
  <c r="M18" i="11"/>
  <c r="K18" i="11"/>
  <c r="M18" i="4"/>
  <c r="I18" i="11"/>
  <c r="K18" i="4"/>
  <c r="H18" i="11"/>
  <c r="H18" i="4"/>
  <c r="G18" i="11"/>
  <c r="M18" i="2"/>
  <c r="F18" i="11"/>
  <c r="K18" i="2"/>
  <c r="E18" i="11"/>
  <c r="H18" i="2"/>
  <c r="D18" i="11"/>
  <c r="B18" i="11"/>
  <c r="C17" i="11"/>
  <c r="K17" i="11" s="1"/>
  <c r="M17" i="4"/>
  <c r="H17" i="4"/>
  <c r="N17" i="4"/>
  <c r="O15" i="8"/>
  <c r="P15" i="8" s="1"/>
  <c r="Q15" i="8" s="1"/>
  <c r="P17" i="11" s="1"/>
  <c r="F15" i="8"/>
  <c r="G15" i="8"/>
  <c r="J15" i="8"/>
  <c r="K15" i="8" s="1"/>
  <c r="O17" i="11" s="1"/>
  <c r="N17" i="11"/>
  <c r="M17" i="2"/>
  <c r="H17" i="2"/>
  <c r="N17" i="2"/>
  <c r="L15" i="8"/>
  <c r="H15" i="8"/>
  <c r="I15" i="8" s="1"/>
  <c r="M15" i="8"/>
  <c r="N15" i="8"/>
  <c r="M17" i="11"/>
  <c r="I17" i="11"/>
  <c r="K17" i="4"/>
  <c r="H17" i="11"/>
  <c r="G17" i="11"/>
  <c r="F17" i="11"/>
  <c r="K17" i="2"/>
  <c r="E17" i="11"/>
  <c r="D17" i="11"/>
  <c r="B17" i="11"/>
  <c r="C16" i="11"/>
  <c r="M16" i="4"/>
  <c r="H16" i="4"/>
  <c r="N16" i="4"/>
  <c r="O14" i="8"/>
  <c r="P14" i="8" s="1"/>
  <c r="Q14" i="8" s="1"/>
  <c r="F14" i="8"/>
  <c r="G14" i="8"/>
  <c r="J14" i="8"/>
  <c r="K14" i="8"/>
  <c r="O16" i="11" s="1"/>
  <c r="N16" i="11"/>
  <c r="M16" i="2"/>
  <c r="H16" i="2"/>
  <c r="N16" i="2"/>
  <c r="L14" i="8"/>
  <c r="H14" i="8"/>
  <c r="I14" i="8"/>
  <c r="L16" i="11" s="1"/>
  <c r="M14" i="8"/>
  <c r="N14" i="8" s="1"/>
  <c r="M16" i="11" s="1"/>
  <c r="K16" i="11"/>
  <c r="I16" i="11"/>
  <c r="K16" i="4"/>
  <c r="H16" i="11"/>
  <c r="G16" i="11"/>
  <c r="F16" i="11"/>
  <c r="K16" i="2"/>
  <c r="E16" i="11"/>
  <c r="D16" i="11"/>
  <c r="B16" i="11"/>
  <c r="C15" i="11"/>
  <c r="K15" i="11" s="1"/>
  <c r="M15" i="4"/>
  <c r="N15" i="4"/>
  <c r="O13" i="8"/>
  <c r="P13" i="8" s="1"/>
  <c r="Q13" i="8" s="1"/>
  <c r="F13" i="8"/>
  <c r="G13" i="8"/>
  <c r="J13" i="8"/>
  <c r="K13" i="8" s="1"/>
  <c r="M15" i="2"/>
  <c r="N15" i="2"/>
  <c r="L13" i="8"/>
  <c r="H13" i="8"/>
  <c r="I13" i="8"/>
  <c r="M13" i="8"/>
  <c r="N13" i="8" s="1"/>
  <c r="I15" i="11"/>
  <c r="K15" i="4"/>
  <c r="H15" i="11"/>
  <c r="H15" i="4"/>
  <c r="G15" i="11"/>
  <c r="F15" i="11"/>
  <c r="K15" i="2"/>
  <c r="E15" i="11"/>
  <c r="H15" i="2"/>
  <c r="D15" i="11"/>
  <c r="B15" i="11"/>
  <c r="C14" i="11"/>
  <c r="M14" i="4"/>
  <c r="H14" i="4"/>
  <c r="N14" i="4"/>
  <c r="O12" i="8"/>
  <c r="P12" i="8" s="1"/>
  <c r="Q12" i="8" s="1"/>
  <c r="F12" i="8"/>
  <c r="G12" i="8"/>
  <c r="J12" i="8"/>
  <c r="K12" i="8"/>
  <c r="M14" i="2"/>
  <c r="H14" i="2"/>
  <c r="N14" i="2"/>
  <c r="L12" i="8"/>
  <c r="H12" i="8"/>
  <c r="I12" i="8"/>
  <c r="M12" i="8"/>
  <c r="N12" i="8" s="1"/>
  <c r="I14" i="11"/>
  <c r="K14" i="4"/>
  <c r="H14" i="11"/>
  <c r="G14" i="11"/>
  <c r="F14" i="11"/>
  <c r="K14" i="2"/>
  <c r="E14" i="11"/>
  <c r="D14" i="11"/>
  <c r="B14" i="11"/>
  <c r="C13" i="11"/>
  <c r="K13" i="11" s="1"/>
  <c r="P13" i="11"/>
  <c r="O13" i="11"/>
  <c r="N13" i="11"/>
  <c r="M13" i="11"/>
  <c r="L13" i="11"/>
  <c r="M13" i="4"/>
  <c r="I13" i="11"/>
  <c r="K13" i="4"/>
  <c r="H13" i="11"/>
  <c r="H13" i="4"/>
  <c r="G13" i="11"/>
  <c r="M13" i="2"/>
  <c r="F13" i="11"/>
  <c r="K13" i="2"/>
  <c r="E13" i="11"/>
  <c r="H13" i="2"/>
  <c r="D13" i="11"/>
  <c r="B13" i="11"/>
  <c r="C12" i="11"/>
  <c r="O12" i="11" s="1"/>
  <c r="P12" i="11"/>
  <c r="N12" i="11"/>
  <c r="M12" i="4"/>
  <c r="I12" i="11"/>
  <c r="K12" i="4"/>
  <c r="H12" i="11"/>
  <c r="H12" i="4"/>
  <c r="G12" i="11"/>
  <c r="M12" i="2"/>
  <c r="F12" i="11"/>
  <c r="K12" i="2"/>
  <c r="E12" i="11"/>
  <c r="H12" i="2"/>
  <c r="D12" i="11"/>
  <c r="B12" i="11"/>
  <c r="C11" i="11"/>
  <c r="K11" i="11" s="1"/>
  <c r="M11" i="4"/>
  <c r="H11" i="4"/>
  <c r="N11" i="4"/>
  <c r="O11" i="8"/>
  <c r="P11" i="8" s="1"/>
  <c r="Q11" i="8" s="1"/>
  <c r="F11" i="8"/>
  <c r="G11" i="8"/>
  <c r="J11" i="8"/>
  <c r="K11" i="8" s="1"/>
  <c r="N11" i="11"/>
  <c r="M11" i="2"/>
  <c r="H11" i="2"/>
  <c r="N11" i="2"/>
  <c r="L11" i="8"/>
  <c r="H11" i="8"/>
  <c r="I11" i="8" s="1"/>
  <c r="I11" i="11"/>
  <c r="K11" i="4"/>
  <c r="H11" i="11"/>
  <c r="G11" i="11"/>
  <c r="F11" i="11"/>
  <c r="K11" i="2"/>
  <c r="E11" i="11"/>
  <c r="D11" i="11"/>
  <c r="B11" i="11"/>
  <c r="C10" i="11"/>
  <c r="P10" i="11"/>
  <c r="M10" i="4"/>
  <c r="I10" i="11"/>
  <c r="K10" i="4"/>
  <c r="H10" i="11"/>
  <c r="H10" i="4"/>
  <c r="G10" i="11"/>
  <c r="M10" i="2"/>
  <c r="F10" i="11"/>
  <c r="K10" i="2"/>
  <c r="E10" i="11"/>
  <c r="H10" i="2"/>
  <c r="D10" i="11"/>
  <c r="B10" i="11"/>
  <c r="C9" i="11"/>
  <c r="N9" i="11" s="1"/>
  <c r="M9" i="4"/>
  <c r="N9" i="4"/>
  <c r="O10" i="8"/>
  <c r="F10" i="8"/>
  <c r="G10" i="8"/>
  <c r="J10" i="8"/>
  <c r="K10" i="8"/>
  <c r="O9" i="11" s="1"/>
  <c r="P10" i="8"/>
  <c r="Q10" i="8" s="1"/>
  <c r="P9" i="11" s="1"/>
  <c r="M9" i="2"/>
  <c r="N9" i="2"/>
  <c r="L10" i="8"/>
  <c r="M10" i="8" s="1"/>
  <c r="N10" i="8" s="1"/>
  <c r="H10" i="8"/>
  <c r="I10" i="8" s="1"/>
  <c r="L9" i="11" s="1"/>
  <c r="K9" i="11"/>
  <c r="I9" i="11"/>
  <c r="K9" i="4"/>
  <c r="H9" i="11"/>
  <c r="H9" i="4"/>
  <c r="G9" i="11"/>
  <c r="F9" i="11"/>
  <c r="K9" i="2"/>
  <c r="E9" i="11"/>
  <c r="H9" i="2"/>
  <c r="D9" i="11"/>
  <c r="B9" i="11"/>
  <c r="C8" i="11"/>
  <c r="P8" i="11"/>
  <c r="O8" i="11"/>
  <c r="N8" i="11"/>
  <c r="M8" i="11"/>
  <c r="L8" i="11"/>
  <c r="K8" i="11"/>
  <c r="M8" i="4"/>
  <c r="I8" i="11"/>
  <c r="K8" i="4"/>
  <c r="H8" i="11"/>
  <c r="H8" i="4"/>
  <c r="G8" i="11"/>
  <c r="M8" i="2"/>
  <c r="F8" i="11"/>
  <c r="K8" i="2"/>
  <c r="E8" i="11"/>
  <c r="H8" i="2"/>
  <c r="D8" i="11"/>
  <c r="B8" i="11"/>
  <c r="M7" i="4"/>
  <c r="H7" i="4"/>
  <c r="N7" i="4"/>
  <c r="O8" i="8"/>
  <c r="P8" i="8" s="1"/>
  <c r="Q8" i="8" s="1"/>
  <c r="P7" i="11" s="1"/>
  <c r="F8" i="8"/>
  <c r="G8" i="8"/>
  <c r="J8" i="8"/>
  <c r="K8" i="8" s="1"/>
  <c r="O7" i="11" s="1"/>
  <c r="N7" i="11"/>
  <c r="M7" i="2"/>
  <c r="H7" i="2"/>
  <c r="N7" i="2"/>
  <c r="L8" i="8"/>
  <c r="H8" i="8"/>
  <c r="I8" i="8"/>
  <c r="M8" i="8"/>
  <c r="N8" i="8" s="1"/>
  <c r="M7" i="11" s="1"/>
  <c r="L7" i="11"/>
  <c r="I7" i="11"/>
  <c r="K7" i="4"/>
  <c r="H7" i="11"/>
  <c r="G7" i="11"/>
  <c r="F7" i="11"/>
  <c r="K7" i="2"/>
  <c r="E7" i="11"/>
  <c r="D7" i="11"/>
  <c r="B7" i="11"/>
  <c r="C6" i="11"/>
  <c r="O6" i="11" s="1"/>
  <c r="M6" i="4"/>
  <c r="I6" i="11"/>
  <c r="K6" i="4"/>
  <c r="H6" i="11"/>
  <c r="H6" i="4"/>
  <c r="G6" i="11"/>
  <c r="M6" i="2"/>
  <c r="F6" i="11"/>
  <c r="K6" i="2"/>
  <c r="E6" i="11"/>
  <c r="H6" i="2"/>
  <c r="D6" i="11"/>
  <c r="B6" i="11"/>
  <c r="C5" i="11"/>
  <c r="O5" i="11"/>
  <c r="M5" i="11"/>
  <c r="M5" i="4"/>
  <c r="I5" i="11"/>
  <c r="K5" i="4"/>
  <c r="H5" i="11"/>
  <c r="H5" i="4"/>
  <c r="G5" i="11"/>
  <c r="M5" i="2"/>
  <c r="F5" i="11"/>
  <c r="K5" i="2"/>
  <c r="E5" i="11"/>
  <c r="H5" i="2"/>
  <c r="D5" i="11"/>
  <c r="B5" i="11"/>
  <c r="I882" i="7"/>
  <c r="H882" i="7"/>
  <c r="G882" i="7"/>
  <c r="F882" i="7"/>
  <c r="E882" i="7"/>
  <c r="D882" i="7"/>
  <c r="I881" i="7"/>
  <c r="H881" i="7"/>
  <c r="G881" i="7"/>
  <c r="F881" i="7"/>
  <c r="E881" i="7"/>
  <c r="D881" i="7"/>
  <c r="I880" i="7"/>
  <c r="H880" i="7"/>
  <c r="G880" i="7"/>
  <c r="F880" i="7"/>
  <c r="E880" i="7"/>
  <c r="D880" i="7"/>
  <c r="E144" i="10"/>
  <c r="E147" i="10"/>
  <c r="E148" i="10"/>
  <c r="E150" i="10"/>
  <c r="E146" i="10"/>
  <c r="E149" i="10"/>
  <c r="E132" i="10"/>
  <c r="E133" i="10"/>
  <c r="E134" i="10"/>
  <c r="E135" i="10"/>
  <c r="E136" i="10"/>
  <c r="E137" i="10"/>
  <c r="E138" i="10"/>
  <c r="E139" i="10"/>
  <c r="E140" i="10"/>
  <c r="E141" i="10"/>
  <c r="C877" i="7"/>
  <c r="P877" i="7"/>
  <c r="O877" i="7"/>
  <c r="N877" i="7"/>
  <c r="M877" i="7"/>
  <c r="L877" i="7"/>
  <c r="K877" i="7"/>
  <c r="I877" i="7"/>
  <c r="H877" i="7"/>
  <c r="G877" i="7"/>
  <c r="F877" i="7"/>
  <c r="E877" i="7"/>
  <c r="D877" i="7"/>
  <c r="B877" i="7"/>
  <c r="C876" i="7"/>
  <c r="P876" i="7"/>
  <c r="O876" i="7"/>
  <c r="N876" i="7"/>
  <c r="M876" i="7"/>
  <c r="L876" i="7"/>
  <c r="K876" i="7"/>
  <c r="I876" i="7"/>
  <c r="H876" i="7"/>
  <c r="G876" i="7"/>
  <c r="F876" i="7"/>
  <c r="E876" i="7"/>
  <c r="D876" i="7"/>
  <c r="B876" i="7"/>
  <c r="C875" i="7"/>
  <c r="N875" i="4"/>
  <c r="P875" i="7"/>
  <c r="O875" i="7"/>
  <c r="N875" i="7"/>
  <c r="M875" i="7"/>
  <c r="L875" i="7"/>
  <c r="K875" i="7"/>
  <c r="I875" i="7"/>
  <c r="H875" i="7"/>
  <c r="G875" i="7"/>
  <c r="F875" i="7"/>
  <c r="E875" i="7"/>
  <c r="D875" i="7"/>
  <c r="B875" i="7"/>
  <c r="C874" i="7"/>
  <c r="N874" i="4"/>
  <c r="P874" i="7"/>
  <c r="O874" i="7"/>
  <c r="N874" i="7"/>
  <c r="M874" i="7"/>
  <c r="L874" i="7"/>
  <c r="K874" i="7"/>
  <c r="I874" i="7"/>
  <c r="H874" i="7"/>
  <c r="G874" i="7"/>
  <c r="F874" i="7"/>
  <c r="E874" i="7"/>
  <c r="D874" i="7"/>
  <c r="B874" i="7"/>
  <c r="C873" i="7"/>
  <c r="N873" i="4"/>
  <c r="P873" i="7"/>
  <c r="O873" i="7"/>
  <c r="N873" i="7"/>
  <c r="M873" i="7"/>
  <c r="L873" i="7"/>
  <c r="K873" i="7"/>
  <c r="I873" i="7"/>
  <c r="H873" i="7"/>
  <c r="G873" i="7"/>
  <c r="F873" i="7"/>
  <c r="E873" i="7"/>
  <c r="D873" i="7"/>
  <c r="B873" i="7"/>
  <c r="C872" i="7"/>
  <c r="P872" i="7"/>
  <c r="O872" i="7"/>
  <c r="N872" i="7"/>
  <c r="M872" i="7"/>
  <c r="L872" i="7"/>
  <c r="K872" i="7"/>
  <c r="I872" i="7"/>
  <c r="H872" i="7"/>
  <c r="G872" i="7"/>
  <c r="F872" i="7"/>
  <c r="E872" i="7"/>
  <c r="D872" i="7"/>
  <c r="B872" i="7"/>
  <c r="C871" i="7"/>
  <c r="P871" i="7"/>
  <c r="O871" i="7"/>
  <c r="N871" i="7"/>
  <c r="M871" i="7"/>
  <c r="L871" i="7"/>
  <c r="K871" i="7"/>
  <c r="I871" i="7"/>
  <c r="H871" i="7"/>
  <c r="G871" i="7"/>
  <c r="F871" i="7"/>
  <c r="E871" i="7"/>
  <c r="D871" i="7"/>
  <c r="B871" i="7"/>
  <c r="C870" i="7"/>
  <c r="P870" i="7"/>
  <c r="O870" i="7"/>
  <c r="N870" i="7"/>
  <c r="M870" i="7"/>
  <c r="L870" i="7"/>
  <c r="K870" i="7"/>
  <c r="I870" i="7"/>
  <c r="H870" i="7"/>
  <c r="G870" i="7"/>
  <c r="F870" i="7"/>
  <c r="E870" i="7"/>
  <c r="D870" i="7"/>
  <c r="B870" i="7"/>
  <c r="C869" i="7"/>
  <c r="P869" i="7"/>
  <c r="O869" i="7"/>
  <c r="N869" i="7"/>
  <c r="M869" i="7"/>
  <c r="L869" i="7"/>
  <c r="K869" i="7"/>
  <c r="I869" i="7"/>
  <c r="H869" i="7"/>
  <c r="G869" i="7"/>
  <c r="F869" i="7"/>
  <c r="E869" i="7"/>
  <c r="D869" i="7"/>
  <c r="B869" i="7"/>
  <c r="C868" i="7"/>
  <c r="N868" i="4"/>
  <c r="P868" i="7"/>
  <c r="O868" i="7"/>
  <c r="N868" i="7"/>
  <c r="M868" i="7"/>
  <c r="L868" i="7"/>
  <c r="K868" i="7"/>
  <c r="I868" i="7"/>
  <c r="H868" i="7"/>
  <c r="G868" i="7"/>
  <c r="F868" i="7"/>
  <c r="E868" i="7"/>
  <c r="D868" i="7"/>
  <c r="B868" i="7"/>
  <c r="C867" i="7"/>
  <c r="P867" i="7"/>
  <c r="O867" i="7"/>
  <c r="N867" i="7"/>
  <c r="M867" i="7"/>
  <c r="L867" i="7"/>
  <c r="K867" i="7"/>
  <c r="I867" i="7"/>
  <c r="H867" i="7"/>
  <c r="G867" i="7"/>
  <c r="F867" i="7"/>
  <c r="E867" i="7"/>
  <c r="D867" i="7"/>
  <c r="B867" i="7"/>
  <c r="C866" i="7"/>
  <c r="P866" i="7"/>
  <c r="O866" i="7"/>
  <c r="N866" i="7"/>
  <c r="M866" i="7"/>
  <c r="L866" i="7"/>
  <c r="K866" i="7"/>
  <c r="I866" i="7"/>
  <c r="H866" i="7"/>
  <c r="G866" i="7"/>
  <c r="F866" i="7"/>
  <c r="E866" i="7"/>
  <c r="D866" i="7"/>
  <c r="B866" i="7"/>
  <c r="C865" i="7"/>
  <c r="P865" i="7"/>
  <c r="O865" i="7"/>
  <c r="N865" i="7"/>
  <c r="M865" i="7"/>
  <c r="L865" i="7"/>
  <c r="K865" i="7"/>
  <c r="I865" i="7"/>
  <c r="H865" i="7"/>
  <c r="G865" i="7"/>
  <c r="F865" i="7"/>
  <c r="E865" i="7"/>
  <c r="D865" i="7"/>
  <c r="B865" i="7"/>
  <c r="C864" i="7"/>
  <c r="N864" i="4"/>
  <c r="P864" i="7"/>
  <c r="O864" i="7"/>
  <c r="N864" i="7"/>
  <c r="M864" i="7"/>
  <c r="L864" i="7"/>
  <c r="K864" i="7"/>
  <c r="I864" i="7"/>
  <c r="H864" i="7"/>
  <c r="G864" i="7"/>
  <c r="F864" i="7"/>
  <c r="E864" i="7"/>
  <c r="D864" i="7"/>
  <c r="B864" i="7"/>
  <c r="C863" i="7"/>
  <c r="P863" i="7"/>
  <c r="O863" i="7"/>
  <c r="N863" i="7"/>
  <c r="M863" i="7"/>
  <c r="L863" i="7"/>
  <c r="K863" i="7"/>
  <c r="I863" i="7"/>
  <c r="H863" i="7"/>
  <c r="G863" i="7"/>
  <c r="F863" i="7"/>
  <c r="E863" i="7"/>
  <c r="D863" i="7"/>
  <c r="B863" i="7"/>
  <c r="C862" i="7"/>
  <c r="O862" i="7"/>
  <c r="N862" i="7"/>
  <c r="M862" i="7"/>
  <c r="L862" i="7"/>
  <c r="K862" i="7"/>
  <c r="I862" i="7"/>
  <c r="H862" i="7"/>
  <c r="G862" i="7"/>
  <c r="F862" i="7"/>
  <c r="E862" i="7"/>
  <c r="D862" i="7"/>
  <c r="B862" i="7"/>
  <c r="C861" i="7"/>
  <c r="O861" i="7"/>
  <c r="N861" i="7"/>
  <c r="M861" i="7"/>
  <c r="L861" i="7"/>
  <c r="K861" i="7"/>
  <c r="I861" i="7"/>
  <c r="H861" i="7"/>
  <c r="G861" i="7"/>
  <c r="F861" i="7"/>
  <c r="E861" i="7"/>
  <c r="D861" i="7"/>
  <c r="B861" i="7"/>
  <c r="C860" i="7"/>
  <c r="O860" i="7"/>
  <c r="N860" i="7"/>
  <c r="M860" i="7"/>
  <c r="L860" i="7"/>
  <c r="K860" i="7"/>
  <c r="I860" i="7"/>
  <c r="H860" i="7"/>
  <c r="G860" i="7"/>
  <c r="F860" i="7"/>
  <c r="E860" i="7"/>
  <c r="D860" i="7"/>
  <c r="B860" i="7"/>
  <c r="C859" i="7"/>
  <c r="P859" i="7"/>
  <c r="O859" i="7"/>
  <c r="N859" i="7"/>
  <c r="M859" i="7"/>
  <c r="L859" i="7"/>
  <c r="K859" i="7"/>
  <c r="I859" i="7"/>
  <c r="H859" i="7"/>
  <c r="G859" i="7"/>
  <c r="F859" i="7"/>
  <c r="E859" i="7"/>
  <c r="D859" i="7"/>
  <c r="B859" i="7"/>
  <c r="C858" i="7"/>
  <c r="P858" i="7"/>
  <c r="O858" i="7"/>
  <c r="N858" i="7"/>
  <c r="M858" i="7"/>
  <c r="L858" i="7"/>
  <c r="K858" i="7"/>
  <c r="I858" i="7"/>
  <c r="H858" i="7"/>
  <c r="G858" i="7"/>
  <c r="F858" i="7"/>
  <c r="E858" i="7"/>
  <c r="D858" i="7"/>
  <c r="B858" i="7"/>
  <c r="C857" i="7"/>
  <c r="N857" i="4"/>
  <c r="P857" i="7"/>
  <c r="O857" i="7"/>
  <c r="N857" i="7"/>
  <c r="M857" i="7"/>
  <c r="L857" i="7"/>
  <c r="K857" i="7"/>
  <c r="I857" i="7"/>
  <c r="H857" i="7"/>
  <c r="G857" i="7"/>
  <c r="F857" i="7"/>
  <c r="E857" i="7"/>
  <c r="D857" i="7"/>
  <c r="B857" i="7"/>
  <c r="C856" i="7"/>
  <c r="N856" i="4"/>
  <c r="P856" i="7"/>
  <c r="O856" i="7"/>
  <c r="N856" i="7"/>
  <c r="M856" i="7"/>
  <c r="L856" i="7"/>
  <c r="K856" i="7"/>
  <c r="I856" i="7"/>
  <c r="H856" i="7"/>
  <c r="G856" i="7"/>
  <c r="F856" i="7"/>
  <c r="E856" i="7"/>
  <c r="D856" i="7"/>
  <c r="B856" i="7"/>
  <c r="C855" i="7"/>
  <c r="N855" i="4"/>
  <c r="P855" i="7"/>
  <c r="O855" i="7"/>
  <c r="N855" i="7"/>
  <c r="M855" i="7"/>
  <c r="L855" i="7"/>
  <c r="K855" i="7"/>
  <c r="I855" i="7"/>
  <c r="H855" i="7"/>
  <c r="G855" i="7"/>
  <c r="F855" i="7"/>
  <c r="E855" i="7"/>
  <c r="D855" i="7"/>
  <c r="B855" i="7"/>
  <c r="C854" i="7"/>
  <c r="P854" i="7"/>
  <c r="O854" i="7"/>
  <c r="N854" i="7"/>
  <c r="M854" i="7"/>
  <c r="L854" i="7"/>
  <c r="K854" i="7"/>
  <c r="I854" i="7"/>
  <c r="H854" i="7"/>
  <c r="G854" i="7"/>
  <c r="F854" i="7"/>
  <c r="E854" i="7"/>
  <c r="D854" i="7"/>
  <c r="B854" i="7"/>
  <c r="C853" i="7"/>
  <c r="P853" i="7"/>
  <c r="O853" i="7"/>
  <c r="N853" i="7"/>
  <c r="M853" i="7"/>
  <c r="L853" i="7"/>
  <c r="K853" i="7"/>
  <c r="I853" i="7"/>
  <c r="H853" i="7"/>
  <c r="G853" i="7"/>
  <c r="F853" i="7"/>
  <c r="E853" i="7"/>
  <c r="D853" i="7"/>
  <c r="B853" i="7"/>
  <c r="C852" i="7"/>
  <c r="P852" i="7"/>
  <c r="O852" i="7"/>
  <c r="N852" i="7"/>
  <c r="M852" i="7"/>
  <c r="L852" i="7"/>
  <c r="K852" i="7"/>
  <c r="I852" i="7"/>
  <c r="H852" i="7"/>
  <c r="G852" i="7"/>
  <c r="F852" i="7"/>
  <c r="E852" i="7"/>
  <c r="D852" i="7"/>
  <c r="B852" i="7"/>
  <c r="C851" i="7"/>
  <c r="P851" i="7"/>
  <c r="O851" i="7"/>
  <c r="N851" i="7"/>
  <c r="M851" i="7"/>
  <c r="L851" i="7"/>
  <c r="K851" i="7"/>
  <c r="I851" i="7"/>
  <c r="H851" i="7"/>
  <c r="G851" i="7"/>
  <c r="F851" i="7"/>
  <c r="E851" i="7"/>
  <c r="D851" i="7"/>
  <c r="B851" i="7"/>
  <c r="C850" i="7"/>
  <c r="P850" i="7"/>
  <c r="O850" i="7"/>
  <c r="N850" i="7"/>
  <c r="M850" i="7"/>
  <c r="L850" i="7"/>
  <c r="K850" i="7"/>
  <c r="I850" i="7"/>
  <c r="H850" i="7"/>
  <c r="G850" i="7"/>
  <c r="F850" i="7"/>
  <c r="E850" i="7"/>
  <c r="D850" i="7"/>
  <c r="B850" i="7"/>
  <c r="C849" i="7"/>
  <c r="P849" i="7"/>
  <c r="O849" i="7"/>
  <c r="N849" i="7"/>
  <c r="M849" i="7"/>
  <c r="L849" i="7"/>
  <c r="K849" i="7"/>
  <c r="I849" i="7"/>
  <c r="H849" i="7"/>
  <c r="G849" i="7"/>
  <c r="F849" i="7"/>
  <c r="E849" i="7"/>
  <c r="D849" i="7"/>
  <c r="B849" i="7"/>
  <c r="C848" i="7"/>
  <c r="P848" i="7"/>
  <c r="O848" i="7"/>
  <c r="N848" i="7"/>
  <c r="M848" i="7"/>
  <c r="L848" i="7"/>
  <c r="K848" i="7"/>
  <c r="I848" i="7"/>
  <c r="H848" i="7"/>
  <c r="G848" i="7"/>
  <c r="F848" i="7"/>
  <c r="E848" i="7"/>
  <c r="D848" i="7"/>
  <c r="B848" i="7"/>
  <c r="C847" i="7"/>
  <c r="P847" i="7"/>
  <c r="O847" i="7"/>
  <c r="N847" i="7"/>
  <c r="M847" i="7"/>
  <c r="L847" i="7"/>
  <c r="K847" i="7"/>
  <c r="I847" i="7"/>
  <c r="H847" i="7"/>
  <c r="G847" i="7"/>
  <c r="F847" i="7"/>
  <c r="E847" i="7"/>
  <c r="D847" i="7"/>
  <c r="B847" i="7"/>
  <c r="C846" i="7"/>
  <c r="P846" i="7"/>
  <c r="O846" i="7"/>
  <c r="N846" i="7"/>
  <c r="M846" i="7"/>
  <c r="L846" i="7"/>
  <c r="K846" i="7"/>
  <c r="I846" i="7"/>
  <c r="H846" i="7"/>
  <c r="G846" i="7"/>
  <c r="F846" i="7"/>
  <c r="E846" i="7"/>
  <c r="D846" i="7"/>
  <c r="B846" i="7"/>
  <c r="C845" i="7"/>
  <c r="O845" i="7"/>
  <c r="N845" i="7"/>
  <c r="L845" i="7"/>
  <c r="K845" i="7"/>
  <c r="I845" i="7"/>
  <c r="H845" i="7"/>
  <c r="G845" i="7"/>
  <c r="F845" i="7"/>
  <c r="E845" i="7"/>
  <c r="D845" i="7"/>
  <c r="B845" i="7"/>
  <c r="C844" i="7"/>
  <c r="P844" i="7"/>
  <c r="O844" i="7"/>
  <c r="N844" i="7"/>
  <c r="M844" i="7"/>
  <c r="L844" i="7"/>
  <c r="K844" i="7"/>
  <c r="I844" i="7"/>
  <c r="H844" i="7"/>
  <c r="G844" i="7"/>
  <c r="F844" i="7"/>
  <c r="E844" i="7"/>
  <c r="D844" i="7"/>
  <c r="B844" i="7"/>
  <c r="C843" i="7"/>
  <c r="P843" i="7"/>
  <c r="O843" i="7"/>
  <c r="N843" i="7"/>
  <c r="M843" i="7"/>
  <c r="L843" i="7"/>
  <c r="K843" i="7"/>
  <c r="I843" i="7"/>
  <c r="H843" i="7"/>
  <c r="G843" i="7"/>
  <c r="F843" i="7"/>
  <c r="E843" i="7"/>
  <c r="D843" i="7"/>
  <c r="B843" i="7"/>
  <c r="C842" i="7"/>
  <c r="P842" i="7"/>
  <c r="O842" i="7"/>
  <c r="N842" i="7"/>
  <c r="M842" i="7"/>
  <c r="L842" i="7"/>
  <c r="K842" i="7"/>
  <c r="I842" i="7"/>
  <c r="H842" i="7"/>
  <c r="G842" i="7"/>
  <c r="F842" i="7"/>
  <c r="E842" i="7"/>
  <c r="D842" i="7"/>
  <c r="B842" i="7"/>
  <c r="C841" i="7"/>
  <c r="P841" i="7"/>
  <c r="O841" i="7"/>
  <c r="N841" i="7"/>
  <c r="M841" i="7"/>
  <c r="L841" i="7"/>
  <c r="K841" i="7"/>
  <c r="I841" i="7"/>
  <c r="H841" i="7"/>
  <c r="G841" i="7"/>
  <c r="F841" i="7"/>
  <c r="E841" i="7"/>
  <c r="D841" i="7"/>
  <c r="B841" i="7"/>
  <c r="C840" i="7"/>
  <c r="P840" i="7"/>
  <c r="O840" i="7"/>
  <c r="N840" i="7"/>
  <c r="M840" i="7"/>
  <c r="L840" i="7"/>
  <c r="K840" i="7"/>
  <c r="I840" i="7"/>
  <c r="H840" i="7"/>
  <c r="G840" i="7"/>
  <c r="F840" i="7"/>
  <c r="E840" i="7"/>
  <c r="D840" i="7"/>
  <c r="B840" i="7"/>
  <c r="C839" i="7"/>
  <c r="P839" i="7"/>
  <c r="O839" i="7"/>
  <c r="N839" i="7"/>
  <c r="M839" i="7"/>
  <c r="L839" i="7"/>
  <c r="K839" i="7"/>
  <c r="I839" i="7"/>
  <c r="H839" i="7"/>
  <c r="G839" i="7"/>
  <c r="F839" i="7"/>
  <c r="E839" i="7"/>
  <c r="D839" i="7"/>
  <c r="B839" i="7"/>
  <c r="C838" i="7"/>
  <c r="P838" i="7"/>
  <c r="O838" i="7"/>
  <c r="N838" i="7"/>
  <c r="M838" i="7"/>
  <c r="L838" i="7"/>
  <c r="K838" i="7"/>
  <c r="I838" i="7"/>
  <c r="H838" i="7"/>
  <c r="G838" i="7"/>
  <c r="F838" i="7"/>
  <c r="E838" i="7"/>
  <c r="D838" i="7"/>
  <c r="B838" i="7"/>
  <c r="C837" i="7"/>
  <c r="P837" i="7"/>
  <c r="O837" i="7"/>
  <c r="N837" i="7"/>
  <c r="M837" i="7"/>
  <c r="L837" i="7"/>
  <c r="K837" i="7"/>
  <c r="I837" i="7"/>
  <c r="H837" i="7"/>
  <c r="G837" i="7"/>
  <c r="F837" i="7"/>
  <c r="E837" i="7"/>
  <c r="D837" i="7"/>
  <c r="B837" i="7"/>
  <c r="C836" i="7"/>
  <c r="P836" i="7"/>
  <c r="O836" i="7"/>
  <c r="N836" i="7"/>
  <c r="M836" i="7"/>
  <c r="L836" i="7"/>
  <c r="K836" i="7"/>
  <c r="I836" i="7"/>
  <c r="H836" i="7"/>
  <c r="G836" i="7"/>
  <c r="F836" i="7"/>
  <c r="E836" i="7"/>
  <c r="D836" i="7"/>
  <c r="B836" i="7"/>
  <c r="C835" i="7"/>
  <c r="P835" i="7"/>
  <c r="O835" i="7"/>
  <c r="N835" i="7"/>
  <c r="M835" i="7"/>
  <c r="L835" i="7"/>
  <c r="K835" i="7"/>
  <c r="I835" i="7"/>
  <c r="H835" i="7"/>
  <c r="G835" i="7"/>
  <c r="F835" i="7"/>
  <c r="E835" i="7"/>
  <c r="D835" i="7"/>
  <c r="B835" i="7"/>
  <c r="C834" i="7"/>
  <c r="P834" i="7"/>
  <c r="O834" i="7"/>
  <c r="N834" i="7"/>
  <c r="M834" i="7"/>
  <c r="L834" i="7"/>
  <c r="K834" i="7"/>
  <c r="I834" i="7"/>
  <c r="H834" i="7"/>
  <c r="G834" i="7"/>
  <c r="F834" i="7"/>
  <c r="E834" i="7"/>
  <c r="D834" i="7"/>
  <c r="B834" i="7"/>
  <c r="C833" i="7"/>
  <c r="P833" i="7"/>
  <c r="O833" i="7"/>
  <c r="N833" i="7"/>
  <c r="M833" i="7"/>
  <c r="L833" i="7"/>
  <c r="K833" i="7"/>
  <c r="I833" i="7"/>
  <c r="H833" i="7"/>
  <c r="G833" i="7"/>
  <c r="F833" i="7"/>
  <c r="E833" i="7"/>
  <c r="D833" i="7"/>
  <c r="B833" i="7"/>
  <c r="C832" i="7"/>
  <c r="N832" i="4"/>
  <c r="P832" i="7"/>
  <c r="O832" i="7"/>
  <c r="N832" i="7"/>
  <c r="M832" i="7"/>
  <c r="L832" i="7"/>
  <c r="K832" i="7"/>
  <c r="I832" i="7"/>
  <c r="H832" i="7"/>
  <c r="G832" i="7"/>
  <c r="F832" i="7"/>
  <c r="E832" i="7"/>
  <c r="D832" i="7"/>
  <c r="B832" i="7"/>
  <c r="C831" i="7"/>
  <c r="P831" i="7"/>
  <c r="O831" i="7"/>
  <c r="N831" i="7"/>
  <c r="M831" i="7"/>
  <c r="L831" i="7"/>
  <c r="K831" i="7"/>
  <c r="I831" i="7"/>
  <c r="H831" i="7"/>
  <c r="G831" i="7"/>
  <c r="F831" i="7"/>
  <c r="E831" i="7"/>
  <c r="D831" i="7"/>
  <c r="B831" i="7"/>
  <c r="C830" i="7"/>
  <c r="O830" i="7"/>
  <c r="N830" i="7"/>
  <c r="M830" i="7"/>
  <c r="L830" i="7"/>
  <c r="K830" i="7"/>
  <c r="I830" i="7"/>
  <c r="H830" i="7"/>
  <c r="G830" i="7"/>
  <c r="F830" i="7"/>
  <c r="E830" i="7"/>
  <c r="D830" i="7"/>
  <c r="B830" i="7"/>
  <c r="C829" i="7"/>
  <c r="P829" i="7"/>
  <c r="O829" i="7"/>
  <c r="N829" i="7"/>
  <c r="M829" i="7"/>
  <c r="L829" i="7"/>
  <c r="K829" i="7"/>
  <c r="I829" i="7"/>
  <c r="H829" i="7"/>
  <c r="G829" i="7"/>
  <c r="F829" i="7"/>
  <c r="E829" i="7"/>
  <c r="D829" i="7"/>
  <c r="B829" i="7"/>
  <c r="C828" i="7"/>
  <c r="P828" i="7"/>
  <c r="O828" i="7"/>
  <c r="N828" i="7"/>
  <c r="M828" i="7"/>
  <c r="L828" i="7"/>
  <c r="K828" i="7"/>
  <c r="I828" i="7"/>
  <c r="H828" i="7"/>
  <c r="G828" i="7"/>
  <c r="F828" i="7"/>
  <c r="E828" i="7"/>
  <c r="D828" i="7"/>
  <c r="B828" i="7"/>
  <c r="C827" i="7"/>
  <c r="P827" i="7"/>
  <c r="O827" i="7"/>
  <c r="N827" i="7"/>
  <c r="M827" i="7"/>
  <c r="L827" i="7"/>
  <c r="K827" i="7"/>
  <c r="I827" i="7"/>
  <c r="H827" i="7"/>
  <c r="G827" i="7"/>
  <c r="F827" i="7"/>
  <c r="E827" i="7"/>
  <c r="D827" i="7"/>
  <c r="B827" i="7"/>
  <c r="C826" i="7"/>
  <c r="P826" i="7"/>
  <c r="O826" i="7"/>
  <c r="N826" i="7"/>
  <c r="M826" i="7"/>
  <c r="L826" i="7"/>
  <c r="K826" i="7"/>
  <c r="I826" i="7"/>
  <c r="H826" i="7"/>
  <c r="G826" i="7"/>
  <c r="F826" i="7"/>
  <c r="E826" i="7"/>
  <c r="D826" i="7"/>
  <c r="B826" i="7"/>
  <c r="C825" i="7"/>
  <c r="P825" i="7"/>
  <c r="O825" i="7"/>
  <c r="N825" i="7"/>
  <c r="M825" i="7"/>
  <c r="L825" i="7"/>
  <c r="K825" i="7"/>
  <c r="I825" i="7"/>
  <c r="H825" i="7"/>
  <c r="G825" i="7"/>
  <c r="F825" i="7"/>
  <c r="E825" i="7"/>
  <c r="D825" i="7"/>
  <c r="B825" i="7"/>
  <c r="C824" i="7"/>
  <c r="P824" i="7"/>
  <c r="O824" i="7"/>
  <c r="N824" i="7"/>
  <c r="M824" i="7"/>
  <c r="L824" i="7"/>
  <c r="K824" i="7"/>
  <c r="I824" i="7"/>
  <c r="H824" i="7"/>
  <c r="G824" i="7"/>
  <c r="F824" i="7"/>
  <c r="E824" i="7"/>
  <c r="D824" i="7"/>
  <c r="B824" i="7"/>
  <c r="C823" i="7"/>
  <c r="P823" i="7"/>
  <c r="O823" i="7"/>
  <c r="N823" i="7"/>
  <c r="M823" i="7"/>
  <c r="L823" i="7"/>
  <c r="K823" i="7"/>
  <c r="I823" i="7"/>
  <c r="H823" i="7"/>
  <c r="G823" i="7"/>
  <c r="F823" i="7"/>
  <c r="E823" i="7"/>
  <c r="D823" i="7"/>
  <c r="B823" i="7"/>
  <c r="C822" i="7"/>
  <c r="P822" i="7"/>
  <c r="O822" i="7"/>
  <c r="N822" i="7"/>
  <c r="M822" i="7"/>
  <c r="L822" i="7"/>
  <c r="K822" i="7"/>
  <c r="I822" i="7"/>
  <c r="H822" i="7"/>
  <c r="G822" i="7"/>
  <c r="F822" i="7"/>
  <c r="E822" i="7"/>
  <c r="D822" i="7"/>
  <c r="B822" i="7"/>
  <c r="C821" i="7"/>
  <c r="P821" i="7"/>
  <c r="O821" i="7"/>
  <c r="N821" i="7"/>
  <c r="M821" i="7"/>
  <c r="L821" i="7"/>
  <c r="K821" i="7"/>
  <c r="I821" i="7"/>
  <c r="H821" i="7"/>
  <c r="G821" i="7"/>
  <c r="F821" i="7"/>
  <c r="E821" i="7"/>
  <c r="D821" i="7"/>
  <c r="B821" i="7"/>
  <c r="C820" i="7"/>
  <c r="P820" i="7"/>
  <c r="O820" i="7"/>
  <c r="N820" i="7"/>
  <c r="M820" i="7"/>
  <c r="L820" i="7"/>
  <c r="K820" i="7"/>
  <c r="I820" i="7"/>
  <c r="H820" i="7"/>
  <c r="G820" i="7"/>
  <c r="F820" i="7"/>
  <c r="E820" i="7"/>
  <c r="D820" i="7"/>
  <c r="B820" i="7"/>
  <c r="C819" i="7"/>
  <c r="P819" i="7"/>
  <c r="O819" i="7"/>
  <c r="N819" i="7"/>
  <c r="M819" i="7"/>
  <c r="L819" i="7"/>
  <c r="K819" i="7"/>
  <c r="I819" i="7"/>
  <c r="H819" i="7"/>
  <c r="G819" i="7"/>
  <c r="F819" i="7"/>
  <c r="E819" i="7"/>
  <c r="D819" i="7"/>
  <c r="B819" i="7"/>
  <c r="C818" i="7"/>
  <c r="N818" i="4"/>
  <c r="P818" i="7"/>
  <c r="O818" i="7"/>
  <c r="N818" i="7"/>
  <c r="M818" i="7"/>
  <c r="L818" i="7"/>
  <c r="K818" i="7"/>
  <c r="I818" i="7"/>
  <c r="H818" i="7"/>
  <c r="G818" i="7"/>
  <c r="F818" i="7"/>
  <c r="E818" i="7"/>
  <c r="D818" i="7"/>
  <c r="B818" i="7"/>
  <c r="C817" i="7"/>
  <c r="N817" i="4"/>
  <c r="P817" i="7"/>
  <c r="O817" i="7"/>
  <c r="N817" i="7"/>
  <c r="M817" i="7"/>
  <c r="L817" i="7"/>
  <c r="K817" i="7"/>
  <c r="I817" i="7"/>
  <c r="H817" i="7"/>
  <c r="G817" i="7"/>
  <c r="F817" i="7"/>
  <c r="E817" i="7"/>
  <c r="D817" i="7"/>
  <c r="B817" i="7"/>
  <c r="C816" i="7"/>
  <c r="N816" i="4"/>
  <c r="P816" i="7"/>
  <c r="O816" i="7"/>
  <c r="N816" i="7"/>
  <c r="M816" i="7"/>
  <c r="L816" i="7"/>
  <c r="K816" i="7"/>
  <c r="I816" i="7"/>
  <c r="H816" i="7"/>
  <c r="G816" i="7"/>
  <c r="F816" i="7"/>
  <c r="E816" i="7"/>
  <c r="D816" i="7"/>
  <c r="B816" i="7"/>
  <c r="C815" i="7"/>
  <c r="P815" i="7"/>
  <c r="O815" i="7"/>
  <c r="N815" i="7"/>
  <c r="M815" i="7"/>
  <c r="L815" i="7"/>
  <c r="K815" i="7"/>
  <c r="I815" i="7"/>
  <c r="H815" i="7"/>
  <c r="G815" i="7"/>
  <c r="F815" i="7"/>
  <c r="E815" i="7"/>
  <c r="D815" i="7"/>
  <c r="B815" i="7"/>
  <c r="C814" i="7"/>
  <c r="P814" i="7"/>
  <c r="O814" i="7"/>
  <c r="N814" i="7"/>
  <c r="M814" i="7"/>
  <c r="L814" i="7"/>
  <c r="K814" i="7"/>
  <c r="I814" i="7"/>
  <c r="H814" i="7"/>
  <c r="G814" i="7"/>
  <c r="F814" i="7"/>
  <c r="E814" i="7"/>
  <c r="D814" i="7"/>
  <c r="B814" i="7"/>
  <c r="C813" i="7"/>
  <c r="P813" i="7"/>
  <c r="O813" i="7"/>
  <c r="N813" i="7"/>
  <c r="M813" i="7"/>
  <c r="L813" i="7"/>
  <c r="K813" i="7"/>
  <c r="I813" i="7"/>
  <c r="H813" i="7"/>
  <c r="G813" i="7"/>
  <c r="F813" i="7"/>
  <c r="E813" i="7"/>
  <c r="D813" i="7"/>
  <c r="B813" i="7"/>
  <c r="C812" i="7"/>
  <c r="P812" i="7"/>
  <c r="O812" i="7"/>
  <c r="N812" i="7"/>
  <c r="M812" i="7"/>
  <c r="L812" i="7"/>
  <c r="K812" i="7"/>
  <c r="I812" i="7"/>
  <c r="H812" i="7"/>
  <c r="G812" i="7"/>
  <c r="F812" i="7"/>
  <c r="E812" i="7"/>
  <c r="D812" i="7"/>
  <c r="B812" i="7"/>
  <c r="C811" i="7"/>
  <c r="P811" i="7"/>
  <c r="O811" i="7"/>
  <c r="N811" i="7"/>
  <c r="M811" i="7"/>
  <c r="L811" i="7"/>
  <c r="K811" i="7"/>
  <c r="I811" i="7"/>
  <c r="H811" i="7"/>
  <c r="G811" i="7"/>
  <c r="F811" i="7"/>
  <c r="E811" i="7"/>
  <c r="D811" i="7"/>
  <c r="B811" i="7"/>
  <c r="C810" i="7"/>
  <c r="P810" i="7"/>
  <c r="O810" i="7"/>
  <c r="N810" i="7"/>
  <c r="M810" i="7"/>
  <c r="L810" i="7"/>
  <c r="K810" i="7"/>
  <c r="I810" i="7"/>
  <c r="H810" i="7"/>
  <c r="G810" i="7"/>
  <c r="F810" i="7"/>
  <c r="E810" i="7"/>
  <c r="D810" i="7"/>
  <c r="B810" i="7"/>
  <c r="C809" i="7"/>
  <c r="P809" i="7"/>
  <c r="O809" i="7"/>
  <c r="N809" i="7"/>
  <c r="M809" i="7"/>
  <c r="L809" i="7"/>
  <c r="K809" i="7"/>
  <c r="I809" i="7"/>
  <c r="H809" i="7"/>
  <c r="G809" i="7"/>
  <c r="F809" i="7"/>
  <c r="E809" i="7"/>
  <c r="D809" i="7"/>
  <c r="B809" i="7"/>
  <c r="C808" i="7"/>
  <c r="P808" i="7"/>
  <c r="O808" i="7"/>
  <c r="N808" i="7"/>
  <c r="M808" i="7"/>
  <c r="L808" i="7"/>
  <c r="K808" i="7"/>
  <c r="I808" i="7"/>
  <c r="H808" i="7"/>
  <c r="G808" i="7"/>
  <c r="F808" i="7"/>
  <c r="E808" i="7"/>
  <c r="D808" i="7"/>
  <c r="B808" i="7"/>
  <c r="C807" i="7"/>
  <c r="P807" i="7"/>
  <c r="O807" i="7"/>
  <c r="N807" i="7"/>
  <c r="M807" i="7"/>
  <c r="L807" i="7"/>
  <c r="K807" i="7"/>
  <c r="I807" i="7"/>
  <c r="H807" i="7"/>
  <c r="G807" i="7"/>
  <c r="F807" i="7"/>
  <c r="E807" i="7"/>
  <c r="D807" i="7"/>
  <c r="B807" i="7"/>
  <c r="C806" i="7"/>
  <c r="P806" i="7"/>
  <c r="O806" i="7"/>
  <c r="N806" i="7"/>
  <c r="M806" i="7"/>
  <c r="L806" i="7"/>
  <c r="K806" i="7"/>
  <c r="I806" i="7"/>
  <c r="H806" i="7"/>
  <c r="G806" i="7"/>
  <c r="F806" i="7"/>
  <c r="E806" i="7"/>
  <c r="D806" i="7"/>
  <c r="B806" i="7"/>
  <c r="C805" i="7"/>
  <c r="P805" i="7"/>
  <c r="O805" i="7"/>
  <c r="N805" i="7"/>
  <c r="M805" i="7"/>
  <c r="L805" i="7"/>
  <c r="K805" i="7"/>
  <c r="I805" i="7"/>
  <c r="H805" i="7"/>
  <c r="G805" i="7"/>
  <c r="F805" i="7"/>
  <c r="E805" i="7"/>
  <c r="D805" i="7"/>
  <c r="B805" i="7"/>
  <c r="C804" i="7"/>
  <c r="P804" i="7"/>
  <c r="O804" i="7"/>
  <c r="N804" i="7"/>
  <c r="M804" i="7"/>
  <c r="L804" i="7"/>
  <c r="K804" i="7"/>
  <c r="I804" i="7"/>
  <c r="H804" i="7"/>
  <c r="G804" i="7"/>
  <c r="F804" i="7"/>
  <c r="E804" i="7"/>
  <c r="D804" i="7"/>
  <c r="B804" i="7"/>
  <c r="C803" i="7"/>
  <c r="P803" i="7"/>
  <c r="O803" i="7"/>
  <c r="N803" i="7"/>
  <c r="L803" i="7"/>
  <c r="K803" i="7"/>
  <c r="I803" i="7"/>
  <c r="H803" i="7"/>
  <c r="G803" i="7"/>
  <c r="F803" i="7"/>
  <c r="E803" i="7"/>
  <c r="D803" i="7"/>
  <c r="B803" i="7"/>
  <c r="C802" i="7"/>
  <c r="P802" i="7"/>
  <c r="O802" i="7"/>
  <c r="N802" i="7"/>
  <c r="M802" i="7"/>
  <c r="L802" i="7"/>
  <c r="K802" i="7"/>
  <c r="I802" i="7"/>
  <c r="H802" i="7"/>
  <c r="G802" i="7"/>
  <c r="F802" i="7"/>
  <c r="E802" i="7"/>
  <c r="D802" i="7"/>
  <c r="B802" i="7"/>
  <c r="C801" i="7"/>
  <c r="P801" i="7"/>
  <c r="O801" i="7"/>
  <c r="N801" i="7"/>
  <c r="M801" i="7"/>
  <c r="L801" i="7"/>
  <c r="K801" i="7"/>
  <c r="I801" i="7"/>
  <c r="H801" i="7"/>
  <c r="G801" i="7"/>
  <c r="F801" i="7"/>
  <c r="E801" i="7"/>
  <c r="D801" i="7"/>
  <c r="B801" i="7"/>
  <c r="C800" i="7"/>
  <c r="P800" i="7"/>
  <c r="O800" i="7"/>
  <c r="N800" i="7"/>
  <c r="M800" i="7"/>
  <c r="L800" i="7"/>
  <c r="K800" i="7"/>
  <c r="I800" i="7"/>
  <c r="H800" i="7"/>
  <c r="G800" i="7"/>
  <c r="F800" i="7"/>
  <c r="E800" i="7"/>
  <c r="D800" i="7"/>
  <c r="B800" i="7"/>
  <c r="C799" i="7"/>
  <c r="P799" i="7"/>
  <c r="O799" i="7"/>
  <c r="N799" i="7"/>
  <c r="M799" i="7"/>
  <c r="L799" i="7"/>
  <c r="K799" i="7"/>
  <c r="I799" i="7"/>
  <c r="H799" i="7"/>
  <c r="G799" i="7"/>
  <c r="F799" i="7"/>
  <c r="E799" i="7"/>
  <c r="D799" i="7"/>
  <c r="B799" i="7"/>
  <c r="C798" i="7"/>
  <c r="P798" i="7"/>
  <c r="O798" i="7"/>
  <c r="N798" i="7"/>
  <c r="M798" i="7"/>
  <c r="L798" i="7"/>
  <c r="K798" i="7"/>
  <c r="I798" i="7"/>
  <c r="H798" i="7"/>
  <c r="G798" i="7"/>
  <c r="F798" i="7"/>
  <c r="E798" i="7"/>
  <c r="D798" i="7"/>
  <c r="B798" i="7"/>
  <c r="C797" i="7"/>
  <c r="P797" i="7"/>
  <c r="O797" i="7"/>
  <c r="N797" i="7"/>
  <c r="M797" i="7"/>
  <c r="L797" i="7"/>
  <c r="K797" i="7"/>
  <c r="I797" i="7"/>
  <c r="H797" i="7"/>
  <c r="G797" i="7"/>
  <c r="F797" i="7"/>
  <c r="E797" i="7"/>
  <c r="D797" i="7"/>
  <c r="B797" i="7"/>
  <c r="C796" i="7"/>
  <c r="P796" i="7"/>
  <c r="O796" i="7"/>
  <c r="N796" i="7"/>
  <c r="M796" i="7"/>
  <c r="L796" i="7"/>
  <c r="K796" i="7"/>
  <c r="I796" i="7"/>
  <c r="H796" i="7"/>
  <c r="G796" i="7"/>
  <c r="F796" i="7"/>
  <c r="E796" i="7"/>
  <c r="D796" i="7"/>
  <c r="B796" i="7"/>
  <c r="C795" i="7"/>
  <c r="P795" i="7"/>
  <c r="O795" i="7"/>
  <c r="N795" i="7"/>
  <c r="M795" i="7"/>
  <c r="L795" i="7"/>
  <c r="K795" i="7"/>
  <c r="I795" i="7"/>
  <c r="H795" i="7"/>
  <c r="G795" i="7"/>
  <c r="F795" i="7"/>
  <c r="E795" i="7"/>
  <c r="D795" i="7"/>
  <c r="B795" i="7"/>
  <c r="C794" i="7"/>
  <c r="P794" i="7"/>
  <c r="O794" i="7"/>
  <c r="N794" i="7"/>
  <c r="M794" i="7"/>
  <c r="L794" i="7"/>
  <c r="K794" i="7"/>
  <c r="I794" i="7"/>
  <c r="H794" i="7"/>
  <c r="G794" i="7"/>
  <c r="F794" i="7"/>
  <c r="E794" i="7"/>
  <c r="D794" i="7"/>
  <c r="B794" i="7"/>
  <c r="C793" i="7"/>
  <c r="P793" i="7"/>
  <c r="O793" i="7"/>
  <c r="N793" i="7"/>
  <c r="M793" i="7"/>
  <c r="L793" i="7"/>
  <c r="K793" i="7"/>
  <c r="I793" i="7"/>
  <c r="H793" i="7"/>
  <c r="G793" i="7"/>
  <c r="F793" i="7"/>
  <c r="E793" i="7"/>
  <c r="D793" i="7"/>
  <c r="B793" i="7"/>
  <c r="C792" i="7"/>
  <c r="N792" i="4"/>
  <c r="P792" i="7"/>
  <c r="O792" i="7"/>
  <c r="N792" i="7"/>
  <c r="M792" i="7"/>
  <c r="L792" i="7"/>
  <c r="K792" i="7"/>
  <c r="I792" i="7"/>
  <c r="H792" i="7"/>
  <c r="G792" i="7"/>
  <c r="F792" i="7"/>
  <c r="E792" i="7"/>
  <c r="D792" i="7"/>
  <c r="B792" i="7"/>
  <c r="C791" i="7"/>
  <c r="P791" i="7"/>
  <c r="O791" i="7"/>
  <c r="N791" i="7"/>
  <c r="M791" i="7"/>
  <c r="L791" i="7"/>
  <c r="K791" i="7"/>
  <c r="I791" i="7"/>
  <c r="H791" i="7"/>
  <c r="G791" i="7"/>
  <c r="F791" i="7"/>
  <c r="E791" i="7"/>
  <c r="D791" i="7"/>
  <c r="B791" i="7"/>
  <c r="C790" i="7"/>
  <c r="P790" i="7"/>
  <c r="O790" i="7"/>
  <c r="N790" i="7"/>
  <c r="M790" i="7"/>
  <c r="L790" i="7"/>
  <c r="K790" i="7"/>
  <c r="I790" i="7"/>
  <c r="H790" i="7"/>
  <c r="G790" i="7"/>
  <c r="F790" i="7"/>
  <c r="E790" i="7"/>
  <c r="D790" i="7"/>
  <c r="B790" i="7"/>
  <c r="C789" i="7"/>
  <c r="P789" i="7"/>
  <c r="O789" i="7"/>
  <c r="N789" i="7"/>
  <c r="M789" i="7"/>
  <c r="L789" i="7"/>
  <c r="K789" i="7"/>
  <c r="I789" i="7"/>
  <c r="H789" i="7"/>
  <c r="G789" i="7"/>
  <c r="F789" i="7"/>
  <c r="E789" i="7"/>
  <c r="D789" i="7"/>
  <c r="B789" i="7"/>
  <c r="C788" i="7"/>
  <c r="P788" i="7"/>
  <c r="O788" i="7"/>
  <c r="N788" i="7"/>
  <c r="M788" i="7"/>
  <c r="L788" i="7"/>
  <c r="K788" i="7"/>
  <c r="I788" i="7"/>
  <c r="H788" i="7"/>
  <c r="G788" i="7"/>
  <c r="F788" i="7"/>
  <c r="E788" i="7"/>
  <c r="D788" i="7"/>
  <c r="B788" i="7"/>
  <c r="C787" i="7"/>
  <c r="O787" i="7"/>
  <c r="N787" i="7"/>
  <c r="M787" i="7"/>
  <c r="L787" i="7"/>
  <c r="K787" i="7"/>
  <c r="I787" i="7"/>
  <c r="H787" i="7"/>
  <c r="G787" i="7"/>
  <c r="F787" i="7"/>
  <c r="E787" i="7"/>
  <c r="D787" i="7"/>
  <c r="B787" i="7"/>
  <c r="C786" i="7"/>
  <c r="N786" i="4"/>
  <c r="P786" i="7"/>
  <c r="O786" i="7"/>
  <c r="N786" i="7"/>
  <c r="M786" i="7"/>
  <c r="L786" i="7"/>
  <c r="K786" i="7"/>
  <c r="I786" i="7"/>
  <c r="H786" i="7"/>
  <c r="G786" i="7"/>
  <c r="F786" i="7"/>
  <c r="E786" i="7"/>
  <c r="D786" i="7"/>
  <c r="B786" i="7"/>
  <c r="C785" i="7"/>
  <c r="N785" i="4"/>
  <c r="P785" i="7"/>
  <c r="O785" i="7"/>
  <c r="N785" i="7"/>
  <c r="M785" i="7"/>
  <c r="L785" i="7"/>
  <c r="K785" i="7"/>
  <c r="I785" i="7"/>
  <c r="H785" i="7"/>
  <c r="G785" i="7"/>
  <c r="F785" i="7"/>
  <c r="E785" i="7"/>
  <c r="D785" i="7"/>
  <c r="B785" i="7"/>
  <c r="C784" i="7"/>
  <c r="N784" i="4"/>
  <c r="P784" i="7"/>
  <c r="O784" i="7"/>
  <c r="N784" i="7"/>
  <c r="M784" i="7"/>
  <c r="L784" i="7"/>
  <c r="K784" i="7"/>
  <c r="I784" i="7"/>
  <c r="H784" i="7"/>
  <c r="G784" i="7"/>
  <c r="F784" i="7"/>
  <c r="E784" i="7"/>
  <c r="D784" i="7"/>
  <c r="B784" i="7"/>
  <c r="C783" i="7"/>
  <c r="N783" i="4"/>
  <c r="P783" i="7"/>
  <c r="O783" i="7"/>
  <c r="N783" i="7"/>
  <c r="M783" i="7"/>
  <c r="L783" i="7"/>
  <c r="K783" i="7"/>
  <c r="I783" i="7"/>
  <c r="H783" i="7"/>
  <c r="G783" i="7"/>
  <c r="F783" i="7"/>
  <c r="E783" i="7"/>
  <c r="D783" i="7"/>
  <c r="B783" i="7"/>
  <c r="C782" i="7"/>
  <c r="P782" i="7"/>
  <c r="O782" i="7"/>
  <c r="N782" i="7"/>
  <c r="M782" i="7"/>
  <c r="L782" i="7"/>
  <c r="K782" i="7"/>
  <c r="I782" i="7"/>
  <c r="H782" i="7"/>
  <c r="G782" i="7"/>
  <c r="F782" i="7"/>
  <c r="E782" i="7"/>
  <c r="D782" i="7"/>
  <c r="B782" i="7"/>
  <c r="C781" i="7"/>
  <c r="P781" i="7"/>
  <c r="O781" i="7"/>
  <c r="N781" i="7"/>
  <c r="M781" i="7"/>
  <c r="L781" i="7"/>
  <c r="K781" i="7"/>
  <c r="I781" i="7"/>
  <c r="H781" i="7"/>
  <c r="G781" i="7"/>
  <c r="F781" i="7"/>
  <c r="E781" i="7"/>
  <c r="D781" i="7"/>
  <c r="B781" i="7"/>
  <c r="C780" i="7"/>
  <c r="P780" i="7"/>
  <c r="O780" i="7"/>
  <c r="N780" i="7"/>
  <c r="M780" i="7"/>
  <c r="L780" i="7"/>
  <c r="K780" i="7"/>
  <c r="I780" i="7"/>
  <c r="H780" i="7"/>
  <c r="G780" i="7"/>
  <c r="F780" i="7"/>
  <c r="E780" i="7"/>
  <c r="D780" i="7"/>
  <c r="B780" i="7"/>
  <c r="C779" i="7"/>
  <c r="P779" i="7"/>
  <c r="O779" i="7"/>
  <c r="N779" i="7"/>
  <c r="M779" i="7"/>
  <c r="L779" i="7"/>
  <c r="K779" i="7"/>
  <c r="I779" i="7"/>
  <c r="H779" i="7"/>
  <c r="G779" i="7"/>
  <c r="F779" i="7"/>
  <c r="E779" i="7"/>
  <c r="D779" i="7"/>
  <c r="B779" i="7"/>
  <c r="C778" i="7"/>
  <c r="P778" i="7"/>
  <c r="O778" i="7"/>
  <c r="N778" i="7"/>
  <c r="M778" i="7"/>
  <c r="L778" i="7"/>
  <c r="K778" i="7"/>
  <c r="I778" i="7"/>
  <c r="H778" i="7"/>
  <c r="G778" i="7"/>
  <c r="F778" i="7"/>
  <c r="E778" i="7"/>
  <c r="D778" i="7"/>
  <c r="B778" i="7"/>
  <c r="C777" i="7"/>
  <c r="P777" i="7"/>
  <c r="O777" i="7"/>
  <c r="N777" i="7"/>
  <c r="M777" i="7"/>
  <c r="L777" i="7"/>
  <c r="K777" i="7"/>
  <c r="I777" i="7"/>
  <c r="H777" i="7"/>
  <c r="G777" i="7"/>
  <c r="F777" i="7"/>
  <c r="E777" i="7"/>
  <c r="D777" i="7"/>
  <c r="B777" i="7"/>
  <c r="C776" i="7"/>
  <c r="P776" i="7"/>
  <c r="O776" i="7"/>
  <c r="N776" i="7"/>
  <c r="M776" i="7"/>
  <c r="L776" i="7"/>
  <c r="K776" i="7"/>
  <c r="I776" i="7"/>
  <c r="H776" i="7"/>
  <c r="G776" i="7"/>
  <c r="F776" i="7"/>
  <c r="E776" i="7"/>
  <c r="D776" i="7"/>
  <c r="B776" i="7"/>
  <c r="C775" i="7"/>
  <c r="P775" i="7"/>
  <c r="O775" i="7"/>
  <c r="N775" i="7"/>
  <c r="M775" i="7"/>
  <c r="L775" i="7"/>
  <c r="K775" i="7"/>
  <c r="I775" i="7"/>
  <c r="H775" i="7"/>
  <c r="G775" i="7"/>
  <c r="F775" i="7"/>
  <c r="E775" i="7"/>
  <c r="D775" i="7"/>
  <c r="B775" i="7"/>
  <c r="C774" i="7"/>
  <c r="P774" i="7"/>
  <c r="O774" i="7"/>
  <c r="N774" i="7"/>
  <c r="M774" i="7"/>
  <c r="L774" i="7"/>
  <c r="K774" i="7"/>
  <c r="I774" i="7"/>
  <c r="H774" i="7"/>
  <c r="G774" i="7"/>
  <c r="F774" i="7"/>
  <c r="E774" i="7"/>
  <c r="D774" i="7"/>
  <c r="B774" i="7"/>
  <c r="C773" i="7"/>
  <c r="N773" i="4"/>
  <c r="P773" i="7"/>
  <c r="O773" i="7"/>
  <c r="N773" i="7"/>
  <c r="M773" i="7"/>
  <c r="L773" i="7"/>
  <c r="K773" i="7"/>
  <c r="I773" i="7"/>
  <c r="H773" i="7"/>
  <c r="G773" i="7"/>
  <c r="F773" i="7"/>
  <c r="E773" i="7"/>
  <c r="D773" i="7"/>
  <c r="B773" i="7"/>
  <c r="C772" i="7"/>
  <c r="N772" i="4"/>
  <c r="P772" i="7"/>
  <c r="O772" i="7"/>
  <c r="N772" i="7"/>
  <c r="M772" i="7"/>
  <c r="L772" i="7"/>
  <c r="K772" i="7"/>
  <c r="I772" i="7"/>
  <c r="H772" i="7"/>
  <c r="G772" i="7"/>
  <c r="F772" i="7"/>
  <c r="E772" i="7"/>
  <c r="D772" i="7"/>
  <c r="B772" i="7"/>
  <c r="C771" i="7"/>
  <c r="N771" i="4"/>
  <c r="P771" i="7"/>
  <c r="O771" i="7"/>
  <c r="N771" i="7"/>
  <c r="M771" i="7"/>
  <c r="L771" i="7"/>
  <c r="K771" i="7"/>
  <c r="I771" i="7"/>
  <c r="H771" i="7"/>
  <c r="G771" i="7"/>
  <c r="F771" i="7"/>
  <c r="E771" i="7"/>
  <c r="D771" i="7"/>
  <c r="B771" i="7"/>
  <c r="C770" i="7"/>
  <c r="N770" i="4"/>
  <c r="P770" i="7"/>
  <c r="O770" i="7"/>
  <c r="N770" i="7"/>
  <c r="M770" i="7"/>
  <c r="L770" i="7"/>
  <c r="K770" i="7"/>
  <c r="I770" i="7"/>
  <c r="H770" i="7"/>
  <c r="G770" i="7"/>
  <c r="F770" i="7"/>
  <c r="E770" i="7"/>
  <c r="D770" i="7"/>
  <c r="B770" i="7"/>
  <c r="C769" i="7"/>
  <c r="N769" i="4"/>
  <c r="P769" i="7"/>
  <c r="O769" i="7"/>
  <c r="N769" i="7"/>
  <c r="M769" i="7"/>
  <c r="L769" i="7"/>
  <c r="K769" i="7"/>
  <c r="I769" i="7"/>
  <c r="H769" i="7"/>
  <c r="G769" i="7"/>
  <c r="F769" i="7"/>
  <c r="E769" i="7"/>
  <c r="D769" i="7"/>
  <c r="B769" i="7"/>
  <c r="C768" i="7"/>
  <c r="N768" i="4"/>
  <c r="P768" i="7"/>
  <c r="O768" i="7"/>
  <c r="N768" i="7"/>
  <c r="M768" i="7"/>
  <c r="L768" i="7"/>
  <c r="K768" i="7"/>
  <c r="I768" i="7"/>
  <c r="H768" i="7"/>
  <c r="G768" i="7"/>
  <c r="F768" i="7"/>
  <c r="E768" i="7"/>
  <c r="D768" i="7"/>
  <c r="B768" i="7"/>
  <c r="C767" i="7"/>
  <c r="P767" i="7"/>
  <c r="O767" i="7"/>
  <c r="N767" i="7"/>
  <c r="M767" i="7"/>
  <c r="L767" i="7"/>
  <c r="K767" i="7"/>
  <c r="I767" i="7"/>
  <c r="H767" i="7"/>
  <c r="G767" i="7"/>
  <c r="F767" i="7"/>
  <c r="E767" i="7"/>
  <c r="D767" i="7"/>
  <c r="B767" i="7"/>
  <c r="C766" i="7"/>
  <c r="P766" i="7"/>
  <c r="O766" i="7"/>
  <c r="N766" i="7"/>
  <c r="M766" i="7"/>
  <c r="L766" i="7"/>
  <c r="K766" i="7"/>
  <c r="I766" i="7"/>
  <c r="H766" i="7"/>
  <c r="G766" i="7"/>
  <c r="F766" i="7"/>
  <c r="E766" i="7"/>
  <c r="D766" i="7"/>
  <c r="B766" i="7"/>
  <c r="C765" i="7"/>
  <c r="P765" i="7"/>
  <c r="O765" i="7"/>
  <c r="N765" i="7"/>
  <c r="M765" i="7"/>
  <c r="L765" i="7"/>
  <c r="K765" i="7"/>
  <c r="I765" i="7"/>
  <c r="H765" i="7"/>
  <c r="G765" i="7"/>
  <c r="F765" i="7"/>
  <c r="E765" i="7"/>
  <c r="D765" i="7"/>
  <c r="B765" i="7"/>
  <c r="C764" i="7"/>
  <c r="P764" i="7"/>
  <c r="O764" i="7"/>
  <c r="N764" i="7"/>
  <c r="M764" i="7"/>
  <c r="L764" i="7"/>
  <c r="K764" i="7"/>
  <c r="I764" i="7"/>
  <c r="H764" i="7"/>
  <c r="G764" i="7"/>
  <c r="F764" i="7"/>
  <c r="E764" i="7"/>
  <c r="D764" i="7"/>
  <c r="B764" i="7"/>
  <c r="C763" i="7"/>
  <c r="O763" i="7"/>
  <c r="N763" i="7"/>
  <c r="M763" i="7"/>
  <c r="L763" i="7"/>
  <c r="K763" i="7"/>
  <c r="I763" i="7"/>
  <c r="H763" i="7"/>
  <c r="G763" i="7"/>
  <c r="F763" i="7"/>
  <c r="E763" i="7"/>
  <c r="D763" i="7"/>
  <c r="B763" i="7"/>
  <c r="C762" i="7"/>
  <c r="P762" i="7"/>
  <c r="O762" i="7"/>
  <c r="N762" i="7"/>
  <c r="M762" i="7"/>
  <c r="L762" i="7"/>
  <c r="K762" i="7"/>
  <c r="I762" i="7"/>
  <c r="H762" i="7"/>
  <c r="G762" i="7"/>
  <c r="F762" i="7"/>
  <c r="E762" i="7"/>
  <c r="D762" i="7"/>
  <c r="B762" i="7"/>
  <c r="C761" i="7"/>
  <c r="P761" i="7"/>
  <c r="O761" i="7"/>
  <c r="N761" i="7"/>
  <c r="M761" i="7"/>
  <c r="L761" i="7"/>
  <c r="K761" i="7"/>
  <c r="I761" i="7"/>
  <c r="H761" i="7"/>
  <c r="G761" i="7"/>
  <c r="F761" i="7"/>
  <c r="E761" i="7"/>
  <c r="D761" i="7"/>
  <c r="B761" i="7"/>
  <c r="C760" i="7"/>
  <c r="P760" i="7"/>
  <c r="O760" i="7"/>
  <c r="N760" i="7"/>
  <c r="M760" i="7"/>
  <c r="L760" i="7"/>
  <c r="K760" i="7"/>
  <c r="I760" i="7"/>
  <c r="H760" i="7"/>
  <c r="G760" i="7"/>
  <c r="F760" i="7"/>
  <c r="E760" i="7"/>
  <c r="D760" i="7"/>
  <c r="B760" i="7"/>
  <c r="C759" i="7"/>
  <c r="P759" i="7"/>
  <c r="O759" i="7"/>
  <c r="N759" i="7"/>
  <c r="M759" i="7"/>
  <c r="L759" i="7"/>
  <c r="K759" i="7"/>
  <c r="I759" i="7"/>
  <c r="H759" i="7"/>
  <c r="G759" i="7"/>
  <c r="F759" i="7"/>
  <c r="E759" i="7"/>
  <c r="D759" i="7"/>
  <c r="B759" i="7"/>
  <c r="C758" i="7"/>
  <c r="P758" i="7"/>
  <c r="O758" i="7"/>
  <c r="N758" i="7"/>
  <c r="M758" i="7"/>
  <c r="L758" i="7"/>
  <c r="K758" i="7"/>
  <c r="I758" i="7"/>
  <c r="H758" i="7"/>
  <c r="G758" i="7"/>
  <c r="F758" i="7"/>
  <c r="E758" i="7"/>
  <c r="D758" i="7"/>
  <c r="B758" i="7"/>
  <c r="C757" i="7"/>
  <c r="P757" i="7"/>
  <c r="O757" i="7"/>
  <c r="N757" i="7"/>
  <c r="M757" i="7"/>
  <c r="L757" i="7"/>
  <c r="K757" i="7"/>
  <c r="I757" i="7"/>
  <c r="H757" i="7"/>
  <c r="G757" i="7"/>
  <c r="F757" i="7"/>
  <c r="E757" i="7"/>
  <c r="D757" i="7"/>
  <c r="B757" i="7"/>
  <c r="C756" i="7"/>
  <c r="O756" i="7"/>
  <c r="N756" i="7"/>
  <c r="M756" i="7"/>
  <c r="L756" i="7"/>
  <c r="K756" i="7"/>
  <c r="I756" i="7"/>
  <c r="H756" i="7"/>
  <c r="G756" i="7"/>
  <c r="F756" i="7"/>
  <c r="E756" i="7"/>
  <c r="D756" i="7"/>
  <c r="B756" i="7"/>
  <c r="C755" i="7"/>
  <c r="P755" i="7"/>
  <c r="O755" i="7"/>
  <c r="N755" i="7"/>
  <c r="L755" i="7"/>
  <c r="K755" i="7"/>
  <c r="I755" i="7"/>
  <c r="H755" i="7"/>
  <c r="G755" i="7"/>
  <c r="F755" i="7"/>
  <c r="E755" i="7"/>
  <c r="D755" i="7"/>
  <c r="B755" i="7"/>
  <c r="C754" i="7"/>
  <c r="O754" i="7"/>
  <c r="N754" i="7"/>
  <c r="M754" i="7"/>
  <c r="L754" i="7"/>
  <c r="K754" i="7"/>
  <c r="I754" i="7"/>
  <c r="H754" i="7"/>
  <c r="G754" i="7"/>
  <c r="F754" i="7"/>
  <c r="E754" i="7"/>
  <c r="D754" i="7"/>
  <c r="B754" i="7"/>
  <c r="C753" i="7"/>
  <c r="P753" i="7"/>
  <c r="O753" i="7"/>
  <c r="N753" i="7"/>
  <c r="M753" i="7"/>
  <c r="L753" i="7"/>
  <c r="K753" i="7"/>
  <c r="I753" i="7"/>
  <c r="H753" i="7"/>
  <c r="G753" i="7"/>
  <c r="F753" i="7"/>
  <c r="E753" i="7"/>
  <c r="D753" i="7"/>
  <c r="B753" i="7"/>
  <c r="C752" i="7"/>
  <c r="P752" i="7"/>
  <c r="O752" i="7"/>
  <c r="N752" i="7"/>
  <c r="M752" i="7"/>
  <c r="L752" i="7"/>
  <c r="K752" i="7"/>
  <c r="I752" i="7"/>
  <c r="H752" i="7"/>
  <c r="G752" i="7"/>
  <c r="F752" i="7"/>
  <c r="E752" i="7"/>
  <c r="D752" i="7"/>
  <c r="B752" i="7"/>
  <c r="C751" i="7"/>
  <c r="P751" i="7"/>
  <c r="O751" i="7"/>
  <c r="N751" i="7"/>
  <c r="M751" i="7"/>
  <c r="L751" i="7"/>
  <c r="K751" i="7"/>
  <c r="I751" i="7"/>
  <c r="H751" i="7"/>
  <c r="G751" i="7"/>
  <c r="F751" i="7"/>
  <c r="E751" i="7"/>
  <c r="D751" i="7"/>
  <c r="B751" i="7"/>
  <c r="C750" i="7"/>
  <c r="P750" i="7"/>
  <c r="O750" i="7"/>
  <c r="N750" i="7"/>
  <c r="M750" i="7"/>
  <c r="L750" i="7"/>
  <c r="K750" i="7"/>
  <c r="I750" i="7"/>
  <c r="H750" i="7"/>
  <c r="G750" i="7"/>
  <c r="F750" i="7"/>
  <c r="E750" i="7"/>
  <c r="D750" i="7"/>
  <c r="B750" i="7"/>
  <c r="C749" i="7"/>
  <c r="P749" i="7"/>
  <c r="O749" i="7"/>
  <c r="N749" i="7"/>
  <c r="M749" i="7"/>
  <c r="L749" i="7"/>
  <c r="K749" i="7"/>
  <c r="I749" i="7"/>
  <c r="H749" i="7"/>
  <c r="G749" i="7"/>
  <c r="F749" i="7"/>
  <c r="E749" i="7"/>
  <c r="D749" i="7"/>
  <c r="B749" i="7"/>
  <c r="C748" i="7"/>
  <c r="P748" i="7"/>
  <c r="O748" i="7"/>
  <c r="N748" i="7"/>
  <c r="M748" i="7"/>
  <c r="L748" i="7"/>
  <c r="K748" i="7"/>
  <c r="I748" i="7"/>
  <c r="H748" i="7"/>
  <c r="G748" i="7"/>
  <c r="F748" i="7"/>
  <c r="E748" i="7"/>
  <c r="D748" i="7"/>
  <c r="B748" i="7"/>
  <c r="C747" i="7"/>
  <c r="P747" i="7"/>
  <c r="O747" i="7"/>
  <c r="N747" i="7"/>
  <c r="M747" i="7"/>
  <c r="L747" i="7"/>
  <c r="K747" i="7"/>
  <c r="I747" i="7"/>
  <c r="H747" i="7"/>
  <c r="G747" i="7"/>
  <c r="F747" i="7"/>
  <c r="E747" i="7"/>
  <c r="D747" i="7"/>
  <c r="B747" i="7"/>
  <c r="C746" i="7"/>
  <c r="P746" i="7"/>
  <c r="O746" i="7"/>
  <c r="N746" i="7"/>
  <c r="M746" i="7"/>
  <c r="L746" i="7"/>
  <c r="K746" i="7"/>
  <c r="I746" i="7"/>
  <c r="H746" i="7"/>
  <c r="G746" i="7"/>
  <c r="F746" i="7"/>
  <c r="E746" i="7"/>
  <c r="D746" i="7"/>
  <c r="B746" i="7"/>
  <c r="C745" i="7"/>
  <c r="P745" i="7"/>
  <c r="O745" i="7"/>
  <c r="N745" i="7"/>
  <c r="M745" i="7"/>
  <c r="L745" i="7"/>
  <c r="K745" i="7"/>
  <c r="I745" i="7"/>
  <c r="H745" i="7"/>
  <c r="G745" i="7"/>
  <c r="F745" i="7"/>
  <c r="E745" i="7"/>
  <c r="D745" i="7"/>
  <c r="B745" i="7"/>
  <c r="C744" i="7"/>
  <c r="O744" i="7"/>
  <c r="N744" i="7"/>
  <c r="L744" i="7"/>
  <c r="K744" i="7"/>
  <c r="I744" i="7"/>
  <c r="H744" i="7"/>
  <c r="G744" i="7"/>
  <c r="F744" i="7"/>
  <c r="E744" i="7"/>
  <c r="D744" i="7"/>
  <c r="B744" i="7"/>
  <c r="C743" i="7"/>
  <c r="O743" i="7"/>
  <c r="N743" i="7"/>
  <c r="M743" i="7"/>
  <c r="L743" i="7"/>
  <c r="K743" i="7"/>
  <c r="I743" i="7"/>
  <c r="H743" i="7"/>
  <c r="G743" i="7"/>
  <c r="F743" i="7"/>
  <c r="E743" i="7"/>
  <c r="D743" i="7"/>
  <c r="B743" i="7"/>
  <c r="C742" i="7"/>
  <c r="P742" i="7"/>
  <c r="O742" i="7"/>
  <c r="N742" i="7"/>
  <c r="L742" i="7"/>
  <c r="K742" i="7"/>
  <c r="I742" i="7"/>
  <c r="H742" i="7"/>
  <c r="G742" i="7"/>
  <c r="F742" i="7"/>
  <c r="E742" i="7"/>
  <c r="D742" i="7"/>
  <c r="B742" i="7"/>
  <c r="C741" i="7"/>
  <c r="O741" i="7"/>
  <c r="N741" i="7"/>
  <c r="L741" i="7"/>
  <c r="K741" i="7"/>
  <c r="I741" i="7"/>
  <c r="H741" i="7"/>
  <c r="G741" i="7"/>
  <c r="F741" i="7"/>
  <c r="E741" i="7"/>
  <c r="D741" i="7"/>
  <c r="B741" i="7"/>
  <c r="C740" i="7"/>
  <c r="P740" i="7"/>
  <c r="O740" i="7"/>
  <c r="N740" i="7"/>
  <c r="M740" i="7"/>
  <c r="L740" i="7"/>
  <c r="K740" i="7"/>
  <c r="I740" i="7"/>
  <c r="H740" i="7"/>
  <c r="G740" i="7"/>
  <c r="F740" i="7"/>
  <c r="E740" i="7"/>
  <c r="D740" i="7"/>
  <c r="B740" i="7"/>
  <c r="C739" i="7"/>
  <c r="N739" i="4"/>
  <c r="P739" i="7"/>
  <c r="O739" i="7"/>
  <c r="N739" i="7"/>
  <c r="M739" i="7"/>
  <c r="L739" i="7"/>
  <c r="K739" i="7"/>
  <c r="I739" i="7"/>
  <c r="H739" i="7"/>
  <c r="G739" i="7"/>
  <c r="F739" i="7"/>
  <c r="E739" i="7"/>
  <c r="D739" i="7"/>
  <c r="B739" i="7"/>
  <c r="C738" i="7"/>
  <c r="P738" i="7"/>
  <c r="O738" i="7"/>
  <c r="N738" i="7"/>
  <c r="M738" i="7"/>
  <c r="L738" i="7"/>
  <c r="K738" i="7"/>
  <c r="I738" i="7"/>
  <c r="H738" i="7"/>
  <c r="G738" i="7"/>
  <c r="F738" i="7"/>
  <c r="E738" i="7"/>
  <c r="D738" i="7"/>
  <c r="B738" i="7"/>
  <c r="C737" i="7"/>
  <c r="P737" i="7"/>
  <c r="O737" i="7"/>
  <c r="N737" i="7"/>
  <c r="M737" i="7"/>
  <c r="L737" i="7"/>
  <c r="K737" i="7"/>
  <c r="I737" i="7"/>
  <c r="H737" i="7"/>
  <c r="G737" i="7"/>
  <c r="F737" i="7"/>
  <c r="E737" i="7"/>
  <c r="D737" i="7"/>
  <c r="B737" i="7"/>
  <c r="C736" i="7"/>
  <c r="P736" i="7"/>
  <c r="O736" i="7"/>
  <c r="N736" i="7"/>
  <c r="M736" i="7"/>
  <c r="L736" i="7"/>
  <c r="K736" i="7"/>
  <c r="I736" i="7"/>
  <c r="H736" i="7"/>
  <c r="G736" i="7"/>
  <c r="F736" i="7"/>
  <c r="E736" i="7"/>
  <c r="D736" i="7"/>
  <c r="B736" i="7"/>
  <c r="C735" i="7"/>
  <c r="P735" i="7"/>
  <c r="O735" i="7"/>
  <c r="N735" i="7"/>
  <c r="M735" i="7"/>
  <c r="L735" i="7"/>
  <c r="K735" i="7"/>
  <c r="I735" i="7"/>
  <c r="H735" i="7"/>
  <c r="G735" i="7"/>
  <c r="F735" i="7"/>
  <c r="E735" i="7"/>
  <c r="D735" i="7"/>
  <c r="B735" i="7"/>
  <c r="C734" i="7"/>
  <c r="P734" i="7"/>
  <c r="O734" i="7"/>
  <c r="N734" i="7"/>
  <c r="M734" i="7"/>
  <c r="L734" i="7"/>
  <c r="K734" i="7"/>
  <c r="I734" i="7"/>
  <c r="H734" i="7"/>
  <c r="G734" i="7"/>
  <c r="F734" i="7"/>
  <c r="E734" i="7"/>
  <c r="D734" i="7"/>
  <c r="B734" i="7"/>
  <c r="C733" i="7"/>
  <c r="P733" i="7"/>
  <c r="O733" i="7"/>
  <c r="N733" i="7"/>
  <c r="M733" i="7"/>
  <c r="L733" i="7"/>
  <c r="K733" i="7"/>
  <c r="I733" i="7"/>
  <c r="H733" i="7"/>
  <c r="G733" i="7"/>
  <c r="F733" i="7"/>
  <c r="E733" i="7"/>
  <c r="D733" i="7"/>
  <c r="B733" i="7"/>
  <c r="C732" i="7"/>
  <c r="P732" i="7"/>
  <c r="O732" i="7"/>
  <c r="N732" i="7"/>
  <c r="M732" i="7"/>
  <c r="L732" i="7"/>
  <c r="K732" i="7"/>
  <c r="I732" i="7"/>
  <c r="H732" i="7"/>
  <c r="G732" i="7"/>
  <c r="F732" i="7"/>
  <c r="E732" i="7"/>
  <c r="D732" i="7"/>
  <c r="B732" i="7"/>
  <c r="C731" i="7"/>
  <c r="P731" i="7"/>
  <c r="O731" i="7"/>
  <c r="N731" i="7"/>
  <c r="M731" i="7"/>
  <c r="L731" i="7"/>
  <c r="K731" i="7"/>
  <c r="I731" i="7"/>
  <c r="H731" i="7"/>
  <c r="G731" i="7"/>
  <c r="F731" i="7"/>
  <c r="E731" i="7"/>
  <c r="D731" i="7"/>
  <c r="B731" i="7"/>
  <c r="C730" i="7"/>
  <c r="P730" i="7"/>
  <c r="O730" i="7"/>
  <c r="N730" i="7"/>
  <c r="M730" i="7"/>
  <c r="L730" i="7"/>
  <c r="K730" i="7"/>
  <c r="I730" i="7"/>
  <c r="H730" i="7"/>
  <c r="G730" i="7"/>
  <c r="F730" i="7"/>
  <c r="E730" i="7"/>
  <c r="D730" i="7"/>
  <c r="B730" i="7"/>
  <c r="C729" i="7"/>
  <c r="P729" i="7"/>
  <c r="O729" i="7"/>
  <c r="N729" i="7"/>
  <c r="M729" i="7"/>
  <c r="L729" i="7"/>
  <c r="K729" i="7"/>
  <c r="I729" i="7"/>
  <c r="H729" i="7"/>
  <c r="G729" i="7"/>
  <c r="F729" i="7"/>
  <c r="E729" i="7"/>
  <c r="D729" i="7"/>
  <c r="B729" i="7"/>
  <c r="C728" i="7"/>
  <c r="P728" i="7"/>
  <c r="O728" i="7"/>
  <c r="N728" i="7"/>
  <c r="M728" i="7"/>
  <c r="L728" i="7"/>
  <c r="K728" i="7"/>
  <c r="I728" i="7"/>
  <c r="H728" i="7"/>
  <c r="G728" i="7"/>
  <c r="F728" i="7"/>
  <c r="E728" i="7"/>
  <c r="D728" i="7"/>
  <c r="B728" i="7"/>
  <c r="C727" i="7"/>
  <c r="P727" i="7"/>
  <c r="O727" i="7"/>
  <c r="N727" i="7"/>
  <c r="M727" i="7"/>
  <c r="L727" i="7"/>
  <c r="K727" i="7"/>
  <c r="I727" i="7"/>
  <c r="H727" i="7"/>
  <c r="G727" i="7"/>
  <c r="F727" i="7"/>
  <c r="E727" i="7"/>
  <c r="D727" i="7"/>
  <c r="B727" i="7"/>
  <c r="C726" i="7"/>
  <c r="P726" i="7"/>
  <c r="O726" i="7"/>
  <c r="N726" i="7"/>
  <c r="M726" i="7"/>
  <c r="L726" i="7"/>
  <c r="K726" i="7"/>
  <c r="I726" i="7"/>
  <c r="H726" i="7"/>
  <c r="G726" i="7"/>
  <c r="F726" i="7"/>
  <c r="E726" i="7"/>
  <c r="D726" i="7"/>
  <c r="B726" i="7"/>
  <c r="C725" i="7"/>
  <c r="P725" i="7"/>
  <c r="O725" i="7"/>
  <c r="N725" i="7"/>
  <c r="M725" i="7"/>
  <c r="L725" i="7"/>
  <c r="K725" i="7"/>
  <c r="I725" i="7"/>
  <c r="H725" i="7"/>
  <c r="G725" i="7"/>
  <c r="F725" i="7"/>
  <c r="E725" i="7"/>
  <c r="D725" i="7"/>
  <c r="B725" i="7"/>
  <c r="C724" i="7"/>
  <c r="P724" i="7"/>
  <c r="O724" i="7"/>
  <c r="N724" i="7"/>
  <c r="M724" i="7"/>
  <c r="L724" i="7"/>
  <c r="K724" i="7"/>
  <c r="I724" i="7"/>
  <c r="H724" i="7"/>
  <c r="G724" i="7"/>
  <c r="F724" i="7"/>
  <c r="E724" i="7"/>
  <c r="D724" i="7"/>
  <c r="B724" i="7"/>
  <c r="C723" i="7"/>
  <c r="P723" i="7"/>
  <c r="O723" i="7"/>
  <c r="N723" i="7"/>
  <c r="M723" i="7"/>
  <c r="L723" i="7"/>
  <c r="K723" i="7"/>
  <c r="I723" i="7"/>
  <c r="H723" i="7"/>
  <c r="G723" i="7"/>
  <c r="F723" i="7"/>
  <c r="E723" i="7"/>
  <c r="D723" i="7"/>
  <c r="B723" i="7"/>
  <c r="C722" i="7"/>
  <c r="P722" i="7"/>
  <c r="O722" i="7"/>
  <c r="N722" i="7"/>
  <c r="M722" i="7"/>
  <c r="L722" i="7"/>
  <c r="K722" i="7"/>
  <c r="I722" i="7"/>
  <c r="H722" i="7"/>
  <c r="G722" i="7"/>
  <c r="F722" i="7"/>
  <c r="E722" i="7"/>
  <c r="D722" i="7"/>
  <c r="B722" i="7"/>
  <c r="C721" i="7"/>
  <c r="P721" i="7"/>
  <c r="O721" i="7"/>
  <c r="N721" i="7"/>
  <c r="M721" i="7"/>
  <c r="L721" i="7"/>
  <c r="K721" i="7"/>
  <c r="I721" i="7"/>
  <c r="H721" i="7"/>
  <c r="G721" i="7"/>
  <c r="F721" i="7"/>
  <c r="E721" i="7"/>
  <c r="D721" i="7"/>
  <c r="B721" i="7"/>
  <c r="C720" i="7"/>
  <c r="P720" i="7"/>
  <c r="O720" i="7"/>
  <c r="N720" i="7"/>
  <c r="M720" i="7"/>
  <c r="L720" i="7"/>
  <c r="K720" i="7"/>
  <c r="I720" i="7"/>
  <c r="H720" i="7"/>
  <c r="G720" i="7"/>
  <c r="F720" i="7"/>
  <c r="E720" i="7"/>
  <c r="D720" i="7"/>
  <c r="B720" i="7"/>
  <c r="C719" i="7"/>
  <c r="P719" i="7"/>
  <c r="O719" i="7"/>
  <c r="N719" i="7"/>
  <c r="M719" i="7"/>
  <c r="L719" i="7"/>
  <c r="K719" i="7"/>
  <c r="I719" i="7"/>
  <c r="H719" i="7"/>
  <c r="G719" i="7"/>
  <c r="F719" i="7"/>
  <c r="E719" i="7"/>
  <c r="D719" i="7"/>
  <c r="B719" i="7"/>
  <c r="C718" i="7"/>
  <c r="N718" i="4"/>
  <c r="P718" i="7"/>
  <c r="O718" i="7"/>
  <c r="N718" i="7"/>
  <c r="M718" i="7"/>
  <c r="L718" i="7"/>
  <c r="K718" i="7"/>
  <c r="I718" i="7"/>
  <c r="H718" i="7"/>
  <c r="G718" i="7"/>
  <c r="F718" i="7"/>
  <c r="E718" i="7"/>
  <c r="D718" i="7"/>
  <c r="B718" i="7"/>
  <c r="C717" i="7"/>
  <c r="N717" i="4"/>
  <c r="P717" i="7"/>
  <c r="O717" i="7"/>
  <c r="N717" i="7"/>
  <c r="M717" i="7"/>
  <c r="L717" i="7"/>
  <c r="K717" i="7"/>
  <c r="I717" i="7"/>
  <c r="H717" i="7"/>
  <c r="G717" i="7"/>
  <c r="F717" i="7"/>
  <c r="E717" i="7"/>
  <c r="D717" i="7"/>
  <c r="B717" i="7"/>
  <c r="C716" i="7"/>
  <c r="N716" i="4"/>
  <c r="P716" i="7"/>
  <c r="O716" i="7"/>
  <c r="N716" i="7"/>
  <c r="M716" i="7"/>
  <c r="L716" i="7"/>
  <c r="K716" i="7"/>
  <c r="I716" i="7"/>
  <c r="H716" i="7"/>
  <c r="G716" i="7"/>
  <c r="F716" i="7"/>
  <c r="E716" i="7"/>
  <c r="D716" i="7"/>
  <c r="B716" i="7"/>
  <c r="C715" i="7"/>
  <c r="P715" i="7"/>
  <c r="O715" i="7"/>
  <c r="N715" i="7"/>
  <c r="M715" i="7"/>
  <c r="L715" i="7"/>
  <c r="K715" i="7"/>
  <c r="I715" i="7"/>
  <c r="H715" i="7"/>
  <c r="G715" i="7"/>
  <c r="F715" i="7"/>
  <c r="E715" i="7"/>
  <c r="D715" i="7"/>
  <c r="B715" i="7"/>
  <c r="C714" i="7"/>
  <c r="N714" i="4"/>
  <c r="P714" i="7"/>
  <c r="O714" i="7"/>
  <c r="N714" i="7"/>
  <c r="M714" i="7"/>
  <c r="L714" i="7"/>
  <c r="K714" i="7"/>
  <c r="I714" i="7"/>
  <c r="H714" i="7"/>
  <c r="G714" i="7"/>
  <c r="F714" i="7"/>
  <c r="E714" i="7"/>
  <c r="D714" i="7"/>
  <c r="B714" i="7"/>
  <c r="C713" i="7"/>
  <c r="P713" i="7"/>
  <c r="O713" i="7"/>
  <c r="N713" i="7"/>
  <c r="M713" i="7"/>
  <c r="L713" i="7"/>
  <c r="K713" i="7"/>
  <c r="I713" i="7"/>
  <c r="H713" i="7"/>
  <c r="G713" i="7"/>
  <c r="F713" i="7"/>
  <c r="E713" i="7"/>
  <c r="D713" i="7"/>
  <c r="B713" i="7"/>
  <c r="C712" i="7"/>
  <c r="N712" i="4"/>
  <c r="P712" i="7"/>
  <c r="O712" i="7"/>
  <c r="N712" i="7"/>
  <c r="M712" i="7"/>
  <c r="L712" i="7"/>
  <c r="K712" i="7"/>
  <c r="I712" i="7"/>
  <c r="H712" i="7"/>
  <c r="G712" i="7"/>
  <c r="F712" i="7"/>
  <c r="E712" i="7"/>
  <c r="D712" i="7"/>
  <c r="B712" i="7"/>
  <c r="C711" i="7"/>
  <c r="P711" i="7"/>
  <c r="O711" i="7"/>
  <c r="N711" i="7"/>
  <c r="M711" i="7"/>
  <c r="L711" i="7"/>
  <c r="K711" i="7"/>
  <c r="I711" i="7"/>
  <c r="H711" i="7"/>
  <c r="G711" i="7"/>
  <c r="F711" i="7"/>
  <c r="E711" i="7"/>
  <c r="D711" i="7"/>
  <c r="B711" i="7"/>
  <c r="C710" i="7"/>
  <c r="O710" i="7"/>
  <c r="N710" i="7"/>
  <c r="M710" i="7"/>
  <c r="L710" i="7"/>
  <c r="K710" i="7"/>
  <c r="I710" i="7"/>
  <c r="H710" i="7"/>
  <c r="G710" i="7"/>
  <c r="F710" i="7"/>
  <c r="E710" i="7"/>
  <c r="D710" i="7"/>
  <c r="B710" i="7"/>
  <c r="C709" i="7"/>
  <c r="P709" i="7"/>
  <c r="O709" i="7"/>
  <c r="N709" i="7"/>
  <c r="M709" i="7"/>
  <c r="L709" i="7"/>
  <c r="K709" i="7"/>
  <c r="I709" i="7"/>
  <c r="H709" i="7"/>
  <c r="G709" i="7"/>
  <c r="F709" i="7"/>
  <c r="E709" i="7"/>
  <c r="D709" i="7"/>
  <c r="B709" i="7"/>
  <c r="C708" i="7"/>
  <c r="P708" i="7"/>
  <c r="O708" i="7"/>
  <c r="N708" i="7"/>
  <c r="M708" i="7"/>
  <c r="L708" i="7"/>
  <c r="K708" i="7"/>
  <c r="I708" i="7"/>
  <c r="H708" i="7"/>
  <c r="G708" i="7"/>
  <c r="F708" i="7"/>
  <c r="E708" i="7"/>
  <c r="D708" i="7"/>
  <c r="B708" i="7"/>
  <c r="C707" i="7"/>
  <c r="P707" i="7"/>
  <c r="O707" i="7"/>
  <c r="N707" i="7"/>
  <c r="M707" i="7"/>
  <c r="L707" i="7"/>
  <c r="K707" i="7"/>
  <c r="I707" i="7"/>
  <c r="H707" i="7"/>
  <c r="G707" i="7"/>
  <c r="F707" i="7"/>
  <c r="E707" i="7"/>
  <c r="D707" i="7"/>
  <c r="B707" i="7"/>
  <c r="C706" i="7"/>
  <c r="P706" i="7"/>
  <c r="O706" i="7"/>
  <c r="N706" i="7"/>
  <c r="M706" i="7"/>
  <c r="L706" i="7"/>
  <c r="K706" i="7"/>
  <c r="I706" i="7"/>
  <c r="H706" i="7"/>
  <c r="G706" i="7"/>
  <c r="F706" i="7"/>
  <c r="E706" i="7"/>
  <c r="D706" i="7"/>
  <c r="B706" i="7"/>
  <c r="C705" i="7"/>
  <c r="P705" i="7"/>
  <c r="O705" i="7"/>
  <c r="N705" i="7"/>
  <c r="M705" i="7"/>
  <c r="L705" i="7"/>
  <c r="K705" i="7"/>
  <c r="I705" i="7"/>
  <c r="H705" i="7"/>
  <c r="G705" i="7"/>
  <c r="F705" i="7"/>
  <c r="E705" i="7"/>
  <c r="D705" i="7"/>
  <c r="B705" i="7"/>
  <c r="C704" i="7"/>
  <c r="P704" i="7"/>
  <c r="O704" i="7"/>
  <c r="N704" i="7"/>
  <c r="M704" i="7"/>
  <c r="L704" i="7"/>
  <c r="K704" i="7"/>
  <c r="I704" i="7"/>
  <c r="H704" i="7"/>
  <c r="G704" i="7"/>
  <c r="F704" i="7"/>
  <c r="E704" i="7"/>
  <c r="D704" i="7"/>
  <c r="B704" i="7"/>
  <c r="C703" i="7"/>
  <c r="P703" i="7"/>
  <c r="O703" i="7"/>
  <c r="N703" i="7"/>
  <c r="M703" i="7"/>
  <c r="L703" i="7"/>
  <c r="K703" i="7"/>
  <c r="I703" i="7"/>
  <c r="H703" i="7"/>
  <c r="G703" i="7"/>
  <c r="F703" i="7"/>
  <c r="E703" i="7"/>
  <c r="D703" i="7"/>
  <c r="B703" i="7"/>
  <c r="C702" i="7"/>
  <c r="P702" i="7"/>
  <c r="O702" i="7"/>
  <c r="N702" i="7"/>
  <c r="M702" i="7"/>
  <c r="L702" i="7"/>
  <c r="K702" i="7"/>
  <c r="I702" i="7"/>
  <c r="H702" i="7"/>
  <c r="G702" i="7"/>
  <c r="F702" i="7"/>
  <c r="E702" i="7"/>
  <c r="D702" i="7"/>
  <c r="B702" i="7"/>
  <c r="C701" i="7"/>
  <c r="P701" i="7"/>
  <c r="O701" i="7"/>
  <c r="N701" i="7"/>
  <c r="M701" i="7"/>
  <c r="L701" i="7"/>
  <c r="K701" i="7"/>
  <c r="I701" i="7"/>
  <c r="H701" i="7"/>
  <c r="G701" i="7"/>
  <c r="F701" i="7"/>
  <c r="E701" i="7"/>
  <c r="D701" i="7"/>
  <c r="B701" i="7"/>
  <c r="C700" i="7"/>
  <c r="P700" i="7"/>
  <c r="O700" i="7"/>
  <c r="N700" i="7"/>
  <c r="M700" i="7"/>
  <c r="L700" i="7"/>
  <c r="K700" i="7"/>
  <c r="I700" i="7"/>
  <c r="H700" i="7"/>
  <c r="G700" i="7"/>
  <c r="F700" i="7"/>
  <c r="E700" i="7"/>
  <c r="D700" i="7"/>
  <c r="B700" i="7"/>
  <c r="C699" i="7"/>
  <c r="P699" i="7"/>
  <c r="O699" i="7"/>
  <c r="N699" i="7"/>
  <c r="M699" i="7"/>
  <c r="L699" i="7"/>
  <c r="K699" i="7"/>
  <c r="I699" i="7"/>
  <c r="H699" i="7"/>
  <c r="G699" i="7"/>
  <c r="F699" i="7"/>
  <c r="E699" i="7"/>
  <c r="D699" i="7"/>
  <c r="B699" i="7"/>
  <c r="C698" i="7"/>
  <c r="P698" i="7"/>
  <c r="O698" i="7"/>
  <c r="N698" i="7"/>
  <c r="M698" i="7"/>
  <c r="L698" i="7"/>
  <c r="K698" i="7"/>
  <c r="I698" i="7"/>
  <c r="H698" i="7"/>
  <c r="G698" i="7"/>
  <c r="F698" i="7"/>
  <c r="E698" i="7"/>
  <c r="D698" i="7"/>
  <c r="B698" i="7"/>
  <c r="C697" i="7"/>
  <c r="P697" i="7"/>
  <c r="O697" i="7"/>
  <c r="N697" i="7"/>
  <c r="M697" i="7"/>
  <c r="L697" i="7"/>
  <c r="K697" i="7"/>
  <c r="I697" i="7"/>
  <c r="H697" i="7"/>
  <c r="G697" i="7"/>
  <c r="F697" i="7"/>
  <c r="E697" i="7"/>
  <c r="D697" i="7"/>
  <c r="B697" i="7"/>
  <c r="C696" i="7"/>
  <c r="P696" i="7"/>
  <c r="O696" i="7"/>
  <c r="N696" i="7"/>
  <c r="M696" i="7"/>
  <c r="L696" i="7"/>
  <c r="K696" i="7"/>
  <c r="I696" i="7"/>
  <c r="H696" i="7"/>
  <c r="G696" i="7"/>
  <c r="F696" i="7"/>
  <c r="E696" i="7"/>
  <c r="D696" i="7"/>
  <c r="B696" i="7"/>
  <c r="C695" i="7"/>
  <c r="P695" i="7"/>
  <c r="O695" i="7"/>
  <c r="N695" i="7"/>
  <c r="M695" i="7"/>
  <c r="L695" i="7"/>
  <c r="K695" i="7"/>
  <c r="I695" i="7"/>
  <c r="H695" i="7"/>
  <c r="G695" i="7"/>
  <c r="F695" i="7"/>
  <c r="E695" i="7"/>
  <c r="D695" i="7"/>
  <c r="B695" i="7"/>
  <c r="C694" i="7"/>
  <c r="O694" i="7"/>
  <c r="N694" i="7"/>
  <c r="M694" i="7"/>
  <c r="L694" i="7"/>
  <c r="K694" i="7"/>
  <c r="I694" i="7"/>
  <c r="H694" i="7"/>
  <c r="G694" i="7"/>
  <c r="F694" i="7"/>
  <c r="E694" i="7"/>
  <c r="D694" i="7"/>
  <c r="B694" i="7"/>
  <c r="C693" i="7"/>
  <c r="P693" i="7"/>
  <c r="O693" i="7"/>
  <c r="N693" i="7"/>
  <c r="L693" i="7"/>
  <c r="K693" i="7"/>
  <c r="I693" i="7"/>
  <c r="H693" i="7"/>
  <c r="G693" i="7"/>
  <c r="F693" i="7"/>
  <c r="E693" i="7"/>
  <c r="D693" i="7"/>
  <c r="B693" i="7"/>
  <c r="C692" i="7"/>
  <c r="P692" i="7"/>
  <c r="O692" i="7"/>
  <c r="N692" i="7"/>
  <c r="M692" i="7"/>
  <c r="L692" i="7"/>
  <c r="K692" i="7"/>
  <c r="I692" i="7"/>
  <c r="H692" i="7"/>
  <c r="G692" i="7"/>
  <c r="F692" i="7"/>
  <c r="E692" i="7"/>
  <c r="D692" i="7"/>
  <c r="B692" i="7"/>
  <c r="C691" i="7"/>
  <c r="P691" i="7"/>
  <c r="O691" i="7"/>
  <c r="N691" i="7"/>
  <c r="M691" i="7"/>
  <c r="L691" i="7"/>
  <c r="K691" i="7"/>
  <c r="I691" i="7"/>
  <c r="H691" i="7"/>
  <c r="G691" i="7"/>
  <c r="F691" i="7"/>
  <c r="E691" i="7"/>
  <c r="D691" i="7"/>
  <c r="B691" i="7"/>
  <c r="C690" i="7"/>
  <c r="P690" i="7"/>
  <c r="O690" i="7"/>
  <c r="N690" i="7"/>
  <c r="M690" i="7"/>
  <c r="L690" i="7"/>
  <c r="K690" i="7"/>
  <c r="I690" i="7"/>
  <c r="H690" i="7"/>
  <c r="G690" i="7"/>
  <c r="F690" i="7"/>
  <c r="E690" i="7"/>
  <c r="D690" i="7"/>
  <c r="B690" i="7"/>
  <c r="C689" i="7"/>
  <c r="O689" i="7"/>
  <c r="N689" i="7"/>
  <c r="L689" i="7"/>
  <c r="K689" i="7"/>
  <c r="I689" i="7"/>
  <c r="H689" i="7"/>
  <c r="G689" i="7"/>
  <c r="F689" i="7"/>
  <c r="E689" i="7"/>
  <c r="D689" i="7"/>
  <c r="B689" i="7"/>
  <c r="C688" i="7"/>
  <c r="N686" i="4"/>
  <c r="P688" i="7"/>
  <c r="O688" i="7"/>
  <c r="N688" i="7"/>
  <c r="M688" i="7"/>
  <c r="L688" i="7"/>
  <c r="K688" i="7"/>
  <c r="I688" i="7"/>
  <c r="H688" i="7"/>
  <c r="G688" i="7"/>
  <c r="F688" i="7"/>
  <c r="E688" i="7"/>
  <c r="D688" i="7"/>
  <c r="B688" i="7"/>
  <c r="C687" i="7"/>
  <c r="P687" i="7"/>
  <c r="O687" i="7"/>
  <c r="N687" i="7"/>
  <c r="M687" i="7"/>
  <c r="L687" i="7"/>
  <c r="K687" i="7"/>
  <c r="I687" i="7"/>
  <c r="H687" i="7"/>
  <c r="G687" i="7"/>
  <c r="F687" i="7"/>
  <c r="E687" i="7"/>
  <c r="D687" i="7"/>
  <c r="B687" i="7"/>
  <c r="C686" i="7"/>
  <c r="P686" i="7"/>
  <c r="O686" i="7"/>
  <c r="N686" i="7"/>
  <c r="M686" i="7"/>
  <c r="L686" i="7"/>
  <c r="K686" i="7"/>
  <c r="I686" i="7"/>
  <c r="H686" i="7"/>
  <c r="G686" i="7"/>
  <c r="F686" i="7"/>
  <c r="E686" i="7"/>
  <c r="D686" i="7"/>
  <c r="B686" i="7"/>
  <c r="C685" i="7"/>
  <c r="P685" i="7"/>
  <c r="O685" i="7"/>
  <c r="N685" i="7"/>
  <c r="M685" i="7"/>
  <c r="L685" i="7"/>
  <c r="K685" i="7"/>
  <c r="I685" i="7"/>
  <c r="H685" i="7"/>
  <c r="G685" i="7"/>
  <c r="F685" i="7"/>
  <c r="E685" i="7"/>
  <c r="D685" i="7"/>
  <c r="B685" i="7"/>
  <c r="C684" i="7"/>
  <c r="P684" i="7"/>
  <c r="O684" i="7"/>
  <c r="N684" i="7"/>
  <c r="M684" i="7"/>
  <c r="L684" i="7"/>
  <c r="K684" i="7"/>
  <c r="I684" i="7"/>
  <c r="H684" i="7"/>
  <c r="G684" i="7"/>
  <c r="F684" i="7"/>
  <c r="E684" i="7"/>
  <c r="D684" i="7"/>
  <c r="B684" i="7"/>
  <c r="C683" i="7"/>
  <c r="P683" i="7"/>
  <c r="O683" i="7"/>
  <c r="N683" i="7"/>
  <c r="M683" i="7"/>
  <c r="L683" i="7"/>
  <c r="K683" i="7"/>
  <c r="I683" i="7"/>
  <c r="H683" i="7"/>
  <c r="G683" i="7"/>
  <c r="F683" i="7"/>
  <c r="E683" i="7"/>
  <c r="D683" i="7"/>
  <c r="B683" i="7"/>
  <c r="C682" i="7"/>
  <c r="P682" i="7"/>
  <c r="O682" i="7"/>
  <c r="N682" i="7"/>
  <c r="M682" i="7"/>
  <c r="L682" i="7"/>
  <c r="K682" i="7"/>
  <c r="I682" i="7"/>
  <c r="H682" i="7"/>
  <c r="G682" i="7"/>
  <c r="F682" i="7"/>
  <c r="E682" i="7"/>
  <c r="D682" i="7"/>
  <c r="B682" i="7"/>
  <c r="C681" i="7"/>
  <c r="P681" i="7"/>
  <c r="O681" i="7"/>
  <c r="N681" i="7"/>
  <c r="M681" i="7"/>
  <c r="L681" i="7"/>
  <c r="K681" i="7"/>
  <c r="I681" i="7"/>
  <c r="H681" i="7"/>
  <c r="G681" i="7"/>
  <c r="F681" i="7"/>
  <c r="E681" i="7"/>
  <c r="D681" i="7"/>
  <c r="B681" i="7"/>
  <c r="C680" i="7"/>
  <c r="N680" i="4"/>
  <c r="P680" i="7"/>
  <c r="O680" i="7"/>
  <c r="N680" i="7"/>
  <c r="M680" i="7"/>
  <c r="L680" i="7"/>
  <c r="K680" i="7"/>
  <c r="I680" i="7"/>
  <c r="H680" i="7"/>
  <c r="G680" i="7"/>
  <c r="F680" i="7"/>
  <c r="E680" i="7"/>
  <c r="D680" i="7"/>
  <c r="B680" i="7"/>
  <c r="C679" i="7"/>
  <c r="P679" i="7"/>
  <c r="O679" i="7"/>
  <c r="N679" i="7"/>
  <c r="M679" i="7"/>
  <c r="L679" i="7"/>
  <c r="K679" i="7"/>
  <c r="I679" i="7"/>
  <c r="H679" i="7"/>
  <c r="G679" i="7"/>
  <c r="F679" i="7"/>
  <c r="E679" i="7"/>
  <c r="D679" i="7"/>
  <c r="B679" i="7"/>
  <c r="C678" i="7"/>
  <c r="P678" i="7"/>
  <c r="O678" i="7"/>
  <c r="N678" i="7"/>
  <c r="M678" i="7"/>
  <c r="L678" i="7"/>
  <c r="K678" i="7"/>
  <c r="I678" i="7"/>
  <c r="H678" i="7"/>
  <c r="G678" i="7"/>
  <c r="F678" i="7"/>
  <c r="E678" i="7"/>
  <c r="D678" i="7"/>
  <c r="B678" i="7"/>
  <c r="C677" i="7"/>
  <c r="N677" i="4"/>
  <c r="P677" i="7"/>
  <c r="O677" i="7"/>
  <c r="N677" i="7"/>
  <c r="M677" i="7"/>
  <c r="L677" i="7"/>
  <c r="K677" i="7"/>
  <c r="I677" i="7"/>
  <c r="H677" i="7"/>
  <c r="G677" i="7"/>
  <c r="F677" i="7"/>
  <c r="E677" i="7"/>
  <c r="D677" i="7"/>
  <c r="B677" i="7"/>
  <c r="C676" i="7"/>
  <c r="N676" i="4"/>
  <c r="P676" i="7"/>
  <c r="O676" i="7"/>
  <c r="N676" i="7"/>
  <c r="M676" i="7"/>
  <c r="L676" i="7"/>
  <c r="K676" i="7"/>
  <c r="I676" i="7"/>
  <c r="H676" i="7"/>
  <c r="G676" i="7"/>
  <c r="F676" i="7"/>
  <c r="E676" i="7"/>
  <c r="D676" i="7"/>
  <c r="B676" i="7"/>
  <c r="C675" i="7"/>
  <c r="P675" i="7"/>
  <c r="O675" i="7"/>
  <c r="N675" i="7"/>
  <c r="M675" i="7"/>
  <c r="L675" i="7"/>
  <c r="K675" i="7"/>
  <c r="I675" i="7"/>
  <c r="H675" i="7"/>
  <c r="G675" i="7"/>
  <c r="F675" i="7"/>
  <c r="E675" i="7"/>
  <c r="D675" i="7"/>
  <c r="B675" i="7"/>
  <c r="C674" i="7"/>
  <c r="N674" i="4"/>
  <c r="P674" i="7"/>
  <c r="O674" i="7"/>
  <c r="N674" i="7"/>
  <c r="M674" i="7"/>
  <c r="L674" i="7"/>
  <c r="K674" i="7"/>
  <c r="I674" i="7"/>
  <c r="H674" i="7"/>
  <c r="G674" i="7"/>
  <c r="F674" i="7"/>
  <c r="E674" i="7"/>
  <c r="D674" i="7"/>
  <c r="B674" i="7"/>
  <c r="C673" i="7"/>
  <c r="P673" i="7"/>
  <c r="O673" i="7"/>
  <c r="N673" i="7"/>
  <c r="M673" i="7"/>
  <c r="L673" i="7"/>
  <c r="K673" i="7"/>
  <c r="I673" i="7"/>
  <c r="H673" i="7"/>
  <c r="G673" i="7"/>
  <c r="F673" i="7"/>
  <c r="E673" i="7"/>
  <c r="D673" i="7"/>
  <c r="B673" i="7"/>
  <c r="C672" i="7"/>
  <c r="P672" i="7"/>
  <c r="O672" i="7"/>
  <c r="N672" i="7"/>
  <c r="M672" i="7"/>
  <c r="L672" i="7"/>
  <c r="K672" i="7"/>
  <c r="I672" i="7"/>
  <c r="H672" i="7"/>
  <c r="G672" i="7"/>
  <c r="F672" i="7"/>
  <c r="E672" i="7"/>
  <c r="D672" i="7"/>
  <c r="B672" i="7"/>
  <c r="C671" i="7"/>
  <c r="P671" i="7"/>
  <c r="O671" i="7"/>
  <c r="N671" i="7"/>
  <c r="M671" i="7"/>
  <c r="L671" i="7"/>
  <c r="K671" i="7"/>
  <c r="I671" i="7"/>
  <c r="H671" i="7"/>
  <c r="G671" i="7"/>
  <c r="F671" i="7"/>
  <c r="E671" i="7"/>
  <c r="D671" i="7"/>
  <c r="B671" i="7"/>
  <c r="C670" i="7"/>
  <c r="P670" i="7"/>
  <c r="O670" i="7"/>
  <c r="N670" i="7"/>
  <c r="M670" i="7"/>
  <c r="L670" i="7"/>
  <c r="K670" i="7"/>
  <c r="I670" i="7"/>
  <c r="H670" i="7"/>
  <c r="G670" i="7"/>
  <c r="F670" i="7"/>
  <c r="E670" i="7"/>
  <c r="D670" i="7"/>
  <c r="B670" i="7"/>
  <c r="C669" i="7"/>
  <c r="P669" i="7"/>
  <c r="O669" i="7"/>
  <c r="N669" i="7"/>
  <c r="M669" i="7"/>
  <c r="L669" i="7"/>
  <c r="K669" i="7"/>
  <c r="I669" i="7"/>
  <c r="H669" i="7"/>
  <c r="G669" i="7"/>
  <c r="F669" i="7"/>
  <c r="E669" i="7"/>
  <c r="D669" i="7"/>
  <c r="B669" i="7"/>
  <c r="C668" i="7"/>
  <c r="P668" i="7"/>
  <c r="O668" i="7"/>
  <c r="N668" i="7"/>
  <c r="M668" i="7"/>
  <c r="L668" i="7"/>
  <c r="K668" i="7"/>
  <c r="I668" i="7"/>
  <c r="H668" i="7"/>
  <c r="G668" i="7"/>
  <c r="F668" i="7"/>
  <c r="E668" i="7"/>
  <c r="D668" i="7"/>
  <c r="B668" i="7"/>
  <c r="C667" i="7"/>
  <c r="P667" i="7"/>
  <c r="O667" i="7"/>
  <c r="N667" i="7"/>
  <c r="M667" i="7"/>
  <c r="L667" i="7"/>
  <c r="K667" i="7"/>
  <c r="I667" i="7"/>
  <c r="H667" i="7"/>
  <c r="G667" i="7"/>
  <c r="F667" i="7"/>
  <c r="E667" i="7"/>
  <c r="D667" i="7"/>
  <c r="B667" i="7"/>
  <c r="C666" i="7"/>
  <c r="P666" i="7"/>
  <c r="O666" i="7"/>
  <c r="N666" i="7"/>
  <c r="M666" i="7"/>
  <c r="L666" i="7"/>
  <c r="K666" i="7"/>
  <c r="I666" i="7"/>
  <c r="H666" i="7"/>
  <c r="G666" i="7"/>
  <c r="F666" i="7"/>
  <c r="E666" i="7"/>
  <c r="D666" i="7"/>
  <c r="B666" i="7"/>
  <c r="C665" i="7"/>
  <c r="P665" i="7"/>
  <c r="O665" i="7"/>
  <c r="N665" i="7"/>
  <c r="M665" i="7"/>
  <c r="L665" i="7"/>
  <c r="K665" i="7"/>
  <c r="I665" i="7"/>
  <c r="H665" i="7"/>
  <c r="G665" i="7"/>
  <c r="F665" i="7"/>
  <c r="E665" i="7"/>
  <c r="D665" i="7"/>
  <c r="B665" i="7"/>
  <c r="C664" i="7"/>
  <c r="P664" i="7"/>
  <c r="O664" i="7"/>
  <c r="N664" i="7"/>
  <c r="M664" i="7"/>
  <c r="L664" i="7"/>
  <c r="K664" i="7"/>
  <c r="I664" i="7"/>
  <c r="H664" i="7"/>
  <c r="G664" i="7"/>
  <c r="F664" i="7"/>
  <c r="E664" i="7"/>
  <c r="D664" i="7"/>
  <c r="B664" i="7"/>
  <c r="C663" i="7"/>
  <c r="P663" i="7"/>
  <c r="O663" i="7"/>
  <c r="N663" i="7"/>
  <c r="M663" i="7"/>
  <c r="L663" i="7"/>
  <c r="K663" i="7"/>
  <c r="I663" i="7"/>
  <c r="H663" i="7"/>
  <c r="G663" i="7"/>
  <c r="F663" i="7"/>
  <c r="E663" i="7"/>
  <c r="D663" i="7"/>
  <c r="B663" i="7"/>
  <c r="C662" i="7"/>
  <c r="P662" i="7"/>
  <c r="O662" i="7"/>
  <c r="N662" i="7"/>
  <c r="M662" i="7"/>
  <c r="L662" i="7"/>
  <c r="K662" i="7"/>
  <c r="I662" i="7"/>
  <c r="H662" i="7"/>
  <c r="G662" i="7"/>
  <c r="F662" i="7"/>
  <c r="E662" i="7"/>
  <c r="D662" i="7"/>
  <c r="B662" i="7"/>
  <c r="C661" i="7"/>
  <c r="P661" i="7"/>
  <c r="O661" i="7"/>
  <c r="N661" i="7"/>
  <c r="M661" i="7"/>
  <c r="L661" i="7"/>
  <c r="K661" i="7"/>
  <c r="I661" i="7"/>
  <c r="H661" i="7"/>
  <c r="G661" i="7"/>
  <c r="F661" i="7"/>
  <c r="E661" i="7"/>
  <c r="D661" i="7"/>
  <c r="B661" i="7"/>
  <c r="C660" i="7"/>
  <c r="P660" i="7"/>
  <c r="O660" i="7"/>
  <c r="N660" i="7"/>
  <c r="M660" i="7"/>
  <c r="L660" i="7"/>
  <c r="K660" i="7"/>
  <c r="I660" i="7"/>
  <c r="H660" i="7"/>
  <c r="G660" i="7"/>
  <c r="F660" i="7"/>
  <c r="E660" i="7"/>
  <c r="D660" i="7"/>
  <c r="B660" i="7"/>
  <c r="C659" i="7"/>
  <c r="P659" i="7"/>
  <c r="O659" i="7"/>
  <c r="N659" i="7"/>
  <c r="M659" i="7"/>
  <c r="L659" i="7"/>
  <c r="K659" i="7"/>
  <c r="I659" i="7"/>
  <c r="H659" i="7"/>
  <c r="G659" i="7"/>
  <c r="F659" i="7"/>
  <c r="E659" i="7"/>
  <c r="D659" i="7"/>
  <c r="B659" i="7"/>
  <c r="C658" i="7"/>
  <c r="O658" i="7"/>
  <c r="N658" i="7"/>
  <c r="M658" i="7"/>
  <c r="L658" i="7"/>
  <c r="K658" i="7"/>
  <c r="I658" i="7"/>
  <c r="H658" i="7"/>
  <c r="G658" i="7"/>
  <c r="F658" i="7"/>
  <c r="E658" i="7"/>
  <c r="D658" i="7"/>
  <c r="B658" i="7"/>
  <c r="C657" i="7"/>
  <c r="P657" i="7"/>
  <c r="O657" i="7"/>
  <c r="N657" i="7"/>
  <c r="M657" i="7"/>
  <c r="L657" i="7"/>
  <c r="K657" i="7"/>
  <c r="I657" i="7"/>
  <c r="H657" i="7"/>
  <c r="G657" i="7"/>
  <c r="F657" i="7"/>
  <c r="E657" i="7"/>
  <c r="D657" i="7"/>
  <c r="B657" i="7"/>
  <c r="C656" i="7"/>
  <c r="P656" i="7"/>
  <c r="O656" i="7"/>
  <c r="N656" i="7"/>
  <c r="M656" i="7"/>
  <c r="L656" i="7"/>
  <c r="K656" i="7"/>
  <c r="I656" i="7"/>
  <c r="H656" i="7"/>
  <c r="G656" i="7"/>
  <c r="F656" i="7"/>
  <c r="E656" i="7"/>
  <c r="D656" i="7"/>
  <c r="B656" i="7"/>
  <c r="C655" i="7"/>
  <c r="P655" i="7"/>
  <c r="O655" i="7"/>
  <c r="N655" i="7"/>
  <c r="M655" i="7"/>
  <c r="L655" i="7"/>
  <c r="K655" i="7"/>
  <c r="I655" i="7"/>
  <c r="H655" i="7"/>
  <c r="G655" i="7"/>
  <c r="F655" i="7"/>
  <c r="E655" i="7"/>
  <c r="D655" i="7"/>
  <c r="B655" i="7"/>
  <c r="C654" i="7"/>
  <c r="P654" i="7"/>
  <c r="O654" i="7"/>
  <c r="N654" i="7"/>
  <c r="M654" i="7"/>
  <c r="L654" i="7"/>
  <c r="K654" i="7"/>
  <c r="I654" i="7"/>
  <c r="H654" i="7"/>
  <c r="G654" i="7"/>
  <c r="F654" i="7"/>
  <c r="E654" i="7"/>
  <c r="D654" i="7"/>
  <c r="B654" i="7"/>
  <c r="C653" i="7"/>
  <c r="O653" i="7"/>
  <c r="N653" i="7"/>
  <c r="L653" i="7"/>
  <c r="K653" i="7"/>
  <c r="I653" i="7"/>
  <c r="H653" i="7"/>
  <c r="G653" i="7"/>
  <c r="F653" i="7"/>
  <c r="E653" i="7"/>
  <c r="D653" i="7"/>
  <c r="B653" i="7"/>
  <c r="C652" i="7"/>
  <c r="O652" i="7"/>
  <c r="N652" i="7"/>
  <c r="M652" i="7"/>
  <c r="L652" i="7"/>
  <c r="K652" i="7"/>
  <c r="I652" i="7"/>
  <c r="H652" i="7"/>
  <c r="G652" i="7"/>
  <c r="F652" i="7"/>
  <c r="E652" i="7"/>
  <c r="D652" i="7"/>
  <c r="B652" i="7"/>
  <c r="C651" i="7"/>
  <c r="P651" i="7"/>
  <c r="O651" i="7"/>
  <c r="N651" i="7"/>
  <c r="M651" i="7"/>
  <c r="L651" i="7"/>
  <c r="K651" i="7"/>
  <c r="I651" i="7"/>
  <c r="H651" i="7"/>
  <c r="G651" i="7"/>
  <c r="F651" i="7"/>
  <c r="E651" i="7"/>
  <c r="D651" i="7"/>
  <c r="B651" i="7"/>
  <c r="C650" i="7"/>
  <c r="P650" i="7"/>
  <c r="O650" i="7"/>
  <c r="N650" i="7"/>
  <c r="M650" i="7"/>
  <c r="L650" i="7"/>
  <c r="K650" i="7"/>
  <c r="I650" i="7"/>
  <c r="H650" i="7"/>
  <c r="G650" i="7"/>
  <c r="F650" i="7"/>
  <c r="E650" i="7"/>
  <c r="D650" i="7"/>
  <c r="B650" i="7"/>
  <c r="C649" i="7"/>
  <c r="P649" i="7"/>
  <c r="O649" i="7"/>
  <c r="N649" i="7"/>
  <c r="M649" i="7"/>
  <c r="L649" i="7"/>
  <c r="K649" i="7"/>
  <c r="I649" i="7"/>
  <c r="H649" i="7"/>
  <c r="G649" i="7"/>
  <c r="F649" i="7"/>
  <c r="E649" i="7"/>
  <c r="D649" i="7"/>
  <c r="B649" i="7"/>
  <c r="C648" i="7"/>
  <c r="P648" i="7"/>
  <c r="O648" i="7"/>
  <c r="N648" i="7"/>
  <c r="M648" i="7"/>
  <c r="L648" i="7"/>
  <c r="K648" i="7"/>
  <c r="I648" i="7"/>
  <c r="H648" i="7"/>
  <c r="G648" i="7"/>
  <c r="F648" i="7"/>
  <c r="E648" i="7"/>
  <c r="D648" i="7"/>
  <c r="B648" i="7"/>
  <c r="C647" i="7"/>
  <c r="P647" i="7"/>
  <c r="O647" i="7"/>
  <c r="N647" i="7"/>
  <c r="M647" i="7"/>
  <c r="L647" i="7"/>
  <c r="K647" i="7"/>
  <c r="I647" i="7"/>
  <c r="H647" i="7"/>
  <c r="G647" i="7"/>
  <c r="F647" i="7"/>
  <c r="E647" i="7"/>
  <c r="D647" i="7"/>
  <c r="B647" i="7"/>
  <c r="C646" i="7"/>
  <c r="P646" i="7"/>
  <c r="O646" i="7"/>
  <c r="N646" i="7"/>
  <c r="M646" i="7"/>
  <c r="L646" i="7"/>
  <c r="K646" i="7"/>
  <c r="I646" i="7"/>
  <c r="H646" i="7"/>
  <c r="G646" i="7"/>
  <c r="F646" i="7"/>
  <c r="E646" i="7"/>
  <c r="D646" i="7"/>
  <c r="B646" i="7"/>
  <c r="C645" i="7"/>
  <c r="P645" i="7"/>
  <c r="O645" i="7"/>
  <c r="N645" i="7"/>
  <c r="M645" i="7"/>
  <c r="L645" i="7"/>
  <c r="K645" i="7"/>
  <c r="I645" i="7"/>
  <c r="H645" i="7"/>
  <c r="G645" i="7"/>
  <c r="F645" i="7"/>
  <c r="E645" i="7"/>
  <c r="D645" i="7"/>
  <c r="B645" i="7"/>
  <c r="C644" i="7"/>
  <c r="P644" i="7"/>
  <c r="O644" i="7"/>
  <c r="N644" i="7"/>
  <c r="M644" i="7"/>
  <c r="L644" i="7"/>
  <c r="K644" i="7"/>
  <c r="I644" i="7"/>
  <c r="H644" i="7"/>
  <c r="G644" i="7"/>
  <c r="F644" i="7"/>
  <c r="E644" i="7"/>
  <c r="D644" i="7"/>
  <c r="B644" i="7"/>
  <c r="C643" i="7"/>
  <c r="P643" i="7"/>
  <c r="O643" i="7"/>
  <c r="N643" i="7"/>
  <c r="M643" i="7"/>
  <c r="L643" i="7"/>
  <c r="K643" i="7"/>
  <c r="I643" i="7"/>
  <c r="H643" i="7"/>
  <c r="G643" i="7"/>
  <c r="F643" i="7"/>
  <c r="E643" i="7"/>
  <c r="D643" i="7"/>
  <c r="B643" i="7"/>
  <c r="C642" i="7"/>
  <c r="P642" i="7"/>
  <c r="O642" i="7"/>
  <c r="N642" i="7"/>
  <c r="M642" i="7"/>
  <c r="L642" i="7"/>
  <c r="K642" i="7"/>
  <c r="I642" i="7"/>
  <c r="H642" i="7"/>
  <c r="G642" i="7"/>
  <c r="F642" i="7"/>
  <c r="E642" i="7"/>
  <c r="D642" i="7"/>
  <c r="B642" i="7"/>
  <c r="C641" i="7"/>
  <c r="N641" i="4"/>
  <c r="P641" i="7"/>
  <c r="O641" i="7"/>
  <c r="N641" i="7"/>
  <c r="M641" i="7"/>
  <c r="L641" i="7"/>
  <c r="K641" i="7"/>
  <c r="I641" i="7"/>
  <c r="H641" i="7"/>
  <c r="G641" i="7"/>
  <c r="F641" i="7"/>
  <c r="E641" i="7"/>
  <c r="D641" i="7"/>
  <c r="B641" i="7"/>
  <c r="C640" i="7"/>
  <c r="P640" i="7"/>
  <c r="O640" i="7"/>
  <c r="N640" i="7"/>
  <c r="M640" i="7"/>
  <c r="L640" i="7"/>
  <c r="K640" i="7"/>
  <c r="I640" i="7"/>
  <c r="H640" i="7"/>
  <c r="G640" i="7"/>
  <c r="F640" i="7"/>
  <c r="E640" i="7"/>
  <c r="D640" i="7"/>
  <c r="B640" i="7"/>
  <c r="C639" i="7"/>
  <c r="P639" i="7"/>
  <c r="O639" i="7"/>
  <c r="N639" i="7"/>
  <c r="M639" i="7"/>
  <c r="L639" i="7"/>
  <c r="K639" i="7"/>
  <c r="I639" i="7"/>
  <c r="H639" i="7"/>
  <c r="G639" i="7"/>
  <c r="F639" i="7"/>
  <c r="E639" i="7"/>
  <c r="D639" i="7"/>
  <c r="B639" i="7"/>
  <c r="C638" i="7"/>
  <c r="N638" i="4"/>
  <c r="P638" i="7"/>
  <c r="O638" i="7"/>
  <c r="N638" i="7"/>
  <c r="M638" i="7"/>
  <c r="L638" i="7"/>
  <c r="K638" i="7"/>
  <c r="I638" i="7"/>
  <c r="H638" i="7"/>
  <c r="G638" i="7"/>
  <c r="F638" i="7"/>
  <c r="E638" i="7"/>
  <c r="D638" i="7"/>
  <c r="B638" i="7"/>
  <c r="C637" i="7"/>
  <c r="N637" i="4"/>
  <c r="P637" i="7"/>
  <c r="O637" i="7"/>
  <c r="N637" i="7"/>
  <c r="M637" i="7"/>
  <c r="L637" i="7"/>
  <c r="K637" i="7"/>
  <c r="I637" i="7"/>
  <c r="H637" i="7"/>
  <c r="G637" i="7"/>
  <c r="F637" i="7"/>
  <c r="E637" i="7"/>
  <c r="D637" i="7"/>
  <c r="B637" i="7"/>
  <c r="C636" i="7"/>
  <c r="N636" i="4"/>
  <c r="P636" i="7"/>
  <c r="O636" i="7"/>
  <c r="N636" i="7"/>
  <c r="M636" i="7"/>
  <c r="L636" i="7"/>
  <c r="K636" i="7"/>
  <c r="I636" i="7"/>
  <c r="H636" i="7"/>
  <c r="G636" i="7"/>
  <c r="F636" i="7"/>
  <c r="E636" i="7"/>
  <c r="D636" i="7"/>
  <c r="B636" i="7"/>
  <c r="C635" i="7"/>
  <c r="N635" i="4"/>
  <c r="P635" i="7"/>
  <c r="O635" i="7"/>
  <c r="N635" i="7"/>
  <c r="M635" i="7"/>
  <c r="L635" i="7"/>
  <c r="K635" i="7"/>
  <c r="I635" i="7"/>
  <c r="H635" i="7"/>
  <c r="G635" i="7"/>
  <c r="F635" i="7"/>
  <c r="E635" i="7"/>
  <c r="D635" i="7"/>
  <c r="B635" i="7"/>
  <c r="C634" i="7"/>
  <c r="N634" i="4"/>
  <c r="P634" i="7"/>
  <c r="O634" i="7"/>
  <c r="N634" i="7"/>
  <c r="M634" i="7"/>
  <c r="L634" i="7"/>
  <c r="K634" i="7"/>
  <c r="I634" i="7"/>
  <c r="H634" i="7"/>
  <c r="G634" i="7"/>
  <c r="F634" i="7"/>
  <c r="E634" i="7"/>
  <c r="D634" i="7"/>
  <c r="B634" i="7"/>
  <c r="C633" i="7"/>
  <c r="N633" i="4"/>
  <c r="P633" i="7"/>
  <c r="O633" i="7"/>
  <c r="N633" i="7"/>
  <c r="M633" i="7"/>
  <c r="L633" i="7"/>
  <c r="K633" i="7"/>
  <c r="I633" i="7"/>
  <c r="H633" i="7"/>
  <c r="G633" i="7"/>
  <c r="F633" i="7"/>
  <c r="E633" i="7"/>
  <c r="D633" i="7"/>
  <c r="B633" i="7"/>
  <c r="C632" i="7"/>
  <c r="P632" i="7"/>
  <c r="O632" i="7"/>
  <c r="N632" i="7"/>
  <c r="M632" i="7"/>
  <c r="L632" i="7"/>
  <c r="K632" i="7"/>
  <c r="I632" i="7"/>
  <c r="H632" i="7"/>
  <c r="G632" i="7"/>
  <c r="F632" i="7"/>
  <c r="E632" i="7"/>
  <c r="D632" i="7"/>
  <c r="B632" i="7"/>
  <c r="C631" i="7"/>
  <c r="P631" i="7"/>
  <c r="O631" i="7"/>
  <c r="N631" i="7"/>
  <c r="M631" i="7"/>
  <c r="L631" i="7"/>
  <c r="K631" i="7"/>
  <c r="I631" i="7"/>
  <c r="H631" i="7"/>
  <c r="G631" i="7"/>
  <c r="F631" i="7"/>
  <c r="E631" i="7"/>
  <c r="D631" i="7"/>
  <c r="B631" i="7"/>
  <c r="C630" i="7"/>
  <c r="P630" i="7"/>
  <c r="O630" i="7"/>
  <c r="N630" i="7"/>
  <c r="M630" i="7"/>
  <c r="L630" i="7"/>
  <c r="K630" i="7"/>
  <c r="I630" i="7"/>
  <c r="H630" i="7"/>
  <c r="G630" i="7"/>
  <c r="F630" i="7"/>
  <c r="E630" i="7"/>
  <c r="D630" i="7"/>
  <c r="B630" i="7"/>
  <c r="C629" i="7"/>
  <c r="P629" i="7"/>
  <c r="O629" i="7"/>
  <c r="N629" i="7"/>
  <c r="M629" i="7"/>
  <c r="L629" i="7"/>
  <c r="K629" i="7"/>
  <c r="I629" i="7"/>
  <c r="H629" i="7"/>
  <c r="G629" i="7"/>
  <c r="F629" i="7"/>
  <c r="E629" i="7"/>
  <c r="D629" i="7"/>
  <c r="B629" i="7"/>
  <c r="C628" i="7"/>
  <c r="P628" i="7"/>
  <c r="O628" i="7"/>
  <c r="N628" i="7"/>
  <c r="M628" i="7"/>
  <c r="L628" i="7"/>
  <c r="K628" i="7"/>
  <c r="I628" i="7"/>
  <c r="H628" i="7"/>
  <c r="G628" i="7"/>
  <c r="F628" i="7"/>
  <c r="E628" i="7"/>
  <c r="D628" i="7"/>
  <c r="B628" i="7"/>
  <c r="C627" i="7"/>
  <c r="N627" i="4"/>
  <c r="P627" i="7"/>
  <c r="O627" i="7"/>
  <c r="N627" i="7"/>
  <c r="M627" i="7"/>
  <c r="L627" i="7"/>
  <c r="K627" i="7"/>
  <c r="I627" i="7"/>
  <c r="H627" i="7"/>
  <c r="G627" i="7"/>
  <c r="F627" i="7"/>
  <c r="E627" i="7"/>
  <c r="D627" i="7"/>
  <c r="B627" i="7"/>
  <c r="C626" i="7"/>
  <c r="N626" i="4"/>
  <c r="P626" i="7"/>
  <c r="O626" i="7"/>
  <c r="N626" i="7"/>
  <c r="M626" i="7"/>
  <c r="L626" i="7"/>
  <c r="K626" i="7"/>
  <c r="I626" i="7"/>
  <c r="H626" i="7"/>
  <c r="G626" i="7"/>
  <c r="F626" i="7"/>
  <c r="E626" i="7"/>
  <c r="D626" i="7"/>
  <c r="B626" i="7"/>
  <c r="C625" i="7"/>
  <c r="N625" i="4"/>
  <c r="P625" i="7"/>
  <c r="O625" i="7"/>
  <c r="N625" i="7"/>
  <c r="M625" i="7"/>
  <c r="L625" i="7"/>
  <c r="K625" i="7"/>
  <c r="I625" i="7"/>
  <c r="H625" i="7"/>
  <c r="G625" i="7"/>
  <c r="F625" i="7"/>
  <c r="E625" i="7"/>
  <c r="D625" i="7"/>
  <c r="B625" i="7"/>
  <c r="C624" i="7"/>
  <c r="P624" i="7"/>
  <c r="O624" i="7"/>
  <c r="N624" i="7"/>
  <c r="M624" i="7"/>
  <c r="L624" i="7"/>
  <c r="K624" i="7"/>
  <c r="I624" i="7"/>
  <c r="H624" i="7"/>
  <c r="G624" i="7"/>
  <c r="F624" i="7"/>
  <c r="E624" i="7"/>
  <c r="D624" i="7"/>
  <c r="B624" i="7"/>
  <c r="C623" i="7"/>
  <c r="P623" i="7"/>
  <c r="O623" i="7"/>
  <c r="N623" i="7"/>
  <c r="M623" i="7"/>
  <c r="L623" i="7"/>
  <c r="K623" i="7"/>
  <c r="I623" i="7"/>
  <c r="H623" i="7"/>
  <c r="G623" i="7"/>
  <c r="F623" i="7"/>
  <c r="E623" i="7"/>
  <c r="D623" i="7"/>
  <c r="B623" i="7"/>
  <c r="C622" i="7"/>
  <c r="P622" i="7"/>
  <c r="O622" i="7"/>
  <c r="N622" i="7"/>
  <c r="M622" i="7"/>
  <c r="L622" i="7"/>
  <c r="K622" i="7"/>
  <c r="I622" i="7"/>
  <c r="H622" i="7"/>
  <c r="G622" i="7"/>
  <c r="F622" i="7"/>
  <c r="E622" i="7"/>
  <c r="D622" i="7"/>
  <c r="B622" i="7"/>
  <c r="C621" i="7"/>
  <c r="P621" i="7"/>
  <c r="O621" i="7"/>
  <c r="N621" i="7"/>
  <c r="M621" i="7"/>
  <c r="L621" i="7"/>
  <c r="K621" i="7"/>
  <c r="I621" i="7"/>
  <c r="H621" i="7"/>
  <c r="G621" i="7"/>
  <c r="F621" i="7"/>
  <c r="E621" i="7"/>
  <c r="D621" i="7"/>
  <c r="B621" i="7"/>
  <c r="C620" i="7"/>
  <c r="P620" i="7"/>
  <c r="O620" i="7"/>
  <c r="N620" i="7"/>
  <c r="M620" i="7"/>
  <c r="L620" i="7"/>
  <c r="K620" i="7"/>
  <c r="I620" i="7"/>
  <c r="H620" i="7"/>
  <c r="G620" i="7"/>
  <c r="F620" i="7"/>
  <c r="E620" i="7"/>
  <c r="D620" i="7"/>
  <c r="B620" i="7"/>
  <c r="C619" i="7"/>
  <c r="P619" i="7"/>
  <c r="O619" i="7"/>
  <c r="N619" i="7"/>
  <c r="M619" i="7"/>
  <c r="L619" i="7"/>
  <c r="K619" i="7"/>
  <c r="I619" i="7"/>
  <c r="H619" i="7"/>
  <c r="G619" i="7"/>
  <c r="F619" i="7"/>
  <c r="E619" i="7"/>
  <c r="D619" i="7"/>
  <c r="B619" i="7"/>
  <c r="C618" i="7"/>
  <c r="P618" i="7"/>
  <c r="O618" i="7"/>
  <c r="N618" i="7"/>
  <c r="M618" i="7"/>
  <c r="L618" i="7"/>
  <c r="K618" i="7"/>
  <c r="I618" i="7"/>
  <c r="H618" i="7"/>
  <c r="G618" i="7"/>
  <c r="F618" i="7"/>
  <c r="E618" i="7"/>
  <c r="D618" i="7"/>
  <c r="B618" i="7"/>
  <c r="C617" i="7"/>
  <c r="P617" i="7"/>
  <c r="O617" i="7"/>
  <c r="N617" i="7"/>
  <c r="M617" i="7"/>
  <c r="L617" i="7"/>
  <c r="K617" i="7"/>
  <c r="I617" i="7"/>
  <c r="H617" i="7"/>
  <c r="G617" i="7"/>
  <c r="F617" i="7"/>
  <c r="E617" i="7"/>
  <c r="D617" i="7"/>
  <c r="B617" i="7"/>
  <c r="C616" i="7"/>
  <c r="P616" i="7"/>
  <c r="O616" i="7"/>
  <c r="N616" i="7"/>
  <c r="M616" i="7"/>
  <c r="L616" i="7"/>
  <c r="K616" i="7"/>
  <c r="I616" i="7"/>
  <c r="H616" i="7"/>
  <c r="G616" i="7"/>
  <c r="F616" i="7"/>
  <c r="E616" i="7"/>
  <c r="D616" i="7"/>
  <c r="B616" i="7"/>
  <c r="C615" i="7"/>
  <c r="P615" i="7"/>
  <c r="O615" i="7"/>
  <c r="N615" i="7"/>
  <c r="M615" i="7"/>
  <c r="L615" i="7"/>
  <c r="K615" i="7"/>
  <c r="I615" i="7"/>
  <c r="H615" i="7"/>
  <c r="G615" i="7"/>
  <c r="F615" i="7"/>
  <c r="E615" i="7"/>
  <c r="D615" i="7"/>
  <c r="B615" i="7"/>
  <c r="C614" i="7"/>
  <c r="N614" i="4"/>
  <c r="P614" i="7"/>
  <c r="O614" i="7"/>
  <c r="N614" i="7"/>
  <c r="M614" i="7"/>
  <c r="L614" i="7"/>
  <c r="K614" i="7"/>
  <c r="I614" i="7"/>
  <c r="H614" i="7"/>
  <c r="G614" i="7"/>
  <c r="F614" i="7"/>
  <c r="E614" i="7"/>
  <c r="D614" i="7"/>
  <c r="B614" i="7"/>
  <c r="C613" i="7"/>
  <c r="N613" i="4"/>
  <c r="P613" i="7"/>
  <c r="O613" i="7"/>
  <c r="N613" i="7"/>
  <c r="M613" i="7"/>
  <c r="L613" i="7"/>
  <c r="K613" i="7"/>
  <c r="I613" i="7"/>
  <c r="H613" i="7"/>
  <c r="G613" i="7"/>
  <c r="F613" i="7"/>
  <c r="E613" i="7"/>
  <c r="D613" i="7"/>
  <c r="B613" i="7"/>
  <c r="C612" i="7"/>
  <c r="O612" i="7"/>
  <c r="N612" i="7"/>
  <c r="M612" i="7"/>
  <c r="L612" i="7"/>
  <c r="K612" i="7"/>
  <c r="I612" i="7"/>
  <c r="H612" i="7"/>
  <c r="G612" i="7"/>
  <c r="F612" i="7"/>
  <c r="E612" i="7"/>
  <c r="D612" i="7"/>
  <c r="B612" i="7"/>
  <c r="C611" i="7"/>
  <c r="P611" i="7"/>
  <c r="O611" i="7"/>
  <c r="N611" i="7"/>
  <c r="M611" i="7"/>
  <c r="L611" i="7"/>
  <c r="K611" i="7"/>
  <c r="I611" i="7"/>
  <c r="H611" i="7"/>
  <c r="G611" i="7"/>
  <c r="F611" i="7"/>
  <c r="E611" i="7"/>
  <c r="D611" i="7"/>
  <c r="B611" i="7"/>
  <c r="C610" i="7"/>
  <c r="P610" i="7"/>
  <c r="O610" i="7"/>
  <c r="N610" i="7"/>
  <c r="M610" i="7"/>
  <c r="L610" i="7"/>
  <c r="K610" i="7"/>
  <c r="I610" i="7"/>
  <c r="H610" i="7"/>
  <c r="G610" i="7"/>
  <c r="F610" i="7"/>
  <c r="E610" i="7"/>
  <c r="D610" i="7"/>
  <c r="B610" i="7"/>
  <c r="C609" i="7"/>
  <c r="P609" i="7"/>
  <c r="O609" i="7"/>
  <c r="N609" i="7"/>
  <c r="M609" i="7"/>
  <c r="L609" i="7"/>
  <c r="K609" i="7"/>
  <c r="I609" i="7"/>
  <c r="H609" i="7"/>
  <c r="G609" i="7"/>
  <c r="F609" i="7"/>
  <c r="E609" i="7"/>
  <c r="D609" i="7"/>
  <c r="B609" i="7"/>
  <c r="C608" i="7"/>
  <c r="O608" i="7"/>
  <c r="N608" i="7"/>
  <c r="L608" i="7"/>
  <c r="K608" i="7"/>
  <c r="I608" i="7"/>
  <c r="H608" i="7"/>
  <c r="G608" i="7"/>
  <c r="F608" i="7"/>
  <c r="E608" i="7"/>
  <c r="D608" i="7"/>
  <c r="B608" i="7"/>
  <c r="C607" i="7"/>
  <c r="P607" i="7"/>
  <c r="O607" i="7"/>
  <c r="N607" i="7"/>
  <c r="M607" i="7"/>
  <c r="L607" i="7"/>
  <c r="K607" i="7"/>
  <c r="I607" i="7"/>
  <c r="H607" i="7"/>
  <c r="G607" i="7"/>
  <c r="F607" i="7"/>
  <c r="E607" i="7"/>
  <c r="D607" i="7"/>
  <c r="B607" i="7"/>
  <c r="C606" i="7"/>
  <c r="O606" i="7"/>
  <c r="N606" i="7"/>
  <c r="L606" i="7"/>
  <c r="K606" i="7"/>
  <c r="I606" i="7"/>
  <c r="H606" i="7"/>
  <c r="G606" i="7"/>
  <c r="F606" i="7"/>
  <c r="E606" i="7"/>
  <c r="D606" i="7"/>
  <c r="B606" i="7"/>
  <c r="C605" i="7"/>
  <c r="P605" i="7"/>
  <c r="O605" i="7"/>
  <c r="N605" i="7"/>
  <c r="M605" i="7"/>
  <c r="L605" i="7"/>
  <c r="K605" i="7"/>
  <c r="I605" i="7"/>
  <c r="H605" i="7"/>
  <c r="G605" i="7"/>
  <c r="F605" i="7"/>
  <c r="E605" i="7"/>
  <c r="D605" i="7"/>
  <c r="B605" i="7"/>
  <c r="C604" i="7"/>
  <c r="P604" i="7"/>
  <c r="O604" i="7"/>
  <c r="N604" i="7"/>
  <c r="M604" i="7"/>
  <c r="L604" i="7"/>
  <c r="K604" i="7"/>
  <c r="I604" i="7"/>
  <c r="H604" i="7"/>
  <c r="G604" i="7"/>
  <c r="F604" i="7"/>
  <c r="E604" i="7"/>
  <c r="D604" i="7"/>
  <c r="B604" i="7"/>
  <c r="C603" i="7"/>
  <c r="N603" i="4"/>
  <c r="P603" i="7"/>
  <c r="O603" i="7"/>
  <c r="N603" i="7"/>
  <c r="M603" i="7"/>
  <c r="L603" i="7"/>
  <c r="K603" i="7"/>
  <c r="I603" i="7"/>
  <c r="H603" i="7"/>
  <c r="G603" i="7"/>
  <c r="F603" i="7"/>
  <c r="E603" i="7"/>
  <c r="D603" i="7"/>
  <c r="B603" i="7"/>
  <c r="C602" i="7"/>
  <c r="N602" i="4"/>
  <c r="P602" i="7"/>
  <c r="O602" i="7"/>
  <c r="N602" i="7"/>
  <c r="M602" i="7"/>
  <c r="L602" i="7"/>
  <c r="K602" i="7"/>
  <c r="I602" i="7"/>
  <c r="H602" i="7"/>
  <c r="G602" i="7"/>
  <c r="F602" i="7"/>
  <c r="E602" i="7"/>
  <c r="D602" i="7"/>
  <c r="B602" i="7"/>
  <c r="C601" i="7"/>
  <c r="N601" i="4"/>
  <c r="P601" i="7"/>
  <c r="O601" i="7"/>
  <c r="N601" i="7"/>
  <c r="M601" i="7"/>
  <c r="L601" i="7"/>
  <c r="K601" i="7"/>
  <c r="I601" i="7"/>
  <c r="H601" i="7"/>
  <c r="G601" i="7"/>
  <c r="F601" i="7"/>
  <c r="E601" i="7"/>
  <c r="D601" i="7"/>
  <c r="B601" i="7"/>
  <c r="C600" i="7"/>
  <c r="P600" i="7"/>
  <c r="O600" i="7"/>
  <c r="N600" i="7"/>
  <c r="M600" i="7"/>
  <c r="L600" i="7"/>
  <c r="K600" i="7"/>
  <c r="I600" i="7"/>
  <c r="H600" i="7"/>
  <c r="G600" i="7"/>
  <c r="F600" i="7"/>
  <c r="E600" i="7"/>
  <c r="D600" i="7"/>
  <c r="B600" i="7"/>
  <c r="C599" i="7"/>
  <c r="N599" i="4"/>
  <c r="P599" i="7"/>
  <c r="O599" i="7"/>
  <c r="N599" i="7"/>
  <c r="M599" i="7"/>
  <c r="L599" i="7"/>
  <c r="K599" i="7"/>
  <c r="I599" i="7"/>
  <c r="H599" i="7"/>
  <c r="G599" i="7"/>
  <c r="F599" i="7"/>
  <c r="E599" i="7"/>
  <c r="D599" i="7"/>
  <c r="B599" i="7"/>
  <c r="C598" i="7"/>
  <c r="O598" i="7"/>
  <c r="N598" i="7"/>
  <c r="L598" i="7"/>
  <c r="K598" i="7"/>
  <c r="I598" i="7"/>
  <c r="H598" i="7"/>
  <c r="G598" i="7"/>
  <c r="F598" i="7"/>
  <c r="E598" i="7"/>
  <c r="D598" i="7"/>
  <c r="B598" i="7"/>
  <c r="C597" i="7"/>
  <c r="O597" i="7"/>
  <c r="N597" i="7"/>
  <c r="L597" i="7"/>
  <c r="K597" i="7"/>
  <c r="I597" i="7"/>
  <c r="H597" i="7"/>
  <c r="G597" i="7"/>
  <c r="F597" i="7"/>
  <c r="E597" i="7"/>
  <c r="D597" i="7"/>
  <c r="B597" i="7"/>
  <c r="C596" i="7"/>
  <c r="P596" i="7"/>
  <c r="O596" i="7"/>
  <c r="N596" i="7"/>
  <c r="M596" i="7"/>
  <c r="L596" i="7"/>
  <c r="K596" i="7"/>
  <c r="I596" i="7"/>
  <c r="H596" i="7"/>
  <c r="G596" i="7"/>
  <c r="F596" i="7"/>
  <c r="E596" i="7"/>
  <c r="D596" i="7"/>
  <c r="B596" i="7"/>
  <c r="C595" i="7"/>
  <c r="P595" i="7"/>
  <c r="O595" i="7"/>
  <c r="N595" i="7"/>
  <c r="M595" i="7"/>
  <c r="L595" i="7"/>
  <c r="K595" i="7"/>
  <c r="I595" i="7"/>
  <c r="H595" i="7"/>
  <c r="G595" i="7"/>
  <c r="F595" i="7"/>
  <c r="E595" i="7"/>
  <c r="D595" i="7"/>
  <c r="B595" i="7"/>
  <c r="C594" i="7"/>
  <c r="N594" i="4"/>
  <c r="P594" i="7"/>
  <c r="O594" i="7"/>
  <c r="N594" i="7"/>
  <c r="M594" i="7"/>
  <c r="L594" i="7"/>
  <c r="K594" i="7"/>
  <c r="I594" i="7"/>
  <c r="H594" i="7"/>
  <c r="G594" i="7"/>
  <c r="F594" i="7"/>
  <c r="E594" i="7"/>
  <c r="D594" i="7"/>
  <c r="B594" i="7"/>
  <c r="C593" i="7"/>
  <c r="P593" i="7"/>
  <c r="O593" i="7"/>
  <c r="N593" i="7"/>
  <c r="M593" i="7"/>
  <c r="L593" i="7"/>
  <c r="K593" i="7"/>
  <c r="I593" i="7"/>
  <c r="H593" i="7"/>
  <c r="G593" i="7"/>
  <c r="F593" i="7"/>
  <c r="E593" i="7"/>
  <c r="D593" i="7"/>
  <c r="B593" i="7"/>
  <c r="C592" i="7"/>
  <c r="P592" i="7"/>
  <c r="O592" i="7"/>
  <c r="N592" i="7"/>
  <c r="M592" i="7"/>
  <c r="L592" i="7"/>
  <c r="K592" i="7"/>
  <c r="I592" i="7"/>
  <c r="H592" i="7"/>
  <c r="G592" i="7"/>
  <c r="F592" i="7"/>
  <c r="E592" i="7"/>
  <c r="D592" i="7"/>
  <c r="B592" i="7"/>
  <c r="C591" i="7"/>
  <c r="P591" i="7"/>
  <c r="O591" i="7"/>
  <c r="N591" i="7"/>
  <c r="M591" i="7"/>
  <c r="L591" i="7"/>
  <c r="K591" i="7"/>
  <c r="I591" i="7"/>
  <c r="H591" i="7"/>
  <c r="G591" i="7"/>
  <c r="F591" i="7"/>
  <c r="E591" i="7"/>
  <c r="D591" i="7"/>
  <c r="B591" i="7"/>
  <c r="C590" i="7"/>
  <c r="P590" i="7"/>
  <c r="O590" i="7"/>
  <c r="N590" i="7"/>
  <c r="M590" i="7"/>
  <c r="L590" i="7"/>
  <c r="K590" i="7"/>
  <c r="I590" i="7"/>
  <c r="H590" i="7"/>
  <c r="G590" i="7"/>
  <c r="F590" i="7"/>
  <c r="E590" i="7"/>
  <c r="D590" i="7"/>
  <c r="B590" i="7"/>
  <c r="C589" i="7"/>
  <c r="P589" i="7"/>
  <c r="O589" i="7"/>
  <c r="N589" i="7"/>
  <c r="M589" i="7"/>
  <c r="L589" i="7"/>
  <c r="K589" i="7"/>
  <c r="I589" i="7"/>
  <c r="H589" i="7"/>
  <c r="G589" i="7"/>
  <c r="F589" i="7"/>
  <c r="E589" i="7"/>
  <c r="D589" i="7"/>
  <c r="B589" i="7"/>
  <c r="C588" i="7"/>
  <c r="P588" i="7"/>
  <c r="O588" i="7"/>
  <c r="N588" i="7"/>
  <c r="M588" i="7"/>
  <c r="L588" i="7"/>
  <c r="K588" i="7"/>
  <c r="I588" i="7"/>
  <c r="H588" i="7"/>
  <c r="G588" i="7"/>
  <c r="F588" i="7"/>
  <c r="E588" i="7"/>
  <c r="D588" i="7"/>
  <c r="B588" i="7"/>
  <c r="C587" i="7"/>
  <c r="P587" i="7"/>
  <c r="O587" i="7"/>
  <c r="N587" i="7"/>
  <c r="M587" i="7"/>
  <c r="L587" i="7"/>
  <c r="K587" i="7"/>
  <c r="I587" i="7"/>
  <c r="H587" i="7"/>
  <c r="G587" i="7"/>
  <c r="F587" i="7"/>
  <c r="E587" i="7"/>
  <c r="D587" i="7"/>
  <c r="B587" i="7"/>
  <c r="C586" i="7"/>
  <c r="N586" i="4"/>
  <c r="P586" i="7"/>
  <c r="O586" i="7"/>
  <c r="N586" i="7"/>
  <c r="M586" i="7"/>
  <c r="L586" i="7"/>
  <c r="K586" i="7"/>
  <c r="I586" i="7"/>
  <c r="H586" i="7"/>
  <c r="G586" i="7"/>
  <c r="F586" i="7"/>
  <c r="E586" i="7"/>
  <c r="D586" i="7"/>
  <c r="B586" i="7"/>
  <c r="C585" i="7"/>
  <c r="P585" i="7"/>
  <c r="O585" i="7"/>
  <c r="N585" i="7"/>
  <c r="M585" i="7"/>
  <c r="L585" i="7"/>
  <c r="K585" i="7"/>
  <c r="I585" i="7"/>
  <c r="H585" i="7"/>
  <c r="G585" i="7"/>
  <c r="F585" i="7"/>
  <c r="E585" i="7"/>
  <c r="D585" i="7"/>
  <c r="B585" i="7"/>
  <c r="C584" i="7"/>
  <c r="P584" i="7"/>
  <c r="O584" i="7"/>
  <c r="N584" i="7"/>
  <c r="M584" i="7"/>
  <c r="L584" i="7"/>
  <c r="K584" i="7"/>
  <c r="I584" i="7"/>
  <c r="H584" i="7"/>
  <c r="G584" i="7"/>
  <c r="F584" i="7"/>
  <c r="E584" i="7"/>
  <c r="D584" i="7"/>
  <c r="B584" i="7"/>
  <c r="C583" i="7"/>
  <c r="P583" i="7"/>
  <c r="O583" i="7"/>
  <c r="N583" i="7"/>
  <c r="M583" i="7"/>
  <c r="L583" i="7"/>
  <c r="K583" i="7"/>
  <c r="I583" i="7"/>
  <c r="H583" i="7"/>
  <c r="G583" i="7"/>
  <c r="F583" i="7"/>
  <c r="E583" i="7"/>
  <c r="D583" i="7"/>
  <c r="B583" i="7"/>
  <c r="C582" i="7"/>
  <c r="P582" i="7"/>
  <c r="O582" i="7"/>
  <c r="N582" i="7"/>
  <c r="M582" i="7"/>
  <c r="L582" i="7"/>
  <c r="K582" i="7"/>
  <c r="I582" i="7"/>
  <c r="H582" i="7"/>
  <c r="G582" i="7"/>
  <c r="F582" i="7"/>
  <c r="E582" i="7"/>
  <c r="D582" i="7"/>
  <c r="B582" i="7"/>
  <c r="C581" i="7"/>
  <c r="N581" i="4"/>
  <c r="P581" i="7"/>
  <c r="O581" i="7"/>
  <c r="N581" i="7"/>
  <c r="M581" i="7"/>
  <c r="L581" i="7"/>
  <c r="K581" i="7"/>
  <c r="I581" i="7"/>
  <c r="H581" i="7"/>
  <c r="G581" i="7"/>
  <c r="F581" i="7"/>
  <c r="E581" i="7"/>
  <c r="D581" i="7"/>
  <c r="B581" i="7"/>
  <c r="C580" i="7"/>
  <c r="P580" i="7"/>
  <c r="O580" i="7"/>
  <c r="N580" i="7"/>
  <c r="M580" i="7"/>
  <c r="L580" i="7"/>
  <c r="K580" i="7"/>
  <c r="I580" i="7"/>
  <c r="H580" i="7"/>
  <c r="G580" i="7"/>
  <c r="F580" i="7"/>
  <c r="E580" i="7"/>
  <c r="D580" i="7"/>
  <c r="B580" i="7"/>
  <c r="C579" i="7"/>
  <c r="P579" i="7"/>
  <c r="O579" i="7"/>
  <c r="N579" i="7"/>
  <c r="M579" i="7"/>
  <c r="L579" i="7"/>
  <c r="K579" i="7"/>
  <c r="I579" i="7"/>
  <c r="H579" i="7"/>
  <c r="G579" i="7"/>
  <c r="F579" i="7"/>
  <c r="E579" i="7"/>
  <c r="D579" i="7"/>
  <c r="B579" i="7"/>
  <c r="C578" i="7"/>
  <c r="O578" i="7"/>
  <c r="N578" i="7"/>
  <c r="M578" i="7"/>
  <c r="L578" i="7"/>
  <c r="K578" i="7"/>
  <c r="I578" i="7"/>
  <c r="H578" i="7"/>
  <c r="G578" i="7"/>
  <c r="F578" i="7"/>
  <c r="E578" i="7"/>
  <c r="D578" i="7"/>
  <c r="B578" i="7"/>
  <c r="C577" i="7"/>
  <c r="O577" i="7"/>
  <c r="N577" i="7"/>
  <c r="M577" i="7"/>
  <c r="L577" i="7"/>
  <c r="K577" i="7"/>
  <c r="I577" i="7"/>
  <c r="H577" i="7"/>
  <c r="G577" i="7"/>
  <c r="F577" i="7"/>
  <c r="E577" i="7"/>
  <c r="D577" i="7"/>
  <c r="B577" i="7"/>
  <c r="C576" i="7"/>
  <c r="O576" i="7"/>
  <c r="N576" i="7"/>
  <c r="M576" i="7"/>
  <c r="L576" i="7"/>
  <c r="K576" i="7"/>
  <c r="I576" i="7"/>
  <c r="H576" i="7"/>
  <c r="G576" i="7"/>
  <c r="F576" i="7"/>
  <c r="E576" i="7"/>
  <c r="D576" i="7"/>
  <c r="B576" i="7"/>
  <c r="C575" i="7"/>
  <c r="O575" i="7"/>
  <c r="N575" i="7"/>
  <c r="M575" i="7"/>
  <c r="L575" i="7"/>
  <c r="K575" i="7"/>
  <c r="I575" i="7"/>
  <c r="H575" i="7"/>
  <c r="G575" i="7"/>
  <c r="F575" i="7"/>
  <c r="E575" i="7"/>
  <c r="D575" i="7"/>
  <c r="B575" i="7"/>
  <c r="C574" i="7"/>
  <c r="O574" i="7"/>
  <c r="N574" i="7"/>
  <c r="M574" i="7"/>
  <c r="L574" i="7"/>
  <c r="K574" i="7"/>
  <c r="I574" i="7"/>
  <c r="H574" i="7"/>
  <c r="G574" i="7"/>
  <c r="F574" i="7"/>
  <c r="E574" i="7"/>
  <c r="D574" i="7"/>
  <c r="B574" i="7"/>
  <c r="C573" i="7"/>
  <c r="O573" i="7"/>
  <c r="N573" i="7"/>
  <c r="M573" i="7"/>
  <c r="L573" i="7"/>
  <c r="K573" i="7"/>
  <c r="I573" i="7"/>
  <c r="H573" i="7"/>
  <c r="G573" i="7"/>
  <c r="F573" i="7"/>
  <c r="E573" i="7"/>
  <c r="D573" i="7"/>
  <c r="B573" i="7"/>
  <c r="C572" i="7"/>
  <c r="P572" i="7"/>
  <c r="O572" i="7"/>
  <c r="N572" i="7"/>
  <c r="L572" i="7"/>
  <c r="K572" i="7"/>
  <c r="I572" i="7"/>
  <c r="H572" i="7"/>
  <c r="G572" i="7"/>
  <c r="F572" i="7"/>
  <c r="E572" i="7"/>
  <c r="D572" i="7"/>
  <c r="B572" i="7"/>
  <c r="C571" i="7"/>
  <c r="P571" i="7"/>
  <c r="O571" i="7"/>
  <c r="N571" i="7"/>
  <c r="M571" i="7"/>
  <c r="L571" i="7"/>
  <c r="K571" i="7"/>
  <c r="I571" i="7"/>
  <c r="H571" i="7"/>
  <c r="G571" i="7"/>
  <c r="F571" i="7"/>
  <c r="E571" i="7"/>
  <c r="D571" i="7"/>
  <c r="B571" i="7"/>
  <c r="C570" i="7"/>
  <c r="O570" i="7"/>
  <c r="N570" i="7"/>
  <c r="L570" i="7"/>
  <c r="K570" i="7"/>
  <c r="I570" i="7"/>
  <c r="H570" i="7"/>
  <c r="G570" i="7"/>
  <c r="F570" i="7"/>
  <c r="E570" i="7"/>
  <c r="D570" i="7"/>
  <c r="B570" i="7"/>
  <c r="C569" i="7"/>
  <c r="O569" i="7"/>
  <c r="N569" i="7"/>
  <c r="M569" i="7"/>
  <c r="L569" i="7"/>
  <c r="K569" i="7"/>
  <c r="I569" i="7"/>
  <c r="H569" i="7"/>
  <c r="G569" i="7"/>
  <c r="F569" i="7"/>
  <c r="E569" i="7"/>
  <c r="D569" i="7"/>
  <c r="B569" i="7"/>
  <c r="C568" i="7"/>
  <c r="N568" i="4"/>
  <c r="P568" i="7"/>
  <c r="O568" i="7"/>
  <c r="N568" i="7"/>
  <c r="M568" i="7"/>
  <c r="L568" i="7"/>
  <c r="K568" i="7"/>
  <c r="I568" i="7"/>
  <c r="H568" i="7"/>
  <c r="G568" i="7"/>
  <c r="F568" i="7"/>
  <c r="E568" i="7"/>
  <c r="D568" i="7"/>
  <c r="B568" i="7"/>
  <c r="C567" i="7"/>
  <c r="P567" i="7"/>
  <c r="O567" i="7"/>
  <c r="N567" i="7"/>
  <c r="M567" i="7"/>
  <c r="L567" i="7"/>
  <c r="K567" i="7"/>
  <c r="I567" i="7"/>
  <c r="H567" i="7"/>
  <c r="G567" i="7"/>
  <c r="F567" i="7"/>
  <c r="E567" i="7"/>
  <c r="D567" i="7"/>
  <c r="B567" i="7"/>
  <c r="C566" i="7"/>
  <c r="P566" i="7"/>
  <c r="O566" i="7"/>
  <c r="N566" i="7"/>
  <c r="M566" i="7"/>
  <c r="L566" i="7"/>
  <c r="K566" i="7"/>
  <c r="I566" i="7"/>
  <c r="H566" i="7"/>
  <c r="G566" i="7"/>
  <c r="F566" i="7"/>
  <c r="E566" i="7"/>
  <c r="D566" i="7"/>
  <c r="B566" i="7"/>
  <c r="C565" i="7"/>
  <c r="P565" i="7"/>
  <c r="O565" i="7"/>
  <c r="N565" i="7"/>
  <c r="L565" i="7"/>
  <c r="K565" i="7"/>
  <c r="I565" i="7"/>
  <c r="H565" i="7"/>
  <c r="G565" i="7"/>
  <c r="F565" i="7"/>
  <c r="E565" i="7"/>
  <c r="D565" i="7"/>
  <c r="B565" i="7"/>
  <c r="C564" i="7"/>
  <c r="P564" i="7"/>
  <c r="O564" i="7"/>
  <c r="N564" i="7"/>
  <c r="M564" i="7"/>
  <c r="L564" i="7"/>
  <c r="K564" i="7"/>
  <c r="I564" i="7"/>
  <c r="H564" i="7"/>
  <c r="G564" i="7"/>
  <c r="F564" i="7"/>
  <c r="E564" i="7"/>
  <c r="D564" i="7"/>
  <c r="B564" i="7"/>
  <c r="C563" i="7"/>
  <c r="P563" i="7"/>
  <c r="O563" i="7"/>
  <c r="N563" i="7"/>
  <c r="M563" i="7"/>
  <c r="L563" i="7"/>
  <c r="K563" i="7"/>
  <c r="I563" i="7"/>
  <c r="H563" i="7"/>
  <c r="G563" i="7"/>
  <c r="F563" i="7"/>
  <c r="E563" i="7"/>
  <c r="D563" i="7"/>
  <c r="B563" i="7"/>
  <c r="C562" i="7"/>
  <c r="P562" i="7"/>
  <c r="O562" i="7"/>
  <c r="N562" i="7"/>
  <c r="M562" i="7"/>
  <c r="L562" i="7"/>
  <c r="K562" i="7"/>
  <c r="I562" i="7"/>
  <c r="H562" i="7"/>
  <c r="G562" i="7"/>
  <c r="F562" i="7"/>
  <c r="E562" i="7"/>
  <c r="D562" i="7"/>
  <c r="B562" i="7"/>
  <c r="C561" i="7"/>
  <c r="P561" i="7"/>
  <c r="O561" i="7"/>
  <c r="N561" i="7"/>
  <c r="M561" i="7"/>
  <c r="L561" i="7"/>
  <c r="K561" i="7"/>
  <c r="I561" i="7"/>
  <c r="H561" i="7"/>
  <c r="G561" i="7"/>
  <c r="F561" i="7"/>
  <c r="E561" i="7"/>
  <c r="D561" i="7"/>
  <c r="B561" i="7"/>
  <c r="C560" i="7"/>
  <c r="P560" i="7"/>
  <c r="O560" i="7"/>
  <c r="N560" i="7"/>
  <c r="M560" i="7"/>
  <c r="L560" i="7"/>
  <c r="K560" i="7"/>
  <c r="I560" i="7"/>
  <c r="H560" i="7"/>
  <c r="G560" i="7"/>
  <c r="F560" i="7"/>
  <c r="E560" i="7"/>
  <c r="D560" i="7"/>
  <c r="B560" i="7"/>
  <c r="C559" i="7"/>
  <c r="P559" i="7"/>
  <c r="O559" i="7"/>
  <c r="N559" i="7"/>
  <c r="M559" i="7"/>
  <c r="L559" i="7"/>
  <c r="K559" i="7"/>
  <c r="I559" i="7"/>
  <c r="H559" i="7"/>
  <c r="G559" i="7"/>
  <c r="F559" i="7"/>
  <c r="E559" i="7"/>
  <c r="D559" i="7"/>
  <c r="B559" i="7"/>
  <c r="C558" i="7"/>
  <c r="O558" i="7"/>
  <c r="N558" i="7"/>
  <c r="L558" i="7"/>
  <c r="K558" i="7"/>
  <c r="I558" i="7"/>
  <c r="H558" i="7"/>
  <c r="G558" i="7"/>
  <c r="F558" i="7"/>
  <c r="E558" i="7"/>
  <c r="D558" i="7"/>
  <c r="B558" i="7"/>
  <c r="C557" i="7"/>
  <c r="P557" i="7"/>
  <c r="O557" i="7"/>
  <c r="N557" i="7"/>
  <c r="M557" i="7"/>
  <c r="L557" i="7"/>
  <c r="K557" i="7"/>
  <c r="I557" i="7"/>
  <c r="H557" i="7"/>
  <c r="G557" i="7"/>
  <c r="F557" i="7"/>
  <c r="E557" i="7"/>
  <c r="D557" i="7"/>
  <c r="B557" i="7"/>
  <c r="C556" i="7"/>
  <c r="P556" i="7"/>
  <c r="O556" i="7"/>
  <c r="N556" i="7"/>
  <c r="M556" i="7"/>
  <c r="L556" i="7"/>
  <c r="K556" i="7"/>
  <c r="I556" i="7"/>
  <c r="H556" i="7"/>
  <c r="G556" i="7"/>
  <c r="F556" i="7"/>
  <c r="E556" i="7"/>
  <c r="D556" i="7"/>
  <c r="B556" i="7"/>
  <c r="C555" i="7"/>
  <c r="P555" i="7"/>
  <c r="O555" i="7"/>
  <c r="N555" i="7"/>
  <c r="M555" i="7"/>
  <c r="L555" i="7"/>
  <c r="K555" i="7"/>
  <c r="I555" i="7"/>
  <c r="H555" i="7"/>
  <c r="G555" i="7"/>
  <c r="F555" i="7"/>
  <c r="E555" i="7"/>
  <c r="D555" i="7"/>
  <c r="B555" i="7"/>
  <c r="C554" i="7"/>
  <c r="P554" i="7"/>
  <c r="O554" i="7"/>
  <c r="N554" i="7"/>
  <c r="L554" i="7"/>
  <c r="K554" i="7"/>
  <c r="I554" i="7"/>
  <c r="H554" i="7"/>
  <c r="G554" i="7"/>
  <c r="F554" i="7"/>
  <c r="E554" i="7"/>
  <c r="D554" i="7"/>
  <c r="B554" i="7"/>
  <c r="C553" i="7"/>
  <c r="P553" i="7"/>
  <c r="O553" i="7"/>
  <c r="N553" i="7"/>
  <c r="M553" i="7"/>
  <c r="L553" i="7"/>
  <c r="K553" i="7"/>
  <c r="I553" i="7"/>
  <c r="H553" i="7"/>
  <c r="G553" i="7"/>
  <c r="F553" i="7"/>
  <c r="E553" i="7"/>
  <c r="D553" i="7"/>
  <c r="B553" i="7"/>
  <c r="C552" i="7"/>
  <c r="P552" i="7"/>
  <c r="O552" i="7"/>
  <c r="N552" i="7"/>
  <c r="M552" i="7"/>
  <c r="L552" i="7"/>
  <c r="K552" i="7"/>
  <c r="I552" i="7"/>
  <c r="H552" i="7"/>
  <c r="G552" i="7"/>
  <c r="F552" i="7"/>
  <c r="E552" i="7"/>
  <c r="D552" i="7"/>
  <c r="B552" i="7"/>
  <c r="C551" i="7"/>
  <c r="O551" i="7"/>
  <c r="N551" i="7"/>
  <c r="L551" i="7"/>
  <c r="K551" i="7"/>
  <c r="I551" i="7"/>
  <c r="H551" i="7"/>
  <c r="G551" i="7"/>
  <c r="F551" i="7"/>
  <c r="E551" i="7"/>
  <c r="D551" i="7"/>
  <c r="B551" i="7"/>
  <c r="C550" i="7"/>
  <c r="P550" i="7"/>
  <c r="O550" i="7"/>
  <c r="N550" i="7"/>
  <c r="M550" i="7"/>
  <c r="L550" i="7"/>
  <c r="K550" i="7"/>
  <c r="I550" i="7"/>
  <c r="H550" i="7"/>
  <c r="G550" i="7"/>
  <c r="F550" i="7"/>
  <c r="E550" i="7"/>
  <c r="D550" i="7"/>
  <c r="B550" i="7"/>
  <c r="C549" i="7"/>
  <c r="P549" i="7"/>
  <c r="O549" i="7"/>
  <c r="N549" i="7"/>
  <c r="M549" i="7"/>
  <c r="L549" i="7"/>
  <c r="K549" i="7"/>
  <c r="I549" i="7"/>
  <c r="H549" i="7"/>
  <c r="G549" i="7"/>
  <c r="F549" i="7"/>
  <c r="E549" i="7"/>
  <c r="D549" i="7"/>
  <c r="B549" i="7"/>
  <c r="C548" i="7"/>
  <c r="P548" i="7"/>
  <c r="O548" i="7"/>
  <c r="N548" i="7"/>
  <c r="M548" i="7"/>
  <c r="L548" i="7"/>
  <c r="K548" i="7"/>
  <c r="I548" i="7"/>
  <c r="H548" i="7"/>
  <c r="G548" i="7"/>
  <c r="F548" i="7"/>
  <c r="E548" i="7"/>
  <c r="D548" i="7"/>
  <c r="B548" i="7"/>
  <c r="C547" i="7"/>
  <c r="P547" i="7"/>
  <c r="O547" i="7"/>
  <c r="N547" i="7"/>
  <c r="M547" i="7"/>
  <c r="L547" i="7"/>
  <c r="K547" i="7"/>
  <c r="I547" i="7"/>
  <c r="H547" i="7"/>
  <c r="G547" i="7"/>
  <c r="F547" i="7"/>
  <c r="E547" i="7"/>
  <c r="D547" i="7"/>
  <c r="B547" i="7"/>
  <c r="C546" i="7"/>
  <c r="P546" i="7"/>
  <c r="O546" i="7"/>
  <c r="N546" i="7"/>
  <c r="M546" i="7"/>
  <c r="L546" i="7"/>
  <c r="K546" i="7"/>
  <c r="I546" i="7"/>
  <c r="H546" i="7"/>
  <c r="G546" i="7"/>
  <c r="F546" i="7"/>
  <c r="E546" i="7"/>
  <c r="D546" i="7"/>
  <c r="B546" i="7"/>
  <c r="C545" i="7"/>
  <c r="P545" i="7"/>
  <c r="O545" i="7"/>
  <c r="N545" i="7"/>
  <c r="L545" i="7"/>
  <c r="K545" i="7"/>
  <c r="I545" i="7"/>
  <c r="H545" i="7"/>
  <c r="G545" i="7"/>
  <c r="F545" i="7"/>
  <c r="E545" i="7"/>
  <c r="D545" i="7"/>
  <c r="B545" i="7"/>
  <c r="C544" i="7"/>
  <c r="N544" i="4"/>
  <c r="P544" i="7"/>
  <c r="O544" i="7"/>
  <c r="N544" i="7"/>
  <c r="M544" i="7"/>
  <c r="L544" i="7"/>
  <c r="K544" i="7"/>
  <c r="I544" i="7"/>
  <c r="H544" i="7"/>
  <c r="G544" i="7"/>
  <c r="F544" i="7"/>
  <c r="E544" i="7"/>
  <c r="D544" i="7"/>
  <c r="B544" i="7"/>
  <c r="C543" i="7"/>
  <c r="P543" i="7"/>
  <c r="O543" i="7"/>
  <c r="N543" i="7"/>
  <c r="M543" i="7"/>
  <c r="L543" i="7"/>
  <c r="K543" i="7"/>
  <c r="I543" i="7"/>
  <c r="H543" i="7"/>
  <c r="G543" i="7"/>
  <c r="F543" i="7"/>
  <c r="E543" i="7"/>
  <c r="D543" i="7"/>
  <c r="B543" i="7"/>
  <c r="C542" i="7"/>
  <c r="P542" i="7"/>
  <c r="O542" i="7"/>
  <c r="N542" i="7"/>
  <c r="M542" i="7"/>
  <c r="L542" i="7"/>
  <c r="K542" i="7"/>
  <c r="I542" i="7"/>
  <c r="H542" i="7"/>
  <c r="G542" i="7"/>
  <c r="F542" i="7"/>
  <c r="E542" i="7"/>
  <c r="D542" i="7"/>
  <c r="B542" i="7"/>
  <c r="C541" i="7"/>
  <c r="N541" i="4"/>
  <c r="P541" i="7"/>
  <c r="O541" i="7"/>
  <c r="N541" i="7"/>
  <c r="M541" i="7"/>
  <c r="L541" i="7"/>
  <c r="K541" i="7"/>
  <c r="I541" i="7"/>
  <c r="H541" i="7"/>
  <c r="G541" i="7"/>
  <c r="F541" i="7"/>
  <c r="E541" i="7"/>
  <c r="D541" i="7"/>
  <c r="B541" i="7"/>
  <c r="C540" i="7"/>
  <c r="P540" i="7"/>
  <c r="O540" i="7"/>
  <c r="N540" i="7"/>
  <c r="M540" i="7"/>
  <c r="L540" i="7"/>
  <c r="K540" i="7"/>
  <c r="I540" i="7"/>
  <c r="H540" i="7"/>
  <c r="G540" i="7"/>
  <c r="F540" i="7"/>
  <c r="E540" i="7"/>
  <c r="D540" i="7"/>
  <c r="B540" i="7"/>
  <c r="C539" i="7"/>
  <c r="P539" i="7"/>
  <c r="O539" i="7"/>
  <c r="N539" i="7"/>
  <c r="M539" i="7"/>
  <c r="L539" i="7"/>
  <c r="K539" i="7"/>
  <c r="I539" i="7"/>
  <c r="H539" i="7"/>
  <c r="G539" i="7"/>
  <c r="F539" i="7"/>
  <c r="E539" i="7"/>
  <c r="D539" i="7"/>
  <c r="B539" i="7"/>
  <c r="C538" i="7"/>
  <c r="P538" i="7"/>
  <c r="O538" i="7"/>
  <c r="N538" i="7"/>
  <c r="M538" i="7"/>
  <c r="L538" i="7"/>
  <c r="K538" i="7"/>
  <c r="I538" i="7"/>
  <c r="H538" i="7"/>
  <c r="G538" i="7"/>
  <c r="F538" i="7"/>
  <c r="E538" i="7"/>
  <c r="D538" i="7"/>
  <c r="B538" i="7"/>
  <c r="C537" i="7"/>
  <c r="P537" i="7"/>
  <c r="O537" i="7"/>
  <c r="N537" i="7"/>
  <c r="M537" i="7"/>
  <c r="L537" i="7"/>
  <c r="K537" i="7"/>
  <c r="I537" i="7"/>
  <c r="H537" i="7"/>
  <c r="G537" i="7"/>
  <c r="F537" i="7"/>
  <c r="E537" i="7"/>
  <c r="D537" i="7"/>
  <c r="B537" i="7"/>
  <c r="C536" i="7"/>
  <c r="P536" i="7"/>
  <c r="O536" i="7"/>
  <c r="N536" i="7"/>
  <c r="M536" i="7"/>
  <c r="L536" i="7"/>
  <c r="K536" i="7"/>
  <c r="I536" i="7"/>
  <c r="H536" i="7"/>
  <c r="G536" i="7"/>
  <c r="F536" i="7"/>
  <c r="E536" i="7"/>
  <c r="D536" i="7"/>
  <c r="B536" i="7"/>
  <c r="C535" i="7"/>
  <c r="P535" i="7"/>
  <c r="O535" i="7"/>
  <c r="N535" i="7"/>
  <c r="M535" i="7"/>
  <c r="L535" i="7"/>
  <c r="K535" i="7"/>
  <c r="I535" i="7"/>
  <c r="H535" i="7"/>
  <c r="G535" i="7"/>
  <c r="F535" i="7"/>
  <c r="E535" i="7"/>
  <c r="D535" i="7"/>
  <c r="B535" i="7"/>
  <c r="C534" i="7"/>
  <c r="P534" i="7"/>
  <c r="O534" i="7"/>
  <c r="N534" i="7"/>
  <c r="M534" i="7"/>
  <c r="L534" i="7"/>
  <c r="K534" i="7"/>
  <c r="I534" i="7"/>
  <c r="H534" i="7"/>
  <c r="G534" i="7"/>
  <c r="F534" i="7"/>
  <c r="E534" i="7"/>
  <c r="D534" i="7"/>
  <c r="B534" i="7"/>
  <c r="C533" i="7"/>
  <c r="P533" i="7"/>
  <c r="O533" i="7"/>
  <c r="N533" i="7"/>
  <c r="M533" i="7"/>
  <c r="L533" i="7"/>
  <c r="K533" i="7"/>
  <c r="I533" i="7"/>
  <c r="H533" i="7"/>
  <c r="G533" i="7"/>
  <c r="F533" i="7"/>
  <c r="E533" i="7"/>
  <c r="D533" i="7"/>
  <c r="B533" i="7"/>
  <c r="C532" i="7"/>
  <c r="P532" i="7"/>
  <c r="O532" i="7"/>
  <c r="N532" i="7"/>
  <c r="M532" i="7"/>
  <c r="L532" i="7"/>
  <c r="K532" i="7"/>
  <c r="I532" i="7"/>
  <c r="H532" i="7"/>
  <c r="G532" i="7"/>
  <c r="F532" i="7"/>
  <c r="E532" i="7"/>
  <c r="D532" i="7"/>
  <c r="B532" i="7"/>
  <c r="C531" i="7"/>
  <c r="P531" i="7"/>
  <c r="O531" i="7"/>
  <c r="N531" i="7"/>
  <c r="M531" i="7"/>
  <c r="L531" i="7"/>
  <c r="K531" i="7"/>
  <c r="I531" i="7"/>
  <c r="H531" i="7"/>
  <c r="G531" i="7"/>
  <c r="F531" i="7"/>
  <c r="E531" i="7"/>
  <c r="D531" i="7"/>
  <c r="B531" i="7"/>
  <c r="C530" i="7"/>
  <c r="N530" i="4"/>
  <c r="P530" i="7"/>
  <c r="O530" i="7"/>
  <c r="N530" i="7"/>
  <c r="M530" i="7"/>
  <c r="L530" i="7"/>
  <c r="K530" i="7"/>
  <c r="I530" i="7"/>
  <c r="H530" i="7"/>
  <c r="G530" i="7"/>
  <c r="F530" i="7"/>
  <c r="E530" i="7"/>
  <c r="D530" i="7"/>
  <c r="B530" i="7"/>
  <c r="C529" i="7"/>
  <c r="P529" i="7"/>
  <c r="O529" i="7"/>
  <c r="N529" i="7"/>
  <c r="M529" i="7"/>
  <c r="L529" i="7"/>
  <c r="K529" i="7"/>
  <c r="I529" i="7"/>
  <c r="H529" i="7"/>
  <c r="G529" i="7"/>
  <c r="F529" i="7"/>
  <c r="E529" i="7"/>
  <c r="D529" i="7"/>
  <c r="B529" i="7"/>
  <c r="C528" i="7"/>
  <c r="P528" i="7"/>
  <c r="O528" i="7"/>
  <c r="N528" i="7"/>
  <c r="M528" i="7"/>
  <c r="L528" i="7"/>
  <c r="K528" i="7"/>
  <c r="I528" i="7"/>
  <c r="H528" i="7"/>
  <c r="G528" i="7"/>
  <c r="F528" i="7"/>
  <c r="E528" i="7"/>
  <c r="D528" i="7"/>
  <c r="B528" i="7"/>
  <c r="C527" i="7"/>
  <c r="P527" i="7"/>
  <c r="O527" i="7"/>
  <c r="N527" i="7"/>
  <c r="M527" i="7"/>
  <c r="L527" i="7"/>
  <c r="K527" i="7"/>
  <c r="I527" i="7"/>
  <c r="H527" i="7"/>
  <c r="G527" i="7"/>
  <c r="F527" i="7"/>
  <c r="E527" i="7"/>
  <c r="D527" i="7"/>
  <c r="B527" i="7"/>
  <c r="C526" i="7"/>
  <c r="P526" i="7"/>
  <c r="O526" i="7"/>
  <c r="N526" i="7"/>
  <c r="M526" i="7"/>
  <c r="L526" i="7"/>
  <c r="K526" i="7"/>
  <c r="I526" i="7"/>
  <c r="H526" i="7"/>
  <c r="G526" i="7"/>
  <c r="F526" i="7"/>
  <c r="E526" i="7"/>
  <c r="D526" i="7"/>
  <c r="B526" i="7"/>
  <c r="C525" i="7"/>
  <c r="N525" i="4"/>
  <c r="P525" i="7"/>
  <c r="O525" i="7"/>
  <c r="N525" i="7"/>
  <c r="M525" i="7"/>
  <c r="L525" i="7"/>
  <c r="K525" i="7"/>
  <c r="I525" i="7"/>
  <c r="H525" i="7"/>
  <c r="G525" i="7"/>
  <c r="F525" i="7"/>
  <c r="E525" i="7"/>
  <c r="D525" i="7"/>
  <c r="B525" i="7"/>
  <c r="C524" i="7"/>
  <c r="P524" i="7"/>
  <c r="O524" i="7"/>
  <c r="N524" i="7"/>
  <c r="M524" i="7"/>
  <c r="L524" i="7"/>
  <c r="K524" i="7"/>
  <c r="I524" i="7"/>
  <c r="H524" i="7"/>
  <c r="G524" i="7"/>
  <c r="F524" i="7"/>
  <c r="E524" i="7"/>
  <c r="D524" i="7"/>
  <c r="B524" i="7"/>
  <c r="C523" i="7"/>
  <c r="N523" i="4"/>
  <c r="P523" i="7"/>
  <c r="O523" i="7"/>
  <c r="N523" i="7"/>
  <c r="M523" i="7"/>
  <c r="L523" i="7"/>
  <c r="K523" i="7"/>
  <c r="I523" i="7"/>
  <c r="H523" i="7"/>
  <c r="G523" i="7"/>
  <c r="F523" i="7"/>
  <c r="E523" i="7"/>
  <c r="D523" i="7"/>
  <c r="B523" i="7"/>
  <c r="C522" i="7"/>
  <c r="N522" i="4"/>
  <c r="P522" i="7"/>
  <c r="O522" i="7"/>
  <c r="N522" i="7"/>
  <c r="M522" i="7"/>
  <c r="L522" i="7"/>
  <c r="K522" i="7"/>
  <c r="I522" i="7"/>
  <c r="H522" i="7"/>
  <c r="G522" i="7"/>
  <c r="F522" i="7"/>
  <c r="E522" i="7"/>
  <c r="D522" i="7"/>
  <c r="B522" i="7"/>
  <c r="C521" i="7"/>
  <c r="P521" i="7"/>
  <c r="O521" i="7"/>
  <c r="N521" i="7"/>
  <c r="L521" i="7"/>
  <c r="K521" i="7"/>
  <c r="I521" i="7"/>
  <c r="H521" i="7"/>
  <c r="G521" i="7"/>
  <c r="F521" i="7"/>
  <c r="E521" i="7"/>
  <c r="D521" i="7"/>
  <c r="B521" i="7"/>
  <c r="C520" i="7"/>
  <c r="P520" i="7"/>
  <c r="O520" i="7"/>
  <c r="N520" i="7"/>
  <c r="M520" i="7"/>
  <c r="L520" i="7"/>
  <c r="K520" i="7"/>
  <c r="I520" i="7"/>
  <c r="H520" i="7"/>
  <c r="G520" i="7"/>
  <c r="F520" i="7"/>
  <c r="E520" i="7"/>
  <c r="D520" i="7"/>
  <c r="B520" i="7"/>
  <c r="C519" i="7"/>
  <c r="P519" i="7"/>
  <c r="O519" i="7"/>
  <c r="N519" i="7"/>
  <c r="M519" i="7"/>
  <c r="L519" i="7"/>
  <c r="K519" i="7"/>
  <c r="I519" i="7"/>
  <c r="H519" i="7"/>
  <c r="G519" i="7"/>
  <c r="F519" i="7"/>
  <c r="E519" i="7"/>
  <c r="D519" i="7"/>
  <c r="B519" i="7"/>
  <c r="C518" i="7"/>
  <c r="P518" i="7"/>
  <c r="O518" i="7"/>
  <c r="N518" i="7"/>
  <c r="M518" i="7"/>
  <c r="L518" i="7"/>
  <c r="K518" i="7"/>
  <c r="I518" i="7"/>
  <c r="H518" i="7"/>
  <c r="G518" i="7"/>
  <c r="F518" i="7"/>
  <c r="E518" i="7"/>
  <c r="D518" i="7"/>
  <c r="B518" i="7"/>
  <c r="C517" i="7"/>
  <c r="P517" i="7"/>
  <c r="O517" i="7"/>
  <c r="N517" i="7"/>
  <c r="M517" i="7"/>
  <c r="L517" i="7"/>
  <c r="K517" i="7"/>
  <c r="I517" i="7"/>
  <c r="H517" i="7"/>
  <c r="G517" i="7"/>
  <c r="F517" i="7"/>
  <c r="E517" i="7"/>
  <c r="D517" i="7"/>
  <c r="B517" i="7"/>
  <c r="C516" i="7"/>
  <c r="N516" i="4"/>
  <c r="P516" i="7"/>
  <c r="O516" i="7"/>
  <c r="N516" i="7"/>
  <c r="M516" i="7"/>
  <c r="L516" i="7"/>
  <c r="K516" i="7"/>
  <c r="I516" i="7"/>
  <c r="H516" i="7"/>
  <c r="G516" i="7"/>
  <c r="F516" i="7"/>
  <c r="E516" i="7"/>
  <c r="D516" i="7"/>
  <c r="B516" i="7"/>
  <c r="C515" i="7"/>
  <c r="P515" i="7"/>
  <c r="O515" i="7"/>
  <c r="N515" i="7"/>
  <c r="M515" i="7"/>
  <c r="L515" i="7"/>
  <c r="K515" i="7"/>
  <c r="I515" i="7"/>
  <c r="H515" i="7"/>
  <c r="G515" i="7"/>
  <c r="F515" i="7"/>
  <c r="E515" i="7"/>
  <c r="D515" i="7"/>
  <c r="B515" i="7"/>
  <c r="C514" i="7"/>
  <c r="P514" i="7"/>
  <c r="O514" i="7"/>
  <c r="N514" i="7"/>
  <c r="M514" i="7"/>
  <c r="L514" i="7"/>
  <c r="K514" i="7"/>
  <c r="I514" i="7"/>
  <c r="H514" i="7"/>
  <c r="G514" i="7"/>
  <c r="F514" i="7"/>
  <c r="E514" i="7"/>
  <c r="D514" i="7"/>
  <c r="B514" i="7"/>
  <c r="C513" i="7"/>
  <c r="P513" i="7"/>
  <c r="O513" i="7"/>
  <c r="N513" i="7"/>
  <c r="M513" i="7"/>
  <c r="L513" i="7"/>
  <c r="K513" i="7"/>
  <c r="I513" i="7"/>
  <c r="H513" i="7"/>
  <c r="G513" i="7"/>
  <c r="F513" i="7"/>
  <c r="E513" i="7"/>
  <c r="D513" i="7"/>
  <c r="B513" i="7"/>
  <c r="C512" i="7"/>
  <c r="P512" i="7"/>
  <c r="O512" i="7"/>
  <c r="N512" i="7"/>
  <c r="M512" i="7"/>
  <c r="L512" i="7"/>
  <c r="K512" i="7"/>
  <c r="I512" i="7"/>
  <c r="H512" i="7"/>
  <c r="G512" i="7"/>
  <c r="F512" i="7"/>
  <c r="E512" i="7"/>
  <c r="D512" i="7"/>
  <c r="B512" i="7"/>
  <c r="C511" i="7"/>
  <c r="N511" i="4"/>
  <c r="P511" i="7"/>
  <c r="O511" i="7"/>
  <c r="N511" i="7"/>
  <c r="M511" i="7"/>
  <c r="L511" i="7"/>
  <c r="K511" i="7"/>
  <c r="I511" i="7"/>
  <c r="H511" i="7"/>
  <c r="G511" i="7"/>
  <c r="F511" i="7"/>
  <c r="E511" i="7"/>
  <c r="D511" i="7"/>
  <c r="B511" i="7"/>
  <c r="C510" i="7"/>
  <c r="P510" i="7"/>
  <c r="O510" i="7"/>
  <c r="N510" i="7"/>
  <c r="M510" i="7"/>
  <c r="L510" i="7"/>
  <c r="K510" i="7"/>
  <c r="I510" i="7"/>
  <c r="H510" i="7"/>
  <c r="G510" i="7"/>
  <c r="F510" i="7"/>
  <c r="E510" i="7"/>
  <c r="D510" i="7"/>
  <c r="B510" i="7"/>
  <c r="C509" i="7"/>
  <c r="P509" i="7"/>
  <c r="O509" i="7"/>
  <c r="N509" i="7"/>
  <c r="M509" i="7"/>
  <c r="L509" i="7"/>
  <c r="K509" i="7"/>
  <c r="I509" i="7"/>
  <c r="H509" i="7"/>
  <c r="G509" i="7"/>
  <c r="F509" i="7"/>
  <c r="E509" i="7"/>
  <c r="D509" i="7"/>
  <c r="B509" i="7"/>
  <c r="C508" i="7"/>
  <c r="P508" i="7"/>
  <c r="O508" i="7"/>
  <c r="N508" i="7"/>
  <c r="M508" i="7"/>
  <c r="L508" i="7"/>
  <c r="K508" i="7"/>
  <c r="I508" i="7"/>
  <c r="H508" i="7"/>
  <c r="G508" i="7"/>
  <c r="F508" i="7"/>
  <c r="E508" i="7"/>
  <c r="D508" i="7"/>
  <c r="B508" i="7"/>
  <c r="C507" i="7"/>
  <c r="P507" i="7"/>
  <c r="O507" i="7"/>
  <c r="N507" i="7"/>
  <c r="M507" i="7"/>
  <c r="L507" i="7"/>
  <c r="K507" i="7"/>
  <c r="I507" i="7"/>
  <c r="H507" i="7"/>
  <c r="G507" i="7"/>
  <c r="F507" i="7"/>
  <c r="E507" i="7"/>
  <c r="D507" i="7"/>
  <c r="B507" i="7"/>
  <c r="C506" i="7"/>
  <c r="P506" i="7"/>
  <c r="O506" i="7"/>
  <c r="N506" i="7"/>
  <c r="M506" i="7"/>
  <c r="L506" i="7"/>
  <c r="K506" i="7"/>
  <c r="I506" i="7"/>
  <c r="H506" i="7"/>
  <c r="G506" i="7"/>
  <c r="F506" i="7"/>
  <c r="E506" i="7"/>
  <c r="D506" i="7"/>
  <c r="B506" i="7"/>
  <c r="C505" i="7"/>
  <c r="P505" i="7"/>
  <c r="O505" i="7"/>
  <c r="N505" i="7"/>
  <c r="M505" i="7"/>
  <c r="L505" i="7"/>
  <c r="K505" i="7"/>
  <c r="I505" i="7"/>
  <c r="H505" i="7"/>
  <c r="G505" i="7"/>
  <c r="F505" i="7"/>
  <c r="E505" i="7"/>
  <c r="D505" i="7"/>
  <c r="B505" i="7"/>
  <c r="C504" i="7"/>
  <c r="P504" i="7"/>
  <c r="O504" i="7"/>
  <c r="N504" i="7"/>
  <c r="M504" i="7"/>
  <c r="L504" i="7"/>
  <c r="K504" i="7"/>
  <c r="I504" i="7"/>
  <c r="H504" i="7"/>
  <c r="G504" i="7"/>
  <c r="F504" i="7"/>
  <c r="E504" i="7"/>
  <c r="D504" i="7"/>
  <c r="B504" i="7"/>
  <c r="C503" i="7"/>
  <c r="P503" i="7"/>
  <c r="O503" i="7"/>
  <c r="N503" i="7"/>
  <c r="M503" i="7"/>
  <c r="L503" i="7"/>
  <c r="K503" i="7"/>
  <c r="I503" i="7"/>
  <c r="H503" i="7"/>
  <c r="G503" i="7"/>
  <c r="F503" i="7"/>
  <c r="E503" i="7"/>
  <c r="D503" i="7"/>
  <c r="B503" i="7"/>
  <c r="C502" i="7"/>
  <c r="P502" i="7"/>
  <c r="O502" i="7"/>
  <c r="N502" i="7"/>
  <c r="M502" i="7"/>
  <c r="L502" i="7"/>
  <c r="K502" i="7"/>
  <c r="I502" i="7"/>
  <c r="H502" i="7"/>
  <c r="G502" i="7"/>
  <c r="F502" i="7"/>
  <c r="E502" i="7"/>
  <c r="D502" i="7"/>
  <c r="B502" i="7"/>
  <c r="C501" i="7"/>
  <c r="N500" i="4"/>
  <c r="O501" i="7"/>
  <c r="N501" i="7"/>
  <c r="M501" i="7"/>
  <c r="L501" i="7"/>
  <c r="K501" i="7"/>
  <c r="I501" i="7"/>
  <c r="H501" i="7"/>
  <c r="G501" i="7"/>
  <c r="F501" i="7"/>
  <c r="E501" i="7"/>
  <c r="D501" i="7"/>
  <c r="B501" i="7"/>
  <c r="C500" i="7"/>
  <c r="P500" i="7"/>
  <c r="O500" i="7"/>
  <c r="N500" i="7"/>
  <c r="M500" i="7"/>
  <c r="L500" i="7"/>
  <c r="K500" i="7"/>
  <c r="I500" i="7"/>
  <c r="H500" i="7"/>
  <c r="G500" i="7"/>
  <c r="F500" i="7"/>
  <c r="E500" i="7"/>
  <c r="D500" i="7"/>
  <c r="B500" i="7"/>
  <c r="C499" i="7"/>
  <c r="O499" i="7"/>
  <c r="N499" i="7"/>
  <c r="M499" i="7"/>
  <c r="L499" i="7"/>
  <c r="K499" i="7"/>
  <c r="I499" i="7"/>
  <c r="H499" i="7"/>
  <c r="G499" i="7"/>
  <c r="F499" i="7"/>
  <c r="E499" i="7"/>
  <c r="D499" i="7"/>
  <c r="B499" i="7"/>
  <c r="C498" i="7"/>
  <c r="P498" i="7"/>
  <c r="O498" i="7"/>
  <c r="N498" i="7"/>
  <c r="M498" i="7"/>
  <c r="L498" i="7"/>
  <c r="K498" i="7"/>
  <c r="I498" i="7"/>
  <c r="H498" i="7"/>
  <c r="G498" i="7"/>
  <c r="F498" i="7"/>
  <c r="E498" i="7"/>
  <c r="D498" i="7"/>
  <c r="B498" i="7"/>
  <c r="C497" i="7"/>
  <c r="P497" i="7"/>
  <c r="O497" i="7"/>
  <c r="N497" i="7"/>
  <c r="M497" i="7"/>
  <c r="L497" i="7"/>
  <c r="K497" i="7"/>
  <c r="I497" i="7"/>
  <c r="H497" i="7"/>
  <c r="G497" i="7"/>
  <c r="F497" i="7"/>
  <c r="E497" i="7"/>
  <c r="D497" i="7"/>
  <c r="B497" i="7"/>
  <c r="C496" i="7"/>
  <c r="P496" i="7"/>
  <c r="O496" i="7"/>
  <c r="N496" i="7"/>
  <c r="M496" i="7"/>
  <c r="L496" i="7"/>
  <c r="K496" i="7"/>
  <c r="I496" i="7"/>
  <c r="H496" i="7"/>
  <c r="G496" i="7"/>
  <c r="F496" i="7"/>
  <c r="E496" i="7"/>
  <c r="D496" i="7"/>
  <c r="B496" i="7"/>
  <c r="C495" i="7"/>
  <c r="N495" i="4"/>
  <c r="P495" i="7"/>
  <c r="O495" i="7"/>
  <c r="N495" i="7"/>
  <c r="M495" i="7"/>
  <c r="L495" i="7"/>
  <c r="K495" i="7"/>
  <c r="I495" i="7"/>
  <c r="H495" i="7"/>
  <c r="G495" i="7"/>
  <c r="F495" i="7"/>
  <c r="E495" i="7"/>
  <c r="D495" i="7"/>
  <c r="B495" i="7"/>
  <c r="C494" i="7"/>
  <c r="P494" i="7"/>
  <c r="O494" i="7"/>
  <c r="N494" i="7"/>
  <c r="M494" i="7"/>
  <c r="L494" i="7"/>
  <c r="K494" i="7"/>
  <c r="I494" i="7"/>
  <c r="H494" i="7"/>
  <c r="G494" i="7"/>
  <c r="F494" i="7"/>
  <c r="E494" i="7"/>
  <c r="D494" i="7"/>
  <c r="B494" i="7"/>
  <c r="C493" i="7"/>
  <c r="P493" i="7"/>
  <c r="O493" i="7"/>
  <c r="N493" i="7"/>
  <c r="M493" i="7"/>
  <c r="L493" i="7"/>
  <c r="K493" i="7"/>
  <c r="I493" i="7"/>
  <c r="H493" i="7"/>
  <c r="G493" i="7"/>
  <c r="F493" i="7"/>
  <c r="E493" i="7"/>
  <c r="D493" i="7"/>
  <c r="B493" i="7"/>
  <c r="C492" i="7"/>
  <c r="O492" i="7"/>
  <c r="N492" i="7"/>
  <c r="M492" i="7"/>
  <c r="L492" i="7"/>
  <c r="K492" i="7"/>
  <c r="I492" i="7"/>
  <c r="H492" i="7"/>
  <c r="G492" i="7"/>
  <c r="F492" i="7"/>
  <c r="E492" i="7"/>
  <c r="D492" i="7"/>
  <c r="B492" i="7"/>
  <c r="C491" i="7"/>
  <c r="P491" i="7"/>
  <c r="O491" i="7"/>
  <c r="N491" i="7"/>
  <c r="M491" i="7"/>
  <c r="L491" i="7"/>
  <c r="K491" i="7"/>
  <c r="I491" i="7"/>
  <c r="H491" i="7"/>
  <c r="G491" i="7"/>
  <c r="F491" i="7"/>
  <c r="E491" i="7"/>
  <c r="D491" i="7"/>
  <c r="B491" i="7"/>
  <c r="C490" i="7"/>
  <c r="P490" i="7"/>
  <c r="O490" i="7"/>
  <c r="N490" i="7"/>
  <c r="M490" i="7"/>
  <c r="L490" i="7"/>
  <c r="K490" i="7"/>
  <c r="I490" i="7"/>
  <c r="H490" i="7"/>
  <c r="G490" i="7"/>
  <c r="F490" i="7"/>
  <c r="E490" i="7"/>
  <c r="D490" i="7"/>
  <c r="B490" i="7"/>
  <c r="C489" i="7"/>
  <c r="P489" i="7"/>
  <c r="O489" i="7"/>
  <c r="N489" i="7"/>
  <c r="M489" i="7"/>
  <c r="L489" i="7"/>
  <c r="K489" i="7"/>
  <c r="I489" i="7"/>
  <c r="H489" i="7"/>
  <c r="G489" i="7"/>
  <c r="F489" i="7"/>
  <c r="E489" i="7"/>
  <c r="D489" i="7"/>
  <c r="B489" i="7"/>
  <c r="C488" i="7"/>
  <c r="P488" i="7"/>
  <c r="O488" i="7"/>
  <c r="N488" i="7"/>
  <c r="M488" i="7"/>
  <c r="L488" i="7"/>
  <c r="K488" i="7"/>
  <c r="I488" i="7"/>
  <c r="H488" i="7"/>
  <c r="G488" i="7"/>
  <c r="F488" i="7"/>
  <c r="E488" i="7"/>
  <c r="D488" i="7"/>
  <c r="B488" i="7"/>
  <c r="C487" i="7"/>
  <c r="P487" i="7"/>
  <c r="O487" i="7"/>
  <c r="N487" i="7"/>
  <c r="M487" i="7"/>
  <c r="L487" i="7"/>
  <c r="K487" i="7"/>
  <c r="I487" i="7"/>
  <c r="H487" i="7"/>
  <c r="G487" i="7"/>
  <c r="F487" i="7"/>
  <c r="E487" i="7"/>
  <c r="D487" i="7"/>
  <c r="B487" i="7"/>
  <c r="C486" i="7"/>
  <c r="P486" i="7"/>
  <c r="O486" i="7"/>
  <c r="N486" i="7"/>
  <c r="M486" i="7"/>
  <c r="L486" i="7"/>
  <c r="K486" i="7"/>
  <c r="I486" i="7"/>
  <c r="H486" i="7"/>
  <c r="G486" i="7"/>
  <c r="F486" i="7"/>
  <c r="E486" i="7"/>
  <c r="D486" i="7"/>
  <c r="B486" i="7"/>
  <c r="C485" i="7"/>
  <c r="P485" i="7"/>
  <c r="O485" i="7"/>
  <c r="N485" i="7"/>
  <c r="M485" i="7"/>
  <c r="L485" i="7"/>
  <c r="K485" i="7"/>
  <c r="I485" i="7"/>
  <c r="H485" i="7"/>
  <c r="G485" i="7"/>
  <c r="F485" i="7"/>
  <c r="E485" i="7"/>
  <c r="D485" i="7"/>
  <c r="B485" i="7"/>
  <c r="C484" i="7"/>
  <c r="N484" i="4"/>
  <c r="P484" i="7"/>
  <c r="O484" i="7"/>
  <c r="N484" i="7"/>
  <c r="M484" i="7"/>
  <c r="L484" i="7"/>
  <c r="K484" i="7"/>
  <c r="I484" i="7"/>
  <c r="H484" i="7"/>
  <c r="G484" i="7"/>
  <c r="F484" i="7"/>
  <c r="E484" i="7"/>
  <c r="D484" i="7"/>
  <c r="B484" i="7"/>
  <c r="C483" i="7"/>
  <c r="P483" i="7"/>
  <c r="O483" i="7"/>
  <c r="N483" i="7"/>
  <c r="M483" i="7"/>
  <c r="L483" i="7"/>
  <c r="K483" i="7"/>
  <c r="I483" i="7"/>
  <c r="H483" i="7"/>
  <c r="G483" i="7"/>
  <c r="F483" i="7"/>
  <c r="E483" i="7"/>
  <c r="D483" i="7"/>
  <c r="B483" i="7"/>
  <c r="C482" i="7"/>
  <c r="P482" i="7"/>
  <c r="O482" i="7"/>
  <c r="N482" i="7"/>
  <c r="M482" i="7"/>
  <c r="L482" i="7"/>
  <c r="K482" i="7"/>
  <c r="I482" i="7"/>
  <c r="H482" i="7"/>
  <c r="G482" i="7"/>
  <c r="F482" i="7"/>
  <c r="E482" i="7"/>
  <c r="D482" i="7"/>
  <c r="B482" i="7"/>
  <c r="C481" i="7"/>
  <c r="P481" i="7"/>
  <c r="O481" i="7"/>
  <c r="N481" i="7"/>
  <c r="M481" i="7"/>
  <c r="L481" i="7"/>
  <c r="K481" i="7"/>
  <c r="I481" i="7"/>
  <c r="H481" i="7"/>
  <c r="G481" i="7"/>
  <c r="F481" i="7"/>
  <c r="E481" i="7"/>
  <c r="D481" i="7"/>
  <c r="B481" i="7"/>
  <c r="C480" i="7"/>
  <c r="P480" i="7"/>
  <c r="O480" i="7"/>
  <c r="N480" i="7"/>
  <c r="M480" i="7"/>
  <c r="L480" i="7"/>
  <c r="K480" i="7"/>
  <c r="I480" i="7"/>
  <c r="H480" i="7"/>
  <c r="G480" i="7"/>
  <c r="F480" i="7"/>
  <c r="E480" i="7"/>
  <c r="D480" i="7"/>
  <c r="B480" i="7"/>
  <c r="C479" i="7"/>
  <c r="P479" i="7"/>
  <c r="O479" i="7"/>
  <c r="N479" i="7"/>
  <c r="M479" i="7"/>
  <c r="L479" i="7"/>
  <c r="K479" i="7"/>
  <c r="I479" i="7"/>
  <c r="H479" i="7"/>
  <c r="G479" i="7"/>
  <c r="F479" i="7"/>
  <c r="E479" i="7"/>
  <c r="D479" i="7"/>
  <c r="B479" i="7"/>
  <c r="C478" i="7"/>
  <c r="P478" i="7"/>
  <c r="O478" i="7"/>
  <c r="N478" i="7"/>
  <c r="M478" i="7"/>
  <c r="L478" i="7"/>
  <c r="K478" i="7"/>
  <c r="I478" i="7"/>
  <c r="H478" i="7"/>
  <c r="G478" i="7"/>
  <c r="F478" i="7"/>
  <c r="E478" i="7"/>
  <c r="D478" i="7"/>
  <c r="B478" i="7"/>
  <c r="C477" i="7"/>
  <c r="P477" i="7"/>
  <c r="O477" i="7"/>
  <c r="N477" i="7"/>
  <c r="L477" i="7"/>
  <c r="K477" i="7"/>
  <c r="I477" i="7"/>
  <c r="H477" i="7"/>
  <c r="G477" i="7"/>
  <c r="F477" i="7"/>
  <c r="E477" i="7"/>
  <c r="D477" i="7"/>
  <c r="B477" i="7"/>
  <c r="C476" i="7"/>
  <c r="P476" i="7"/>
  <c r="O476" i="7"/>
  <c r="N476" i="7"/>
  <c r="L476" i="7"/>
  <c r="K476" i="7"/>
  <c r="I476" i="7"/>
  <c r="H476" i="7"/>
  <c r="G476" i="7"/>
  <c r="F476" i="7"/>
  <c r="E476" i="7"/>
  <c r="D476" i="7"/>
  <c r="B476" i="7"/>
  <c r="C475" i="7"/>
  <c r="P475" i="7"/>
  <c r="O475" i="7"/>
  <c r="N475" i="7"/>
  <c r="M475" i="7"/>
  <c r="L475" i="7"/>
  <c r="K475" i="7"/>
  <c r="I475" i="7"/>
  <c r="H475" i="7"/>
  <c r="G475" i="7"/>
  <c r="F475" i="7"/>
  <c r="E475" i="7"/>
  <c r="D475" i="7"/>
  <c r="B475" i="7"/>
  <c r="C474" i="7"/>
  <c r="P474" i="7"/>
  <c r="O474" i="7"/>
  <c r="N474" i="7"/>
  <c r="M474" i="7"/>
  <c r="L474" i="7"/>
  <c r="K474" i="7"/>
  <c r="I474" i="7"/>
  <c r="H474" i="7"/>
  <c r="G474" i="7"/>
  <c r="F474" i="7"/>
  <c r="E474" i="7"/>
  <c r="D474" i="7"/>
  <c r="B474" i="7"/>
  <c r="C473" i="7"/>
  <c r="P473" i="7"/>
  <c r="O473" i="7"/>
  <c r="N473" i="7"/>
  <c r="M473" i="7"/>
  <c r="L473" i="7"/>
  <c r="K473" i="7"/>
  <c r="I473" i="7"/>
  <c r="H473" i="7"/>
  <c r="G473" i="7"/>
  <c r="F473" i="7"/>
  <c r="E473" i="7"/>
  <c r="D473" i="7"/>
  <c r="B473" i="7"/>
  <c r="C472" i="7"/>
  <c r="P472" i="7"/>
  <c r="O472" i="7"/>
  <c r="N472" i="7"/>
  <c r="M472" i="7"/>
  <c r="L472" i="7"/>
  <c r="K472" i="7"/>
  <c r="I472" i="7"/>
  <c r="H472" i="7"/>
  <c r="G472" i="7"/>
  <c r="F472" i="7"/>
  <c r="E472" i="7"/>
  <c r="D472" i="7"/>
  <c r="B472" i="7"/>
  <c r="C471" i="7"/>
  <c r="P471" i="7"/>
  <c r="O471" i="7"/>
  <c r="N471" i="7"/>
  <c r="M471" i="7"/>
  <c r="L471" i="7"/>
  <c r="K471" i="7"/>
  <c r="I471" i="7"/>
  <c r="H471" i="7"/>
  <c r="G471" i="7"/>
  <c r="F471" i="7"/>
  <c r="E471" i="7"/>
  <c r="D471" i="7"/>
  <c r="B471" i="7"/>
  <c r="C470" i="7"/>
  <c r="P470" i="7"/>
  <c r="O470" i="7"/>
  <c r="N470" i="7"/>
  <c r="M470" i="7"/>
  <c r="L470" i="7"/>
  <c r="K470" i="7"/>
  <c r="I470" i="7"/>
  <c r="H470" i="7"/>
  <c r="G470" i="7"/>
  <c r="F470" i="7"/>
  <c r="E470" i="7"/>
  <c r="D470" i="7"/>
  <c r="B470" i="7"/>
  <c r="C469" i="7"/>
  <c r="P469" i="7"/>
  <c r="O469" i="7"/>
  <c r="N469" i="7"/>
  <c r="M469" i="7"/>
  <c r="L469" i="7"/>
  <c r="K469" i="7"/>
  <c r="I469" i="7"/>
  <c r="H469" i="7"/>
  <c r="G469" i="7"/>
  <c r="F469" i="7"/>
  <c r="E469" i="7"/>
  <c r="D469" i="7"/>
  <c r="B469" i="7"/>
  <c r="C468" i="7"/>
  <c r="N468" i="4"/>
  <c r="P468" i="7"/>
  <c r="O468" i="7"/>
  <c r="N468" i="7"/>
  <c r="M468" i="7"/>
  <c r="L468" i="7"/>
  <c r="K468" i="7"/>
  <c r="I468" i="7"/>
  <c r="H468" i="7"/>
  <c r="G468" i="7"/>
  <c r="F468" i="7"/>
  <c r="E468" i="7"/>
  <c r="D468" i="7"/>
  <c r="B468" i="7"/>
  <c r="C467" i="7"/>
  <c r="P467" i="7"/>
  <c r="O467" i="7"/>
  <c r="N467" i="7"/>
  <c r="M467" i="7"/>
  <c r="L467" i="7"/>
  <c r="K467" i="7"/>
  <c r="I467" i="7"/>
  <c r="H467" i="7"/>
  <c r="G467" i="7"/>
  <c r="F467" i="7"/>
  <c r="E467" i="7"/>
  <c r="D467" i="7"/>
  <c r="B467" i="7"/>
  <c r="C466" i="7"/>
  <c r="N466" i="4"/>
  <c r="P466" i="7"/>
  <c r="O466" i="7"/>
  <c r="N466" i="7"/>
  <c r="M466" i="7"/>
  <c r="L466" i="7"/>
  <c r="K466" i="7"/>
  <c r="I466" i="7"/>
  <c r="H466" i="7"/>
  <c r="G466" i="7"/>
  <c r="F466" i="7"/>
  <c r="E466" i="7"/>
  <c r="D466" i="7"/>
  <c r="B466" i="7"/>
  <c r="C465" i="7"/>
  <c r="P465" i="7"/>
  <c r="O465" i="7"/>
  <c r="N465" i="7"/>
  <c r="M465" i="7"/>
  <c r="L465" i="7"/>
  <c r="K465" i="7"/>
  <c r="I465" i="7"/>
  <c r="H465" i="7"/>
  <c r="G465" i="7"/>
  <c r="F465" i="7"/>
  <c r="E465" i="7"/>
  <c r="D465" i="7"/>
  <c r="B465" i="7"/>
  <c r="C464" i="7"/>
  <c r="P464" i="7"/>
  <c r="O464" i="7"/>
  <c r="N464" i="7"/>
  <c r="M464" i="7"/>
  <c r="L464" i="7"/>
  <c r="K464" i="7"/>
  <c r="I464" i="7"/>
  <c r="H464" i="7"/>
  <c r="G464" i="7"/>
  <c r="F464" i="7"/>
  <c r="E464" i="7"/>
  <c r="D464" i="7"/>
  <c r="B464" i="7"/>
  <c r="C463" i="7"/>
  <c r="P463" i="7"/>
  <c r="O463" i="7"/>
  <c r="N463" i="7"/>
  <c r="M463" i="7"/>
  <c r="L463" i="7"/>
  <c r="K463" i="7"/>
  <c r="I463" i="7"/>
  <c r="H463" i="7"/>
  <c r="G463" i="7"/>
  <c r="F463" i="7"/>
  <c r="E463" i="7"/>
  <c r="D463" i="7"/>
  <c r="B463" i="7"/>
  <c r="C462" i="7"/>
  <c r="P462" i="7"/>
  <c r="O462" i="7"/>
  <c r="N462" i="7"/>
  <c r="M462" i="7"/>
  <c r="L462" i="7"/>
  <c r="K462" i="7"/>
  <c r="I462" i="7"/>
  <c r="H462" i="7"/>
  <c r="G462" i="7"/>
  <c r="F462" i="7"/>
  <c r="E462" i="7"/>
  <c r="D462" i="7"/>
  <c r="B462" i="7"/>
  <c r="C461" i="7"/>
  <c r="N461" i="4"/>
  <c r="P461" i="7"/>
  <c r="O461" i="7"/>
  <c r="N461" i="7"/>
  <c r="M461" i="7"/>
  <c r="L461" i="7"/>
  <c r="K461" i="7"/>
  <c r="I461" i="7"/>
  <c r="H461" i="7"/>
  <c r="G461" i="7"/>
  <c r="F461" i="7"/>
  <c r="E461" i="7"/>
  <c r="D461" i="7"/>
  <c r="B461" i="7"/>
  <c r="C460" i="7"/>
  <c r="P460" i="7"/>
  <c r="O460" i="7"/>
  <c r="N460" i="7"/>
  <c r="M460" i="7"/>
  <c r="L460" i="7"/>
  <c r="K460" i="7"/>
  <c r="I460" i="7"/>
  <c r="H460" i="7"/>
  <c r="G460" i="7"/>
  <c r="F460" i="7"/>
  <c r="E460" i="7"/>
  <c r="D460" i="7"/>
  <c r="B460" i="7"/>
  <c r="C459" i="7"/>
  <c r="P459" i="7"/>
  <c r="O459" i="7"/>
  <c r="N459" i="7"/>
  <c r="M459" i="7"/>
  <c r="L459" i="7"/>
  <c r="K459" i="7"/>
  <c r="I459" i="7"/>
  <c r="H459" i="7"/>
  <c r="G459" i="7"/>
  <c r="F459" i="7"/>
  <c r="E459" i="7"/>
  <c r="D459" i="7"/>
  <c r="B459" i="7"/>
  <c r="C458" i="7"/>
  <c r="P458" i="7"/>
  <c r="O458" i="7"/>
  <c r="N458" i="7"/>
  <c r="M458" i="7"/>
  <c r="L458" i="7"/>
  <c r="K458" i="7"/>
  <c r="I458" i="7"/>
  <c r="H458" i="7"/>
  <c r="G458" i="7"/>
  <c r="F458" i="7"/>
  <c r="E458" i="7"/>
  <c r="D458" i="7"/>
  <c r="B458" i="7"/>
  <c r="C457" i="7"/>
  <c r="P457" i="7"/>
  <c r="O457" i="7"/>
  <c r="N457" i="7"/>
  <c r="M457" i="7"/>
  <c r="L457" i="7"/>
  <c r="K457" i="7"/>
  <c r="I457" i="7"/>
  <c r="H457" i="7"/>
  <c r="G457" i="7"/>
  <c r="F457" i="7"/>
  <c r="E457" i="7"/>
  <c r="D457" i="7"/>
  <c r="B457" i="7"/>
  <c r="C456" i="7"/>
  <c r="N456" i="4"/>
  <c r="P456" i="7"/>
  <c r="O456" i="7"/>
  <c r="N456" i="7"/>
  <c r="M456" i="7"/>
  <c r="L456" i="7"/>
  <c r="K456" i="7"/>
  <c r="I456" i="7"/>
  <c r="H456" i="7"/>
  <c r="G456" i="7"/>
  <c r="F456" i="7"/>
  <c r="E456" i="7"/>
  <c r="D456" i="7"/>
  <c r="B456" i="7"/>
  <c r="C455" i="7"/>
  <c r="N455" i="4"/>
  <c r="P455" i="7"/>
  <c r="O455" i="7"/>
  <c r="N455" i="7"/>
  <c r="M455" i="7"/>
  <c r="L455" i="7"/>
  <c r="K455" i="7"/>
  <c r="I455" i="7"/>
  <c r="H455" i="7"/>
  <c r="G455" i="7"/>
  <c r="F455" i="7"/>
  <c r="E455" i="7"/>
  <c r="D455" i="7"/>
  <c r="B455" i="7"/>
  <c r="C454" i="7"/>
  <c r="N454" i="4"/>
  <c r="P454" i="7"/>
  <c r="O454" i="7"/>
  <c r="N454" i="7"/>
  <c r="M454" i="7"/>
  <c r="L454" i="7"/>
  <c r="K454" i="7"/>
  <c r="I454" i="7"/>
  <c r="H454" i="7"/>
  <c r="G454" i="7"/>
  <c r="F454" i="7"/>
  <c r="E454" i="7"/>
  <c r="D454" i="7"/>
  <c r="B454" i="7"/>
  <c r="C453" i="7"/>
  <c r="N453" i="4"/>
  <c r="P453" i="7"/>
  <c r="O453" i="7"/>
  <c r="N453" i="7"/>
  <c r="M453" i="7"/>
  <c r="L453" i="7"/>
  <c r="K453" i="7"/>
  <c r="I453" i="7"/>
  <c r="H453" i="7"/>
  <c r="G453" i="7"/>
  <c r="F453" i="7"/>
  <c r="E453" i="7"/>
  <c r="D453" i="7"/>
  <c r="B453" i="7"/>
  <c r="C452" i="7"/>
  <c r="P452" i="7"/>
  <c r="O452" i="7"/>
  <c r="N452" i="7"/>
  <c r="M452" i="7"/>
  <c r="L452" i="7"/>
  <c r="K452" i="7"/>
  <c r="I452" i="7"/>
  <c r="H452" i="7"/>
  <c r="G452" i="7"/>
  <c r="F452" i="7"/>
  <c r="E452" i="7"/>
  <c r="D452" i="7"/>
  <c r="B452" i="7"/>
  <c r="C451" i="7"/>
  <c r="N451" i="4"/>
  <c r="P451" i="7"/>
  <c r="O451" i="7"/>
  <c r="N451" i="7"/>
  <c r="M451" i="7"/>
  <c r="L451" i="7"/>
  <c r="K451" i="7"/>
  <c r="I451" i="7"/>
  <c r="H451" i="7"/>
  <c r="G451" i="7"/>
  <c r="F451" i="7"/>
  <c r="E451" i="7"/>
  <c r="D451" i="7"/>
  <c r="B451" i="7"/>
  <c r="C450" i="7"/>
  <c r="P450" i="7"/>
  <c r="O450" i="7"/>
  <c r="N450" i="7"/>
  <c r="M450" i="7"/>
  <c r="L450" i="7"/>
  <c r="K450" i="7"/>
  <c r="I450" i="7"/>
  <c r="H450" i="7"/>
  <c r="G450" i="7"/>
  <c r="F450" i="7"/>
  <c r="E450" i="7"/>
  <c r="D450" i="7"/>
  <c r="B450" i="7"/>
  <c r="C449" i="7"/>
  <c r="N449" i="4"/>
  <c r="P449" i="7"/>
  <c r="O449" i="7"/>
  <c r="N449" i="7"/>
  <c r="M449" i="7"/>
  <c r="L449" i="7"/>
  <c r="K449" i="7"/>
  <c r="I449" i="7"/>
  <c r="H449" i="7"/>
  <c r="G449" i="7"/>
  <c r="F449" i="7"/>
  <c r="E449" i="7"/>
  <c r="D449" i="7"/>
  <c r="B449" i="7"/>
  <c r="C448" i="7"/>
  <c r="P448" i="7"/>
  <c r="O448" i="7"/>
  <c r="N448" i="7"/>
  <c r="M448" i="7"/>
  <c r="L448" i="7"/>
  <c r="K448" i="7"/>
  <c r="I448" i="7"/>
  <c r="H448" i="7"/>
  <c r="G448" i="7"/>
  <c r="F448" i="7"/>
  <c r="E448" i="7"/>
  <c r="D448" i="7"/>
  <c r="B448" i="7"/>
  <c r="C447" i="7"/>
  <c r="N447" i="4"/>
  <c r="P447" i="7"/>
  <c r="O447" i="7"/>
  <c r="N447" i="7"/>
  <c r="M447" i="7"/>
  <c r="L447" i="7"/>
  <c r="K447" i="7"/>
  <c r="I447" i="7"/>
  <c r="H447" i="7"/>
  <c r="G447" i="7"/>
  <c r="F447" i="7"/>
  <c r="E447" i="7"/>
  <c r="D447" i="7"/>
  <c r="B447" i="7"/>
  <c r="C446" i="7"/>
  <c r="P446" i="7"/>
  <c r="O446" i="7"/>
  <c r="N446" i="7"/>
  <c r="M446" i="7"/>
  <c r="L446" i="7"/>
  <c r="K446" i="7"/>
  <c r="I446" i="7"/>
  <c r="H446" i="7"/>
  <c r="G446" i="7"/>
  <c r="F446" i="7"/>
  <c r="E446" i="7"/>
  <c r="D446" i="7"/>
  <c r="B446" i="7"/>
  <c r="C445" i="7"/>
  <c r="N445" i="4"/>
  <c r="P445" i="7"/>
  <c r="O445" i="7"/>
  <c r="N445" i="7"/>
  <c r="M445" i="7"/>
  <c r="L445" i="7"/>
  <c r="K445" i="7"/>
  <c r="I445" i="7"/>
  <c r="H445" i="7"/>
  <c r="G445" i="7"/>
  <c r="F445" i="7"/>
  <c r="E445" i="7"/>
  <c r="D445" i="7"/>
  <c r="B445" i="7"/>
  <c r="C444" i="7"/>
  <c r="N444" i="4"/>
  <c r="P444" i="7"/>
  <c r="O444" i="7"/>
  <c r="N444" i="7"/>
  <c r="M444" i="7"/>
  <c r="L444" i="7"/>
  <c r="K444" i="7"/>
  <c r="I444" i="7"/>
  <c r="H444" i="7"/>
  <c r="G444" i="7"/>
  <c r="F444" i="7"/>
  <c r="E444" i="7"/>
  <c r="D444" i="7"/>
  <c r="B444" i="7"/>
  <c r="C443" i="7"/>
  <c r="N443" i="4"/>
  <c r="P443" i="7"/>
  <c r="O443" i="7"/>
  <c r="N443" i="7"/>
  <c r="M443" i="7"/>
  <c r="L443" i="7"/>
  <c r="K443" i="7"/>
  <c r="I443" i="7"/>
  <c r="H443" i="7"/>
  <c r="G443" i="7"/>
  <c r="F443" i="7"/>
  <c r="E443" i="7"/>
  <c r="D443" i="7"/>
  <c r="B443" i="7"/>
  <c r="C442" i="7"/>
  <c r="P442" i="7"/>
  <c r="O442" i="7"/>
  <c r="N442" i="7"/>
  <c r="M442" i="7"/>
  <c r="L442" i="7"/>
  <c r="K442" i="7"/>
  <c r="I442" i="7"/>
  <c r="H442" i="7"/>
  <c r="G442" i="7"/>
  <c r="F442" i="7"/>
  <c r="E442" i="7"/>
  <c r="D442" i="7"/>
  <c r="B442" i="7"/>
  <c r="C441" i="7"/>
  <c r="P441" i="7"/>
  <c r="O441" i="7"/>
  <c r="N441" i="7"/>
  <c r="M441" i="7"/>
  <c r="L441" i="7"/>
  <c r="K441" i="7"/>
  <c r="I441" i="7"/>
  <c r="H441" i="7"/>
  <c r="G441" i="7"/>
  <c r="F441" i="7"/>
  <c r="E441" i="7"/>
  <c r="D441" i="7"/>
  <c r="B441" i="7"/>
  <c r="C440" i="7"/>
  <c r="P440" i="7"/>
  <c r="O440" i="7"/>
  <c r="N440" i="7"/>
  <c r="M440" i="7"/>
  <c r="L440" i="7"/>
  <c r="K440" i="7"/>
  <c r="I440" i="7"/>
  <c r="H440" i="7"/>
  <c r="G440" i="7"/>
  <c r="F440" i="7"/>
  <c r="E440" i="7"/>
  <c r="D440" i="7"/>
  <c r="B440" i="7"/>
  <c r="C439" i="7"/>
  <c r="P439" i="7"/>
  <c r="O439" i="7"/>
  <c r="N439" i="7"/>
  <c r="M439" i="7"/>
  <c r="L439" i="7"/>
  <c r="K439" i="7"/>
  <c r="I439" i="7"/>
  <c r="H439" i="7"/>
  <c r="G439" i="7"/>
  <c r="F439" i="7"/>
  <c r="E439" i="7"/>
  <c r="D439" i="7"/>
  <c r="B439" i="7"/>
  <c r="C438" i="7"/>
  <c r="P438" i="7"/>
  <c r="O438" i="7"/>
  <c r="N438" i="7"/>
  <c r="M438" i="7"/>
  <c r="L438" i="7"/>
  <c r="K438" i="7"/>
  <c r="I438" i="7"/>
  <c r="H438" i="7"/>
  <c r="G438" i="7"/>
  <c r="F438" i="7"/>
  <c r="E438" i="7"/>
  <c r="D438" i="7"/>
  <c r="B438" i="7"/>
  <c r="C437" i="7"/>
  <c r="N437" i="4"/>
  <c r="P437" i="7"/>
  <c r="O437" i="7"/>
  <c r="N437" i="7"/>
  <c r="M437" i="7"/>
  <c r="L437" i="7"/>
  <c r="K437" i="7"/>
  <c r="I437" i="7"/>
  <c r="H437" i="7"/>
  <c r="G437" i="7"/>
  <c r="F437" i="7"/>
  <c r="E437" i="7"/>
  <c r="D437" i="7"/>
  <c r="B437" i="7"/>
  <c r="C436" i="7"/>
  <c r="P436" i="7"/>
  <c r="O436" i="7"/>
  <c r="N436" i="7"/>
  <c r="M436" i="7"/>
  <c r="L436" i="7"/>
  <c r="K436" i="7"/>
  <c r="I436" i="7"/>
  <c r="H436" i="7"/>
  <c r="G436" i="7"/>
  <c r="F436" i="7"/>
  <c r="E436" i="7"/>
  <c r="D436" i="7"/>
  <c r="B436" i="7"/>
  <c r="C435" i="7"/>
  <c r="P435" i="7"/>
  <c r="O435" i="7"/>
  <c r="N435" i="7"/>
  <c r="M435" i="7"/>
  <c r="L435" i="7"/>
  <c r="K435" i="7"/>
  <c r="I435" i="7"/>
  <c r="H435" i="7"/>
  <c r="G435" i="7"/>
  <c r="F435" i="7"/>
  <c r="E435" i="7"/>
  <c r="D435" i="7"/>
  <c r="B435" i="7"/>
  <c r="C434" i="7"/>
  <c r="P434" i="7"/>
  <c r="O434" i="7"/>
  <c r="N434" i="7"/>
  <c r="M434" i="7"/>
  <c r="L434" i="7"/>
  <c r="K434" i="7"/>
  <c r="I434" i="7"/>
  <c r="H434" i="7"/>
  <c r="G434" i="7"/>
  <c r="F434" i="7"/>
  <c r="E434" i="7"/>
  <c r="D434" i="7"/>
  <c r="B434" i="7"/>
  <c r="C433" i="7"/>
  <c r="P433" i="7"/>
  <c r="O433" i="7"/>
  <c r="N433" i="7"/>
  <c r="M433" i="7"/>
  <c r="L433" i="7"/>
  <c r="K433" i="7"/>
  <c r="I433" i="7"/>
  <c r="H433" i="7"/>
  <c r="G433" i="7"/>
  <c r="F433" i="7"/>
  <c r="E433" i="7"/>
  <c r="D433" i="7"/>
  <c r="B433" i="7"/>
  <c r="C432" i="7"/>
  <c r="N432" i="4"/>
  <c r="P432" i="7"/>
  <c r="O432" i="7"/>
  <c r="N432" i="7"/>
  <c r="M432" i="7"/>
  <c r="L432" i="7"/>
  <c r="K432" i="7"/>
  <c r="I432" i="7"/>
  <c r="H432" i="7"/>
  <c r="G432" i="7"/>
  <c r="F432" i="7"/>
  <c r="E432" i="7"/>
  <c r="D432" i="7"/>
  <c r="B432" i="7"/>
  <c r="C431" i="7"/>
  <c r="P431" i="7"/>
  <c r="O431" i="7"/>
  <c r="N431" i="7"/>
  <c r="M431" i="7"/>
  <c r="L431" i="7"/>
  <c r="K431" i="7"/>
  <c r="I431" i="7"/>
  <c r="H431" i="7"/>
  <c r="G431" i="7"/>
  <c r="F431" i="7"/>
  <c r="E431" i="7"/>
  <c r="D431" i="7"/>
  <c r="B431" i="7"/>
  <c r="C430" i="7"/>
  <c r="P430" i="7"/>
  <c r="O430" i="7"/>
  <c r="N430" i="7"/>
  <c r="M430" i="7"/>
  <c r="L430" i="7"/>
  <c r="K430" i="7"/>
  <c r="I430" i="7"/>
  <c r="H430" i="7"/>
  <c r="G430" i="7"/>
  <c r="F430" i="7"/>
  <c r="E430" i="7"/>
  <c r="D430" i="7"/>
  <c r="B430" i="7"/>
  <c r="C429" i="7"/>
  <c r="P429" i="7"/>
  <c r="O429" i="7"/>
  <c r="N429" i="7"/>
  <c r="M429" i="7"/>
  <c r="L429" i="7"/>
  <c r="K429" i="7"/>
  <c r="I429" i="7"/>
  <c r="H429" i="7"/>
  <c r="G429" i="7"/>
  <c r="F429" i="7"/>
  <c r="E429" i="7"/>
  <c r="D429" i="7"/>
  <c r="B429" i="7"/>
  <c r="C428" i="7"/>
  <c r="P428" i="7"/>
  <c r="O428" i="7"/>
  <c r="N428" i="7"/>
  <c r="M428" i="7"/>
  <c r="L428" i="7"/>
  <c r="K428" i="7"/>
  <c r="I428" i="7"/>
  <c r="H428" i="7"/>
  <c r="G428" i="7"/>
  <c r="F428" i="7"/>
  <c r="E428" i="7"/>
  <c r="D428" i="7"/>
  <c r="B428" i="7"/>
  <c r="C427" i="7"/>
  <c r="P427" i="7"/>
  <c r="O427" i="7"/>
  <c r="N427" i="7"/>
  <c r="L427" i="7"/>
  <c r="K427" i="7"/>
  <c r="I427" i="7"/>
  <c r="H427" i="7"/>
  <c r="G427" i="7"/>
  <c r="F427" i="7"/>
  <c r="E427" i="7"/>
  <c r="D427" i="7"/>
  <c r="B427" i="7"/>
  <c r="C426" i="7"/>
  <c r="P426" i="7"/>
  <c r="O426" i="7"/>
  <c r="N426" i="7"/>
  <c r="M426" i="7"/>
  <c r="L426" i="7"/>
  <c r="K426" i="7"/>
  <c r="I426" i="7"/>
  <c r="H426" i="7"/>
  <c r="G426" i="7"/>
  <c r="F426" i="7"/>
  <c r="E426" i="7"/>
  <c r="D426" i="7"/>
  <c r="B426" i="7"/>
  <c r="C425" i="7"/>
  <c r="O425" i="7"/>
  <c r="N425" i="7"/>
  <c r="L425" i="7"/>
  <c r="K425" i="7"/>
  <c r="I425" i="7"/>
  <c r="H425" i="7"/>
  <c r="G425" i="7"/>
  <c r="F425" i="7"/>
  <c r="E425" i="7"/>
  <c r="D425" i="7"/>
  <c r="B425" i="7"/>
  <c r="C424" i="7"/>
  <c r="P424" i="7"/>
  <c r="O424" i="7"/>
  <c r="N424" i="7"/>
  <c r="M424" i="7"/>
  <c r="L424" i="7"/>
  <c r="K424" i="7"/>
  <c r="I424" i="7"/>
  <c r="H424" i="7"/>
  <c r="G424" i="7"/>
  <c r="F424" i="7"/>
  <c r="E424" i="7"/>
  <c r="D424" i="7"/>
  <c r="B424" i="7"/>
  <c r="C423" i="7"/>
  <c r="P423" i="7"/>
  <c r="O423" i="7"/>
  <c r="N423" i="7"/>
  <c r="L423" i="7"/>
  <c r="K423" i="7"/>
  <c r="I423" i="7"/>
  <c r="H423" i="7"/>
  <c r="G423" i="7"/>
  <c r="F423" i="7"/>
  <c r="E423" i="7"/>
  <c r="D423" i="7"/>
  <c r="B423" i="7"/>
  <c r="C422" i="7"/>
  <c r="N422" i="4"/>
  <c r="P422" i="7"/>
  <c r="O422" i="7"/>
  <c r="N422" i="7"/>
  <c r="M422" i="7"/>
  <c r="L422" i="7"/>
  <c r="K422" i="7"/>
  <c r="I422" i="7"/>
  <c r="H422" i="7"/>
  <c r="G422" i="7"/>
  <c r="F422" i="7"/>
  <c r="E422" i="7"/>
  <c r="D422" i="7"/>
  <c r="B422" i="7"/>
  <c r="C421" i="7"/>
  <c r="N421" i="4"/>
  <c r="P421" i="7"/>
  <c r="O421" i="7"/>
  <c r="N421" i="7"/>
  <c r="M421" i="7"/>
  <c r="L421" i="7"/>
  <c r="K421" i="7"/>
  <c r="I421" i="7"/>
  <c r="H421" i="7"/>
  <c r="G421" i="7"/>
  <c r="F421" i="7"/>
  <c r="E421" i="7"/>
  <c r="D421" i="7"/>
  <c r="B421" i="7"/>
  <c r="C420" i="7"/>
  <c r="N420" i="4"/>
  <c r="P420" i="7"/>
  <c r="O420" i="7"/>
  <c r="N420" i="7"/>
  <c r="M420" i="7"/>
  <c r="L420" i="7"/>
  <c r="K420" i="7"/>
  <c r="I420" i="7"/>
  <c r="H420" i="7"/>
  <c r="G420" i="7"/>
  <c r="F420" i="7"/>
  <c r="E420" i="7"/>
  <c r="D420" i="7"/>
  <c r="B420" i="7"/>
  <c r="C419" i="7"/>
  <c r="N419" i="4"/>
  <c r="P419" i="7"/>
  <c r="O419" i="7"/>
  <c r="N419" i="7"/>
  <c r="M419" i="7"/>
  <c r="L419" i="7"/>
  <c r="K419" i="7"/>
  <c r="I419" i="7"/>
  <c r="H419" i="7"/>
  <c r="G419" i="7"/>
  <c r="F419" i="7"/>
  <c r="E419" i="7"/>
  <c r="D419" i="7"/>
  <c r="B419" i="7"/>
  <c r="C418" i="7"/>
  <c r="N418" i="4"/>
  <c r="P418" i="7"/>
  <c r="O418" i="7"/>
  <c r="N418" i="7"/>
  <c r="M418" i="7"/>
  <c r="L418" i="7"/>
  <c r="K418" i="7"/>
  <c r="I418" i="7"/>
  <c r="H418" i="7"/>
  <c r="G418" i="7"/>
  <c r="F418" i="7"/>
  <c r="E418" i="7"/>
  <c r="D418" i="7"/>
  <c r="B418" i="7"/>
  <c r="C417" i="7"/>
  <c r="O417" i="7"/>
  <c r="N417" i="7"/>
  <c r="M417" i="7"/>
  <c r="L417" i="7"/>
  <c r="K417" i="7"/>
  <c r="I417" i="7"/>
  <c r="H417" i="7"/>
  <c r="G417" i="7"/>
  <c r="F417" i="7"/>
  <c r="E417" i="7"/>
  <c r="D417" i="7"/>
  <c r="B417" i="7"/>
  <c r="C416" i="7"/>
  <c r="N416" i="4"/>
  <c r="P416" i="7"/>
  <c r="O416" i="7"/>
  <c r="N416" i="7"/>
  <c r="M416" i="7"/>
  <c r="L416" i="7"/>
  <c r="K416" i="7"/>
  <c r="I416" i="7"/>
  <c r="H416" i="7"/>
  <c r="G416" i="7"/>
  <c r="F416" i="7"/>
  <c r="E416" i="7"/>
  <c r="D416" i="7"/>
  <c r="B416" i="7"/>
  <c r="C415" i="7"/>
  <c r="N415" i="4"/>
  <c r="P415" i="7"/>
  <c r="O415" i="7"/>
  <c r="N415" i="7"/>
  <c r="M415" i="7"/>
  <c r="L415" i="7"/>
  <c r="K415" i="7"/>
  <c r="I415" i="7"/>
  <c r="H415" i="7"/>
  <c r="G415" i="7"/>
  <c r="F415" i="7"/>
  <c r="E415" i="7"/>
  <c r="D415" i="7"/>
  <c r="B415" i="7"/>
  <c r="C414" i="7"/>
  <c r="N414" i="4"/>
  <c r="P414" i="7"/>
  <c r="O414" i="7"/>
  <c r="N414" i="7"/>
  <c r="M414" i="7"/>
  <c r="L414" i="7"/>
  <c r="K414" i="7"/>
  <c r="I414" i="7"/>
  <c r="H414" i="7"/>
  <c r="G414" i="7"/>
  <c r="F414" i="7"/>
  <c r="E414" i="7"/>
  <c r="D414" i="7"/>
  <c r="B414" i="7"/>
  <c r="C413" i="7"/>
  <c r="P413" i="7"/>
  <c r="O413" i="7"/>
  <c r="N413" i="7"/>
  <c r="M413" i="7"/>
  <c r="L413" i="7"/>
  <c r="K413" i="7"/>
  <c r="I413" i="7"/>
  <c r="H413" i="7"/>
  <c r="G413" i="7"/>
  <c r="F413" i="7"/>
  <c r="E413" i="7"/>
  <c r="D413" i="7"/>
  <c r="B413" i="7"/>
  <c r="C412" i="7"/>
  <c r="P412" i="7"/>
  <c r="O412" i="7"/>
  <c r="N412" i="7"/>
  <c r="M412" i="7"/>
  <c r="L412" i="7"/>
  <c r="K412" i="7"/>
  <c r="I412" i="7"/>
  <c r="H412" i="7"/>
  <c r="G412" i="7"/>
  <c r="F412" i="7"/>
  <c r="E412" i="7"/>
  <c r="D412" i="7"/>
  <c r="B412" i="7"/>
  <c r="C411" i="7"/>
  <c r="P411" i="7"/>
  <c r="O411" i="7"/>
  <c r="N411" i="7"/>
  <c r="M411" i="7"/>
  <c r="L411" i="7"/>
  <c r="K411" i="7"/>
  <c r="I411" i="7"/>
  <c r="H411" i="7"/>
  <c r="G411" i="7"/>
  <c r="F411" i="7"/>
  <c r="E411" i="7"/>
  <c r="D411" i="7"/>
  <c r="B411" i="7"/>
  <c r="C410" i="7"/>
  <c r="P410" i="7"/>
  <c r="O410" i="7"/>
  <c r="N410" i="7"/>
  <c r="M410" i="7"/>
  <c r="L410" i="7"/>
  <c r="K410" i="7"/>
  <c r="I410" i="7"/>
  <c r="H410" i="7"/>
  <c r="G410" i="7"/>
  <c r="F410" i="7"/>
  <c r="E410" i="7"/>
  <c r="D410" i="7"/>
  <c r="B410" i="7"/>
  <c r="C409" i="7"/>
  <c r="N409" i="4"/>
  <c r="P409" i="7"/>
  <c r="O409" i="7"/>
  <c r="N409" i="7"/>
  <c r="M409" i="7"/>
  <c r="L409" i="7"/>
  <c r="K409" i="7"/>
  <c r="I409" i="7"/>
  <c r="H409" i="7"/>
  <c r="G409" i="7"/>
  <c r="F409" i="7"/>
  <c r="E409" i="7"/>
  <c r="D409" i="7"/>
  <c r="B409" i="7"/>
  <c r="C408" i="7"/>
  <c r="P408" i="7"/>
  <c r="O408" i="7"/>
  <c r="N408" i="7"/>
  <c r="M408" i="7"/>
  <c r="L408" i="7"/>
  <c r="K408" i="7"/>
  <c r="I408" i="7"/>
  <c r="H408" i="7"/>
  <c r="G408" i="7"/>
  <c r="F408" i="7"/>
  <c r="E408" i="7"/>
  <c r="D408" i="7"/>
  <c r="B408" i="7"/>
  <c r="C407" i="7"/>
  <c r="O407" i="7"/>
  <c r="N407" i="7"/>
  <c r="L407" i="7"/>
  <c r="K407" i="7"/>
  <c r="I407" i="7"/>
  <c r="H407" i="7"/>
  <c r="G407" i="7"/>
  <c r="F407" i="7"/>
  <c r="E407" i="7"/>
  <c r="D407" i="7"/>
  <c r="B407" i="7"/>
  <c r="C406" i="7"/>
  <c r="N406" i="4"/>
  <c r="P406" i="7"/>
  <c r="O406" i="7"/>
  <c r="N406" i="7"/>
  <c r="M406" i="7"/>
  <c r="L406" i="7"/>
  <c r="K406" i="7"/>
  <c r="I406" i="7"/>
  <c r="H406" i="7"/>
  <c r="G406" i="7"/>
  <c r="F406" i="7"/>
  <c r="E406" i="7"/>
  <c r="D406" i="7"/>
  <c r="B406" i="7"/>
  <c r="C405" i="7"/>
  <c r="P405" i="7"/>
  <c r="O405" i="7"/>
  <c r="N405" i="7"/>
  <c r="L405" i="7"/>
  <c r="K405" i="7"/>
  <c r="I405" i="7"/>
  <c r="H405" i="7"/>
  <c r="G405" i="7"/>
  <c r="F405" i="7"/>
  <c r="E405" i="7"/>
  <c r="D405" i="7"/>
  <c r="B405" i="7"/>
  <c r="C404" i="7"/>
  <c r="P404" i="7"/>
  <c r="O404" i="7"/>
  <c r="N404" i="7"/>
  <c r="M404" i="7"/>
  <c r="L404" i="7"/>
  <c r="K404" i="7"/>
  <c r="I404" i="7"/>
  <c r="H404" i="7"/>
  <c r="G404" i="7"/>
  <c r="F404" i="7"/>
  <c r="E404" i="7"/>
  <c r="D404" i="7"/>
  <c r="B404" i="7"/>
  <c r="C403" i="7"/>
  <c r="O403" i="7"/>
  <c r="N403" i="7"/>
  <c r="M403" i="7"/>
  <c r="L403" i="7"/>
  <c r="K403" i="7"/>
  <c r="I403" i="7"/>
  <c r="H403" i="7"/>
  <c r="G403" i="7"/>
  <c r="F403" i="7"/>
  <c r="E403" i="7"/>
  <c r="D403" i="7"/>
  <c r="B403" i="7"/>
  <c r="C402" i="7"/>
  <c r="O402" i="7"/>
  <c r="N402" i="7"/>
  <c r="M402" i="7"/>
  <c r="L402" i="7"/>
  <c r="K402" i="7"/>
  <c r="I402" i="7"/>
  <c r="H402" i="7"/>
  <c r="G402" i="7"/>
  <c r="F402" i="7"/>
  <c r="E402" i="7"/>
  <c r="D402" i="7"/>
  <c r="B402" i="7"/>
  <c r="C401" i="7"/>
  <c r="O401" i="7"/>
  <c r="N401" i="7"/>
  <c r="M401" i="7"/>
  <c r="L401" i="7"/>
  <c r="K401" i="7"/>
  <c r="I401" i="7"/>
  <c r="H401" i="7"/>
  <c r="G401" i="7"/>
  <c r="F401" i="7"/>
  <c r="E401" i="7"/>
  <c r="D401" i="7"/>
  <c r="B401" i="7"/>
  <c r="C400" i="7"/>
  <c r="P400" i="7"/>
  <c r="O400" i="7"/>
  <c r="N400" i="7"/>
  <c r="L400" i="7"/>
  <c r="K400" i="7"/>
  <c r="I400" i="7"/>
  <c r="H400" i="7"/>
  <c r="G400" i="7"/>
  <c r="F400" i="7"/>
  <c r="E400" i="7"/>
  <c r="D400" i="7"/>
  <c r="B400" i="7"/>
  <c r="C399" i="7"/>
  <c r="O399" i="7"/>
  <c r="N399" i="7"/>
  <c r="M399" i="7"/>
  <c r="L399" i="7"/>
  <c r="K399" i="7"/>
  <c r="I399" i="7"/>
  <c r="H399" i="7"/>
  <c r="G399" i="7"/>
  <c r="F399" i="7"/>
  <c r="E399" i="7"/>
  <c r="D399" i="7"/>
  <c r="B399" i="7"/>
  <c r="C398" i="7"/>
  <c r="O398" i="7"/>
  <c r="N398" i="7"/>
  <c r="M398" i="7"/>
  <c r="L398" i="7"/>
  <c r="K398" i="7"/>
  <c r="I398" i="7"/>
  <c r="H398" i="7"/>
  <c r="G398" i="7"/>
  <c r="F398" i="7"/>
  <c r="E398" i="7"/>
  <c r="D398" i="7"/>
  <c r="B398" i="7"/>
  <c r="C397" i="7"/>
  <c r="O397" i="7"/>
  <c r="N397" i="7"/>
  <c r="M397" i="7"/>
  <c r="L397" i="7"/>
  <c r="K397" i="7"/>
  <c r="I397" i="7"/>
  <c r="H397" i="7"/>
  <c r="G397" i="7"/>
  <c r="F397" i="7"/>
  <c r="E397" i="7"/>
  <c r="D397" i="7"/>
  <c r="B397" i="7"/>
  <c r="C396" i="7"/>
  <c r="O396" i="7"/>
  <c r="N396" i="7"/>
  <c r="L396" i="7"/>
  <c r="K396" i="7"/>
  <c r="I396" i="7"/>
  <c r="H396" i="7"/>
  <c r="G396" i="7"/>
  <c r="F396" i="7"/>
  <c r="E396" i="7"/>
  <c r="D396" i="7"/>
  <c r="B396" i="7"/>
  <c r="C395" i="7"/>
  <c r="P395" i="7"/>
  <c r="O395" i="7"/>
  <c r="N395" i="7"/>
  <c r="L395" i="7"/>
  <c r="K395" i="7"/>
  <c r="I395" i="7"/>
  <c r="H395" i="7"/>
  <c r="G395" i="7"/>
  <c r="F395" i="7"/>
  <c r="E395" i="7"/>
  <c r="D395" i="7"/>
  <c r="B395" i="7"/>
  <c r="C394" i="7"/>
  <c r="P394" i="7"/>
  <c r="O394" i="7"/>
  <c r="N394" i="7"/>
  <c r="M394" i="7"/>
  <c r="L394" i="7"/>
  <c r="K394" i="7"/>
  <c r="I394" i="7"/>
  <c r="H394" i="7"/>
  <c r="G394" i="7"/>
  <c r="F394" i="7"/>
  <c r="E394" i="7"/>
  <c r="D394" i="7"/>
  <c r="B394" i="7"/>
  <c r="C393" i="7"/>
  <c r="P393" i="7"/>
  <c r="O393" i="7"/>
  <c r="N393" i="7"/>
  <c r="M393" i="7"/>
  <c r="L393" i="7"/>
  <c r="K393" i="7"/>
  <c r="I393" i="7"/>
  <c r="H393" i="7"/>
  <c r="G393" i="7"/>
  <c r="F393" i="7"/>
  <c r="E393" i="7"/>
  <c r="D393" i="7"/>
  <c r="B393" i="7"/>
  <c r="C392" i="7"/>
  <c r="P392" i="7"/>
  <c r="O392" i="7"/>
  <c r="N392" i="7"/>
  <c r="M392" i="7"/>
  <c r="L392" i="7"/>
  <c r="K392" i="7"/>
  <c r="I392" i="7"/>
  <c r="H392" i="7"/>
  <c r="G392" i="7"/>
  <c r="F392" i="7"/>
  <c r="E392" i="7"/>
  <c r="D392" i="7"/>
  <c r="B392" i="7"/>
  <c r="C391" i="7"/>
  <c r="P391" i="7"/>
  <c r="O391" i="7"/>
  <c r="N391" i="7"/>
  <c r="M391" i="7"/>
  <c r="L391" i="7"/>
  <c r="K391" i="7"/>
  <c r="I391" i="7"/>
  <c r="H391" i="7"/>
  <c r="G391" i="7"/>
  <c r="F391" i="7"/>
  <c r="E391" i="7"/>
  <c r="D391" i="7"/>
  <c r="B391" i="7"/>
  <c r="C390" i="7"/>
  <c r="P390" i="7"/>
  <c r="O390" i="7"/>
  <c r="N390" i="7"/>
  <c r="M390" i="7"/>
  <c r="L390" i="7"/>
  <c r="K390" i="7"/>
  <c r="I390" i="7"/>
  <c r="H390" i="7"/>
  <c r="G390" i="7"/>
  <c r="F390" i="7"/>
  <c r="E390" i="7"/>
  <c r="D390" i="7"/>
  <c r="B390" i="7"/>
  <c r="C389" i="7"/>
  <c r="P389" i="7"/>
  <c r="O389" i="7"/>
  <c r="N389" i="7"/>
  <c r="M389" i="7"/>
  <c r="L389" i="7"/>
  <c r="K389" i="7"/>
  <c r="I389" i="7"/>
  <c r="H389" i="7"/>
  <c r="G389" i="7"/>
  <c r="F389" i="7"/>
  <c r="E389" i="7"/>
  <c r="D389" i="7"/>
  <c r="B389" i="7"/>
  <c r="C388" i="7"/>
  <c r="O388" i="7"/>
  <c r="N388" i="7"/>
  <c r="M388" i="7"/>
  <c r="L388" i="7"/>
  <c r="K388" i="7"/>
  <c r="I388" i="7"/>
  <c r="H388" i="7"/>
  <c r="G388" i="7"/>
  <c r="F388" i="7"/>
  <c r="E388" i="7"/>
  <c r="D388" i="7"/>
  <c r="B388" i="7"/>
  <c r="C387" i="7"/>
  <c r="P387" i="7"/>
  <c r="O387" i="7"/>
  <c r="N387" i="7"/>
  <c r="M387" i="7"/>
  <c r="L387" i="7"/>
  <c r="K387" i="7"/>
  <c r="I387" i="7"/>
  <c r="H387" i="7"/>
  <c r="G387" i="7"/>
  <c r="F387" i="7"/>
  <c r="E387" i="7"/>
  <c r="D387" i="7"/>
  <c r="B387" i="7"/>
  <c r="C386" i="7"/>
  <c r="O386" i="7"/>
  <c r="N386" i="7"/>
  <c r="L386" i="7"/>
  <c r="K386" i="7"/>
  <c r="I386" i="7"/>
  <c r="H386" i="7"/>
  <c r="G386" i="7"/>
  <c r="F386" i="7"/>
  <c r="E386" i="7"/>
  <c r="D386" i="7"/>
  <c r="B386" i="7"/>
  <c r="C385" i="7"/>
  <c r="P385" i="7"/>
  <c r="O385" i="7"/>
  <c r="N385" i="7"/>
  <c r="M385" i="7"/>
  <c r="L385" i="7"/>
  <c r="K385" i="7"/>
  <c r="I385" i="7"/>
  <c r="H385" i="7"/>
  <c r="G385" i="7"/>
  <c r="F385" i="7"/>
  <c r="E385" i="7"/>
  <c r="D385" i="7"/>
  <c r="B385" i="7"/>
  <c r="C384" i="7"/>
  <c r="P384" i="7"/>
  <c r="O384" i="7"/>
  <c r="N384" i="7"/>
  <c r="M384" i="7"/>
  <c r="L384" i="7"/>
  <c r="K384" i="7"/>
  <c r="I384" i="7"/>
  <c r="H384" i="7"/>
  <c r="G384" i="7"/>
  <c r="F384" i="7"/>
  <c r="E384" i="7"/>
  <c r="D384" i="7"/>
  <c r="B384" i="7"/>
  <c r="C383" i="7"/>
  <c r="P383" i="7"/>
  <c r="O383" i="7"/>
  <c r="N383" i="7"/>
  <c r="M383" i="7"/>
  <c r="L383" i="7"/>
  <c r="K383" i="7"/>
  <c r="I383" i="7"/>
  <c r="H383" i="7"/>
  <c r="G383" i="7"/>
  <c r="F383" i="7"/>
  <c r="E383" i="7"/>
  <c r="D383" i="7"/>
  <c r="B383" i="7"/>
  <c r="C382" i="7"/>
  <c r="P382" i="7"/>
  <c r="O382" i="7"/>
  <c r="N382" i="7"/>
  <c r="M382" i="7"/>
  <c r="L382" i="7"/>
  <c r="K382" i="7"/>
  <c r="I382" i="7"/>
  <c r="H382" i="7"/>
  <c r="G382" i="7"/>
  <c r="F382" i="7"/>
  <c r="E382" i="7"/>
  <c r="D382" i="7"/>
  <c r="B382" i="7"/>
  <c r="C381" i="7"/>
  <c r="P381" i="7"/>
  <c r="O381" i="7"/>
  <c r="N381" i="7"/>
  <c r="M381" i="7"/>
  <c r="L381" i="7"/>
  <c r="K381" i="7"/>
  <c r="I381" i="7"/>
  <c r="H381" i="7"/>
  <c r="G381" i="7"/>
  <c r="F381" i="7"/>
  <c r="E381" i="7"/>
  <c r="D381" i="7"/>
  <c r="B381" i="7"/>
  <c r="C380" i="7"/>
  <c r="P380" i="7"/>
  <c r="O380" i="7"/>
  <c r="N380" i="7"/>
  <c r="M380" i="7"/>
  <c r="L380" i="7"/>
  <c r="K380" i="7"/>
  <c r="I380" i="7"/>
  <c r="H380" i="7"/>
  <c r="G380" i="7"/>
  <c r="F380" i="7"/>
  <c r="E380" i="7"/>
  <c r="D380" i="7"/>
  <c r="B380" i="7"/>
  <c r="C379" i="7"/>
  <c r="P379" i="7"/>
  <c r="O379" i="7"/>
  <c r="N379" i="7"/>
  <c r="L379" i="7"/>
  <c r="K379" i="7"/>
  <c r="I379" i="7"/>
  <c r="H379" i="7"/>
  <c r="G379" i="7"/>
  <c r="F379" i="7"/>
  <c r="E379" i="7"/>
  <c r="D379" i="7"/>
  <c r="B379" i="7"/>
  <c r="C378" i="7"/>
  <c r="N378" i="4"/>
  <c r="P378" i="7"/>
  <c r="O378" i="7"/>
  <c r="N378" i="7"/>
  <c r="M378" i="7"/>
  <c r="L378" i="7"/>
  <c r="K378" i="7"/>
  <c r="I378" i="7"/>
  <c r="H378" i="7"/>
  <c r="G378" i="7"/>
  <c r="F378" i="7"/>
  <c r="E378" i="7"/>
  <c r="D378" i="7"/>
  <c r="B378" i="7"/>
  <c r="C377" i="7"/>
  <c r="P377" i="7"/>
  <c r="O377" i="7"/>
  <c r="N377" i="7"/>
  <c r="M377" i="7"/>
  <c r="L377" i="7"/>
  <c r="K377" i="7"/>
  <c r="I377" i="7"/>
  <c r="H377" i="7"/>
  <c r="G377" i="7"/>
  <c r="F377" i="7"/>
  <c r="E377" i="7"/>
  <c r="D377" i="7"/>
  <c r="B377" i="7"/>
  <c r="C376" i="7"/>
  <c r="N376" i="4"/>
  <c r="P376" i="7"/>
  <c r="O376" i="7"/>
  <c r="N376" i="7"/>
  <c r="M376" i="7"/>
  <c r="L376" i="7"/>
  <c r="K376" i="7"/>
  <c r="I376" i="7"/>
  <c r="H376" i="7"/>
  <c r="G376" i="7"/>
  <c r="F376" i="7"/>
  <c r="E376" i="7"/>
  <c r="D376" i="7"/>
  <c r="B376" i="7"/>
  <c r="C375" i="7"/>
  <c r="P375" i="7"/>
  <c r="O375" i="7"/>
  <c r="N375" i="7"/>
  <c r="M375" i="7"/>
  <c r="L375" i="7"/>
  <c r="K375" i="7"/>
  <c r="I375" i="7"/>
  <c r="H375" i="7"/>
  <c r="G375" i="7"/>
  <c r="F375" i="7"/>
  <c r="E375" i="7"/>
  <c r="D375" i="7"/>
  <c r="B375" i="7"/>
  <c r="C374" i="7"/>
  <c r="P374" i="7"/>
  <c r="O374" i="7"/>
  <c r="N374" i="7"/>
  <c r="M374" i="7"/>
  <c r="L374" i="7"/>
  <c r="K374" i="7"/>
  <c r="I374" i="7"/>
  <c r="H374" i="7"/>
  <c r="G374" i="7"/>
  <c r="F374" i="7"/>
  <c r="E374" i="7"/>
  <c r="D374" i="7"/>
  <c r="B374" i="7"/>
  <c r="C373" i="7"/>
  <c r="P373" i="7"/>
  <c r="O373" i="7"/>
  <c r="N373" i="7"/>
  <c r="M373" i="7"/>
  <c r="L373" i="7"/>
  <c r="K373" i="7"/>
  <c r="I373" i="7"/>
  <c r="H373" i="7"/>
  <c r="G373" i="7"/>
  <c r="F373" i="7"/>
  <c r="E373" i="7"/>
  <c r="D373" i="7"/>
  <c r="B373" i="7"/>
  <c r="C372" i="7"/>
  <c r="P372" i="7"/>
  <c r="O372" i="7"/>
  <c r="N372" i="7"/>
  <c r="M372" i="7"/>
  <c r="L372" i="7"/>
  <c r="K372" i="7"/>
  <c r="I372" i="7"/>
  <c r="H372" i="7"/>
  <c r="G372" i="7"/>
  <c r="F372" i="7"/>
  <c r="E372" i="7"/>
  <c r="D372" i="7"/>
  <c r="B372" i="7"/>
  <c r="C371" i="7"/>
  <c r="P371" i="7"/>
  <c r="O371" i="7"/>
  <c r="N371" i="7"/>
  <c r="M371" i="7"/>
  <c r="L371" i="7"/>
  <c r="K371" i="7"/>
  <c r="I371" i="7"/>
  <c r="H371" i="7"/>
  <c r="G371" i="7"/>
  <c r="F371" i="7"/>
  <c r="E371" i="7"/>
  <c r="D371" i="7"/>
  <c r="B371" i="7"/>
  <c r="C370" i="7"/>
  <c r="P370" i="7"/>
  <c r="O370" i="7"/>
  <c r="N370" i="7"/>
  <c r="M370" i="7"/>
  <c r="L370" i="7"/>
  <c r="K370" i="7"/>
  <c r="I370" i="7"/>
  <c r="H370" i="7"/>
  <c r="G370" i="7"/>
  <c r="F370" i="7"/>
  <c r="E370" i="7"/>
  <c r="D370" i="7"/>
  <c r="B370" i="7"/>
  <c r="C369" i="7"/>
  <c r="N369" i="4"/>
  <c r="P369" i="7"/>
  <c r="O369" i="7"/>
  <c r="N369" i="7"/>
  <c r="M369" i="7"/>
  <c r="L369" i="7"/>
  <c r="K369" i="7"/>
  <c r="I369" i="7"/>
  <c r="H369" i="7"/>
  <c r="G369" i="7"/>
  <c r="F369" i="7"/>
  <c r="E369" i="7"/>
  <c r="D369" i="7"/>
  <c r="B369" i="7"/>
  <c r="C368" i="7"/>
  <c r="N368" i="4"/>
  <c r="P368" i="7"/>
  <c r="O368" i="7"/>
  <c r="N368" i="7"/>
  <c r="M368" i="7"/>
  <c r="L368" i="7"/>
  <c r="K368" i="7"/>
  <c r="I368" i="7"/>
  <c r="H368" i="7"/>
  <c r="G368" i="7"/>
  <c r="F368" i="7"/>
  <c r="E368" i="7"/>
  <c r="D368" i="7"/>
  <c r="B368" i="7"/>
  <c r="C367" i="7"/>
  <c r="N367" i="4"/>
  <c r="P367" i="7"/>
  <c r="O367" i="7"/>
  <c r="N367" i="7"/>
  <c r="M367" i="7"/>
  <c r="L367" i="7"/>
  <c r="K367" i="7"/>
  <c r="I367" i="7"/>
  <c r="H367" i="7"/>
  <c r="G367" i="7"/>
  <c r="F367" i="7"/>
  <c r="E367" i="7"/>
  <c r="D367" i="7"/>
  <c r="B367" i="7"/>
  <c r="C366" i="7"/>
  <c r="N366" i="4"/>
  <c r="P366" i="7"/>
  <c r="O366" i="7"/>
  <c r="N366" i="7"/>
  <c r="M366" i="7"/>
  <c r="L366" i="7"/>
  <c r="K366" i="7"/>
  <c r="I366" i="7"/>
  <c r="H366" i="7"/>
  <c r="G366" i="7"/>
  <c r="F366" i="7"/>
  <c r="E366" i="7"/>
  <c r="D366" i="7"/>
  <c r="B366" i="7"/>
  <c r="C365" i="7"/>
  <c r="P365" i="7"/>
  <c r="O365" i="7"/>
  <c r="N365" i="7"/>
  <c r="M365" i="7"/>
  <c r="L365" i="7"/>
  <c r="K365" i="7"/>
  <c r="I365" i="7"/>
  <c r="H365" i="7"/>
  <c r="G365" i="7"/>
  <c r="F365" i="7"/>
  <c r="E365" i="7"/>
  <c r="D365" i="7"/>
  <c r="B365" i="7"/>
  <c r="C364" i="7"/>
  <c r="P364" i="7"/>
  <c r="O364" i="7"/>
  <c r="N364" i="7"/>
  <c r="M364" i="7"/>
  <c r="L364" i="7"/>
  <c r="K364" i="7"/>
  <c r="I364" i="7"/>
  <c r="H364" i="7"/>
  <c r="G364" i="7"/>
  <c r="F364" i="7"/>
  <c r="E364" i="7"/>
  <c r="D364" i="7"/>
  <c r="B364" i="7"/>
  <c r="C363" i="7"/>
  <c r="N363" i="4"/>
  <c r="P363" i="7"/>
  <c r="O363" i="7"/>
  <c r="N363" i="7"/>
  <c r="M363" i="7"/>
  <c r="L363" i="7"/>
  <c r="K363" i="7"/>
  <c r="I363" i="7"/>
  <c r="H363" i="7"/>
  <c r="G363" i="7"/>
  <c r="F363" i="7"/>
  <c r="E363" i="7"/>
  <c r="D363" i="7"/>
  <c r="B363" i="7"/>
  <c r="C362" i="7"/>
  <c r="P362" i="7"/>
  <c r="O362" i="7"/>
  <c r="N362" i="7"/>
  <c r="M362" i="7"/>
  <c r="L362" i="7"/>
  <c r="K362" i="7"/>
  <c r="I362" i="7"/>
  <c r="H362" i="7"/>
  <c r="G362" i="7"/>
  <c r="F362" i="7"/>
  <c r="E362" i="7"/>
  <c r="D362" i="7"/>
  <c r="B362" i="7"/>
  <c r="C361" i="7"/>
  <c r="O361" i="7"/>
  <c r="N361" i="7"/>
  <c r="L361" i="7"/>
  <c r="K361" i="7"/>
  <c r="I361" i="7"/>
  <c r="H361" i="7"/>
  <c r="G361" i="7"/>
  <c r="F361" i="7"/>
  <c r="E361" i="7"/>
  <c r="D361" i="7"/>
  <c r="B361" i="7"/>
  <c r="C360" i="7"/>
  <c r="O360" i="7"/>
  <c r="N360" i="7"/>
  <c r="M360" i="7"/>
  <c r="L360" i="7"/>
  <c r="K360" i="7"/>
  <c r="I360" i="7"/>
  <c r="H360" i="7"/>
  <c r="G360" i="7"/>
  <c r="F360" i="7"/>
  <c r="E360" i="7"/>
  <c r="D360" i="7"/>
  <c r="B360" i="7"/>
  <c r="C359" i="7"/>
  <c r="P359" i="7"/>
  <c r="O359" i="7"/>
  <c r="N359" i="7"/>
  <c r="M359" i="7"/>
  <c r="L359" i="7"/>
  <c r="K359" i="7"/>
  <c r="I359" i="7"/>
  <c r="H359" i="7"/>
  <c r="G359" i="7"/>
  <c r="F359" i="7"/>
  <c r="E359" i="7"/>
  <c r="D359" i="7"/>
  <c r="B359" i="7"/>
  <c r="C358" i="7"/>
  <c r="O358" i="7"/>
  <c r="N358" i="7"/>
  <c r="L358" i="7"/>
  <c r="K358" i="7"/>
  <c r="I358" i="7"/>
  <c r="H358" i="7"/>
  <c r="G358" i="7"/>
  <c r="F358" i="7"/>
  <c r="E358" i="7"/>
  <c r="D358" i="7"/>
  <c r="B358" i="7"/>
  <c r="C357" i="7"/>
  <c r="N357" i="4"/>
  <c r="P357" i="7"/>
  <c r="O357" i="7"/>
  <c r="N357" i="7"/>
  <c r="M357" i="7"/>
  <c r="L357" i="7"/>
  <c r="K357" i="7"/>
  <c r="I357" i="7"/>
  <c r="H357" i="7"/>
  <c r="G357" i="7"/>
  <c r="F357" i="7"/>
  <c r="E357" i="7"/>
  <c r="D357" i="7"/>
  <c r="B357" i="7"/>
  <c r="C356" i="7"/>
  <c r="P356" i="7"/>
  <c r="O356" i="7"/>
  <c r="N356" i="7"/>
  <c r="M356" i="7"/>
  <c r="L356" i="7"/>
  <c r="K356" i="7"/>
  <c r="I356" i="7"/>
  <c r="H356" i="7"/>
  <c r="G356" i="7"/>
  <c r="F356" i="7"/>
  <c r="E356" i="7"/>
  <c r="D356" i="7"/>
  <c r="B356" i="7"/>
  <c r="C355" i="7"/>
  <c r="N355" i="4"/>
  <c r="P355" i="7"/>
  <c r="O355" i="7"/>
  <c r="N355" i="7"/>
  <c r="M355" i="7"/>
  <c r="L355" i="7"/>
  <c r="K355" i="7"/>
  <c r="I355" i="7"/>
  <c r="H355" i="7"/>
  <c r="G355" i="7"/>
  <c r="F355" i="7"/>
  <c r="E355" i="7"/>
  <c r="D355" i="7"/>
  <c r="B355" i="7"/>
  <c r="C354" i="7"/>
  <c r="N354" i="4"/>
  <c r="P354" i="7"/>
  <c r="O354" i="7"/>
  <c r="N354" i="7"/>
  <c r="M354" i="7"/>
  <c r="L354" i="7"/>
  <c r="K354" i="7"/>
  <c r="I354" i="7"/>
  <c r="H354" i="7"/>
  <c r="G354" i="7"/>
  <c r="F354" i="7"/>
  <c r="E354" i="7"/>
  <c r="D354" i="7"/>
  <c r="B354" i="7"/>
  <c r="C353" i="7"/>
  <c r="P353" i="7"/>
  <c r="O353" i="7"/>
  <c r="N353" i="7"/>
  <c r="M353" i="7"/>
  <c r="L353" i="7"/>
  <c r="K353" i="7"/>
  <c r="I353" i="7"/>
  <c r="H353" i="7"/>
  <c r="G353" i="7"/>
  <c r="F353" i="7"/>
  <c r="E353" i="7"/>
  <c r="D353" i="7"/>
  <c r="B353" i="7"/>
  <c r="C352" i="7"/>
  <c r="P352" i="7"/>
  <c r="O352" i="7"/>
  <c r="N352" i="7"/>
  <c r="M352" i="7"/>
  <c r="L352" i="7"/>
  <c r="K352" i="7"/>
  <c r="I352" i="7"/>
  <c r="H352" i="7"/>
  <c r="G352" i="7"/>
  <c r="F352" i="7"/>
  <c r="E352" i="7"/>
  <c r="D352" i="7"/>
  <c r="B352" i="7"/>
  <c r="C351" i="7"/>
  <c r="P351" i="7"/>
  <c r="O351" i="7"/>
  <c r="N351" i="7"/>
  <c r="L351" i="7"/>
  <c r="K351" i="7"/>
  <c r="I351" i="7"/>
  <c r="H351" i="7"/>
  <c r="G351" i="7"/>
  <c r="F351" i="7"/>
  <c r="E351" i="7"/>
  <c r="D351" i="7"/>
  <c r="B351" i="7"/>
  <c r="C350" i="7"/>
  <c r="P350" i="7"/>
  <c r="O350" i="7"/>
  <c r="N350" i="7"/>
  <c r="M350" i="7"/>
  <c r="L350" i="7"/>
  <c r="K350" i="7"/>
  <c r="I350" i="7"/>
  <c r="H350" i="7"/>
  <c r="G350" i="7"/>
  <c r="F350" i="7"/>
  <c r="E350" i="7"/>
  <c r="D350" i="7"/>
  <c r="B350" i="7"/>
  <c r="C349" i="7"/>
  <c r="O349" i="7"/>
  <c r="N349" i="7"/>
  <c r="M349" i="7"/>
  <c r="L349" i="7"/>
  <c r="K349" i="7"/>
  <c r="I349" i="7"/>
  <c r="H349" i="7"/>
  <c r="G349" i="7"/>
  <c r="F349" i="7"/>
  <c r="E349" i="7"/>
  <c r="D349" i="7"/>
  <c r="B349" i="7"/>
  <c r="C348" i="7"/>
  <c r="O348" i="7"/>
  <c r="N348" i="7"/>
  <c r="M348" i="7"/>
  <c r="L348" i="7"/>
  <c r="K348" i="7"/>
  <c r="I348" i="7"/>
  <c r="H348" i="7"/>
  <c r="G348" i="7"/>
  <c r="F348" i="7"/>
  <c r="E348" i="7"/>
  <c r="D348" i="7"/>
  <c r="B348" i="7"/>
  <c r="C347" i="7"/>
  <c r="P347" i="7"/>
  <c r="O347" i="7"/>
  <c r="N347" i="7"/>
  <c r="M347" i="7"/>
  <c r="L347" i="7"/>
  <c r="K347" i="7"/>
  <c r="I347" i="7"/>
  <c r="H347" i="7"/>
  <c r="G347" i="7"/>
  <c r="F347" i="7"/>
  <c r="E347" i="7"/>
  <c r="D347" i="7"/>
  <c r="B347" i="7"/>
  <c r="C346" i="7"/>
  <c r="P346" i="7"/>
  <c r="O346" i="7"/>
  <c r="N346" i="7"/>
  <c r="M346" i="7"/>
  <c r="L346" i="7"/>
  <c r="K346" i="7"/>
  <c r="I346" i="7"/>
  <c r="H346" i="7"/>
  <c r="G346" i="7"/>
  <c r="F346" i="7"/>
  <c r="E346" i="7"/>
  <c r="D346" i="7"/>
  <c r="B346" i="7"/>
  <c r="C345" i="7"/>
  <c r="P345" i="7"/>
  <c r="O345" i="7"/>
  <c r="N345" i="7"/>
  <c r="M345" i="7"/>
  <c r="L345" i="7"/>
  <c r="K345" i="7"/>
  <c r="I345" i="7"/>
  <c r="H345" i="7"/>
  <c r="G345" i="7"/>
  <c r="F345" i="7"/>
  <c r="E345" i="7"/>
  <c r="D345" i="7"/>
  <c r="B345" i="7"/>
  <c r="C344" i="7"/>
  <c r="P344" i="7"/>
  <c r="O344" i="7"/>
  <c r="N344" i="7"/>
  <c r="M344" i="7"/>
  <c r="L344" i="7"/>
  <c r="K344" i="7"/>
  <c r="I344" i="7"/>
  <c r="H344" i="7"/>
  <c r="G344" i="7"/>
  <c r="F344" i="7"/>
  <c r="E344" i="7"/>
  <c r="D344" i="7"/>
  <c r="B344" i="7"/>
  <c r="C343" i="7"/>
  <c r="P343" i="7"/>
  <c r="O343" i="7"/>
  <c r="N343" i="7"/>
  <c r="M343" i="7"/>
  <c r="L343" i="7"/>
  <c r="K343" i="7"/>
  <c r="I343" i="7"/>
  <c r="H343" i="7"/>
  <c r="G343" i="7"/>
  <c r="F343" i="7"/>
  <c r="E343" i="7"/>
  <c r="D343" i="7"/>
  <c r="B343" i="7"/>
  <c r="C342" i="7"/>
  <c r="P342" i="7"/>
  <c r="O342" i="7"/>
  <c r="N342" i="7"/>
  <c r="M342" i="7"/>
  <c r="L342" i="7"/>
  <c r="K342" i="7"/>
  <c r="I342" i="7"/>
  <c r="H342" i="7"/>
  <c r="G342" i="7"/>
  <c r="F342" i="7"/>
  <c r="E342" i="7"/>
  <c r="D342" i="7"/>
  <c r="B342" i="7"/>
  <c r="C341" i="7"/>
  <c r="P341" i="7"/>
  <c r="O341" i="7"/>
  <c r="N341" i="7"/>
  <c r="M341" i="7"/>
  <c r="L341" i="7"/>
  <c r="K341" i="7"/>
  <c r="I341" i="7"/>
  <c r="H341" i="7"/>
  <c r="G341" i="7"/>
  <c r="F341" i="7"/>
  <c r="E341" i="7"/>
  <c r="D341" i="7"/>
  <c r="B341" i="7"/>
  <c r="C340" i="7"/>
  <c r="P340" i="7"/>
  <c r="O340" i="7"/>
  <c r="N340" i="7"/>
  <c r="M340" i="7"/>
  <c r="L340" i="7"/>
  <c r="K340" i="7"/>
  <c r="I340" i="7"/>
  <c r="H340" i="7"/>
  <c r="G340" i="7"/>
  <c r="F340" i="7"/>
  <c r="E340" i="7"/>
  <c r="D340" i="7"/>
  <c r="B340" i="7"/>
  <c r="C339" i="7"/>
  <c r="P339" i="7"/>
  <c r="O339" i="7"/>
  <c r="N339" i="7"/>
  <c r="L339" i="7"/>
  <c r="K339" i="7"/>
  <c r="I339" i="7"/>
  <c r="H339" i="7"/>
  <c r="G339" i="7"/>
  <c r="F339" i="7"/>
  <c r="E339" i="7"/>
  <c r="D339" i="7"/>
  <c r="B339" i="7"/>
  <c r="C338" i="7"/>
  <c r="P338" i="7"/>
  <c r="O338" i="7"/>
  <c r="N338" i="7"/>
  <c r="M338" i="7"/>
  <c r="L338" i="7"/>
  <c r="K338" i="7"/>
  <c r="I338" i="7"/>
  <c r="H338" i="7"/>
  <c r="G338" i="7"/>
  <c r="F338" i="7"/>
  <c r="E338" i="7"/>
  <c r="D338" i="7"/>
  <c r="B338" i="7"/>
  <c r="C337" i="7"/>
  <c r="P337" i="7"/>
  <c r="O337" i="7"/>
  <c r="N337" i="7"/>
  <c r="M337" i="7"/>
  <c r="L337" i="7"/>
  <c r="K337" i="7"/>
  <c r="I337" i="7"/>
  <c r="H337" i="7"/>
  <c r="G337" i="7"/>
  <c r="F337" i="7"/>
  <c r="E337" i="7"/>
  <c r="D337" i="7"/>
  <c r="B337" i="7"/>
  <c r="C336" i="7"/>
  <c r="P336" i="7"/>
  <c r="O336" i="7"/>
  <c r="N336" i="7"/>
  <c r="M336" i="7"/>
  <c r="L336" i="7"/>
  <c r="K336" i="7"/>
  <c r="I336" i="7"/>
  <c r="H336" i="7"/>
  <c r="G336" i="7"/>
  <c r="F336" i="7"/>
  <c r="E336" i="7"/>
  <c r="D336" i="7"/>
  <c r="B336" i="7"/>
  <c r="C335" i="7"/>
  <c r="N335" i="4"/>
  <c r="P335" i="7"/>
  <c r="O335" i="7"/>
  <c r="N335" i="7"/>
  <c r="M335" i="7"/>
  <c r="L335" i="7"/>
  <c r="K335" i="7"/>
  <c r="I335" i="7"/>
  <c r="H335" i="7"/>
  <c r="G335" i="7"/>
  <c r="F335" i="7"/>
  <c r="E335" i="7"/>
  <c r="D335" i="7"/>
  <c r="B335" i="7"/>
  <c r="C334" i="7"/>
  <c r="P334" i="7"/>
  <c r="O334" i="7"/>
  <c r="N334" i="7"/>
  <c r="M334" i="7"/>
  <c r="L334" i="7"/>
  <c r="K334" i="7"/>
  <c r="I334" i="7"/>
  <c r="H334" i="7"/>
  <c r="G334" i="7"/>
  <c r="F334" i="7"/>
  <c r="E334" i="7"/>
  <c r="D334" i="7"/>
  <c r="B334" i="7"/>
  <c r="C333" i="7"/>
  <c r="P333" i="7"/>
  <c r="O333" i="7"/>
  <c r="N333" i="7"/>
  <c r="M333" i="7"/>
  <c r="L333" i="7"/>
  <c r="K333" i="7"/>
  <c r="I333" i="7"/>
  <c r="H333" i="7"/>
  <c r="G333" i="7"/>
  <c r="F333" i="7"/>
  <c r="E333" i="7"/>
  <c r="D333" i="7"/>
  <c r="B333" i="7"/>
  <c r="C332" i="7"/>
  <c r="O332" i="7"/>
  <c r="N332" i="7"/>
  <c r="L332" i="7"/>
  <c r="K332" i="7"/>
  <c r="I332" i="7"/>
  <c r="H332" i="7"/>
  <c r="G332" i="7"/>
  <c r="F332" i="7"/>
  <c r="E332" i="7"/>
  <c r="D332" i="7"/>
  <c r="B332" i="7"/>
  <c r="C331" i="7"/>
  <c r="P331" i="7"/>
  <c r="O331" i="7"/>
  <c r="N331" i="7"/>
  <c r="M331" i="7"/>
  <c r="L331" i="7"/>
  <c r="K331" i="7"/>
  <c r="I331" i="7"/>
  <c r="H331" i="7"/>
  <c r="G331" i="7"/>
  <c r="F331" i="7"/>
  <c r="E331" i="7"/>
  <c r="D331" i="7"/>
  <c r="B331" i="7"/>
  <c r="C330" i="7"/>
  <c r="P330" i="7"/>
  <c r="O330" i="7"/>
  <c r="N330" i="7"/>
  <c r="M330" i="7"/>
  <c r="L330" i="7"/>
  <c r="K330" i="7"/>
  <c r="I330" i="7"/>
  <c r="H330" i="7"/>
  <c r="G330" i="7"/>
  <c r="F330" i="7"/>
  <c r="E330" i="7"/>
  <c r="D330" i="7"/>
  <c r="B330" i="7"/>
  <c r="C329" i="7"/>
  <c r="P329" i="7"/>
  <c r="O329" i="7"/>
  <c r="N329" i="7"/>
  <c r="M329" i="7"/>
  <c r="L329" i="7"/>
  <c r="K329" i="7"/>
  <c r="I329" i="7"/>
  <c r="H329" i="7"/>
  <c r="G329" i="7"/>
  <c r="F329" i="7"/>
  <c r="E329" i="7"/>
  <c r="D329" i="7"/>
  <c r="B329" i="7"/>
  <c r="C328" i="7"/>
  <c r="P328" i="7"/>
  <c r="O328" i="7"/>
  <c r="N328" i="7"/>
  <c r="M328" i="7"/>
  <c r="L328" i="7"/>
  <c r="K328" i="7"/>
  <c r="I328" i="7"/>
  <c r="H328" i="7"/>
  <c r="G328" i="7"/>
  <c r="F328" i="7"/>
  <c r="E328" i="7"/>
  <c r="D328" i="7"/>
  <c r="B328" i="7"/>
  <c r="C327" i="7"/>
  <c r="N327" i="4"/>
  <c r="P327" i="7"/>
  <c r="O327" i="7"/>
  <c r="N327" i="7"/>
  <c r="M327" i="7"/>
  <c r="L327" i="7"/>
  <c r="K327" i="7"/>
  <c r="I327" i="7"/>
  <c r="H327" i="7"/>
  <c r="G327" i="7"/>
  <c r="F327" i="7"/>
  <c r="E327" i="7"/>
  <c r="D327" i="7"/>
  <c r="B327" i="7"/>
  <c r="C326" i="7"/>
  <c r="P326" i="7"/>
  <c r="O326" i="7"/>
  <c r="N326" i="7"/>
  <c r="M326" i="7"/>
  <c r="L326" i="7"/>
  <c r="K326" i="7"/>
  <c r="I326" i="7"/>
  <c r="H326" i="7"/>
  <c r="G326" i="7"/>
  <c r="F326" i="7"/>
  <c r="E326" i="7"/>
  <c r="D326" i="7"/>
  <c r="B326" i="7"/>
  <c r="C325" i="7"/>
  <c r="P325" i="7"/>
  <c r="O325" i="7"/>
  <c r="N325" i="7"/>
  <c r="M325" i="7"/>
  <c r="L325" i="7"/>
  <c r="K325" i="7"/>
  <c r="I325" i="7"/>
  <c r="H325" i="7"/>
  <c r="G325" i="7"/>
  <c r="F325" i="7"/>
  <c r="E325" i="7"/>
  <c r="D325" i="7"/>
  <c r="B325" i="7"/>
  <c r="C324" i="7"/>
  <c r="P324" i="7"/>
  <c r="O324" i="7"/>
  <c r="N324" i="7"/>
  <c r="M324" i="7"/>
  <c r="L324" i="7"/>
  <c r="K324" i="7"/>
  <c r="I324" i="7"/>
  <c r="H324" i="7"/>
  <c r="G324" i="7"/>
  <c r="F324" i="7"/>
  <c r="E324" i="7"/>
  <c r="D324" i="7"/>
  <c r="B324" i="7"/>
  <c r="C323" i="7"/>
  <c r="P323" i="7"/>
  <c r="O323" i="7"/>
  <c r="N323" i="7"/>
  <c r="M323" i="7"/>
  <c r="L323" i="7"/>
  <c r="K323" i="7"/>
  <c r="I323" i="7"/>
  <c r="H323" i="7"/>
  <c r="G323" i="7"/>
  <c r="F323" i="7"/>
  <c r="E323" i="7"/>
  <c r="D323" i="7"/>
  <c r="B323" i="7"/>
  <c r="C322" i="7"/>
  <c r="P322" i="7"/>
  <c r="O322" i="7"/>
  <c r="N322" i="7"/>
  <c r="M322" i="7"/>
  <c r="L322" i="7"/>
  <c r="K322" i="7"/>
  <c r="I322" i="7"/>
  <c r="H322" i="7"/>
  <c r="G322" i="7"/>
  <c r="F322" i="7"/>
  <c r="E322" i="7"/>
  <c r="D322" i="7"/>
  <c r="B322" i="7"/>
  <c r="C321" i="7"/>
  <c r="N321" i="4"/>
  <c r="P321" i="7"/>
  <c r="O321" i="7"/>
  <c r="N321" i="7"/>
  <c r="M321" i="7"/>
  <c r="L321" i="7"/>
  <c r="K321" i="7"/>
  <c r="I321" i="7"/>
  <c r="H321" i="7"/>
  <c r="G321" i="7"/>
  <c r="F321" i="7"/>
  <c r="E321" i="7"/>
  <c r="D321" i="7"/>
  <c r="B321" i="7"/>
  <c r="C320" i="7"/>
  <c r="O320" i="7"/>
  <c r="N320" i="7"/>
  <c r="M320" i="7"/>
  <c r="L320" i="7"/>
  <c r="K320" i="7"/>
  <c r="I320" i="7"/>
  <c r="H320" i="7"/>
  <c r="G320" i="7"/>
  <c r="F320" i="7"/>
  <c r="E320" i="7"/>
  <c r="D320" i="7"/>
  <c r="B320" i="7"/>
  <c r="C319" i="7"/>
  <c r="O319" i="7"/>
  <c r="N319" i="7"/>
  <c r="M319" i="7"/>
  <c r="L319" i="7"/>
  <c r="K319" i="7"/>
  <c r="I319" i="7"/>
  <c r="H319" i="7"/>
  <c r="G319" i="7"/>
  <c r="F319" i="7"/>
  <c r="E319" i="7"/>
  <c r="D319" i="7"/>
  <c r="B319" i="7"/>
  <c r="C318" i="7"/>
  <c r="O318" i="7"/>
  <c r="N318" i="7"/>
  <c r="M318" i="7"/>
  <c r="L318" i="7"/>
  <c r="K318" i="7"/>
  <c r="I318" i="7"/>
  <c r="H318" i="7"/>
  <c r="G318" i="7"/>
  <c r="F318" i="7"/>
  <c r="E318" i="7"/>
  <c r="D318" i="7"/>
  <c r="B318" i="7"/>
  <c r="C317" i="7"/>
  <c r="P317" i="7"/>
  <c r="O317" i="7"/>
  <c r="N317" i="7"/>
  <c r="M317" i="7"/>
  <c r="L317" i="7"/>
  <c r="K317" i="7"/>
  <c r="I317" i="7"/>
  <c r="H317" i="7"/>
  <c r="G317" i="7"/>
  <c r="F317" i="7"/>
  <c r="E317" i="7"/>
  <c r="D317" i="7"/>
  <c r="B317" i="7"/>
  <c r="C316" i="7"/>
  <c r="P316" i="7"/>
  <c r="O316" i="7"/>
  <c r="N316" i="7"/>
  <c r="M316" i="7"/>
  <c r="L316" i="7"/>
  <c r="K316" i="7"/>
  <c r="I316" i="7"/>
  <c r="H316" i="7"/>
  <c r="G316" i="7"/>
  <c r="F316" i="7"/>
  <c r="E316" i="7"/>
  <c r="D316" i="7"/>
  <c r="B316" i="7"/>
  <c r="C315" i="7"/>
  <c r="O315" i="7"/>
  <c r="N315" i="7"/>
  <c r="L315" i="7"/>
  <c r="K315" i="7"/>
  <c r="I315" i="7"/>
  <c r="H315" i="7"/>
  <c r="G315" i="7"/>
  <c r="F315" i="7"/>
  <c r="E315" i="7"/>
  <c r="D315" i="7"/>
  <c r="B315" i="7"/>
  <c r="C314" i="7"/>
  <c r="P314" i="7"/>
  <c r="O314" i="7"/>
  <c r="N314" i="7"/>
  <c r="M314" i="7"/>
  <c r="L314" i="7"/>
  <c r="K314" i="7"/>
  <c r="I314" i="7"/>
  <c r="H314" i="7"/>
  <c r="G314" i="7"/>
  <c r="F314" i="7"/>
  <c r="E314" i="7"/>
  <c r="D314" i="7"/>
  <c r="B314" i="7"/>
  <c r="C313" i="7"/>
  <c r="P313" i="7"/>
  <c r="O313" i="7"/>
  <c r="N313" i="7"/>
  <c r="M313" i="7"/>
  <c r="L313" i="7"/>
  <c r="K313" i="7"/>
  <c r="I313" i="7"/>
  <c r="H313" i="7"/>
  <c r="G313" i="7"/>
  <c r="F313" i="7"/>
  <c r="E313" i="7"/>
  <c r="D313" i="7"/>
  <c r="B313" i="7"/>
  <c r="C312" i="7"/>
  <c r="P312" i="7"/>
  <c r="O312" i="7"/>
  <c r="N312" i="7"/>
  <c r="M312" i="7"/>
  <c r="L312" i="7"/>
  <c r="K312" i="7"/>
  <c r="I312" i="7"/>
  <c r="H312" i="7"/>
  <c r="G312" i="7"/>
  <c r="F312" i="7"/>
  <c r="E312" i="7"/>
  <c r="D312" i="7"/>
  <c r="B312" i="7"/>
  <c r="C311" i="7"/>
  <c r="P311" i="7"/>
  <c r="O311" i="7"/>
  <c r="N311" i="7"/>
  <c r="M311" i="7"/>
  <c r="L311" i="7"/>
  <c r="K311" i="7"/>
  <c r="I311" i="7"/>
  <c r="H311" i="7"/>
  <c r="G311" i="7"/>
  <c r="F311" i="7"/>
  <c r="E311" i="7"/>
  <c r="D311" i="7"/>
  <c r="B311" i="7"/>
  <c r="C310" i="7"/>
  <c r="P310" i="7"/>
  <c r="O310" i="7"/>
  <c r="N310" i="7"/>
  <c r="M310" i="7"/>
  <c r="L310" i="7"/>
  <c r="K310" i="7"/>
  <c r="I310" i="7"/>
  <c r="H310" i="7"/>
  <c r="G310" i="7"/>
  <c r="F310" i="7"/>
  <c r="E310" i="7"/>
  <c r="D310" i="7"/>
  <c r="B310" i="7"/>
  <c r="C309" i="7"/>
  <c r="P309" i="7"/>
  <c r="O309" i="7"/>
  <c r="N309" i="7"/>
  <c r="M309" i="7"/>
  <c r="L309" i="7"/>
  <c r="K309" i="7"/>
  <c r="I309" i="7"/>
  <c r="H309" i="7"/>
  <c r="G309" i="7"/>
  <c r="F309" i="7"/>
  <c r="E309" i="7"/>
  <c r="D309" i="7"/>
  <c r="B309" i="7"/>
  <c r="C308" i="7"/>
  <c r="P308" i="7"/>
  <c r="O308" i="7"/>
  <c r="N308" i="7"/>
  <c r="M308" i="7"/>
  <c r="L308" i="7"/>
  <c r="K308" i="7"/>
  <c r="I308" i="7"/>
  <c r="H308" i="7"/>
  <c r="G308" i="7"/>
  <c r="F308" i="7"/>
  <c r="E308" i="7"/>
  <c r="D308" i="7"/>
  <c r="B308" i="7"/>
  <c r="C307" i="7"/>
  <c r="P307" i="7"/>
  <c r="O307" i="7"/>
  <c r="N307" i="7"/>
  <c r="M307" i="7"/>
  <c r="L307" i="7"/>
  <c r="K307" i="7"/>
  <c r="I307" i="7"/>
  <c r="H307" i="7"/>
  <c r="G307" i="7"/>
  <c r="F307" i="7"/>
  <c r="E307" i="7"/>
  <c r="D307" i="7"/>
  <c r="B307" i="7"/>
  <c r="C306" i="7"/>
  <c r="P306" i="7"/>
  <c r="O306" i="7"/>
  <c r="N306" i="7"/>
  <c r="M306" i="7"/>
  <c r="L306" i="7"/>
  <c r="K306" i="7"/>
  <c r="I306" i="7"/>
  <c r="H306" i="7"/>
  <c r="G306" i="7"/>
  <c r="F306" i="7"/>
  <c r="E306" i="7"/>
  <c r="D306" i="7"/>
  <c r="B306" i="7"/>
  <c r="C305" i="7"/>
  <c r="N305" i="4"/>
  <c r="P305" i="7"/>
  <c r="O305" i="7"/>
  <c r="N305" i="7"/>
  <c r="M305" i="7"/>
  <c r="L305" i="7"/>
  <c r="K305" i="7"/>
  <c r="I305" i="7"/>
  <c r="H305" i="7"/>
  <c r="G305" i="7"/>
  <c r="F305" i="7"/>
  <c r="E305" i="7"/>
  <c r="D305" i="7"/>
  <c r="B305" i="7"/>
  <c r="C304" i="7"/>
  <c r="P304" i="7"/>
  <c r="O304" i="7"/>
  <c r="N304" i="7"/>
  <c r="M304" i="7"/>
  <c r="L304" i="7"/>
  <c r="K304" i="7"/>
  <c r="I304" i="7"/>
  <c r="H304" i="7"/>
  <c r="G304" i="7"/>
  <c r="F304" i="7"/>
  <c r="E304" i="7"/>
  <c r="D304" i="7"/>
  <c r="B304" i="7"/>
  <c r="C303" i="7"/>
  <c r="P303" i="7"/>
  <c r="O303" i="7"/>
  <c r="N303" i="7"/>
  <c r="M303" i="7"/>
  <c r="L303" i="7"/>
  <c r="K303" i="7"/>
  <c r="I303" i="7"/>
  <c r="H303" i="7"/>
  <c r="G303" i="7"/>
  <c r="F303" i="7"/>
  <c r="E303" i="7"/>
  <c r="D303" i="7"/>
  <c r="B303" i="7"/>
  <c r="C302" i="7"/>
  <c r="P302" i="7"/>
  <c r="O302" i="7"/>
  <c r="N302" i="7"/>
  <c r="M302" i="7"/>
  <c r="L302" i="7"/>
  <c r="K302" i="7"/>
  <c r="I302" i="7"/>
  <c r="H302" i="7"/>
  <c r="G302" i="7"/>
  <c r="F302" i="7"/>
  <c r="E302" i="7"/>
  <c r="D302" i="7"/>
  <c r="B302" i="7"/>
  <c r="C301" i="7"/>
  <c r="P301" i="7"/>
  <c r="O301" i="7"/>
  <c r="N301" i="7"/>
  <c r="M301" i="7"/>
  <c r="L301" i="7"/>
  <c r="K301" i="7"/>
  <c r="I301" i="7"/>
  <c r="H301" i="7"/>
  <c r="G301" i="7"/>
  <c r="F301" i="7"/>
  <c r="E301" i="7"/>
  <c r="D301" i="7"/>
  <c r="B301" i="7"/>
  <c r="C300" i="7"/>
  <c r="P300" i="7"/>
  <c r="O300" i="7"/>
  <c r="N300" i="7"/>
  <c r="M300" i="7"/>
  <c r="L300" i="7"/>
  <c r="K300" i="7"/>
  <c r="I300" i="7"/>
  <c r="H300" i="7"/>
  <c r="G300" i="7"/>
  <c r="F300" i="7"/>
  <c r="E300" i="7"/>
  <c r="D300" i="7"/>
  <c r="B300" i="7"/>
  <c r="C299" i="7"/>
  <c r="P299" i="7"/>
  <c r="O299" i="7"/>
  <c r="N299" i="7"/>
  <c r="M299" i="7"/>
  <c r="L299" i="7"/>
  <c r="K299" i="7"/>
  <c r="I299" i="7"/>
  <c r="H299" i="7"/>
  <c r="G299" i="7"/>
  <c r="F299" i="7"/>
  <c r="E299" i="7"/>
  <c r="D299" i="7"/>
  <c r="B299" i="7"/>
  <c r="C298" i="7"/>
  <c r="N298" i="4"/>
  <c r="P298" i="7"/>
  <c r="O298" i="7"/>
  <c r="N298" i="7"/>
  <c r="M298" i="7"/>
  <c r="L298" i="7"/>
  <c r="K298" i="7"/>
  <c r="I298" i="7"/>
  <c r="H298" i="7"/>
  <c r="G298" i="7"/>
  <c r="F298" i="7"/>
  <c r="E298" i="7"/>
  <c r="D298" i="7"/>
  <c r="B298" i="7"/>
  <c r="C297" i="7"/>
  <c r="P297" i="7"/>
  <c r="O297" i="7"/>
  <c r="N297" i="7"/>
  <c r="M297" i="7"/>
  <c r="L297" i="7"/>
  <c r="K297" i="7"/>
  <c r="I297" i="7"/>
  <c r="H297" i="7"/>
  <c r="G297" i="7"/>
  <c r="F297" i="7"/>
  <c r="E297" i="7"/>
  <c r="D297" i="7"/>
  <c r="B297" i="7"/>
  <c r="C296" i="7"/>
  <c r="P296" i="7"/>
  <c r="O296" i="7"/>
  <c r="N296" i="7"/>
  <c r="M296" i="7"/>
  <c r="L296" i="7"/>
  <c r="K296" i="7"/>
  <c r="I296" i="7"/>
  <c r="H296" i="7"/>
  <c r="G296" i="7"/>
  <c r="F296" i="7"/>
  <c r="E296" i="7"/>
  <c r="D296" i="7"/>
  <c r="B296" i="7"/>
  <c r="C295" i="7"/>
  <c r="P295" i="7"/>
  <c r="O295" i="7"/>
  <c r="N295" i="7"/>
  <c r="M295" i="7"/>
  <c r="L295" i="7"/>
  <c r="K295" i="7"/>
  <c r="I295" i="7"/>
  <c r="H295" i="7"/>
  <c r="G295" i="7"/>
  <c r="F295" i="7"/>
  <c r="E295" i="7"/>
  <c r="D295" i="7"/>
  <c r="B295" i="7"/>
  <c r="C294" i="7"/>
  <c r="P294" i="7"/>
  <c r="O294" i="7"/>
  <c r="N294" i="7"/>
  <c r="M294" i="7"/>
  <c r="L294" i="7"/>
  <c r="K294" i="7"/>
  <c r="I294" i="7"/>
  <c r="H294" i="7"/>
  <c r="G294" i="7"/>
  <c r="F294" i="7"/>
  <c r="E294" i="7"/>
  <c r="D294" i="7"/>
  <c r="B294" i="7"/>
  <c r="C293" i="7"/>
  <c r="P293" i="7"/>
  <c r="O293" i="7"/>
  <c r="N293" i="7"/>
  <c r="M293" i="7"/>
  <c r="L293" i="7"/>
  <c r="K293" i="7"/>
  <c r="I293" i="7"/>
  <c r="H293" i="7"/>
  <c r="G293" i="7"/>
  <c r="F293" i="7"/>
  <c r="E293" i="7"/>
  <c r="D293" i="7"/>
  <c r="B293" i="7"/>
  <c r="C292" i="7"/>
  <c r="P292" i="7"/>
  <c r="O292" i="7"/>
  <c r="N292" i="7"/>
  <c r="M292" i="7"/>
  <c r="L292" i="7"/>
  <c r="K292" i="7"/>
  <c r="I292" i="7"/>
  <c r="H292" i="7"/>
  <c r="G292" i="7"/>
  <c r="F292" i="7"/>
  <c r="E292" i="7"/>
  <c r="D292" i="7"/>
  <c r="B292" i="7"/>
  <c r="C291" i="7"/>
  <c r="P291" i="7"/>
  <c r="O291" i="7"/>
  <c r="N291" i="7"/>
  <c r="M291" i="7"/>
  <c r="L291" i="7"/>
  <c r="K291" i="7"/>
  <c r="I291" i="7"/>
  <c r="H291" i="7"/>
  <c r="G291" i="7"/>
  <c r="F291" i="7"/>
  <c r="E291" i="7"/>
  <c r="D291" i="7"/>
  <c r="B291" i="7"/>
  <c r="C290" i="7"/>
  <c r="P290" i="7"/>
  <c r="O290" i="7"/>
  <c r="N290" i="7"/>
  <c r="M290" i="7"/>
  <c r="L290" i="7"/>
  <c r="K290" i="7"/>
  <c r="I290" i="7"/>
  <c r="H290" i="7"/>
  <c r="G290" i="7"/>
  <c r="F290" i="7"/>
  <c r="E290" i="7"/>
  <c r="D290" i="7"/>
  <c r="B290" i="7"/>
  <c r="C289" i="7"/>
  <c r="P289" i="7"/>
  <c r="O289" i="7"/>
  <c r="N289" i="7"/>
  <c r="M289" i="7"/>
  <c r="L289" i="7"/>
  <c r="K289" i="7"/>
  <c r="I289" i="7"/>
  <c r="H289" i="7"/>
  <c r="G289" i="7"/>
  <c r="F289" i="7"/>
  <c r="E289" i="7"/>
  <c r="D289" i="7"/>
  <c r="B289" i="7"/>
  <c r="C288" i="7"/>
  <c r="P288" i="7"/>
  <c r="O288" i="7"/>
  <c r="N288" i="7"/>
  <c r="M288" i="7"/>
  <c r="L288" i="7"/>
  <c r="K288" i="7"/>
  <c r="I288" i="7"/>
  <c r="H288" i="7"/>
  <c r="G288" i="7"/>
  <c r="F288" i="7"/>
  <c r="E288" i="7"/>
  <c r="D288" i="7"/>
  <c r="B288" i="7"/>
  <c r="C287" i="7"/>
  <c r="P287" i="7"/>
  <c r="O287" i="7"/>
  <c r="N287" i="7"/>
  <c r="M287" i="7"/>
  <c r="L287" i="7"/>
  <c r="K287" i="7"/>
  <c r="I287" i="7"/>
  <c r="H287" i="7"/>
  <c r="G287" i="7"/>
  <c r="F287" i="7"/>
  <c r="E287" i="7"/>
  <c r="D287" i="7"/>
  <c r="B287" i="7"/>
  <c r="C286" i="7"/>
  <c r="P286" i="7"/>
  <c r="O286" i="7"/>
  <c r="N286" i="7"/>
  <c r="M286" i="7"/>
  <c r="L286" i="7"/>
  <c r="K286" i="7"/>
  <c r="I286" i="7"/>
  <c r="H286" i="7"/>
  <c r="G286" i="7"/>
  <c r="F286" i="7"/>
  <c r="E286" i="7"/>
  <c r="D286" i="7"/>
  <c r="B286" i="7"/>
  <c r="C285" i="7"/>
  <c r="P285" i="7"/>
  <c r="O285" i="7"/>
  <c r="N285" i="7"/>
  <c r="M285" i="7"/>
  <c r="L285" i="7"/>
  <c r="K285" i="7"/>
  <c r="I285" i="7"/>
  <c r="H285" i="7"/>
  <c r="G285" i="7"/>
  <c r="F285" i="7"/>
  <c r="E285" i="7"/>
  <c r="D285" i="7"/>
  <c r="B285" i="7"/>
  <c r="C284" i="7"/>
  <c r="N284" i="4"/>
  <c r="P284" i="7"/>
  <c r="O284" i="7"/>
  <c r="N284" i="7"/>
  <c r="M284" i="7"/>
  <c r="L284" i="7"/>
  <c r="K284" i="7"/>
  <c r="I284" i="7"/>
  <c r="H284" i="7"/>
  <c r="G284" i="7"/>
  <c r="F284" i="7"/>
  <c r="E284" i="7"/>
  <c r="D284" i="7"/>
  <c r="B284" i="7"/>
  <c r="C283" i="7"/>
  <c r="N283" i="4"/>
  <c r="P283" i="7"/>
  <c r="O283" i="7"/>
  <c r="N283" i="7"/>
  <c r="M283" i="7"/>
  <c r="L283" i="7"/>
  <c r="K283" i="7"/>
  <c r="I283" i="7"/>
  <c r="H283" i="7"/>
  <c r="G283" i="7"/>
  <c r="F283" i="7"/>
  <c r="E283" i="7"/>
  <c r="D283" i="7"/>
  <c r="B283" i="7"/>
  <c r="C282" i="7"/>
  <c r="P282" i="7"/>
  <c r="O282" i="7"/>
  <c r="N282" i="7"/>
  <c r="M282" i="7"/>
  <c r="L282" i="7"/>
  <c r="K282" i="7"/>
  <c r="I282" i="7"/>
  <c r="H282" i="7"/>
  <c r="G282" i="7"/>
  <c r="F282" i="7"/>
  <c r="E282" i="7"/>
  <c r="D282" i="7"/>
  <c r="B282" i="7"/>
  <c r="C281" i="7"/>
  <c r="P281" i="7"/>
  <c r="O281" i="7"/>
  <c r="N281" i="7"/>
  <c r="M281" i="7"/>
  <c r="L281" i="7"/>
  <c r="K281" i="7"/>
  <c r="I281" i="7"/>
  <c r="H281" i="7"/>
  <c r="G281" i="7"/>
  <c r="F281" i="7"/>
  <c r="E281" i="7"/>
  <c r="D281" i="7"/>
  <c r="B281" i="7"/>
  <c r="C280" i="7"/>
  <c r="N280" i="4"/>
  <c r="P280" i="7"/>
  <c r="O280" i="7"/>
  <c r="N280" i="7"/>
  <c r="M280" i="7"/>
  <c r="L280" i="7"/>
  <c r="K280" i="7"/>
  <c r="I280" i="7"/>
  <c r="H280" i="7"/>
  <c r="G280" i="7"/>
  <c r="F280" i="7"/>
  <c r="E280" i="7"/>
  <c r="D280" i="7"/>
  <c r="B280" i="7"/>
  <c r="C279" i="7"/>
  <c r="P279" i="7"/>
  <c r="O279" i="7"/>
  <c r="N279" i="7"/>
  <c r="M279" i="7"/>
  <c r="L279" i="7"/>
  <c r="K279" i="7"/>
  <c r="I279" i="7"/>
  <c r="H279" i="7"/>
  <c r="G279" i="7"/>
  <c r="F279" i="7"/>
  <c r="E279" i="7"/>
  <c r="D279" i="7"/>
  <c r="B279" i="7"/>
  <c r="C278" i="7"/>
  <c r="N278" i="4"/>
  <c r="P278" i="7"/>
  <c r="O278" i="7"/>
  <c r="N278" i="7"/>
  <c r="M278" i="7"/>
  <c r="L278" i="7"/>
  <c r="K278" i="7"/>
  <c r="I278" i="7"/>
  <c r="H278" i="7"/>
  <c r="G278" i="7"/>
  <c r="F278" i="7"/>
  <c r="E278" i="7"/>
  <c r="D278" i="7"/>
  <c r="B278" i="7"/>
  <c r="C277" i="7"/>
  <c r="P277" i="7"/>
  <c r="O277" i="7"/>
  <c r="N277" i="7"/>
  <c r="M277" i="7"/>
  <c r="L277" i="7"/>
  <c r="K277" i="7"/>
  <c r="I277" i="7"/>
  <c r="H277" i="7"/>
  <c r="G277" i="7"/>
  <c r="F277" i="7"/>
  <c r="E277" i="7"/>
  <c r="D277" i="7"/>
  <c r="B277" i="7"/>
  <c r="C276" i="7"/>
  <c r="P276" i="7"/>
  <c r="O276" i="7"/>
  <c r="N276" i="7"/>
  <c r="M276" i="7"/>
  <c r="L276" i="7"/>
  <c r="K276" i="7"/>
  <c r="I276" i="7"/>
  <c r="H276" i="7"/>
  <c r="G276" i="7"/>
  <c r="F276" i="7"/>
  <c r="E276" i="7"/>
  <c r="D276" i="7"/>
  <c r="B276" i="7"/>
  <c r="C275" i="7"/>
  <c r="N275" i="4"/>
  <c r="P275" i="7"/>
  <c r="O275" i="7"/>
  <c r="N275" i="7"/>
  <c r="M275" i="7"/>
  <c r="L275" i="7"/>
  <c r="K275" i="7"/>
  <c r="I275" i="7"/>
  <c r="H275" i="7"/>
  <c r="G275" i="7"/>
  <c r="F275" i="7"/>
  <c r="E275" i="7"/>
  <c r="D275" i="7"/>
  <c r="B275" i="7"/>
  <c r="C274" i="7"/>
  <c r="N274" i="4"/>
  <c r="P274" i="7"/>
  <c r="O274" i="7"/>
  <c r="N274" i="7"/>
  <c r="M274" i="7"/>
  <c r="L274" i="7"/>
  <c r="K274" i="7"/>
  <c r="I274" i="7"/>
  <c r="H274" i="7"/>
  <c r="G274" i="7"/>
  <c r="F274" i="7"/>
  <c r="E274" i="7"/>
  <c r="D274" i="7"/>
  <c r="B274" i="7"/>
  <c r="C273" i="7"/>
  <c r="P273" i="7"/>
  <c r="O273" i="7"/>
  <c r="N273" i="7"/>
  <c r="M273" i="7"/>
  <c r="L273" i="7"/>
  <c r="K273" i="7"/>
  <c r="I273" i="7"/>
  <c r="H273" i="7"/>
  <c r="G273" i="7"/>
  <c r="F273" i="7"/>
  <c r="E273" i="7"/>
  <c r="D273" i="7"/>
  <c r="B273" i="7"/>
  <c r="C272" i="7"/>
  <c r="P272" i="7"/>
  <c r="O272" i="7"/>
  <c r="N272" i="7"/>
  <c r="M272" i="7"/>
  <c r="L272" i="7"/>
  <c r="K272" i="7"/>
  <c r="I272" i="7"/>
  <c r="H272" i="7"/>
  <c r="G272" i="7"/>
  <c r="F272" i="7"/>
  <c r="E272" i="7"/>
  <c r="D272" i="7"/>
  <c r="B272" i="7"/>
  <c r="C271" i="7"/>
  <c r="N271" i="4"/>
  <c r="P271" i="7"/>
  <c r="O271" i="7"/>
  <c r="N271" i="7"/>
  <c r="M271" i="7"/>
  <c r="L271" i="7"/>
  <c r="K271" i="7"/>
  <c r="I271" i="7"/>
  <c r="H271" i="7"/>
  <c r="G271" i="7"/>
  <c r="F271" i="7"/>
  <c r="E271" i="7"/>
  <c r="D271" i="7"/>
  <c r="B271" i="7"/>
  <c r="C270" i="7"/>
  <c r="P270" i="7"/>
  <c r="O270" i="7"/>
  <c r="N270" i="7"/>
  <c r="M270" i="7"/>
  <c r="L270" i="7"/>
  <c r="K270" i="7"/>
  <c r="I270" i="7"/>
  <c r="H270" i="7"/>
  <c r="G270" i="7"/>
  <c r="F270" i="7"/>
  <c r="E270" i="7"/>
  <c r="D270" i="7"/>
  <c r="B270" i="7"/>
  <c r="C269" i="7"/>
  <c r="P269" i="7"/>
  <c r="O269" i="7"/>
  <c r="N269" i="7"/>
  <c r="M269" i="7"/>
  <c r="L269" i="7"/>
  <c r="K269" i="7"/>
  <c r="I269" i="7"/>
  <c r="H269" i="7"/>
  <c r="G269" i="7"/>
  <c r="F269" i="7"/>
  <c r="E269" i="7"/>
  <c r="D269" i="7"/>
  <c r="B269" i="7"/>
  <c r="C268" i="7"/>
  <c r="P268" i="7"/>
  <c r="O268" i="7"/>
  <c r="N268" i="7"/>
  <c r="M268" i="7"/>
  <c r="L268" i="7"/>
  <c r="K268" i="7"/>
  <c r="I268" i="7"/>
  <c r="H268" i="7"/>
  <c r="G268" i="7"/>
  <c r="F268" i="7"/>
  <c r="E268" i="7"/>
  <c r="D268" i="7"/>
  <c r="B268" i="7"/>
  <c r="C267" i="7"/>
  <c r="O267" i="7"/>
  <c r="N267" i="7"/>
  <c r="L267" i="7"/>
  <c r="K267" i="7"/>
  <c r="I267" i="7"/>
  <c r="H267" i="7"/>
  <c r="G267" i="7"/>
  <c r="F267" i="7"/>
  <c r="E267" i="7"/>
  <c r="D267" i="7"/>
  <c r="B267" i="7"/>
  <c r="C266" i="7"/>
  <c r="N266" i="4"/>
  <c r="P266" i="7"/>
  <c r="O266" i="7"/>
  <c r="N266" i="7"/>
  <c r="M266" i="7"/>
  <c r="L266" i="7"/>
  <c r="K266" i="7"/>
  <c r="I266" i="7"/>
  <c r="H266" i="7"/>
  <c r="G266" i="7"/>
  <c r="F266" i="7"/>
  <c r="E266" i="7"/>
  <c r="D266" i="7"/>
  <c r="B266" i="7"/>
  <c r="C265" i="7"/>
  <c r="P265" i="7"/>
  <c r="O265" i="7"/>
  <c r="N265" i="7"/>
  <c r="M265" i="7"/>
  <c r="L265" i="7"/>
  <c r="K265" i="7"/>
  <c r="I265" i="7"/>
  <c r="H265" i="7"/>
  <c r="G265" i="7"/>
  <c r="F265" i="7"/>
  <c r="E265" i="7"/>
  <c r="D265" i="7"/>
  <c r="B265" i="7"/>
  <c r="C264" i="7"/>
  <c r="N264" i="4"/>
  <c r="P264" i="7"/>
  <c r="O264" i="7"/>
  <c r="N264" i="7"/>
  <c r="M264" i="7"/>
  <c r="L264" i="7"/>
  <c r="K264" i="7"/>
  <c r="I264" i="7"/>
  <c r="H264" i="7"/>
  <c r="G264" i="7"/>
  <c r="F264" i="7"/>
  <c r="E264" i="7"/>
  <c r="D264" i="7"/>
  <c r="B264" i="7"/>
  <c r="C263" i="7"/>
  <c r="P263" i="7"/>
  <c r="O263" i="7"/>
  <c r="N263" i="7"/>
  <c r="L263" i="7"/>
  <c r="K263" i="7"/>
  <c r="I263" i="7"/>
  <c r="H263" i="7"/>
  <c r="G263" i="7"/>
  <c r="F263" i="7"/>
  <c r="E263" i="7"/>
  <c r="D263" i="7"/>
  <c r="B263" i="7"/>
  <c r="C262" i="7"/>
  <c r="P262" i="7"/>
  <c r="O262" i="7"/>
  <c r="N262" i="7"/>
  <c r="M262" i="7"/>
  <c r="L262" i="7"/>
  <c r="K262" i="7"/>
  <c r="I262" i="7"/>
  <c r="H262" i="7"/>
  <c r="G262" i="7"/>
  <c r="F262" i="7"/>
  <c r="E262" i="7"/>
  <c r="D262" i="7"/>
  <c r="B262" i="7"/>
  <c r="C261" i="7"/>
  <c r="P261" i="7"/>
  <c r="O261" i="7"/>
  <c r="N261" i="7"/>
  <c r="M261" i="7"/>
  <c r="L261" i="7"/>
  <c r="K261" i="7"/>
  <c r="I261" i="7"/>
  <c r="H261" i="7"/>
  <c r="G261" i="7"/>
  <c r="F261" i="7"/>
  <c r="E261" i="7"/>
  <c r="D261" i="7"/>
  <c r="B261" i="7"/>
  <c r="C260" i="7"/>
  <c r="O260" i="7"/>
  <c r="N260" i="7"/>
  <c r="L260" i="7"/>
  <c r="K260" i="7"/>
  <c r="I260" i="7"/>
  <c r="H260" i="7"/>
  <c r="G260" i="7"/>
  <c r="F260" i="7"/>
  <c r="E260" i="7"/>
  <c r="D260" i="7"/>
  <c r="B260" i="7"/>
  <c r="C259" i="7"/>
  <c r="P259" i="7"/>
  <c r="O259" i="7"/>
  <c r="N259" i="7"/>
  <c r="M259" i="7"/>
  <c r="L259" i="7"/>
  <c r="K259" i="7"/>
  <c r="I259" i="7"/>
  <c r="H259" i="7"/>
  <c r="G259" i="7"/>
  <c r="F259" i="7"/>
  <c r="E259" i="7"/>
  <c r="D259" i="7"/>
  <c r="B259" i="7"/>
  <c r="C258" i="7"/>
  <c r="N258" i="4"/>
  <c r="P258" i="7"/>
  <c r="O258" i="7"/>
  <c r="N258" i="7"/>
  <c r="M258" i="7"/>
  <c r="L258" i="7"/>
  <c r="K258" i="7"/>
  <c r="I258" i="7"/>
  <c r="H258" i="7"/>
  <c r="G258" i="7"/>
  <c r="F258" i="7"/>
  <c r="E258" i="7"/>
  <c r="D258" i="7"/>
  <c r="B258" i="7"/>
  <c r="C257" i="7"/>
  <c r="P257" i="7"/>
  <c r="O257" i="7"/>
  <c r="N257" i="7"/>
  <c r="M257" i="7"/>
  <c r="L257" i="7"/>
  <c r="K257" i="7"/>
  <c r="I257" i="7"/>
  <c r="H257" i="7"/>
  <c r="G257" i="7"/>
  <c r="F257" i="7"/>
  <c r="E257" i="7"/>
  <c r="D257" i="7"/>
  <c r="B257" i="7"/>
  <c r="C256" i="7"/>
  <c r="P256" i="7"/>
  <c r="O256" i="7"/>
  <c r="N256" i="7"/>
  <c r="M256" i="7"/>
  <c r="L256" i="7"/>
  <c r="K256" i="7"/>
  <c r="I256" i="7"/>
  <c r="H256" i="7"/>
  <c r="G256" i="7"/>
  <c r="F256" i="7"/>
  <c r="E256" i="7"/>
  <c r="D256" i="7"/>
  <c r="B256" i="7"/>
  <c r="C255" i="7"/>
  <c r="P255" i="7"/>
  <c r="O255" i="7"/>
  <c r="N255" i="7"/>
  <c r="M255" i="7"/>
  <c r="L255" i="7"/>
  <c r="K255" i="7"/>
  <c r="I255" i="7"/>
  <c r="H255" i="7"/>
  <c r="G255" i="7"/>
  <c r="F255" i="7"/>
  <c r="E255" i="7"/>
  <c r="D255" i="7"/>
  <c r="B255" i="7"/>
  <c r="C254" i="7"/>
  <c r="P254" i="7"/>
  <c r="O254" i="7"/>
  <c r="N254" i="7"/>
  <c r="M254" i="7"/>
  <c r="L254" i="7"/>
  <c r="K254" i="7"/>
  <c r="I254" i="7"/>
  <c r="H254" i="7"/>
  <c r="G254" i="7"/>
  <c r="F254" i="7"/>
  <c r="E254" i="7"/>
  <c r="D254" i="7"/>
  <c r="B254" i="7"/>
  <c r="C253" i="7"/>
  <c r="P253" i="7"/>
  <c r="O253" i="7"/>
  <c r="N253" i="7"/>
  <c r="M253" i="7"/>
  <c r="L253" i="7"/>
  <c r="K253" i="7"/>
  <c r="I253" i="7"/>
  <c r="H253" i="7"/>
  <c r="G253" i="7"/>
  <c r="F253" i="7"/>
  <c r="E253" i="7"/>
  <c r="D253" i="7"/>
  <c r="B253" i="7"/>
  <c r="C252" i="7"/>
  <c r="P252" i="7"/>
  <c r="O252" i="7"/>
  <c r="N252" i="7"/>
  <c r="M252" i="7"/>
  <c r="L252" i="7"/>
  <c r="K252" i="7"/>
  <c r="I252" i="7"/>
  <c r="H252" i="7"/>
  <c r="G252" i="7"/>
  <c r="F252" i="7"/>
  <c r="E252" i="7"/>
  <c r="D252" i="7"/>
  <c r="B252" i="7"/>
  <c r="C251" i="7"/>
  <c r="P251" i="7"/>
  <c r="O251" i="7"/>
  <c r="N251" i="7"/>
  <c r="M251" i="7"/>
  <c r="L251" i="7"/>
  <c r="K251" i="7"/>
  <c r="I251" i="7"/>
  <c r="H251" i="7"/>
  <c r="G251" i="7"/>
  <c r="F251" i="7"/>
  <c r="E251" i="7"/>
  <c r="D251" i="7"/>
  <c r="B251" i="7"/>
  <c r="C250" i="7"/>
  <c r="O250" i="7"/>
  <c r="N250" i="7"/>
  <c r="L250" i="7"/>
  <c r="K250" i="7"/>
  <c r="I250" i="7"/>
  <c r="H250" i="7"/>
  <c r="G250" i="7"/>
  <c r="F250" i="7"/>
  <c r="E250" i="7"/>
  <c r="D250" i="7"/>
  <c r="B250" i="7"/>
  <c r="C249" i="7"/>
  <c r="O249" i="7"/>
  <c r="N249" i="7"/>
  <c r="L249" i="7"/>
  <c r="K249" i="7"/>
  <c r="I249" i="7"/>
  <c r="H249" i="7"/>
  <c r="G249" i="7"/>
  <c r="F249" i="7"/>
  <c r="E249" i="7"/>
  <c r="D249" i="7"/>
  <c r="B249" i="7"/>
  <c r="C248" i="7"/>
  <c r="P248" i="7"/>
  <c r="O248" i="7"/>
  <c r="N248" i="7"/>
  <c r="M248" i="7"/>
  <c r="L248" i="7"/>
  <c r="K248" i="7"/>
  <c r="I248" i="7"/>
  <c r="H248" i="7"/>
  <c r="G248" i="7"/>
  <c r="F248" i="7"/>
  <c r="E248" i="7"/>
  <c r="D248" i="7"/>
  <c r="B248" i="7"/>
  <c r="C247" i="7"/>
  <c r="P247" i="7"/>
  <c r="O247" i="7"/>
  <c r="N247" i="7"/>
  <c r="M247" i="7"/>
  <c r="L247" i="7"/>
  <c r="K247" i="7"/>
  <c r="I247" i="7"/>
  <c r="H247" i="7"/>
  <c r="G247" i="7"/>
  <c r="F247" i="7"/>
  <c r="E247" i="7"/>
  <c r="D247" i="7"/>
  <c r="B247" i="7"/>
  <c r="C246" i="7"/>
  <c r="P246" i="7"/>
  <c r="O246" i="7"/>
  <c r="N246" i="7"/>
  <c r="M246" i="7"/>
  <c r="L246" i="7"/>
  <c r="K246" i="7"/>
  <c r="I246" i="7"/>
  <c r="H246" i="7"/>
  <c r="G246" i="7"/>
  <c r="F246" i="7"/>
  <c r="E246" i="7"/>
  <c r="D246" i="7"/>
  <c r="B246" i="7"/>
  <c r="C245" i="7"/>
  <c r="N245" i="4"/>
  <c r="P245" i="7"/>
  <c r="O245" i="7"/>
  <c r="N245" i="7"/>
  <c r="M245" i="7"/>
  <c r="L245" i="7"/>
  <c r="K245" i="7"/>
  <c r="I245" i="7"/>
  <c r="H245" i="7"/>
  <c r="G245" i="7"/>
  <c r="F245" i="7"/>
  <c r="E245" i="7"/>
  <c r="D245" i="7"/>
  <c r="B245" i="7"/>
  <c r="C244" i="7"/>
  <c r="P244" i="7"/>
  <c r="O244" i="7"/>
  <c r="N244" i="7"/>
  <c r="M244" i="7"/>
  <c r="L244" i="7"/>
  <c r="K244" i="7"/>
  <c r="I244" i="7"/>
  <c r="H244" i="7"/>
  <c r="G244" i="7"/>
  <c r="F244" i="7"/>
  <c r="E244" i="7"/>
  <c r="D244" i="7"/>
  <c r="B244" i="7"/>
  <c r="C243" i="7"/>
  <c r="P243" i="7"/>
  <c r="O243" i="7"/>
  <c r="N243" i="7"/>
  <c r="L243" i="7"/>
  <c r="K243" i="7"/>
  <c r="I243" i="7"/>
  <c r="H243" i="7"/>
  <c r="G243" i="7"/>
  <c r="F243" i="7"/>
  <c r="E243" i="7"/>
  <c r="D243" i="7"/>
  <c r="B243" i="7"/>
  <c r="C242" i="7"/>
  <c r="P242" i="7"/>
  <c r="O242" i="7"/>
  <c r="N242" i="7"/>
  <c r="M242" i="7"/>
  <c r="L242" i="7"/>
  <c r="K242" i="7"/>
  <c r="I242" i="7"/>
  <c r="H242" i="7"/>
  <c r="G242" i="7"/>
  <c r="F242" i="7"/>
  <c r="E242" i="7"/>
  <c r="D242" i="7"/>
  <c r="B242" i="7"/>
  <c r="C241" i="7"/>
  <c r="P241" i="7"/>
  <c r="O241" i="7"/>
  <c r="N241" i="7"/>
  <c r="M241" i="7"/>
  <c r="L241" i="7"/>
  <c r="K241" i="7"/>
  <c r="I241" i="7"/>
  <c r="H241" i="7"/>
  <c r="G241" i="7"/>
  <c r="F241" i="7"/>
  <c r="E241" i="7"/>
  <c r="D241" i="7"/>
  <c r="B241" i="7"/>
  <c r="C240" i="7"/>
  <c r="N240" i="4"/>
  <c r="P240" i="7"/>
  <c r="O240" i="7"/>
  <c r="N240" i="7"/>
  <c r="M240" i="7"/>
  <c r="L240" i="7"/>
  <c r="K240" i="7"/>
  <c r="I240" i="7"/>
  <c r="H240" i="7"/>
  <c r="G240" i="7"/>
  <c r="F240" i="7"/>
  <c r="E240" i="7"/>
  <c r="D240" i="7"/>
  <c r="B240" i="7"/>
  <c r="C239" i="7"/>
  <c r="P239" i="7"/>
  <c r="O239" i="7"/>
  <c r="N239" i="7"/>
  <c r="M239" i="7"/>
  <c r="L239" i="7"/>
  <c r="K239" i="7"/>
  <c r="I239" i="7"/>
  <c r="H239" i="7"/>
  <c r="G239" i="7"/>
  <c r="F239" i="7"/>
  <c r="E239" i="7"/>
  <c r="D239" i="7"/>
  <c r="B239" i="7"/>
  <c r="C238" i="7"/>
  <c r="P238" i="7"/>
  <c r="O238" i="7"/>
  <c r="N238" i="7"/>
  <c r="M238" i="7"/>
  <c r="L238" i="7"/>
  <c r="K238" i="7"/>
  <c r="I238" i="7"/>
  <c r="H238" i="7"/>
  <c r="G238" i="7"/>
  <c r="F238" i="7"/>
  <c r="E238" i="7"/>
  <c r="D238" i="7"/>
  <c r="B238" i="7"/>
  <c r="C237" i="7"/>
  <c r="N237" i="4"/>
  <c r="P237" i="7"/>
  <c r="O237" i="7"/>
  <c r="N237" i="7"/>
  <c r="M237" i="7"/>
  <c r="L237" i="7"/>
  <c r="K237" i="7"/>
  <c r="I237" i="7"/>
  <c r="H237" i="7"/>
  <c r="G237" i="7"/>
  <c r="F237" i="7"/>
  <c r="E237" i="7"/>
  <c r="D237" i="7"/>
  <c r="B237" i="7"/>
  <c r="C236" i="7"/>
  <c r="N236" i="4"/>
  <c r="P236" i="7"/>
  <c r="O236" i="7"/>
  <c r="N236" i="7"/>
  <c r="M236" i="7"/>
  <c r="L236" i="7"/>
  <c r="K236" i="7"/>
  <c r="I236" i="7"/>
  <c r="H236" i="7"/>
  <c r="G236" i="7"/>
  <c r="F236" i="7"/>
  <c r="E236" i="7"/>
  <c r="D236" i="7"/>
  <c r="B236" i="7"/>
  <c r="C235" i="7"/>
  <c r="N235" i="4"/>
  <c r="P235" i="7"/>
  <c r="O235" i="7"/>
  <c r="N235" i="7"/>
  <c r="M235" i="7"/>
  <c r="L235" i="7"/>
  <c r="K235" i="7"/>
  <c r="I235" i="7"/>
  <c r="H235" i="7"/>
  <c r="G235" i="7"/>
  <c r="F235" i="7"/>
  <c r="E235" i="7"/>
  <c r="D235" i="7"/>
  <c r="B235" i="7"/>
  <c r="C234" i="7"/>
  <c r="P234" i="7"/>
  <c r="O234" i="7"/>
  <c r="N234" i="7"/>
  <c r="M234" i="7"/>
  <c r="L234" i="7"/>
  <c r="K234" i="7"/>
  <c r="I234" i="7"/>
  <c r="H234" i="7"/>
  <c r="G234" i="7"/>
  <c r="F234" i="7"/>
  <c r="E234" i="7"/>
  <c r="D234" i="7"/>
  <c r="B234" i="7"/>
  <c r="C233" i="7"/>
  <c r="P233" i="7"/>
  <c r="O233" i="7"/>
  <c r="N233" i="7"/>
  <c r="M233" i="7"/>
  <c r="L233" i="7"/>
  <c r="K233" i="7"/>
  <c r="I233" i="7"/>
  <c r="H233" i="7"/>
  <c r="G233" i="7"/>
  <c r="F233" i="7"/>
  <c r="E233" i="7"/>
  <c r="D233" i="7"/>
  <c r="B233" i="7"/>
  <c r="C232" i="7"/>
  <c r="P232" i="7"/>
  <c r="O232" i="7"/>
  <c r="N232" i="7"/>
  <c r="M232" i="7"/>
  <c r="L232" i="7"/>
  <c r="K232" i="7"/>
  <c r="I232" i="7"/>
  <c r="H232" i="7"/>
  <c r="G232" i="7"/>
  <c r="F232" i="7"/>
  <c r="E232" i="7"/>
  <c r="D232" i="7"/>
  <c r="B232" i="7"/>
  <c r="C231" i="7"/>
  <c r="P231" i="7"/>
  <c r="O231" i="7"/>
  <c r="N231" i="7"/>
  <c r="M231" i="7"/>
  <c r="L231" i="7"/>
  <c r="K231" i="7"/>
  <c r="I231" i="7"/>
  <c r="H231" i="7"/>
  <c r="G231" i="7"/>
  <c r="F231" i="7"/>
  <c r="E231" i="7"/>
  <c r="D231" i="7"/>
  <c r="B231" i="7"/>
  <c r="C230" i="7"/>
  <c r="P230" i="7"/>
  <c r="O230" i="7"/>
  <c r="N230" i="7"/>
  <c r="M230" i="7"/>
  <c r="L230" i="7"/>
  <c r="K230" i="7"/>
  <c r="I230" i="7"/>
  <c r="H230" i="7"/>
  <c r="G230" i="7"/>
  <c r="F230" i="7"/>
  <c r="E230" i="7"/>
  <c r="D230" i="7"/>
  <c r="B230" i="7"/>
  <c r="C229" i="7"/>
  <c r="P229" i="7"/>
  <c r="O229" i="7"/>
  <c r="N229" i="7"/>
  <c r="M229" i="7"/>
  <c r="L229" i="7"/>
  <c r="K229" i="7"/>
  <c r="I229" i="7"/>
  <c r="H229" i="7"/>
  <c r="G229" i="7"/>
  <c r="F229" i="7"/>
  <c r="E229" i="7"/>
  <c r="D229" i="7"/>
  <c r="B229" i="7"/>
  <c r="C228" i="7"/>
  <c r="P228" i="7"/>
  <c r="O228" i="7"/>
  <c r="N228" i="7"/>
  <c r="M228" i="7"/>
  <c r="L228" i="7"/>
  <c r="K228" i="7"/>
  <c r="I228" i="7"/>
  <c r="H228" i="7"/>
  <c r="G228" i="7"/>
  <c r="F228" i="7"/>
  <c r="E228" i="7"/>
  <c r="D228" i="7"/>
  <c r="B228" i="7"/>
  <c r="C227" i="7"/>
  <c r="P227" i="7"/>
  <c r="O227" i="7"/>
  <c r="N227" i="7"/>
  <c r="M227" i="7"/>
  <c r="L227" i="7"/>
  <c r="K227" i="7"/>
  <c r="I227" i="7"/>
  <c r="H227" i="7"/>
  <c r="G227" i="7"/>
  <c r="F227" i="7"/>
  <c r="E227" i="7"/>
  <c r="D227" i="7"/>
  <c r="B227" i="7"/>
  <c r="C226" i="7"/>
  <c r="N226" i="4"/>
  <c r="P226" i="7"/>
  <c r="O226" i="7"/>
  <c r="N226" i="7"/>
  <c r="M226" i="7"/>
  <c r="L226" i="7"/>
  <c r="K226" i="7"/>
  <c r="I226" i="7"/>
  <c r="H226" i="7"/>
  <c r="G226" i="7"/>
  <c r="F226" i="7"/>
  <c r="E226" i="7"/>
  <c r="D226" i="7"/>
  <c r="B226" i="7"/>
  <c r="C225" i="7"/>
  <c r="P225" i="7"/>
  <c r="O225" i="7"/>
  <c r="N225" i="7"/>
  <c r="L225" i="7"/>
  <c r="K225" i="7"/>
  <c r="I225" i="7"/>
  <c r="H225" i="7"/>
  <c r="G225" i="7"/>
  <c r="F225" i="7"/>
  <c r="E225" i="7"/>
  <c r="D225" i="7"/>
  <c r="B225" i="7"/>
  <c r="C224" i="7"/>
  <c r="P224" i="7"/>
  <c r="O224" i="7"/>
  <c r="N224" i="7"/>
  <c r="M224" i="7"/>
  <c r="L224" i="7"/>
  <c r="K224" i="7"/>
  <c r="I224" i="7"/>
  <c r="H224" i="7"/>
  <c r="G224" i="7"/>
  <c r="F224" i="7"/>
  <c r="E224" i="7"/>
  <c r="D224" i="7"/>
  <c r="B224" i="7"/>
  <c r="C223" i="7"/>
  <c r="P223" i="7"/>
  <c r="O223" i="7"/>
  <c r="N223" i="7"/>
  <c r="L223" i="7"/>
  <c r="K223" i="7"/>
  <c r="I223" i="7"/>
  <c r="H223" i="7"/>
  <c r="G223" i="7"/>
  <c r="F223" i="7"/>
  <c r="E223" i="7"/>
  <c r="D223" i="7"/>
  <c r="B223" i="7"/>
  <c r="C222" i="7"/>
  <c r="P222" i="7"/>
  <c r="O222" i="7"/>
  <c r="N222" i="7"/>
  <c r="M222" i="7"/>
  <c r="L222" i="7"/>
  <c r="K222" i="7"/>
  <c r="I222" i="7"/>
  <c r="H222" i="7"/>
  <c r="G222" i="7"/>
  <c r="F222" i="7"/>
  <c r="E222" i="7"/>
  <c r="D222" i="7"/>
  <c r="B222" i="7"/>
  <c r="C221" i="7"/>
  <c r="P221" i="7"/>
  <c r="O221" i="7"/>
  <c r="N221" i="7"/>
  <c r="M221" i="7"/>
  <c r="L221" i="7"/>
  <c r="K221" i="7"/>
  <c r="I221" i="7"/>
  <c r="H221" i="7"/>
  <c r="G221" i="7"/>
  <c r="F221" i="7"/>
  <c r="E221" i="7"/>
  <c r="D221" i="7"/>
  <c r="B221" i="7"/>
  <c r="C220" i="7"/>
  <c r="P220" i="7"/>
  <c r="O220" i="7"/>
  <c r="N220" i="7"/>
  <c r="M220" i="7"/>
  <c r="L220" i="7"/>
  <c r="K220" i="7"/>
  <c r="I220" i="7"/>
  <c r="H220" i="7"/>
  <c r="G220" i="7"/>
  <c r="F220" i="7"/>
  <c r="E220" i="7"/>
  <c r="D220" i="7"/>
  <c r="B220" i="7"/>
  <c r="C219" i="7"/>
  <c r="P219" i="7"/>
  <c r="O219" i="7"/>
  <c r="N219" i="7"/>
  <c r="M219" i="7"/>
  <c r="L219" i="7"/>
  <c r="K219" i="7"/>
  <c r="I219" i="7"/>
  <c r="H219" i="7"/>
  <c r="G219" i="7"/>
  <c r="F219" i="7"/>
  <c r="E219" i="7"/>
  <c r="D219" i="7"/>
  <c r="B219" i="7"/>
  <c r="C218" i="7"/>
  <c r="P218" i="7"/>
  <c r="O218" i="7"/>
  <c r="N218" i="7"/>
  <c r="M218" i="7"/>
  <c r="L218" i="7"/>
  <c r="K218" i="7"/>
  <c r="I218" i="7"/>
  <c r="H218" i="7"/>
  <c r="G218" i="7"/>
  <c r="F218" i="7"/>
  <c r="E218" i="7"/>
  <c r="D218" i="7"/>
  <c r="B218" i="7"/>
  <c r="C217" i="7"/>
  <c r="P217" i="7"/>
  <c r="O217" i="7"/>
  <c r="N217" i="7"/>
  <c r="M217" i="7"/>
  <c r="L217" i="7"/>
  <c r="K217" i="7"/>
  <c r="I217" i="7"/>
  <c r="H217" i="7"/>
  <c r="G217" i="7"/>
  <c r="F217" i="7"/>
  <c r="E217" i="7"/>
  <c r="D217" i="7"/>
  <c r="B217" i="7"/>
  <c r="C216" i="7"/>
  <c r="P216" i="7"/>
  <c r="O216" i="7"/>
  <c r="N216" i="7"/>
  <c r="M216" i="7"/>
  <c r="L216" i="7"/>
  <c r="K216" i="7"/>
  <c r="I216" i="7"/>
  <c r="H216" i="7"/>
  <c r="G216" i="7"/>
  <c r="F216" i="7"/>
  <c r="E216" i="7"/>
  <c r="D216" i="7"/>
  <c r="B216" i="7"/>
  <c r="C215" i="7"/>
  <c r="N215" i="4"/>
  <c r="P215" i="7"/>
  <c r="O215" i="7"/>
  <c r="N215" i="7"/>
  <c r="M215" i="7"/>
  <c r="L215" i="7"/>
  <c r="K215" i="7"/>
  <c r="I215" i="7"/>
  <c r="H215" i="7"/>
  <c r="G215" i="7"/>
  <c r="F215" i="7"/>
  <c r="E215" i="7"/>
  <c r="D215" i="7"/>
  <c r="B215" i="7"/>
  <c r="C214" i="7"/>
  <c r="P214" i="7"/>
  <c r="O214" i="7"/>
  <c r="N214" i="7"/>
  <c r="M214" i="7"/>
  <c r="L214" i="7"/>
  <c r="K214" i="7"/>
  <c r="I214" i="7"/>
  <c r="H214" i="7"/>
  <c r="G214" i="7"/>
  <c r="F214" i="7"/>
  <c r="E214" i="7"/>
  <c r="D214" i="7"/>
  <c r="B214" i="7"/>
  <c r="C213" i="7"/>
  <c r="P213" i="7"/>
  <c r="O213" i="7"/>
  <c r="N213" i="7"/>
  <c r="M213" i="7"/>
  <c r="L213" i="7"/>
  <c r="K213" i="7"/>
  <c r="I213" i="7"/>
  <c r="H213" i="7"/>
  <c r="G213" i="7"/>
  <c r="F213" i="7"/>
  <c r="E213" i="7"/>
  <c r="D213" i="7"/>
  <c r="B213" i="7"/>
  <c r="C212" i="7"/>
  <c r="P212" i="7"/>
  <c r="O212" i="7"/>
  <c r="N212" i="7"/>
  <c r="M212" i="7"/>
  <c r="L212" i="7"/>
  <c r="K212" i="7"/>
  <c r="I212" i="7"/>
  <c r="H212" i="7"/>
  <c r="G212" i="7"/>
  <c r="F212" i="7"/>
  <c r="E212" i="7"/>
  <c r="D212" i="7"/>
  <c r="B212" i="7"/>
  <c r="C211" i="7"/>
  <c r="P211" i="7"/>
  <c r="O211" i="7"/>
  <c r="N211" i="7"/>
  <c r="M211" i="7"/>
  <c r="L211" i="7"/>
  <c r="K211" i="7"/>
  <c r="I211" i="7"/>
  <c r="H211" i="7"/>
  <c r="G211" i="7"/>
  <c r="F211" i="7"/>
  <c r="E211" i="7"/>
  <c r="D211" i="7"/>
  <c r="B211" i="7"/>
  <c r="C210" i="7"/>
  <c r="P210" i="7"/>
  <c r="O210" i="7"/>
  <c r="N210" i="7"/>
  <c r="M210" i="7"/>
  <c r="L210" i="7"/>
  <c r="K210" i="7"/>
  <c r="I210" i="7"/>
  <c r="H210" i="7"/>
  <c r="G210" i="7"/>
  <c r="F210" i="7"/>
  <c r="E210" i="7"/>
  <c r="D210" i="7"/>
  <c r="B210" i="7"/>
  <c r="C209" i="7"/>
  <c r="N209" i="4"/>
  <c r="P209" i="7"/>
  <c r="O209" i="7"/>
  <c r="N209" i="7"/>
  <c r="M209" i="7"/>
  <c r="L209" i="7"/>
  <c r="K209" i="7"/>
  <c r="I209" i="7"/>
  <c r="H209" i="7"/>
  <c r="G209" i="7"/>
  <c r="F209" i="7"/>
  <c r="E209" i="7"/>
  <c r="D209" i="7"/>
  <c r="B209" i="7"/>
  <c r="C208" i="7"/>
  <c r="N208" i="4"/>
  <c r="P208" i="7"/>
  <c r="O208" i="7"/>
  <c r="N208" i="7"/>
  <c r="M208" i="7"/>
  <c r="L208" i="7"/>
  <c r="K208" i="7"/>
  <c r="I208" i="7"/>
  <c r="H208" i="7"/>
  <c r="G208" i="7"/>
  <c r="F208" i="7"/>
  <c r="E208" i="7"/>
  <c r="D208" i="7"/>
  <c r="B208" i="7"/>
  <c r="C207" i="7"/>
  <c r="P207" i="7"/>
  <c r="O207" i="7"/>
  <c r="N207" i="7"/>
  <c r="M207" i="7"/>
  <c r="L207" i="7"/>
  <c r="K207" i="7"/>
  <c r="I207" i="7"/>
  <c r="H207" i="7"/>
  <c r="G207" i="7"/>
  <c r="F207" i="7"/>
  <c r="E207" i="7"/>
  <c r="D207" i="7"/>
  <c r="B207" i="7"/>
  <c r="C206" i="7"/>
  <c r="N206" i="4"/>
  <c r="P206" i="7"/>
  <c r="O206" i="7"/>
  <c r="N206" i="7"/>
  <c r="M206" i="7"/>
  <c r="L206" i="7"/>
  <c r="K206" i="7"/>
  <c r="I206" i="7"/>
  <c r="H206" i="7"/>
  <c r="G206" i="7"/>
  <c r="F206" i="7"/>
  <c r="E206" i="7"/>
  <c r="D206" i="7"/>
  <c r="B206" i="7"/>
  <c r="C205" i="7"/>
  <c r="P205" i="7"/>
  <c r="O205" i="7"/>
  <c r="N205" i="7"/>
  <c r="M205" i="7"/>
  <c r="L205" i="7"/>
  <c r="K205" i="7"/>
  <c r="I205" i="7"/>
  <c r="H205" i="7"/>
  <c r="G205" i="7"/>
  <c r="F205" i="7"/>
  <c r="E205" i="7"/>
  <c r="D205" i="7"/>
  <c r="B205" i="7"/>
  <c r="C204" i="7"/>
  <c r="P204" i="7"/>
  <c r="O204" i="7"/>
  <c r="N204" i="7"/>
  <c r="M204" i="7"/>
  <c r="L204" i="7"/>
  <c r="K204" i="7"/>
  <c r="I204" i="7"/>
  <c r="H204" i="7"/>
  <c r="G204" i="7"/>
  <c r="F204" i="7"/>
  <c r="E204" i="7"/>
  <c r="D204" i="7"/>
  <c r="B204" i="7"/>
  <c r="C203" i="7"/>
  <c r="P203" i="7"/>
  <c r="O203" i="7"/>
  <c r="N203" i="7"/>
  <c r="M203" i="7"/>
  <c r="L203" i="7"/>
  <c r="K203" i="7"/>
  <c r="I203" i="7"/>
  <c r="H203" i="7"/>
  <c r="G203" i="7"/>
  <c r="F203" i="7"/>
  <c r="E203" i="7"/>
  <c r="D203" i="7"/>
  <c r="B203" i="7"/>
  <c r="C202" i="7"/>
  <c r="P202" i="7"/>
  <c r="O202" i="7"/>
  <c r="N202" i="7"/>
  <c r="M202" i="7"/>
  <c r="L202" i="7"/>
  <c r="K202" i="7"/>
  <c r="I202" i="7"/>
  <c r="H202" i="7"/>
  <c r="G202" i="7"/>
  <c r="F202" i="7"/>
  <c r="E202" i="7"/>
  <c r="D202" i="7"/>
  <c r="B202" i="7"/>
  <c r="C201" i="7"/>
  <c r="P201" i="7"/>
  <c r="O201" i="7"/>
  <c r="N201" i="7"/>
  <c r="M201" i="7"/>
  <c r="L201" i="7"/>
  <c r="K201" i="7"/>
  <c r="I201" i="7"/>
  <c r="H201" i="7"/>
  <c r="G201" i="7"/>
  <c r="F201" i="7"/>
  <c r="E201" i="7"/>
  <c r="D201" i="7"/>
  <c r="B201" i="7"/>
  <c r="C200" i="7"/>
  <c r="N200" i="4"/>
  <c r="P200" i="7"/>
  <c r="O200" i="7"/>
  <c r="N200" i="7"/>
  <c r="M200" i="7"/>
  <c r="L200" i="7"/>
  <c r="K200" i="7"/>
  <c r="I200" i="7"/>
  <c r="H200" i="7"/>
  <c r="G200" i="7"/>
  <c r="F200" i="7"/>
  <c r="E200" i="7"/>
  <c r="D200" i="7"/>
  <c r="B200" i="7"/>
  <c r="C199" i="7"/>
  <c r="P199" i="7"/>
  <c r="O199" i="7"/>
  <c r="N199" i="7"/>
  <c r="M199" i="7"/>
  <c r="L199" i="7"/>
  <c r="K199" i="7"/>
  <c r="I199" i="7"/>
  <c r="H199" i="7"/>
  <c r="G199" i="7"/>
  <c r="F199" i="7"/>
  <c r="E199" i="7"/>
  <c r="D199" i="7"/>
  <c r="B199" i="7"/>
  <c r="C198" i="7"/>
  <c r="N198" i="4"/>
  <c r="P198" i="7"/>
  <c r="O198" i="7"/>
  <c r="N198" i="7"/>
  <c r="M198" i="7"/>
  <c r="L198" i="7"/>
  <c r="K198" i="7"/>
  <c r="I198" i="7"/>
  <c r="H198" i="7"/>
  <c r="G198" i="7"/>
  <c r="F198" i="7"/>
  <c r="E198" i="7"/>
  <c r="D198" i="7"/>
  <c r="B198" i="7"/>
  <c r="C197" i="7"/>
  <c r="P197" i="7"/>
  <c r="O197" i="7"/>
  <c r="N197" i="7"/>
  <c r="M197" i="7"/>
  <c r="L197" i="7"/>
  <c r="K197" i="7"/>
  <c r="I197" i="7"/>
  <c r="H197" i="7"/>
  <c r="G197" i="7"/>
  <c r="F197" i="7"/>
  <c r="E197" i="7"/>
  <c r="D197" i="7"/>
  <c r="B197" i="7"/>
  <c r="C196" i="7"/>
  <c r="N196" i="4"/>
  <c r="P196" i="7"/>
  <c r="O196" i="7"/>
  <c r="N196" i="7"/>
  <c r="M196" i="7"/>
  <c r="L196" i="7"/>
  <c r="K196" i="7"/>
  <c r="I196" i="7"/>
  <c r="H196" i="7"/>
  <c r="G196" i="7"/>
  <c r="F196" i="7"/>
  <c r="E196" i="7"/>
  <c r="D196" i="7"/>
  <c r="B196" i="7"/>
  <c r="C195" i="7"/>
  <c r="P195" i="7"/>
  <c r="O195" i="7"/>
  <c r="N195" i="7"/>
  <c r="L195" i="7"/>
  <c r="K195" i="7"/>
  <c r="I195" i="7"/>
  <c r="H195" i="7"/>
  <c r="G195" i="7"/>
  <c r="F195" i="7"/>
  <c r="E195" i="7"/>
  <c r="D195" i="7"/>
  <c r="B195" i="7"/>
  <c r="C194" i="7"/>
  <c r="P194" i="7"/>
  <c r="O194" i="7"/>
  <c r="N194" i="7"/>
  <c r="M194" i="7"/>
  <c r="L194" i="7"/>
  <c r="K194" i="7"/>
  <c r="I194" i="7"/>
  <c r="H194" i="7"/>
  <c r="G194" i="7"/>
  <c r="F194" i="7"/>
  <c r="E194" i="7"/>
  <c r="D194" i="7"/>
  <c r="B194" i="7"/>
  <c r="C193" i="7"/>
  <c r="O193" i="7"/>
  <c r="N193" i="7"/>
  <c r="L193" i="7"/>
  <c r="K193" i="7"/>
  <c r="I193" i="7"/>
  <c r="H193" i="7"/>
  <c r="G193" i="7"/>
  <c r="F193" i="7"/>
  <c r="E193" i="7"/>
  <c r="D193" i="7"/>
  <c r="B193" i="7"/>
  <c r="C192" i="7"/>
  <c r="P192" i="7"/>
  <c r="O192" i="7"/>
  <c r="N192" i="7"/>
  <c r="M192" i="7"/>
  <c r="L192" i="7"/>
  <c r="K192" i="7"/>
  <c r="I192" i="7"/>
  <c r="H192" i="7"/>
  <c r="G192" i="7"/>
  <c r="F192" i="7"/>
  <c r="E192" i="7"/>
  <c r="D192" i="7"/>
  <c r="B192" i="7"/>
  <c r="C191" i="7"/>
  <c r="P191" i="7"/>
  <c r="O191" i="7"/>
  <c r="N191" i="7"/>
  <c r="L191" i="7"/>
  <c r="K191" i="7"/>
  <c r="I191" i="7"/>
  <c r="H191" i="7"/>
  <c r="G191" i="7"/>
  <c r="F191" i="7"/>
  <c r="E191" i="7"/>
  <c r="D191" i="7"/>
  <c r="B191" i="7"/>
  <c r="C190" i="7"/>
  <c r="P190" i="7"/>
  <c r="O190" i="7"/>
  <c r="N190" i="7"/>
  <c r="M190" i="7"/>
  <c r="L190" i="7"/>
  <c r="K190" i="7"/>
  <c r="I190" i="7"/>
  <c r="H190" i="7"/>
  <c r="G190" i="7"/>
  <c r="F190" i="7"/>
  <c r="E190" i="7"/>
  <c r="D190" i="7"/>
  <c r="B190" i="7"/>
  <c r="C189" i="7"/>
  <c r="P189" i="7"/>
  <c r="O189" i="7"/>
  <c r="N189" i="7"/>
  <c r="M189" i="7"/>
  <c r="L189" i="7"/>
  <c r="K189" i="7"/>
  <c r="I189" i="7"/>
  <c r="H189" i="7"/>
  <c r="G189" i="7"/>
  <c r="F189" i="7"/>
  <c r="E189" i="7"/>
  <c r="D189" i="7"/>
  <c r="B189" i="7"/>
  <c r="C188" i="7"/>
  <c r="P188" i="7"/>
  <c r="O188" i="7"/>
  <c r="N188" i="7"/>
  <c r="M188" i="7"/>
  <c r="L188" i="7"/>
  <c r="K188" i="7"/>
  <c r="I188" i="7"/>
  <c r="H188" i="7"/>
  <c r="G188" i="7"/>
  <c r="F188" i="7"/>
  <c r="E188" i="7"/>
  <c r="D188" i="7"/>
  <c r="B188" i="7"/>
  <c r="C187" i="7"/>
  <c r="P187" i="7"/>
  <c r="O187" i="7"/>
  <c r="N187" i="7"/>
  <c r="M187" i="7"/>
  <c r="L187" i="7"/>
  <c r="K187" i="7"/>
  <c r="I187" i="7"/>
  <c r="H187" i="7"/>
  <c r="G187" i="7"/>
  <c r="F187" i="7"/>
  <c r="E187" i="7"/>
  <c r="D187" i="7"/>
  <c r="B187" i="7"/>
  <c r="C186" i="7"/>
  <c r="P186" i="7"/>
  <c r="O186" i="7"/>
  <c r="N186" i="7"/>
  <c r="M186" i="7"/>
  <c r="L186" i="7"/>
  <c r="K186" i="7"/>
  <c r="I186" i="7"/>
  <c r="H186" i="7"/>
  <c r="G186" i="7"/>
  <c r="F186" i="7"/>
  <c r="E186" i="7"/>
  <c r="D186" i="7"/>
  <c r="B186" i="7"/>
  <c r="C185" i="7"/>
  <c r="P185" i="7"/>
  <c r="O185" i="7"/>
  <c r="N185" i="7"/>
  <c r="M185" i="7"/>
  <c r="L185" i="7"/>
  <c r="K185" i="7"/>
  <c r="I185" i="7"/>
  <c r="H185" i="7"/>
  <c r="G185" i="7"/>
  <c r="F185" i="7"/>
  <c r="E185" i="7"/>
  <c r="D185" i="7"/>
  <c r="B185" i="7"/>
  <c r="C184" i="7"/>
  <c r="P184" i="7"/>
  <c r="O184" i="7"/>
  <c r="N184" i="7"/>
  <c r="M184" i="7"/>
  <c r="L184" i="7"/>
  <c r="K184" i="7"/>
  <c r="I184" i="7"/>
  <c r="H184" i="7"/>
  <c r="G184" i="7"/>
  <c r="F184" i="7"/>
  <c r="E184" i="7"/>
  <c r="D184" i="7"/>
  <c r="B184" i="7"/>
  <c r="C183" i="7"/>
  <c r="N183" i="4"/>
  <c r="P183" i="7"/>
  <c r="O183" i="7"/>
  <c r="N183" i="7"/>
  <c r="M183" i="7"/>
  <c r="L183" i="7"/>
  <c r="K183" i="7"/>
  <c r="I183" i="7"/>
  <c r="H183" i="7"/>
  <c r="G183" i="7"/>
  <c r="F183" i="7"/>
  <c r="E183" i="7"/>
  <c r="D183" i="7"/>
  <c r="B183" i="7"/>
  <c r="C182" i="7"/>
  <c r="P182" i="7"/>
  <c r="O182" i="7"/>
  <c r="N182" i="7"/>
  <c r="M182" i="7"/>
  <c r="L182" i="7"/>
  <c r="K182" i="7"/>
  <c r="I182" i="7"/>
  <c r="H182" i="7"/>
  <c r="G182" i="7"/>
  <c r="F182" i="7"/>
  <c r="E182" i="7"/>
  <c r="D182" i="7"/>
  <c r="B182" i="7"/>
  <c r="C181" i="7"/>
  <c r="P181" i="7"/>
  <c r="O181" i="7"/>
  <c r="N181" i="7"/>
  <c r="M181" i="7"/>
  <c r="L181" i="7"/>
  <c r="K181" i="7"/>
  <c r="I181" i="7"/>
  <c r="H181" i="7"/>
  <c r="G181" i="7"/>
  <c r="F181" i="7"/>
  <c r="E181" i="7"/>
  <c r="D181" i="7"/>
  <c r="B181" i="7"/>
  <c r="C180" i="7"/>
  <c r="P180" i="7"/>
  <c r="O180" i="7"/>
  <c r="N180" i="7"/>
  <c r="M180" i="7"/>
  <c r="L180" i="7"/>
  <c r="K180" i="7"/>
  <c r="I180" i="7"/>
  <c r="H180" i="7"/>
  <c r="G180" i="7"/>
  <c r="F180" i="7"/>
  <c r="E180" i="7"/>
  <c r="D180" i="7"/>
  <c r="B180" i="7"/>
  <c r="C179" i="7"/>
  <c r="P179" i="7"/>
  <c r="O179" i="7"/>
  <c r="N179" i="7"/>
  <c r="M179" i="7"/>
  <c r="L179" i="7"/>
  <c r="K179" i="7"/>
  <c r="I179" i="7"/>
  <c r="H179" i="7"/>
  <c r="G179" i="7"/>
  <c r="F179" i="7"/>
  <c r="E179" i="7"/>
  <c r="D179" i="7"/>
  <c r="B179" i="7"/>
  <c r="C178" i="7"/>
  <c r="P178" i="7"/>
  <c r="O178" i="7"/>
  <c r="N178" i="7"/>
  <c r="M178" i="7"/>
  <c r="L178" i="7"/>
  <c r="K178" i="7"/>
  <c r="I178" i="7"/>
  <c r="H178" i="7"/>
  <c r="G178" i="7"/>
  <c r="F178" i="7"/>
  <c r="E178" i="7"/>
  <c r="D178" i="7"/>
  <c r="B178" i="7"/>
  <c r="C177" i="7"/>
  <c r="P177" i="7"/>
  <c r="O177" i="7"/>
  <c r="N177" i="7"/>
  <c r="M177" i="7"/>
  <c r="L177" i="7"/>
  <c r="K177" i="7"/>
  <c r="I177" i="7"/>
  <c r="H177" i="7"/>
  <c r="G177" i="7"/>
  <c r="F177" i="7"/>
  <c r="E177" i="7"/>
  <c r="D177" i="7"/>
  <c r="B177" i="7"/>
  <c r="C176" i="7"/>
  <c r="N176" i="4"/>
  <c r="P176" i="7"/>
  <c r="O176" i="7"/>
  <c r="N176" i="7"/>
  <c r="M176" i="7"/>
  <c r="L176" i="7"/>
  <c r="K176" i="7"/>
  <c r="I176" i="7"/>
  <c r="H176" i="7"/>
  <c r="G176" i="7"/>
  <c r="F176" i="7"/>
  <c r="E176" i="7"/>
  <c r="D176" i="7"/>
  <c r="B176" i="7"/>
  <c r="C175" i="7"/>
  <c r="N175" i="4"/>
  <c r="P175" i="7"/>
  <c r="O175" i="7"/>
  <c r="N175" i="7"/>
  <c r="M175" i="7"/>
  <c r="L175" i="7"/>
  <c r="K175" i="7"/>
  <c r="I175" i="7"/>
  <c r="H175" i="7"/>
  <c r="G175" i="7"/>
  <c r="F175" i="7"/>
  <c r="E175" i="7"/>
  <c r="D175" i="7"/>
  <c r="B175" i="7"/>
  <c r="C174" i="7"/>
  <c r="P174" i="7"/>
  <c r="O174" i="7"/>
  <c r="N174" i="7"/>
  <c r="M174" i="7"/>
  <c r="L174" i="7"/>
  <c r="K174" i="7"/>
  <c r="I174" i="7"/>
  <c r="H174" i="7"/>
  <c r="G174" i="7"/>
  <c r="F174" i="7"/>
  <c r="E174" i="7"/>
  <c r="D174" i="7"/>
  <c r="B174" i="7"/>
  <c r="C173" i="7"/>
  <c r="N173" i="4"/>
  <c r="P173" i="7"/>
  <c r="O173" i="7"/>
  <c r="N173" i="7"/>
  <c r="M173" i="7"/>
  <c r="L173" i="7"/>
  <c r="K173" i="7"/>
  <c r="I173" i="7"/>
  <c r="H173" i="7"/>
  <c r="G173" i="7"/>
  <c r="F173" i="7"/>
  <c r="E173" i="7"/>
  <c r="D173" i="7"/>
  <c r="B173" i="7"/>
  <c r="C172" i="7"/>
  <c r="P172" i="7"/>
  <c r="O172" i="7"/>
  <c r="N172" i="7"/>
  <c r="M172" i="7"/>
  <c r="L172" i="7"/>
  <c r="K172" i="7"/>
  <c r="I172" i="7"/>
  <c r="H172" i="7"/>
  <c r="G172" i="7"/>
  <c r="F172" i="7"/>
  <c r="E172" i="7"/>
  <c r="D172" i="7"/>
  <c r="B172" i="7"/>
  <c r="C171" i="7"/>
  <c r="P171" i="7"/>
  <c r="O171" i="7"/>
  <c r="N171" i="7"/>
  <c r="M171" i="7"/>
  <c r="L171" i="7"/>
  <c r="K171" i="7"/>
  <c r="I171" i="7"/>
  <c r="H171" i="7"/>
  <c r="G171" i="7"/>
  <c r="F171" i="7"/>
  <c r="E171" i="7"/>
  <c r="D171" i="7"/>
  <c r="B171" i="7"/>
  <c r="C170" i="7"/>
  <c r="P170" i="7"/>
  <c r="O170" i="7"/>
  <c r="N170" i="7"/>
  <c r="M170" i="7"/>
  <c r="L170" i="7"/>
  <c r="K170" i="7"/>
  <c r="I170" i="7"/>
  <c r="H170" i="7"/>
  <c r="G170" i="7"/>
  <c r="F170" i="7"/>
  <c r="E170" i="7"/>
  <c r="D170" i="7"/>
  <c r="B170" i="7"/>
  <c r="C169" i="7"/>
  <c r="P169" i="7"/>
  <c r="O169" i="7"/>
  <c r="N169" i="7"/>
  <c r="M169" i="7"/>
  <c r="L169" i="7"/>
  <c r="K169" i="7"/>
  <c r="I169" i="7"/>
  <c r="H169" i="7"/>
  <c r="G169" i="7"/>
  <c r="F169" i="7"/>
  <c r="E169" i="7"/>
  <c r="D169" i="7"/>
  <c r="B169" i="7"/>
  <c r="C168" i="7"/>
  <c r="P168" i="7"/>
  <c r="O168" i="7"/>
  <c r="N168" i="7"/>
  <c r="L168" i="7"/>
  <c r="K168" i="7"/>
  <c r="I168" i="7"/>
  <c r="H168" i="7"/>
  <c r="G168" i="7"/>
  <c r="F168" i="7"/>
  <c r="E168" i="7"/>
  <c r="D168" i="7"/>
  <c r="B168" i="7"/>
  <c r="C167" i="7"/>
  <c r="P167" i="7"/>
  <c r="O167" i="7"/>
  <c r="N167" i="7"/>
  <c r="M167" i="7"/>
  <c r="L167" i="7"/>
  <c r="K167" i="7"/>
  <c r="I167" i="7"/>
  <c r="H167" i="7"/>
  <c r="G167" i="7"/>
  <c r="F167" i="7"/>
  <c r="E167" i="7"/>
  <c r="D167" i="7"/>
  <c r="B167" i="7"/>
  <c r="C166" i="7"/>
  <c r="N166" i="4"/>
  <c r="P166" i="7"/>
  <c r="O166" i="7"/>
  <c r="N166" i="7"/>
  <c r="M166" i="7"/>
  <c r="L166" i="7"/>
  <c r="K166" i="7"/>
  <c r="I166" i="7"/>
  <c r="H166" i="7"/>
  <c r="G166" i="7"/>
  <c r="F166" i="7"/>
  <c r="E166" i="7"/>
  <c r="D166" i="7"/>
  <c r="B166" i="7"/>
  <c r="C165" i="7"/>
  <c r="P165" i="7"/>
  <c r="O165" i="7"/>
  <c r="N165" i="7"/>
  <c r="M165" i="7"/>
  <c r="L165" i="7"/>
  <c r="K165" i="7"/>
  <c r="I165" i="7"/>
  <c r="H165" i="7"/>
  <c r="G165" i="7"/>
  <c r="F165" i="7"/>
  <c r="E165" i="7"/>
  <c r="D165" i="7"/>
  <c r="B165" i="7"/>
  <c r="C164" i="7"/>
  <c r="N164" i="4"/>
  <c r="P164" i="7"/>
  <c r="O164" i="7"/>
  <c r="N164" i="7"/>
  <c r="M164" i="7"/>
  <c r="L164" i="7"/>
  <c r="K164" i="7"/>
  <c r="I164" i="7"/>
  <c r="H164" i="7"/>
  <c r="G164" i="7"/>
  <c r="F164" i="7"/>
  <c r="E164" i="7"/>
  <c r="D164" i="7"/>
  <c r="B164" i="7"/>
  <c r="C163" i="7"/>
  <c r="P163" i="7"/>
  <c r="O163" i="7"/>
  <c r="N163" i="7"/>
  <c r="M163" i="7"/>
  <c r="L163" i="7"/>
  <c r="K163" i="7"/>
  <c r="I163" i="7"/>
  <c r="H163" i="7"/>
  <c r="G163" i="7"/>
  <c r="F163" i="7"/>
  <c r="E163" i="7"/>
  <c r="D163" i="7"/>
  <c r="B163" i="7"/>
  <c r="C162" i="7"/>
  <c r="O162" i="7"/>
  <c r="N162" i="7"/>
  <c r="M162" i="7"/>
  <c r="L162" i="7"/>
  <c r="K162" i="7"/>
  <c r="I162" i="7"/>
  <c r="H162" i="7"/>
  <c r="G162" i="7"/>
  <c r="F162" i="7"/>
  <c r="E162" i="7"/>
  <c r="D162" i="7"/>
  <c r="B162" i="7"/>
  <c r="C161" i="7"/>
  <c r="N161" i="4"/>
  <c r="P161" i="7"/>
  <c r="O161" i="7"/>
  <c r="N161" i="7"/>
  <c r="M161" i="7"/>
  <c r="L161" i="7"/>
  <c r="K161" i="7"/>
  <c r="I161" i="7"/>
  <c r="H161" i="7"/>
  <c r="G161" i="7"/>
  <c r="F161" i="7"/>
  <c r="E161" i="7"/>
  <c r="D161" i="7"/>
  <c r="B161" i="7"/>
  <c r="C160" i="7"/>
  <c r="P160" i="7"/>
  <c r="O160" i="7"/>
  <c r="N160" i="7"/>
  <c r="M160" i="7"/>
  <c r="L160" i="7"/>
  <c r="K160" i="7"/>
  <c r="I160" i="7"/>
  <c r="H160" i="7"/>
  <c r="G160" i="7"/>
  <c r="F160" i="7"/>
  <c r="E160" i="7"/>
  <c r="D160" i="7"/>
  <c r="B160" i="7"/>
  <c r="C159" i="7"/>
  <c r="N159" i="4"/>
  <c r="P159" i="7"/>
  <c r="O159" i="7"/>
  <c r="N159" i="7"/>
  <c r="M159" i="7"/>
  <c r="L159" i="7"/>
  <c r="K159" i="7"/>
  <c r="I159" i="7"/>
  <c r="H159" i="7"/>
  <c r="G159" i="7"/>
  <c r="F159" i="7"/>
  <c r="E159" i="7"/>
  <c r="D159" i="7"/>
  <c r="B159" i="7"/>
  <c r="C158" i="7"/>
  <c r="N158" i="4"/>
  <c r="P158" i="7"/>
  <c r="O158" i="7"/>
  <c r="N158" i="7"/>
  <c r="M158" i="7"/>
  <c r="L158" i="7"/>
  <c r="K158" i="7"/>
  <c r="I158" i="7"/>
  <c r="H158" i="7"/>
  <c r="G158" i="7"/>
  <c r="F158" i="7"/>
  <c r="E158" i="7"/>
  <c r="D158" i="7"/>
  <c r="B158" i="7"/>
  <c r="C157" i="7"/>
  <c r="P157" i="7"/>
  <c r="O157" i="7"/>
  <c r="N157" i="7"/>
  <c r="L157" i="7"/>
  <c r="K157" i="7"/>
  <c r="I157" i="7"/>
  <c r="H157" i="7"/>
  <c r="G157" i="7"/>
  <c r="F157" i="7"/>
  <c r="E157" i="7"/>
  <c r="D157" i="7"/>
  <c r="B157" i="7"/>
  <c r="C156" i="7"/>
  <c r="N156" i="4"/>
  <c r="P156" i="7"/>
  <c r="O156" i="7"/>
  <c r="N156" i="7"/>
  <c r="M156" i="7"/>
  <c r="L156" i="7"/>
  <c r="K156" i="7"/>
  <c r="I156" i="7"/>
  <c r="H156" i="7"/>
  <c r="G156" i="7"/>
  <c r="F156" i="7"/>
  <c r="E156" i="7"/>
  <c r="D156" i="7"/>
  <c r="B156" i="7"/>
  <c r="C155" i="7"/>
  <c r="P155" i="7"/>
  <c r="O155" i="7"/>
  <c r="N155" i="7"/>
  <c r="M155" i="7"/>
  <c r="L155" i="7"/>
  <c r="K155" i="7"/>
  <c r="I155" i="7"/>
  <c r="H155" i="7"/>
  <c r="G155" i="7"/>
  <c r="F155" i="7"/>
  <c r="E155" i="7"/>
  <c r="D155" i="7"/>
  <c r="B155" i="7"/>
  <c r="C154" i="7"/>
  <c r="P154" i="7"/>
  <c r="O154" i="7"/>
  <c r="N154" i="7"/>
  <c r="M154" i="7"/>
  <c r="L154" i="7"/>
  <c r="K154" i="7"/>
  <c r="I154" i="7"/>
  <c r="H154" i="7"/>
  <c r="G154" i="7"/>
  <c r="F154" i="7"/>
  <c r="E154" i="7"/>
  <c r="D154" i="7"/>
  <c r="B154" i="7"/>
  <c r="C153" i="7"/>
  <c r="P153" i="7"/>
  <c r="O153" i="7"/>
  <c r="N153" i="7"/>
  <c r="M153" i="7"/>
  <c r="L153" i="7"/>
  <c r="K153" i="7"/>
  <c r="I153" i="7"/>
  <c r="H153" i="7"/>
  <c r="G153" i="7"/>
  <c r="F153" i="7"/>
  <c r="E153" i="7"/>
  <c r="D153" i="7"/>
  <c r="B153" i="7"/>
  <c r="C152" i="7"/>
  <c r="P152" i="7"/>
  <c r="O152" i="7"/>
  <c r="N152" i="7"/>
  <c r="M152" i="7"/>
  <c r="L152" i="7"/>
  <c r="K152" i="7"/>
  <c r="I152" i="7"/>
  <c r="H152" i="7"/>
  <c r="G152" i="7"/>
  <c r="F152" i="7"/>
  <c r="E152" i="7"/>
  <c r="D152" i="7"/>
  <c r="B152" i="7"/>
  <c r="C151" i="7"/>
  <c r="P151" i="7"/>
  <c r="O151" i="7"/>
  <c r="N151" i="7"/>
  <c r="M151" i="7"/>
  <c r="L151" i="7"/>
  <c r="K151" i="7"/>
  <c r="I151" i="7"/>
  <c r="H151" i="7"/>
  <c r="G151" i="7"/>
  <c r="F151" i="7"/>
  <c r="E151" i="7"/>
  <c r="D151" i="7"/>
  <c r="B151" i="7"/>
  <c r="C150" i="7"/>
  <c r="P150" i="7"/>
  <c r="O150" i="7"/>
  <c r="N150" i="7"/>
  <c r="M150" i="7"/>
  <c r="L150" i="7"/>
  <c r="K150" i="7"/>
  <c r="I150" i="7"/>
  <c r="H150" i="7"/>
  <c r="G150" i="7"/>
  <c r="F150" i="7"/>
  <c r="E150" i="7"/>
  <c r="D150" i="7"/>
  <c r="B150" i="7"/>
  <c r="C149" i="7"/>
  <c r="P149" i="7"/>
  <c r="O149" i="7"/>
  <c r="N149" i="7"/>
  <c r="M149" i="7"/>
  <c r="L149" i="7"/>
  <c r="K149" i="7"/>
  <c r="I149" i="7"/>
  <c r="H149" i="7"/>
  <c r="G149" i="7"/>
  <c r="F149" i="7"/>
  <c r="E149" i="7"/>
  <c r="D149" i="7"/>
  <c r="B149" i="7"/>
  <c r="C148" i="7"/>
  <c r="P148" i="7"/>
  <c r="O148" i="7"/>
  <c r="N148" i="7"/>
  <c r="M148" i="7"/>
  <c r="L148" i="7"/>
  <c r="K148" i="7"/>
  <c r="I148" i="7"/>
  <c r="H148" i="7"/>
  <c r="G148" i="7"/>
  <c r="F148" i="7"/>
  <c r="E148" i="7"/>
  <c r="D148" i="7"/>
  <c r="B148" i="7"/>
  <c r="C147" i="7"/>
  <c r="P147" i="7"/>
  <c r="O147" i="7"/>
  <c r="N147" i="7"/>
  <c r="M147" i="7"/>
  <c r="L147" i="7"/>
  <c r="K147" i="7"/>
  <c r="I147" i="7"/>
  <c r="H147" i="7"/>
  <c r="G147" i="7"/>
  <c r="F147" i="7"/>
  <c r="E147" i="7"/>
  <c r="D147" i="7"/>
  <c r="B147" i="7"/>
  <c r="C146" i="7"/>
  <c r="P146" i="7"/>
  <c r="O146" i="7"/>
  <c r="N146" i="7"/>
  <c r="M146" i="7"/>
  <c r="L146" i="7"/>
  <c r="K146" i="7"/>
  <c r="I146" i="7"/>
  <c r="H146" i="7"/>
  <c r="G146" i="7"/>
  <c r="F146" i="7"/>
  <c r="E146" i="7"/>
  <c r="D146" i="7"/>
  <c r="B146" i="7"/>
  <c r="C145" i="7"/>
  <c r="P145" i="7"/>
  <c r="O145" i="7"/>
  <c r="N145" i="7"/>
  <c r="M145" i="7"/>
  <c r="L145" i="7"/>
  <c r="K145" i="7"/>
  <c r="I145" i="7"/>
  <c r="H145" i="7"/>
  <c r="G145" i="7"/>
  <c r="F145" i="7"/>
  <c r="E145" i="7"/>
  <c r="D145" i="7"/>
  <c r="B145" i="7"/>
  <c r="C144" i="7"/>
  <c r="P144" i="7"/>
  <c r="O144" i="7"/>
  <c r="N144" i="7"/>
  <c r="M144" i="7"/>
  <c r="L144" i="7"/>
  <c r="K144" i="7"/>
  <c r="I144" i="7"/>
  <c r="H144" i="7"/>
  <c r="G144" i="7"/>
  <c r="F144" i="7"/>
  <c r="E144" i="7"/>
  <c r="D144" i="7"/>
  <c r="B144" i="7"/>
  <c r="C143" i="7"/>
  <c r="P143" i="7"/>
  <c r="O143" i="7"/>
  <c r="N143" i="7"/>
  <c r="M143" i="7"/>
  <c r="L143" i="7"/>
  <c r="K143" i="7"/>
  <c r="I143" i="7"/>
  <c r="H143" i="7"/>
  <c r="G143" i="7"/>
  <c r="F143" i="7"/>
  <c r="E143" i="7"/>
  <c r="D143" i="7"/>
  <c r="B143" i="7"/>
  <c r="C142" i="7"/>
  <c r="P142" i="7"/>
  <c r="O142" i="7"/>
  <c r="N142" i="7"/>
  <c r="M142" i="7"/>
  <c r="L142" i="7"/>
  <c r="K142" i="7"/>
  <c r="I142" i="7"/>
  <c r="H142" i="7"/>
  <c r="G142" i="7"/>
  <c r="F142" i="7"/>
  <c r="E142" i="7"/>
  <c r="D142" i="7"/>
  <c r="B142" i="7"/>
  <c r="C141" i="7"/>
  <c r="N141" i="4"/>
  <c r="P141" i="7"/>
  <c r="O141" i="7"/>
  <c r="N141" i="7"/>
  <c r="M141" i="7"/>
  <c r="L141" i="7"/>
  <c r="K141" i="7"/>
  <c r="I141" i="7"/>
  <c r="H141" i="7"/>
  <c r="G141" i="7"/>
  <c r="F141" i="7"/>
  <c r="E141" i="7"/>
  <c r="D141" i="7"/>
  <c r="B141" i="7"/>
  <c r="C140" i="7"/>
  <c r="N140" i="4"/>
  <c r="P140" i="7"/>
  <c r="O140" i="7"/>
  <c r="N140" i="7"/>
  <c r="M140" i="7"/>
  <c r="L140" i="7"/>
  <c r="K140" i="7"/>
  <c r="I140" i="7"/>
  <c r="H140" i="7"/>
  <c r="G140" i="7"/>
  <c r="F140" i="7"/>
  <c r="E140" i="7"/>
  <c r="D140" i="7"/>
  <c r="B140" i="7"/>
  <c r="C139" i="7"/>
  <c r="N139" i="4"/>
  <c r="P139" i="7"/>
  <c r="O139" i="7"/>
  <c r="N139" i="7"/>
  <c r="M139" i="7"/>
  <c r="L139" i="7"/>
  <c r="K139" i="7"/>
  <c r="I139" i="7"/>
  <c r="H139" i="7"/>
  <c r="G139" i="7"/>
  <c r="F139" i="7"/>
  <c r="E139" i="7"/>
  <c r="D139" i="7"/>
  <c r="B139" i="7"/>
  <c r="C138" i="7"/>
  <c r="P138" i="7"/>
  <c r="O138" i="7"/>
  <c r="N138" i="7"/>
  <c r="M138" i="7"/>
  <c r="L138" i="7"/>
  <c r="K138" i="7"/>
  <c r="I138" i="7"/>
  <c r="H138" i="7"/>
  <c r="G138" i="7"/>
  <c r="F138" i="7"/>
  <c r="E138" i="7"/>
  <c r="D138" i="7"/>
  <c r="B138" i="7"/>
  <c r="C137" i="7"/>
  <c r="P137" i="7"/>
  <c r="O137" i="7"/>
  <c r="N137" i="7"/>
  <c r="M137" i="7"/>
  <c r="L137" i="7"/>
  <c r="K137" i="7"/>
  <c r="I137" i="7"/>
  <c r="H137" i="7"/>
  <c r="G137" i="7"/>
  <c r="F137" i="7"/>
  <c r="E137" i="7"/>
  <c r="D137" i="7"/>
  <c r="B137" i="7"/>
  <c r="C136" i="7"/>
  <c r="P136" i="7"/>
  <c r="O136" i="7"/>
  <c r="N136" i="7"/>
  <c r="M136" i="7"/>
  <c r="L136" i="7"/>
  <c r="K136" i="7"/>
  <c r="I136" i="7"/>
  <c r="H136" i="7"/>
  <c r="G136" i="7"/>
  <c r="F136" i="7"/>
  <c r="E136" i="7"/>
  <c r="D136" i="7"/>
  <c r="B136" i="7"/>
  <c r="C135" i="7"/>
  <c r="P135" i="7"/>
  <c r="O135" i="7"/>
  <c r="N135" i="7"/>
  <c r="M135" i="7"/>
  <c r="L135" i="7"/>
  <c r="K135" i="7"/>
  <c r="I135" i="7"/>
  <c r="H135" i="7"/>
  <c r="G135" i="7"/>
  <c r="F135" i="7"/>
  <c r="E135" i="7"/>
  <c r="D135" i="7"/>
  <c r="B135" i="7"/>
  <c r="C134" i="7"/>
  <c r="N134" i="4"/>
  <c r="P134" i="7"/>
  <c r="O134" i="7"/>
  <c r="N134" i="7"/>
  <c r="M134" i="7"/>
  <c r="L134" i="7"/>
  <c r="K134" i="7"/>
  <c r="I134" i="7"/>
  <c r="H134" i="7"/>
  <c r="G134" i="7"/>
  <c r="F134" i="7"/>
  <c r="E134" i="7"/>
  <c r="D134" i="7"/>
  <c r="B134" i="7"/>
  <c r="C133" i="7"/>
  <c r="P133" i="7"/>
  <c r="O133" i="7"/>
  <c r="N133" i="7"/>
  <c r="M133" i="7"/>
  <c r="L133" i="7"/>
  <c r="K133" i="7"/>
  <c r="I133" i="7"/>
  <c r="H133" i="7"/>
  <c r="G133" i="7"/>
  <c r="F133" i="7"/>
  <c r="E133" i="7"/>
  <c r="D133" i="7"/>
  <c r="B133" i="7"/>
  <c r="C132" i="7"/>
  <c r="P132" i="7"/>
  <c r="O132" i="7"/>
  <c r="N132" i="7"/>
  <c r="M132" i="7"/>
  <c r="L132" i="7"/>
  <c r="K132" i="7"/>
  <c r="I132" i="7"/>
  <c r="H132" i="7"/>
  <c r="G132" i="7"/>
  <c r="F132" i="7"/>
  <c r="E132" i="7"/>
  <c r="D132" i="7"/>
  <c r="B132" i="7"/>
  <c r="C131" i="7"/>
  <c r="P131" i="7"/>
  <c r="O131" i="7"/>
  <c r="N131" i="7"/>
  <c r="L131" i="7"/>
  <c r="K131" i="7"/>
  <c r="I131" i="7"/>
  <c r="H131" i="7"/>
  <c r="G131" i="7"/>
  <c r="F131" i="7"/>
  <c r="E131" i="7"/>
  <c r="D131" i="7"/>
  <c r="B131" i="7"/>
  <c r="C130" i="7"/>
  <c r="N129" i="4"/>
  <c r="P130" i="7"/>
  <c r="O130" i="7"/>
  <c r="N130" i="7"/>
  <c r="M130" i="7"/>
  <c r="L130" i="7"/>
  <c r="K130" i="7"/>
  <c r="I130" i="7"/>
  <c r="H130" i="7"/>
  <c r="G130" i="7"/>
  <c r="F130" i="7"/>
  <c r="E130" i="7"/>
  <c r="D130" i="7"/>
  <c r="B130" i="7"/>
  <c r="C129" i="7"/>
  <c r="P129" i="7"/>
  <c r="O129" i="7"/>
  <c r="N129" i="7"/>
  <c r="M129" i="7"/>
  <c r="L129" i="7"/>
  <c r="K129" i="7"/>
  <c r="I129" i="7"/>
  <c r="H129" i="7"/>
  <c r="G129" i="7"/>
  <c r="F129" i="7"/>
  <c r="E129" i="7"/>
  <c r="D129" i="7"/>
  <c r="B129" i="7"/>
  <c r="C128" i="7"/>
  <c r="P128" i="7"/>
  <c r="O128" i="7"/>
  <c r="N128" i="7"/>
  <c r="M128" i="7"/>
  <c r="L128" i="7"/>
  <c r="K128" i="7"/>
  <c r="I128" i="7"/>
  <c r="H128" i="7"/>
  <c r="G128" i="7"/>
  <c r="F128" i="7"/>
  <c r="E128" i="7"/>
  <c r="D128" i="7"/>
  <c r="B128" i="7"/>
  <c r="C127" i="7"/>
  <c r="P127" i="7"/>
  <c r="O127" i="7"/>
  <c r="N127" i="7"/>
  <c r="M127" i="7"/>
  <c r="L127" i="7"/>
  <c r="K127" i="7"/>
  <c r="I127" i="7"/>
  <c r="H127" i="7"/>
  <c r="G127" i="7"/>
  <c r="F127" i="7"/>
  <c r="E127" i="7"/>
  <c r="D127" i="7"/>
  <c r="B127" i="7"/>
  <c r="C126" i="7"/>
  <c r="P126" i="7"/>
  <c r="O126" i="7"/>
  <c r="N126" i="7"/>
  <c r="M126" i="7"/>
  <c r="L126" i="7"/>
  <c r="K126" i="7"/>
  <c r="I126" i="7"/>
  <c r="H126" i="7"/>
  <c r="G126" i="7"/>
  <c r="F126" i="7"/>
  <c r="E126" i="7"/>
  <c r="D126" i="7"/>
  <c r="B126" i="7"/>
  <c r="C125" i="7"/>
  <c r="P125" i="7"/>
  <c r="O125" i="7"/>
  <c r="N125" i="7"/>
  <c r="M125" i="7"/>
  <c r="L125" i="7"/>
  <c r="K125" i="7"/>
  <c r="I125" i="7"/>
  <c r="H125" i="7"/>
  <c r="G125" i="7"/>
  <c r="F125" i="7"/>
  <c r="E125" i="7"/>
  <c r="D125" i="7"/>
  <c r="B125" i="7"/>
  <c r="C124" i="7"/>
  <c r="P124" i="7"/>
  <c r="O124" i="7"/>
  <c r="N124" i="7"/>
  <c r="M124" i="7"/>
  <c r="L124" i="7"/>
  <c r="K124" i="7"/>
  <c r="I124" i="7"/>
  <c r="H124" i="7"/>
  <c r="G124" i="7"/>
  <c r="F124" i="7"/>
  <c r="E124" i="7"/>
  <c r="D124" i="7"/>
  <c r="B124" i="7"/>
  <c r="C123" i="7"/>
  <c r="P123" i="7"/>
  <c r="O123" i="7"/>
  <c r="N123" i="7"/>
  <c r="M123" i="7"/>
  <c r="L123" i="7"/>
  <c r="K123" i="7"/>
  <c r="I123" i="7"/>
  <c r="H123" i="7"/>
  <c r="G123" i="7"/>
  <c r="F123" i="7"/>
  <c r="E123" i="7"/>
  <c r="D123" i="7"/>
  <c r="B123" i="7"/>
  <c r="C122" i="7"/>
  <c r="P122" i="7"/>
  <c r="O122" i="7"/>
  <c r="N122" i="7"/>
  <c r="M122" i="7"/>
  <c r="L122" i="7"/>
  <c r="K122" i="7"/>
  <c r="I122" i="7"/>
  <c r="H122" i="7"/>
  <c r="G122" i="7"/>
  <c r="F122" i="7"/>
  <c r="E122" i="7"/>
  <c r="D122" i="7"/>
  <c r="B122" i="7"/>
  <c r="C121" i="7"/>
  <c r="P121" i="7"/>
  <c r="O121" i="7"/>
  <c r="N121" i="7"/>
  <c r="M121" i="7"/>
  <c r="L121" i="7"/>
  <c r="K121" i="7"/>
  <c r="I121" i="7"/>
  <c r="H121" i="7"/>
  <c r="G121" i="7"/>
  <c r="F121" i="7"/>
  <c r="E121" i="7"/>
  <c r="D121" i="7"/>
  <c r="B121" i="7"/>
  <c r="C120" i="7"/>
  <c r="N120" i="4"/>
  <c r="P120" i="7"/>
  <c r="O120" i="7"/>
  <c r="N120" i="7"/>
  <c r="M120" i="7"/>
  <c r="L120" i="7"/>
  <c r="K120" i="7"/>
  <c r="I120" i="7"/>
  <c r="H120" i="7"/>
  <c r="G120" i="7"/>
  <c r="F120" i="7"/>
  <c r="E120" i="7"/>
  <c r="D120" i="7"/>
  <c r="B120" i="7"/>
  <c r="C119" i="7"/>
  <c r="O119" i="7"/>
  <c r="N119" i="7"/>
  <c r="L119" i="7"/>
  <c r="K119" i="7"/>
  <c r="I119" i="7"/>
  <c r="H119" i="7"/>
  <c r="G119" i="7"/>
  <c r="F119" i="7"/>
  <c r="E119" i="7"/>
  <c r="D119" i="7"/>
  <c r="B119" i="7"/>
  <c r="C118" i="7"/>
  <c r="P118" i="7"/>
  <c r="O118" i="7"/>
  <c r="N118" i="7"/>
  <c r="M118" i="7"/>
  <c r="L118" i="7"/>
  <c r="K118" i="7"/>
  <c r="I118" i="7"/>
  <c r="H118" i="7"/>
  <c r="G118" i="7"/>
  <c r="F118" i="7"/>
  <c r="E118" i="7"/>
  <c r="D118" i="7"/>
  <c r="B118" i="7"/>
  <c r="C117" i="7"/>
  <c r="P117" i="7"/>
  <c r="O117" i="7"/>
  <c r="N117" i="7"/>
  <c r="M117" i="7"/>
  <c r="L117" i="7"/>
  <c r="K117" i="7"/>
  <c r="I117" i="7"/>
  <c r="H117" i="7"/>
  <c r="G117" i="7"/>
  <c r="F117" i="7"/>
  <c r="E117" i="7"/>
  <c r="D117" i="7"/>
  <c r="B117" i="7"/>
  <c r="C116" i="7"/>
  <c r="P116" i="7"/>
  <c r="O116" i="7"/>
  <c r="N116" i="7"/>
  <c r="M116" i="7"/>
  <c r="L116" i="7"/>
  <c r="K116" i="7"/>
  <c r="I116" i="7"/>
  <c r="H116" i="7"/>
  <c r="G116" i="7"/>
  <c r="F116" i="7"/>
  <c r="E116" i="7"/>
  <c r="D116" i="7"/>
  <c r="B116" i="7"/>
  <c r="C115" i="7"/>
  <c r="P115" i="7"/>
  <c r="O115" i="7"/>
  <c r="N115" i="7"/>
  <c r="M115" i="7"/>
  <c r="L115" i="7"/>
  <c r="K115" i="7"/>
  <c r="I115" i="7"/>
  <c r="H115" i="7"/>
  <c r="G115" i="7"/>
  <c r="F115" i="7"/>
  <c r="E115" i="7"/>
  <c r="D115" i="7"/>
  <c r="B115" i="7"/>
  <c r="C114" i="7"/>
  <c r="N114" i="4"/>
  <c r="P114" i="7"/>
  <c r="O114" i="7"/>
  <c r="N114" i="7"/>
  <c r="M114" i="7"/>
  <c r="L114" i="7"/>
  <c r="K114" i="7"/>
  <c r="I114" i="7"/>
  <c r="H114" i="7"/>
  <c r="G114" i="7"/>
  <c r="F114" i="7"/>
  <c r="E114" i="7"/>
  <c r="D114" i="7"/>
  <c r="B114" i="7"/>
  <c r="C113" i="7"/>
  <c r="P113" i="7"/>
  <c r="O113" i="7"/>
  <c r="N113" i="7"/>
  <c r="M113" i="7"/>
  <c r="L113" i="7"/>
  <c r="K113" i="7"/>
  <c r="I113" i="7"/>
  <c r="H113" i="7"/>
  <c r="G113" i="7"/>
  <c r="F113" i="7"/>
  <c r="E113" i="7"/>
  <c r="D113" i="7"/>
  <c r="B113" i="7"/>
  <c r="C112" i="7"/>
  <c r="P112" i="7"/>
  <c r="O112" i="7"/>
  <c r="N112" i="7"/>
  <c r="M112" i="7"/>
  <c r="L112" i="7"/>
  <c r="K112" i="7"/>
  <c r="I112" i="7"/>
  <c r="H112" i="7"/>
  <c r="G112" i="7"/>
  <c r="F112" i="7"/>
  <c r="E112" i="7"/>
  <c r="D112" i="7"/>
  <c r="B112" i="7"/>
  <c r="C111" i="7"/>
  <c r="N111" i="4"/>
  <c r="P111" i="7"/>
  <c r="O111" i="7"/>
  <c r="N111" i="7"/>
  <c r="M111" i="7"/>
  <c r="L111" i="7"/>
  <c r="K111" i="7"/>
  <c r="I111" i="7"/>
  <c r="H111" i="7"/>
  <c r="G111" i="7"/>
  <c r="F111" i="7"/>
  <c r="E111" i="7"/>
  <c r="D111" i="7"/>
  <c r="B111" i="7"/>
  <c r="C110" i="7"/>
  <c r="P110" i="7"/>
  <c r="O110" i="7"/>
  <c r="N110" i="7"/>
  <c r="M110" i="7"/>
  <c r="L110" i="7"/>
  <c r="K110" i="7"/>
  <c r="I110" i="7"/>
  <c r="H110" i="7"/>
  <c r="G110" i="7"/>
  <c r="F110" i="7"/>
  <c r="E110" i="7"/>
  <c r="D110" i="7"/>
  <c r="B110" i="7"/>
  <c r="C109" i="7"/>
  <c r="P109" i="7"/>
  <c r="O109" i="7"/>
  <c r="N109" i="7"/>
  <c r="M109" i="7"/>
  <c r="L109" i="7"/>
  <c r="K109" i="7"/>
  <c r="I109" i="7"/>
  <c r="H109" i="7"/>
  <c r="G109" i="7"/>
  <c r="F109" i="7"/>
  <c r="E109" i="7"/>
  <c r="D109" i="7"/>
  <c r="B109" i="7"/>
  <c r="C108" i="7"/>
  <c r="N108" i="4"/>
  <c r="P108" i="7"/>
  <c r="O108" i="7"/>
  <c r="N108" i="7"/>
  <c r="M108" i="7"/>
  <c r="L108" i="7"/>
  <c r="K108" i="7"/>
  <c r="I108" i="7"/>
  <c r="H108" i="7"/>
  <c r="G108" i="7"/>
  <c r="F108" i="7"/>
  <c r="E108" i="7"/>
  <c r="D108" i="7"/>
  <c r="B108" i="7"/>
  <c r="C107" i="7"/>
  <c r="P107" i="7"/>
  <c r="O107" i="7"/>
  <c r="N107" i="7"/>
  <c r="M107" i="7"/>
  <c r="L107" i="7"/>
  <c r="K107" i="7"/>
  <c r="I107" i="7"/>
  <c r="H107" i="7"/>
  <c r="G107" i="7"/>
  <c r="F107" i="7"/>
  <c r="E107" i="7"/>
  <c r="D107" i="7"/>
  <c r="B107" i="7"/>
  <c r="C106" i="7"/>
  <c r="P106" i="7"/>
  <c r="O106" i="7"/>
  <c r="N106" i="7"/>
  <c r="M106" i="7"/>
  <c r="L106" i="7"/>
  <c r="K106" i="7"/>
  <c r="I106" i="7"/>
  <c r="H106" i="7"/>
  <c r="G106" i="7"/>
  <c r="F106" i="7"/>
  <c r="E106" i="7"/>
  <c r="D106" i="7"/>
  <c r="B106" i="7"/>
  <c r="C105" i="7"/>
  <c r="P105" i="7"/>
  <c r="O105" i="7"/>
  <c r="N105" i="7"/>
  <c r="M105" i="7"/>
  <c r="L105" i="7"/>
  <c r="K105" i="7"/>
  <c r="I105" i="7"/>
  <c r="H105" i="7"/>
  <c r="G105" i="7"/>
  <c r="F105" i="7"/>
  <c r="E105" i="7"/>
  <c r="D105" i="7"/>
  <c r="B105" i="7"/>
  <c r="C104" i="7"/>
  <c r="P104" i="7"/>
  <c r="O104" i="7"/>
  <c r="N104" i="7"/>
  <c r="M104" i="7"/>
  <c r="L104" i="7"/>
  <c r="K104" i="7"/>
  <c r="I104" i="7"/>
  <c r="H104" i="7"/>
  <c r="G104" i="7"/>
  <c r="F104" i="7"/>
  <c r="E104" i="7"/>
  <c r="D104" i="7"/>
  <c r="B104" i="7"/>
  <c r="C103" i="7"/>
  <c r="P103" i="7"/>
  <c r="O103" i="7"/>
  <c r="N103" i="7"/>
  <c r="M103" i="7"/>
  <c r="L103" i="7"/>
  <c r="K103" i="7"/>
  <c r="I103" i="7"/>
  <c r="H103" i="7"/>
  <c r="G103" i="7"/>
  <c r="F103" i="7"/>
  <c r="E103" i="7"/>
  <c r="D103" i="7"/>
  <c r="B103" i="7"/>
  <c r="C102" i="7"/>
  <c r="P102" i="7"/>
  <c r="O102" i="7"/>
  <c r="N102" i="7"/>
  <c r="M102" i="7"/>
  <c r="L102" i="7"/>
  <c r="K102" i="7"/>
  <c r="I102" i="7"/>
  <c r="H102" i="7"/>
  <c r="G102" i="7"/>
  <c r="F102" i="7"/>
  <c r="E102" i="7"/>
  <c r="D102" i="7"/>
  <c r="B102" i="7"/>
  <c r="C101" i="7"/>
  <c r="P101" i="7"/>
  <c r="O101" i="7"/>
  <c r="N101" i="7"/>
  <c r="M101" i="7"/>
  <c r="L101" i="7"/>
  <c r="K101" i="7"/>
  <c r="I101" i="7"/>
  <c r="H101" i="7"/>
  <c r="G101" i="7"/>
  <c r="F101" i="7"/>
  <c r="E101" i="7"/>
  <c r="D101" i="7"/>
  <c r="B101" i="7"/>
  <c r="C100" i="7"/>
  <c r="P100" i="7"/>
  <c r="O100" i="7"/>
  <c r="N100" i="7"/>
  <c r="M100" i="7"/>
  <c r="L100" i="7"/>
  <c r="K100" i="7"/>
  <c r="I100" i="7"/>
  <c r="H100" i="7"/>
  <c r="G100" i="7"/>
  <c r="F100" i="7"/>
  <c r="E100" i="7"/>
  <c r="D100" i="7"/>
  <c r="B100" i="7"/>
  <c r="C99" i="7"/>
  <c r="P99" i="7"/>
  <c r="O99" i="7"/>
  <c r="N99" i="7"/>
  <c r="M99" i="7"/>
  <c r="L99" i="7"/>
  <c r="K99" i="7"/>
  <c r="I99" i="7"/>
  <c r="H99" i="7"/>
  <c r="G99" i="7"/>
  <c r="F99" i="7"/>
  <c r="E99" i="7"/>
  <c r="D99" i="7"/>
  <c r="B99" i="7"/>
  <c r="C98" i="7"/>
  <c r="P98" i="7"/>
  <c r="O98" i="7"/>
  <c r="N98" i="7"/>
  <c r="M98" i="7"/>
  <c r="L98" i="7"/>
  <c r="K98" i="7"/>
  <c r="I98" i="7"/>
  <c r="H98" i="7"/>
  <c r="G98" i="7"/>
  <c r="F98" i="7"/>
  <c r="E98" i="7"/>
  <c r="D98" i="7"/>
  <c r="B98" i="7"/>
  <c r="C97" i="7"/>
  <c r="P97" i="7"/>
  <c r="O97" i="7"/>
  <c r="N97" i="7"/>
  <c r="M97" i="7"/>
  <c r="L97" i="7"/>
  <c r="K97" i="7"/>
  <c r="I97" i="7"/>
  <c r="H97" i="7"/>
  <c r="G97" i="7"/>
  <c r="F97" i="7"/>
  <c r="E97" i="7"/>
  <c r="D97" i="7"/>
  <c r="B97" i="7"/>
  <c r="C96" i="7"/>
  <c r="P96" i="7"/>
  <c r="O96" i="7"/>
  <c r="N96" i="7"/>
  <c r="M96" i="7"/>
  <c r="L96" i="7"/>
  <c r="K96" i="7"/>
  <c r="I96" i="7"/>
  <c r="H96" i="7"/>
  <c r="G96" i="7"/>
  <c r="F96" i="7"/>
  <c r="E96" i="7"/>
  <c r="D96" i="7"/>
  <c r="B96" i="7"/>
  <c r="C95" i="7"/>
  <c r="P95" i="7"/>
  <c r="O95" i="7"/>
  <c r="N95" i="7"/>
  <c r="M95" i="7"/>
  <c r="L95" i="7"/>
  <c r="K95" i="7"/>
  <c r="I95" i="7"/>
  <c r="H95" i="7"/>
  <c r="G95" i="7"/>
  <c r="F95" i="7"/>
  <c r="E95" i="7"/>
  <c r="D95" i="7"/>
  <c r="B95" i="7"/>
  <c r="C94" i="7"/>
  <c r="O94" i="7"/>
  <c r="N94" i="7"/>
  <c r="M94" i="7"/>
  <c r="L94" i="7"/>
  <c r="K94" i="7"/>
  <c r="I94" i="7"/>
  <c r="H94" i="7"/>
  <c r="G94" i="7"/>
  <c r="F94" i="7"/>
  <c r="E94" i="7"/>
  <c r="D94" i="7"/>
  <c r="B94" i="7"/>
  <c r="C93" i="7"/>
  <c r="P93" i="7"/>
  <c r="O93" i="7"/>
  <c r="N93" i="7"/>
  <c r="M93" i="7"/>
  <c r="L93" i="7"/>
  <c r="K93" i="7"/>
  <c r="I93" i="7"/>
  <c r="H93" i="7"/>
  <c r="G93" i="7"/>
  <c r="F93" i="7"/>
  <c r="E93" i="7"/>
  <c r="D93" i="7"/>
  <c r="B93" i="7"/>
  <c r="C92" i="7"/>
  <c r="P92" i="7"/>
  <c r="O92" i="7"/>
  <c r="N92" i="7"/>
  <c r="M92" i="7"/>
  <c r="L92" i="7"/>
  <c r="K92" i="7"/>
  <c r="I92" i="7"/>
  <c r="H92" i="7"/>
  <c r="G92" i="7"/>
  <c r="F92" i="7"/>
  <c r="E92" i="7"/>
  <c r="D92" i="7"/>
  <c r="B92" i="7"/>
  <c r="C91" i="7"/>
  <c r="P91" i="7"/>
  <c r="O91" i="7"/>
  <c r="N91" i="7"/>
  <c r="M91" i="7"/>
  <c r="L91" i="7"/>
  <c r="K91" i="7"/>
  <c r="I91" i="7"/>
  <c r="H91" i="7"/>
  <c r="G91" i="7"/>
  <c r="F91" i="7"/>
  <c r="E91" i="7"/>
  <c r="D91" i="7"/>
  <c r="B91" i="7"/>
  <c r="C90" i="7"/>
  <c r="P90" i="7"/>
  <c r="O90" i="7"/>
  <c r="N90" i="7"/>
  <c r="M90" i="7"/>
  <c r="L90" i="7"/>
  <c r="K90" i="7"/>
  <c r="I90" i="7"/>
  <c r="H90" i="7"/>
  <c r="G90" i="7"/>
  <c r="F90" i="7"/>
  <c r="E90" i="7"/>
  <c r="D90" i="7"/>
  <c r="B90" i="7"/>
  <c r="C89" i="7"/>
  <c r="P89" i="7"/>
  <c r="O89" i="7"/>
  <c r="N89" i="7"/>
  <c r="M89" i="7"/>
  <c r="L89" i="7"/>
  <c r="K89" i="7"/>
  <c r="I89" i="7"/>
  <c r="H89" i="7"/>
  <c r="G89" i="7"/>
  <c r="F89" i="7"/>
  <c r="E89" i="7"/>
  <c r="D89" i="7"/>
  <c r="B89" i="7"/>
  <c r="C88" i="7"/>
  <c r="P88" i="7"/>
  <c r="O88" i="7"/>
  <c r="N88" i="7"/>
  <c r="M88" i="7"/>
  <c r="L88" i="7"/>
  <c r="K88" i="7"/>
  <c r="I88" i="7"/>
  <c r="H88" i="7"/>
  <c r="G88" i="7"/>
  <c r="F88" i="7"/>
  <c r="E88" i="7"/>
  <c r="D88" i="7"/>
  <c r="B88" i="7"/>
  <c r="C87" i="7"/>
  <c r="O87" i="7"/>
  <c r="N87" i="7"/>
  <c r="M87" i="7"/>
  <c r="L87" i="7"/>
  <c r="K87" i="7"/>
  <c r="I87" i="7"/>
  <c r="H87" i="7"/>
  <c r="G87" i="7"/>
  <c r="F87" i="7"/>
  <c r="E87" i="7"/>
  <c r="D87" i="7"/>
  <c r="B87" i="7"/>
  <c r="C86" i="7"/>
  <c r="P86" i="7"/>
  <c r="O86" i="7"/>
  <c r="N86" i="7"/>
  <c r="M86" i="7"/>
  <c r="L86" i="7"/>
  <c r="K86" i="7"/>
  <c r="I86" i="7"/>
  <c r="H86" i="7"/>
  <c r="G86" i="7"/>
  <c r="F86" i="7"/>
  <c r="E86" i="7"/>
  <c r="D86" i="7"/>
  <c r="B86" i="7"/>
  <c r="C85" i="7"/>
  <c r="P85" i="7"/>
  <c r="O85" i="7"/>
  <c r="N85" i="7"/>
  <c r="M85" i="7"/>
  <c r="L85" i="7"/>
  <c r="K85" i="7"/>
  <c r="I85" i="7"/>
  <c r="H85" i="7"/>
  <c r="G85" i="7"/>
  <c r="F85" i="7"/>
  <c r="E85" i="7"/>
  <c r="D85" i="7"/>
  <c r="B85" i="7"/>
  <c r="C84" i="7"/>
  <c r="P84" i="7"/>
  <c r="O84" i="7"/>
  <c r="N84" i="7"/>
  <c r="M84" i="7"/>
  <c r="L84" i="7"/>
  <c r="K84" i="7"/>
  <c r="I84" i="7"/>
  <c r="H84" i="7"/>
  <c r="G84" i="7"/>
  <c r="F84" i="7"/>
  <c r="E84" i="7"/>
  <c r="D84" i="7"/>
  <c r="B84" i="7"/>
  <c r="C83" i="7"/>
  <c r="P83" i="7"/>
  <c r="O83" i="7"/>
  <c r="N83" i="7"/>
  <c r="M83" i="7"/>
  <c r="L83" i="7"/>
  <c r="K83" i="7"/>
  <c r="I83" i="7"/>
  <c r="H83" i="7"/>
  <c r="G83" i="7"/>
  <c r="F83" i="7"/>
  <c r="E83" i="7"/>
  <c r="D83" i="7"/>
  <c r="B83" i="7"/>
  <c r="C82" i="7"/>
  <c r="O82" i="7"/>
  <c r="N82" i="7"/>
  <c r="M82" i="7"/>
  <c r="L82" i="7"/>
  <c r="K82" i="7"/>
  <c r="I82" i="7"/>
  <c r="H82" i="7"/>
  <c r="G82" i="7"/>
  <c r="F82" i="7"/>
  <c r="E82" i="7"/>
  <c r="D82" i="7"/>
  <c r="B82" i="7"/>
  <c r="C81" i="7"/>
  <c r="P81" i="7"/>
  <c r="O81" i="7"/>
  <c r="N81" i="7"/>
  <c r="M81" i="7"/>
  <c r="L81" i="7"/>
  <c r="K81" i="7"/>
  <c r="I81" i="7"/>
  <c r="H81" i="7"/>
  <c r="G81" i="7"/>
  <c r="F81" i="7"/>
  <c r="E81" i="7"/>
  <c r="D81" i="7"/>
  <c r="B81" i="7"/>
  <c r="C80" i="7"/>
  <c r="O80" i="7"/>
  <c r="N80" i="7"/>
  <c r="M80" i="7"/>
  <c r="L80" i="7"/>
  <c r="K80" i="7"/>
  <c r="I80" i="7"/>
  <c r="H80" i="7"/>
  <c r="G80" i="7"/>
  <c r="F80" i="7"/>
  <c r="E80" i="7"/>
  <c r="D80" i="7"/>
  <c r="B80" i="7"/>
  <c r="C79" i="7"/>
  <c r="P79" i="7"/>
  <c r="O79" i="7"/>
  <c r="N79" i="7"/>
  <c r="L79" i="7"/>
  <c r="K79" i="7"/>
  <c r="I79" i="7"/>
  <c r="H79" i="7"/>
  <c r="G79" i="7"/>
  <c r="F79" i="7"/>
  <c r="E79" i="7"/>
  <c r="D79" i="7"/>
  <c r="B79" i="7"/>
  <c r="C78" i="7"/>
  <c r="P78" i="7"/>
  <c r="O78" i="7"/>
  <c r="N78" i="7"/>
  <c r="M78" i="7"/>
  <c r="L78" i="7"/>
  <c r="K78" i="7"/>
  <c r="I78" i="7"/>
  <c r="H78" i="7"/>
  <c r="G78" i="7"/>
  <c r="F78" i="7"/>
  <c r="E78" i="7"/>
  <c r="D78" i="7"/>
  <c r="B78" i="7"/>
  <c r="C77" i="7"/>
  <c r="O77" i="7"/>
  <c r="N77" i="7"/>
  <c r="M77" i="7"/>
  <c r="L77" i="7"/>
  <c r="K77" i="7"/>
  <c r="I77" i="7"/>
  <c r="H77" i="7"/>
  <c r="G77" i="7"/>
  <c r="F77" i="7"/>
  <c r="E77" i="7"/>
  <c r="D77" i="7"/>
  <c r="B77" i="7"/>
  <c r="C76" i="7"/>
  <c r="P76" i="7"/>
  <c r="O76" i="7"/>
  <c r="N76" i="7"/>
  <c r="M76" i="7"/>
  <c r="L76" i="7"/>
  <c r="K76" i="7"/>
  <c r="I76" i="7"/>
  <c r="H76" i="7"/>
  <c r="G76" i="7"/>
  <c r="F76" i="7"/>
  <c r="E76" i="7"/>
  <c r="D76" i="7"/>
  <c r="B76" i="7"/>
  <c r="C75" i="7"/>
  <c r="P75" i="7"/>
  <c r="O75" i="7"/>
  <c r="N75" i="7"/>
  <c r="M75" i="7"/>
  <c r="L75" i="7"/>
  <c r="K75" i="7"/>
  <c r="I75" i="7"/>
  <c r="H75" i="7"/>
  <c r="G75" i="7"/>
  <c r="F75" i="7"/>
  <c r="E75" i="7"/>
  <c r="D75" i="7"/>
  <c r="B75" i="7"/>
  <c r="C74" i="7"/>
  <c r="P74" i="7"/>
  <c r="O74" i="7"/>
  <c r="N74" i="7"/>
  <c r="M74" i="7"/>
  <c r="L74" i="7"/>
  <c r="K74" i="7"/>
  <c r="I74" i="7"/>
  <c r="H74" i="7"/>
  <c r="G74" i="7"/>
  <c r="F74" i="7"/>
  <c r="E74" i="7"/>
  <c r="D74" i="7"/>
  <c r="B74" i="7"/>
  <c r="C73" i="7"/>
  <c r="P73" i="7"/>
  <c r="O73" i="7"/>
  <c r="N73" i="7"/>
  <c r="M73" i="7"/>
  <c r="L73" i="7"/>
  <c r="K73" i="7"/>
  <c r="I73" i="7"/>
  <c r="H73" i="7"/>
  <c r="G73" i="7"/>
  <c r="F73" i="7"/>
  <c r="E73" i="7"/>
  <c r="D73" i="7"/>
  <c r="B73" i="7"/>
  <c r="C72" i="7"/>
  <c r="P72" i="7"/>
  <c r="O72" i="7"/>
  <c r="N72" i="7"/>
  <c r="L72" i="7"/>
  <c r="K72" i="7"/>
  <c r="I72" i="7"/>
  <c r="H72" i="7"/>
  <c r="G72" i="7"/>
  <c r="F72" i="7"/>
  <c r="E72" i="7"/>
  <c r="D72" i="7"/>
  <c r="B72" i="7"/>
  <c r="C71" i="7"/>
  <c r="P71" i="7"/>
  <c r="O71" i="7"/>
  <c r="N71" i="7"/>
  <c r="M71" i="7"/>
  <c r="L71" i="7"/>
  <c r="K71" i="7"/>
  <c r="I71" i="7"/>
  <c r="H71" i="7"/>
  <c r="G71" i="7"/>
  <c r="F71" i="7"/>
  <c r="E71" i="7"/>
  <c r="D71" i="7"/>
  <c r="B71" i="7"/>
  <c r="C70" i="7"/>
  <c r="P70" i="7"/>
  <c r="O70" i="7"/>
  <c r="N70" i="7"/>
  <c r="M70" i="7"/>
  <c r="L70" i="7"/>
  <c r="K70" i="7"/>
  <c r="I70" i="7"/>
  <c r="H70" i="7"/>
  <c r="G70" i="7"/>
  <c r="F70" i="7"/>
  <c r="E70" i="7"/>
  <c r="D70" i="7"/>
  <c r="B70" i="7"/>
  <c r="C69" i="7"/>
  <c r="P69" i="7"/>
  <c r="O69" i="7"/>
  <c r="N69" i="7"/>
  <c r="M69" i="7"/>
  <c r="L69" i="7"/>
  <c r="K69" i="7"/>
  <c r="I69" i="7"/>
  <c r="H69" i="7"/>
  <c r="G69" i="7"/>
  <c r="F69" i="7"/>
  <c r="E69" i="7"/>
  <c r="D69" i="7"/>
  <c r="B69" i="7"/>
  <c r="C68" i="7"/>
  <c r="P68" i="7"/>
  <c r="O68" i="7"/>
  <c r="N68" i="7"/>
  <c r="M68" i="7"/>
  <c r="L68" i="7"/>
  <c r="K68" i="7"/>
  <c r="I68" i="7"/>
  <c r="H68" i="7"/>
  <c r="G68" i="7"/>
  <c r="F68" i="7"/>
  <c r="E68" i="7"/>
  <c r="D68" i="7"/>
  <c r="B68" i="7"/>
  <c r="C67" i="7"/>
  <c r="P67" i="7"/>
  <c r="O67" i="7"/>
  <c r="N67" i="7"/>
  <c r="M67" i="7"/>
  <c r="L67" i="7"/>
  <c r="K67" i="7"/>
  <c r="I67" i="7"/>
  <c r="H67" i="7"/>
  <c r="G67" i="7"/>
  <c r="F67" i="7"/>
  <c r="E67" i="7"/>
  <c r="D67" i="7"/>
  <c r="B67" i="7"/>
  <c r="C66" i="7"/>
  <c r="P66" i="7"/>
  <c r="O66" i="7"/>
  <c r="N66" i="7"/>
  <c r="M66" i="7"/>
  <c r="L66" i="7"/>
  <c r="K66" i="7"/>
  <c r="I66" i="7"/>
  <c r="H66" i="7"/>
  <c r="G66" i="7"/>
  <c r="F66" i="7"/>
  <c r="E66" i="7"/>
  <c r="D66" i="7"/>
  <c r="B66" i="7"/>
  <c r="C65" i="7"/>
  <c r="P65" i="7"/>
  <c r="O65" i="7"/>
  <c r="N65" i="7"/>
  <c r="M65" i="7"/>
  <c r="L65" i="7"/>
  <c r="K65" i="7"/>
  <c r="I65" i="7"/>
  <c r="H65" i="7"/>
  <c r="G65" i="7"/>
  <c r="F65" i="7"/>
  <c r="E65" i="7"/>
  <c r="D65" i="7"/>
  <c r="B65" i="7"/>
  <c r="C64" i="7"/>
  <c r="P64" i="7"/>
  <c r="O64" i="7"/>
  <c r="N64" i="7"/>
  <c r="M64" i="7"/>
  <c r="L64" i="7"/>
  <c r="K64" i="7"/>
  <c r="I64" i="7"/>
  <c r="H64" i="7"/>
  <c r="G64" i="7"/>
  <c r="F64" i="7"/>
  <c r="E64" i="7"/>
  <c r="D64" i="7"/>
  <c r="B64" i="7"/>
  <c r="C63" i="7"/>
  <c r="P63" i="7"/>
  <c r="O63" i="7"/>
  <c r="N63" i="7"/>
  <c r="M63" i="7"/>
  <c r="L63" i="7"/>
  <c r="K63" i="7"/>
  <c r="I63" i="7"/>
  <c r="H63" i="7"/>
  <c r="G63" i="7"/>
  <c r="F63" i="7"/>
  <c r="E63" i="7"/>
  <c r="D63" i="7"/>
  <c r="B63" i="7"/>
  <c r="C62" i="7"/>
  <c r="P62" i="7"/>
  <c r="O62" i="7"/>
  <c r="N62" i="7"/>
  <c r="M62" i="7"/>
  <c r="L62" i="7"/>
  <c r="K62" i="7"/>
  <c r="I62" i="7"/>
  <c r="H62" i="7"/>
  <c r="G62" i="7"/>
  <c r="F62" i="7"/>
  <c r="E62" i="7"/>
  <c r="D62" i="7"/>
  <c r="B62" i="7"/>
  <c r="C61" i="7"/>
  <c r="P61" i="7"/>
  <c r="O61" i="7"/>
  <c r="N61" i="7"/>
  <c r="M61" i="7"/>
  <c r="L61" i="7"/>
  <c r="K61" i="7"/>
  <c r="I61" i="7"/>
  <c r="H61" i="7"/>
  <c r="G61" i="7"/>
  <c r="F61" i="7"/>
  <c r="E61" i="7"/>
  <c r="D61" i="7"/>
  <c r="B61" i="7"/>
  <c r="C60" i="7"/>
  <c r="P60" i="7"/>
  <c r="O60" i="7"/>
  <c r="N60" i="7"/>
  <c r="M60" i="7"/>
  <c r="L60" i="7"/>
  <c r="K60" i="7"/>
  <c r="I60" i="7"/>
  <c r="H60" i="7"/>
  <c r="G60" i="7"/>
  <c r="F60" i="7"/>
  <c r="E60" i="7"/>
  <c r="D60" i="7"/>
  <c r="B60" i="7"/>
  <c r="C59" i="7"/>
  <c r="O59" i="7"/>
  <c r="N59" i="7"/>
  <c r="M59" i="7"/>
  <c r="L59" i="7"/>
  <c r="K59" i="7"/>
  <c r="I59" i="7"/>
  <c r="H59" i="7"/>
  <c r="G59" i="7"/>
  <c r="F59" i="7"/>
  <c r="E59" i="7"/>
  <c r="D59" i="7"/>
  <c r="B59" i="7"/>
  <c r="C58" i="7"/>
  <c r="P58" i="7"/>
  <c r="O58" i="7"/>
  <c r="N58" i="7"/>
  <c r="L58" i="7"/>
  <c r="K58" i="7"/>
  <c r="I58" i="7"/>
  <c r="H58" i="7"/>
  <c r="G58" i="7"/>
  <c r="F58" i="7"/>
  <c r="E58" i="7"/>
  <c r="D58" i="7"/>
  <c r="B58" i="7"/>
  <c r="C57" i="7"/>
  <c r="P57" i="7"/>
  <c r="O57" i="7"/>
  <c r="N57" i="7"/>
  <c r="M57" i="7"/>
  <c r="L57" i="7"/>
  <c r="K57" i="7"/>
  <c r="I57" i="7"/>
  <c r="H57" i="7"/>
  <c r="G57" i="7"/>
  <c r="F57" i="7"/>
  <c r="E57" i="7"/>
  <c r="D57" i="7"/>
  <c r="B57" i="7"/>
  <c r="C56" i="7"/>
  <c r="P56" i="7"/>
  <c r="O56" i="7"/>
  <c r="N56" i="7"/>
  <c r="M56" i="7"/>
  <c r="L56" i="7"/>
  <c r="K56" i="7"/>
  <c r="I56" i="7"/>
  <c r="H56" i="7"/>
  <c r="G56" i="7"/>
  <c r="F56" i="7"/>
  <c r="E56" i="7"/>
  <c r="D56" i="7"/>
  <c r="B56" i="7"/>
  <c r="C55" i="7"/>
  <c r="P55" i="7"/>
  <c r="O55" i="7"/>
  <c r="N55" i="7"/>
  <c r="M55" i="7"/>
  <c r="L55" i="7"/>
  <c r="K55" i="7"/>
  <c r="I55" i="7"/>
  <c r="H55" i="7"/>
  <c r="G55" i="7"/>
  <c r="F55" i="7"/>
  <c r="E55" i="7"/>
  <c r="D55" i="7"/>
  <c r="B55" i="7"/>
  <c r="C54" i="7"/>
  <c r="P54" i="7"/>
  <c r="O54" i="7"/>
  <c r="N54" i="7"/>
  <c r="M54" i="7"/>
  <c r="L54" i="7"/>
  <c r="K54" i="7"/>
  <c r="I54" i="7"/>
  <c r="H54" i="7"/>
  <c r="G54" i="7"/>
  <c r="F54" i="7"/>
  <c r="E54" i="7"/>
  <c r="D54" i="7"/>
  <c r="B54" i="7"/>
  <c r="C53" i="7"/>
  <c r="P53" i="7"/>
  <c r="O53" i="7"/>
  <c r="N53" i="7"/>
  <c r="M53" i="7"/>
  <c r="L53" i="7"/>
  <c r="K53" i="7"/>
  <c r="I53" i="7"/>
  <c r="H53" i="7"/>
  <c r="G53" i="7"/>
  <c r="F53" i="7"/>
  <c r="E53" i="7"/>
  <c r="D53" i="7"/>
  <c r="B53" i="7"/>
  <c r="C52" i="7"/>
  <c r="P52" i="7"/>
  <c r="O52" i="7"/>
  <c r="N52" i="7"/>
  <c r="M52" i="7"/>
  <c r="L52" i="7"/>
  <c r="K52" i="7"/>
  <c r="I52" i="7"/>
  <c r="H52" i="7"/>
  <c r="G52" i="7"/>
  <c r="F52" i="7"/>
  <c r="E52" i="7"/>
  <c r="D52" i="7"/>
  <c r="B52" i="7"/>
  <c r="C51" i="7"/>
  <c r="P51" i="7"/>
  <c r="O51" i="7"/>
  <c r="N51" i="7"/>
  <c r="M51" i="7"/>
  <c r="L51" i="7"/>
  <c r="K51" i="7"/>
  <c r="I51" i="7"/>
  <c r="H51" i="7"/>
  <c r="G51" i="7"/>
  <c r="F51" i="7"/>
  <c r="E51" i="7"/>
  <c r="D51" i="7"/>
  <c r="B51" i="7"/>
  <c r="C50" i="7"/>
  <c r="P50" i="7"/>
  <c r="O50" i="7"/>
  <c r="N50" i="7"/>
  <c r="M50" i="7"/>
  <c r="L50" i="7"/>
  <c r="K50" i="7"/>
  <c r="I50" i="7"/>
  <c r="H50" i="7"/>
  <c r="G50" i="7"/>
  <c r="F50" i="7"/>
  <c r="E50" i="7"/>
  <c r="D50" i="7"/>
  <c r="B50" i="7"/>
  <c r="C49" i="7"/>
  <c r="P49" i="7"/>
  <c r="O49" i="7"/>
  <c r="N49" i="7"/>
  <c r="M49" i="7"/>
  <c r="L49" i="7"/>
  <c r="K49" i="7"/>
  <c r="I49" i="7"/>
  <c r="H49" i="7"/>
  <c r="G49" i="7"/>
  <c r="F49" i="7"/>
  <c r="E49" i="7"/>
  <c r="D49" i="7"/>
  <c r="B49" i="7"/>
  <c r="C48" i="7"/>
  <c r="P48" i="7"/>
  <c r="O48" i="7"/>
  <c r="N48" i="7"/>
  <c r="M48" i="7"/>
  <c r="L48" i="7"/>
  <c r="K48" i="7"/>
  <c r="I48" i="7"/>
  <c r="H48" i="7"/>
  <c r="G48" i="7"/>
  <c r="F48" i="7"/>
  <c r="E48" i="7"/>
  <c r="D48" i="7"/>
  <c r="B48" i="7"/>
  <c r="C47" i="7"/>
  <c r="P47" i="7"/>
  <c r="O47" i="7"/>
  <c r="N47" i="7"/>
  <c r="M47" i="7"/>
  <c r="L47" i="7"/>
  <c r="K47" i="7"/>
  <c r="I47" i="7"/>
  <c r="H47" i="7"/>
  <c r="G47" i="7"/>
  <c r="F47" i="7"/>
  <c r="E47" i="7"/>
  <c r="D47" i="7"/>
  <c r="B47" i="7"/>
  <c r="C46" i="7"/>
  <c r="P46" i="7"/>
  <c r="O46" i="7"/>
  <c r="N46" i="7"/>
  <c r="M46" i="7"/>
  <c r="L46" i="7"/>
  <c r="K46" i="7"/>
  <c r="I46" i="7"/>
  <c r="H46" i="7"/>
  <c r="G46" i="7"/>
  <c r="F46" i="7"/>
  <c r="E46" i="7"/>
  <c r="D46" i="7"/>
  <c r="B46" i="7"/>
  <c r="C45" i="7"/>
  <c r="P45" i="7"/>
  <c r="O45" i="7"/>
  <c r="N45" i="7"/>
  <c r="M45" i="7"/>
  <c r="L45" i="7"/>
  <c r="K45" i="7"/>
  <c r="I45" i="7"/>
  <c r="H45" i="7"/>
  <c r="G45" i="7"/>
  <c r="F45" i="7"/>
  <c r="E45" i="7"/>
  <c r="D45" i="7"/>
  <c r="B45" i="7"/>
  <c r="C44" i="7"/>
  <c r="N44" i="4"/>
  <c r="P44" i="7"/>
  <c r="O44" i="7"/>
  <c r="N44" i="7"/>
  <c r="M44" i="7"/>
  <c r="L44" i="7"/>
  <c r="K44" i="7"/>
  <c r="I44" i="7"/>
  <c r="H44" i="7"/>
  <c r="G44" i="7"/>
  <c r="F44" i="7"/>
  <c r="E44" i="7"/>
  <c r="D44" i="7"/>
  <c r="B44" i="7"/>
  <c r="C43" i="7"/>
  <c r="P43" i="7"/>
  <c r="O43" i="7"/>
  <c r="N43" i="7"/>
  <c r="L43" i="7"/>
  <c r="K43" i="7"/>
  <c r="I43" i="7"/>
  <c r="H43" i="7"/>
  <c r="G43" i="7"/>
  <c r="F43" i="7"/>
  <c r="E43" i="7"/>
  <c r="D43" i="7"/>
  <c r="B43" i="7"/>
  <c r="C42" i="7"/>
  <c r="P42" i="7"/>
  <c r="O42" i="7"/>
  <c r="N42" i="7"/>
  <c r="M42" i="7"/>
  <c r="L42" i="7"/>
  <c r="K42" i="7"/>
  <c r="I42" i="7"/>
  <c r="H42" i="7"/>
  <c r="G42" i="7"/>
  <c r="F42" i="7"/>
  <c r="E42" i="7"/>
  <c r="D42" i="7"/>
  <c r="B42" i="7"/>
  <c r="C41" i="7"/>
  <c r="N41" i="4"/>
  <c r="P41" i="7"/>
  <c r="O41" i="7"/>
  <c r="N41" i="7"/>
  <c r="M41" i="7"/>
  <c r="L41" i="7"/>
  <c r="K41" i="7"/>
  <c r="I41" i="7"/>
  <c r="H41" i="7"/>
  <c r="G41" i="7"/>
  <c r="F41" i="7"/>
  <c r="E41" i="7"/>
  <c r="D41" i="7"/>
  <c r="B41" i="7"/>
  <c r="C40" i="7"/>
  <c r="P40" i="7"/>
  <c r="O40" i="7"/>
  <c r="N40" i="7"/>
  <c r="M40" i="7"/>
  <c r="L40" i="7"/>
  <c r="K40" i="7"/>
  <c r="I40" i="7"/>
  <c r="H40" i="7"/>
  <c r="G40" i="7"/>
  <c r="F40" i="7"/>
  <c r="E40" i="7"/>
  <c r="D40" i="7"/>
  <c r="B40" i="7"/>
  <c r="C39" i="7"/>
  <c r="P39" i="7"/>
  <c r="O39" i="7"/>
  <c r="N39" i="7"/>
  <c r="M39" i="7"/>
  <c r="L39" i="7"/>
  <c r="K39" i="7"/>
  <c r="I39" i="7"/>
  <c r="H39" i="7"/>
  <c r="G39" i="7"/>
  <c r="F39" i="7"/>
  <c r="E39" i="7"/>
  <c r="D39" i="7"/>
  <c r="B39" i="7"/>
  <c r="C38" i="7"/>
  <c r="P38" i="7"/>
  <c r="O38" i="7"/>
  <c r="N38" i="7"/>
  <c r="M38" i="7"/>
  <c r="L38" i="7"/>
  <c r="K38" i="7"/>
  <c r="I38" i="7"/>
  <c r="H38" i="7"/>
  <c r="G38" i="7"/>
  <c r="F38" i="7"/>
  <c r="E38" i="7"/>
  <c r="D38" i="7"/>
  <c r="B38" i="7"/>
  <c r="C37" i="7"/>
  <c r="P37" i="7"/>
  <c r="O37" i="7"/>
  <c r="N37" i="7"/>
  <c r="M37" i="7"/>
  <c r="L37" i="7"/>
  <c r="K37" i="7"/>
  <c r="I37" i="7"/>
  <c r="H37" i="7"/>
  <c r="G37" i="7"/>
  <c r="F37" i="7"/>
  <c r="E37" i="7"/>
  <c r="D37" i="7"/>
  <c r="B37" i="7"/>
  <c r="C36" i="7"/>
  <c r="P36" i="7"/>
  <c r="O36" i="7"/>
  <c r="N36" i="7"/>
  <c r="M36" i="7"/>
  <c r="L36" i="7"/>
  <c r="K36" i="7"/>
  <c r="I36" i="7"/>
  <c r="H36" i="7"/>
  <c r="G36" i="7"/>
  <c r="F36" i="7"/>
  <c r="E36" i="7"/>
  <c r="D36" i="7"/>
  <c r="B36" i="7"/>
  <c r="C35" i="7"/>
  <c r="P35" i="7"/>
  <c r="O35" i="7"/>
  <c r="N35" i="7"/>
  <c r="M35" i="7"/>
  <c r="L35" i="7"/>
  <c r="K35" i="7"/>
  <c r="I35" i="7"/>
  <c r="H35" i="7"/>
  <c r="G35" i="7"/>
  <c r="F35" i="7"/>
  <c r="E35" i="7"/>
  <c r="D35" i="7"/>
  <c r="B35" i="7"/>
  <c r="C34" i="7"/>
  <c r="P34" i="7"/>
  <c r="O34" i="7"/>
  <c r="N34" i="7"/>
  <c r="M34" i="7"/>
  <c r="L34" i="7"/>
  <c r="K34" i="7"/>
  <c r="I34" i="7"/>
  <c r="H34" i="7"/>
  <c r="G34" i="7"/>
  <c r="F34" i="7"/>
  <c r="E34" i="7"/>
  <c r="D34" i="7"/>
  <c r="B34" i="7"/>
  <c r="C33" i="7"/>
  <c r="N33" i="4"/>
  <c r="P33" i="7"/>
  <c r="O33" i="7"/>
  <c r="N33" i="7"/>
  <c r="M33" i="7"/>
  <c r="L33" i="7"/>
  <c r="K33" i="7"/>
  <c r="I33" i="7"/>
  <c r="H33" i="7"/>
  <c r="G33" i="7"/>
  <c r="F33" i="7"/>
  <c r="E33" i="7"/>
  <c r="D33" i="7"/>
  <c r="B33" i="7"/>
  <c r="C32" i="7"/>
  <c r="P32" i="7"/>
  <c r="O32" i="7"/>
  <c r="N32" i="7"/>
  <c r="M32" i="7"/>
  <c r="L32" i="7"/>
  <c r="K32" i="7"/>
  <c r="I32" i="7"/>
  <c r="H32" i="7"/>
  <c r="G32" i="7"/>
  <c r="F32" i="7"/>
  <c r="E32" i="7"/>
  <c r="D32" i="7"/>
  <c r="B32" i="7"/>
  <c r="C31" i="7"/>
  <c r="P31" i="7"/>
  <c r="O31" i="7"/>
  <c r="N31" i="7"/>
  <c r="M31" i="7"/>
  <c r="L31" i="7"/>
  <c r="K31" i="7"/>
  <c r="I31" i="7"/>
  <c r="H31" i="7"/>
  <c r="G31" i="7"/>
  <c r="F31" i="7"/>
  <c r="E31" i="7"/>
  <c r="D31" i="7"/>
  <c r="B31" i="7"/>
  <c r="C30" i="7"/>
  <c r="P30" i="7"/>
  <c r="O30" i="7"/>
  <c r="N30" i="7"/>
  <c r="M30" i="7"/>
  <c r="L30" i="7"/>
  <c r="K30" i="7"/>
  <c r="I30" i="7"/>
  <c r="H30" i="7"/>
  <c r="G30" i="7"/>
  <c r="F30" i="7"/>
  <c r="E30" i="7"/>
  <c r="D30" i="7"/>
  <c r="B30" i="7"/>
  <c r="C29" i="7"/>
  <c r="P29" i="7"/>
  <c r="O29" i="7"/>
  <c r="N29" i="7"/>
  <c r="M29" i="7"/>
  <c r="L29" i="7"/>
  <c r="K29" i="7"/>
  <c r="I29" i="7"/>
  <c r="H29" i="7"/>
  <c r="G29" i="7"/>
  <c r="F29" i="7"/>
  <c r="E29" i="7"/>
  <c r="D29" i="7"/>
  <c r="B29" i="7"/>
  <c r="C28" i="7"/>
  <c r="P28" i="7"/>
  <c r="O28" i="7"/>
  <c r="N28" i="7"/>
  <c r="M28" i="7"/>
  <c r="L28" i="7"/>
  <c r="K28" i="7"/>
  <c r="I28" i="7"/>
  <c r="H28" i="7"/>
  <c r="G28" i="7"/>
  <c r="F28" i="7"/>
  <c r="E28" i="7"/>
  <c r="D28" i="7"/>
  <c r="B28" i="7"/>
  <c r="C27" i="7"/>
  <c r="P27" i="7"/>
  <c r="O27" i="7"/>
  <c r="N27" i="7"/>
  <c r="M27" i="7"/>
  <c r="L27" i="7"/>
  <c r="K27" i="7"/>
  <c r="I27" i="7"/>
  <c r="H27" i="7"/>
  <c r="G27" i="7"/>
  <c r="F27" i="7"/>
  <c r="E27" i="7"/>
  <c r="D27" i="7"/>
  <c r="B27" i="7"/>
  <c r="C26" i="7"/>
  <c r="P26" i="7"/>
  <c r="O26" i="7"/>
  <c r="N26" i="7"/>
  <c r="M26" i="7"/>
  <c r="L26" i="7"/>
  <c r="K26" i="7"/>
  <c r="I26" i="7"/>
  <c r="H26" i="7"/>
  <c r="G26" i="7"/>
  <c r="F26" i="7"/>
  <c r="E26" i="7"/>
  <c r="D26" i="7"/>
  <c r="B26" i="7"/>
  <c r="C25" i="7"/>
  <c r="P25" i="7"/>
  <c r="O25" i="7"/>
  <c r="N25" i="7"/>
  <c r="L25" i="7"/>
  <c r="K25" i="7"/>
  <c r="I25" i="7"/>
  <c r="H25" i="7"/>
  <c r="G25" i="7"/>
  <c r="F25" i="7"/>
  <c r="E25" i="7"/>
  <c r="D25" i="7"/>
  <c r="B25" i="7"/>
  <c r="C24" i="7"/>
  <c r="O24" i="7"/>
  <c r="N24" i="7"/>
  <c r="L24" i="7"/>
  <c r="K24" i="7"/>
  <c r="I24" i="7"/>
  <c r="H24" i="7"/>
  <c r="G24" i="7"/>
  <c r="F24" i="7"/>
  <c r="E24" i="7"/>
  <c r="D24" i="7"/>
  <c r="B24" i="7"/>
  <c r="C23" i="7"/>
  <c r="P23" i="7"/>
  <c r="O23" i="7"/>
  <c r="N23" i="7"/>
  <c r="M23" i="7"/>
  <c r="L23" i="7"/>
  <c r="K23" i="7"/>
  <c r="I23" i="7"/>
  <c r="H23" i="7"/>
  <c r="G23" i="7"/>
  <c r="F23" i="7"/>
  <c r="E23" i="7"/>
  <c r="D23" i="7"/>
  <c r="B23" i="7"/>
  <c r="C22" i="7"/>
  <c r="P22" i="7"/>
  <c r="O22" i="7"/>
  <c r="N22" i="7"/>
  <c r="L22" i="7"/>
  <c r="K22" i="7"/>
  <c r="I22" i="7"/>
  <c r="H22" i="7"/>
  <c r="G22" i="7"/>
  <c r="F22" i="7"/>
  <c r="E22" i="7"/>
  <c r="D22" i="7"/>
  <c r="B22" i="7"/>
  <c r="C21" i="7"/>
  <c r="P21" i="7"/>
  <c r="O21" i="7"/>
  <c r="N21" i="7"/>
  <c r="M21" i="7"/>
  <c r="L21" i="7"/>
  <c r="K21" i="7"/>
  <c r="I21" i="7"/>
  <c r="H21" i="7"/>
  <c r="G21" i="7"/>
  <c r="F21" i="7"/>
  <c r="E21" i="7"/>
  <c r="D21" i="7"/>
  <c r="B21" i="7"/>
  <c r="C20" i="7"/>
  <c r="P20" i="7"/>
  <c r="O20" i="7"/>
  <c r="N20" i="7"/>
  <c r="M20" i="7"/>
  <c r="L20" i="7"/>
  <c r="K20" i="7"/>
  <c r="I20" i="7"/>
  <c r="H20" i="7"/>
  <c r="G20" i="7"/>
  <c r="F20" i="7"/>
  <c r="E20" i="7"/>
  <c r="D20" i="7"/>
  <c r="B20" i="7"/>
  <c r="C19" i="7"/>
  <c r="P19" i="7"/>
  <c r="O19" i="7"/>
  <c r="N19" i="7"/>
  <c r="M19" i="7"/>
  <c r="L19" i="7"/>
  <c r="K19" i="7"/>
  <c r="I19" i="7"/>
  <c r="H19" i="7"/>
  <c r="G19" i="7"/>
  <c r="F19" i="7"/>
  <c r="E19" i="7"/>
  <c r="D19" i="7"/>
  <c r="B19" i="7"/>
  <c r="C18" i="7"/>
  <c r="P18" i="7"/>
  <c r="O18" i="7"/>
  <c r="N18" i="7"/>
  <c r="M18" i="7"/>
  <c r="L18" i="7"/>
  <c r="K18" i="7"/>
  <c r="I18" i="7"/>
  <c r="H18" i="7"/>
  <c r="G18" i="7"/>
  <c r="F18" i="7"/>
  <c r="E18" i="7"/>
  <c r="D18" i="7"/>
  <c r="B18" i="7"/>
  <c r="C17" i="7"/>
  <c r="P17" i="7"/>
  <c r="O17" i="7"/>
  <c r="N17" i="7"/>
  <c r="M17" i="7"/>
  <c r="L17" i="7"/>
  <c r="K17" i="7"/>
  <c r="I17" i="7"/>
  <c r="H17" i="7"/>
  <c r="G17" i="7"/>
  <c r="F17" i="7"/>
  <c r="E17" i="7"/>
  <c r="D17" i="7"/>
  <c r="B17" i="7"/>
  <c r="C16" i="7"/>
  <c r="P16" i="7"/>
  <c r="O16" i="7"/>
  <c r="N16" i="7"/>
  <c r="M16" i="7"/>
  <c r="L16" i="7"/>
  <c r="K16" i="7"/>
  <c r="I16" i="7"/>
  <c r="H16" i="7"/>
  <c r="G16" i="7"/>
  <c r="F16" i="7"/>
  <c r="E16" i="7"/>
  <c r="D16" i="7"/>
  <c r="B16" i="7"/>
  <c r="C15" i="7"/>
  <c r="P15" i="7"/>
  <c r="O15" i="7"/>
  <c r="N15" i="7"/>
  <c r="M15" i="7"/>
  <c r="L15" i="7"/>
  <c r="K15" i="7"/>
  <c r="I15" i="7"/>
  <c r="H15" i="7"/>
  <c r="G15" i="7"/>
  <c r="F15" i="7"/>
  <c r="E15" i="7"/>
  <c r="D15" i="7"/>
  <c r="B15" i="7"/>
  <c r="C14" i="7"/>
  <c r="P14" i="7"/>
  <c r="O14" i="7"/>
  <c r="N14" i="7"/>
  <c r="M14" i="7"/>
  <c r="L14" i="7"/>
  <c r="K14" i="7"/>
  <c r="I14" i="7"/>
  <c r="H14" i="7"/>
  <c r="G14" i="7"/>
  <c r="F14" i="7"/>
  <c r="E14" i="7"/>
  <c r="D14" i="7"/>
  <c r="B14" i="7"/>
  <c r="C13" i="7"/>
  <c r="P13" i="7"/>
  <c r="O13" i="7"/>
  <c r="N13" i="7"/>
  <c r="M13" i="7"/>
  <c r="L13" i="7"/>
  <c r="K13" i="7"/>
  <c r="I13" i="7"/>
  <c r="H13" i="7"/>
  <c r="G13" i="7"/>
  <c r="F13" i="7"/>
  <c r="E13" i="7"/>
  <c r="D13" i="7"/>
  <c r="B13" i="7"/>
  <c r="C12" i="7"/>
  <c r="P12" i="7"/>
  <c r="O12" i="7"/>
  <c r="N12" i="7"/>
  <c r="M12" i="7"/>
  <c r="L12" i="7"/>
  <c r="K12" i="7"/>
  <c r="I12" i="7"/>
  <c r="H12" i="7"/>
  <c r="G12" i="7"/>
  <c r="F12" i="7"/>
  <c r="E12" i="7"/>
  <c r="D12" i="7"/>
  <c r="B12" i="7"/>
  <c r="C11" i="7"/>
  <c r="P11" i="7"/>
  <c r="O11" i="7"/>
  <c r="N11" i="7"/>
  <c r="L11" i="7"/>
  <c r="K11" i="7"/>
  <c r="I11" i="7"/>
  <c r="H11" i="7"/>
  <c r="G11" i="7"/>
  <c r="F11" i="7"/>
  <c r="E11" i="7"/>
  <c r="D11" i="7"/>
  <c r="B11" i="7"/>
  <c r="C10" i="7"/>
  <c r="P10" i="7"/>
  <c r="O10" i="7"/>
  <c r="N10" i="7"/>
  <c r="M10" i="7"/>
  <c r="L10" i="7"/>
  <c r="K10" i="7"/>
  <c r="I10" i="7"/>
  <c r="H10" i="7"/>
  <c r="G10" i="7"/>
  <c r="F10" i="7"/>
  <c r="E10" i="7"/>
  <c r="D10" i="7"/>
  <c r="B10" i="7"/>
  <c r="C9" i="7"/>
  <c r="P9" i="7"/>
  <c r="O9" i="7"/>
  <c r="N9" i="7"/>
  <c r="M9" i="7"/>
  <c r="L9" i="7"/>
  <c r="K9" i="7"/>
  <c r="I9" i="7"/>
  <c r="H9" i="7"/>
  <c r="G9" i="7"/>
  <c r="F9" i="7"/>
  <c r="E9" i="7"/>
  <c r="D9" i="7"/>
  <c r="B9" i="7"/>
  <c r="C8" i="7"/>
  <c r="P8" i="7"/>
  <c r="O8" i="7"/>
  <c r="N8" i="7"/>
  <c r="M8" i="7"/>
  <c r="L8" i="7"/>
  <c r="K8" i="7"/>
  <c r="I8" i="7"/>
  <c r="H8" i="7"/>
  <c r="G8" i="7"/>
  <c r="F8" i="7"/>
  <c r="E8" i="7"/>
  <c r="D8" i="7"/>
  <c r="B8" i="7"/>
  <c r="C7" i="7"/>
  <c r="P7" i="7"/>
  <c r="O7" i="7"/>
  <c r="N7" i="7"/>
  <c r="M7" i="7"/>
  <c r="L7" i="7"/>
  <c r="K7" i="7"/>
  <c r="I7" i="7"/>
  <c r="H7" i="7"/>
  <c r="G7" i="7"/>
  <c r="F7" i="7"/>
  <c r="E7" i="7"/>
  <c r="D7" i="7"/>
  <c r="B7" i="7"/>
  <c r="C6" i="7"/>
  <c r="P6" i="7"/>
  <c r="O6" i="7"/>
  <c r="N6" i="7"/>
  <c r="M6" i="7"/>
  <c r="L6" i="7"/>
  <c r="K6" i="7"/>
  <c r="I6" i="7"/>
  <c r="H6" i="7"/>
  <c r="G6" i="7"/>
  <c r="F6" i="7"/>
  <c r="E6" i="7"/>
  <c r="D6" i="7"/>
  <c r="B6" i="7"/>
  <c r="C5" i="7"/>
  <c r="P5" i="7"/>
  <c r="O5" i="7"/>
  <c r="N5" i="7"/>
  <c r="M5" i="7"/>
  <c r="L5" i="7"/>
  <c r="K5" i="7"/>
  <c r="R268" i="8"/>
  <c r="R267" i="8"/>
  <c r="R266" i="8"/>
  <c r="R265" i="8"/>
  <c r="R264" i="8"/>
  <c r="R263" i="8"/>
  <c r="R262" i="8"/>
  <c r="R261" i="8"/>
  <c r="R260" i="8"/>
  <c r="R259" i="8"/>
  <c r="R258" i="8"/>
  <c r="R257" i="8"/>
  <c r="R256" i="8"/>
  <c r="R255" i="8"/>
  <c r="R254" i="8"/>
  <c r="R253" i="8"/>
  <c r="R252" i="8"/>
  <c r="R251" i="8"/>
  <c r="R250" i="8"/>
  <c r="R249" i="8"/>
  <c r="R248" i="8"/>
  <c r="R247" i="8"/>
  <c r="O247" i="8"/>
  <c r="F247" i="8"/>
  <c r="G247" i="8"/>
  <c r="J247" i="8"/>
  <c r="K247" i="8" s="1"/>
  <c r="P247" i="8" s="1"/>
  <c r="Q247" i="8" s="1"/>
  <c r="L247" i="8"/>
  <c r="H247" i="8"/>
  <c r="I247" i="8"/>
  <c r="M247" i="8"/>
  <c r="N247" i="8"/>
  <c r="R246" i="8"/>
  <c r="R245" i="8"/>
  <c r="R244" i="8"/>
  <c r="R243" i="8"/>
  <c r="R242" i="8"/>
  <c r="O242" i="8"/>
  <c r="F242" i="8"/>
  <c r="G242" i="8"/>
  <c r="J242" i="8"/>
  <c r="K242" i="8"/>
  <c r="P242" i="8"/>
  <c r="Q242" i="8" s="1"/>
  <c r="L242" i="8"/>
  <c r="H242" i="8"/>
  <c r="I242" i="8"/>
  <c r="M242" i="8"/>
  <c r="N242" i="8" s="1"/>
  <c r="R241" i="8"/>
  <c r="R240" i="8"/>
  <c r="R239" i="8"/>
  <c r="R238" i="8"/>
  <c r="O238" i="8"/>
  <c r="F238" i="8"/>
  <c r="G238" i="8"/>
  <c r="J238" i="8"/>
  <c r="K238" i="8" s="1"/>
  <c r="P238" i="8" s="1"/>
  <c r="Q238" i="8" s="1"/>
  <c r="L238" i="8"/>
  <c r="H238" i="8"/>
  <c r="I238" i="8"/>
  <c r="M238" i="8"/>
  <c r="N238" i="8" s="1"/>
  <c r="R237" i="8"/>
  <c r="R236" i="8"/>
  <c r="R235" i="8"/>
  <c r="O235" i="8"/>
  <c r="P235" i="8" s="1"/>
  <c r="Q235" i="8" s="1"/>
  <c r="F235" i="8"/>
  <c r="G235" i="8"/>
  <c r="J235" i="8"/>
  <c r="K235" i="8" s="1"/>
  <c r="L235" i="8"/>
  <c r="H235" i="8"/>
  <c r="I235" i="8"/>
  <c r="M235" i="8"/>
  <c r="N235" i="8"/>
  <c r="R234" i="8"/>
  <c r="O234" i="8"/>
  <c r="F234" i="8"/>
  <c r="G234" i="8"/>
  <c r="J234" i="8"/>
  <c r="K234" i="8"/>
  <c r="P234" i="8"/>
  <c r="Q234" i="8"/>
  <c r="L234" i="8"/>
  <c r="M234" i="8" s="1"/>
  <c r="N234" i="8" s="1"/>
  <c r="H234" i="8"/>
  <c r="I234" i="8"/>
  <c r="R233" i="8"/>
  <c r="R232" i="8"/>
  <c r="R231" i="8"/>
  <c r="R230" i="8"/>
  <c r="R229" i="8"/>
  <c r="R228" i="8"/>
  <c r="O228" i="8"/>
  <c r="P228" i="8" s="1"/>
  <c r="Q228" i="8" s="1"/>
  <c r="F228" i="8"/>
  <c r="G228" i="8"/>
  <c r="J228" i="8"/>
  <c r="K228" i="8"/>
  <c r="L228" i="8"/>
  <c r="H228" i="8"/>
  <c r="I228" i="8" s="1"/>
  <c r="R227" i="8"/>
  <c r="O227" i="8"/>
  <c r="F227" i="8"/>
  <c r="G227" i="8"/>
  <c r="J227" i="8"/>
  <c r="K227" i="8" s="1"/>
  <c r="P227" i="8" s="1"/>
  <c r="Q227" i="8" s="1"/>
  <c r="L227" i="8"/>
  <c r="H227" i="8"/>
  <c r="I227" i="8" s="1"/>
  <c r="M227" i="8" s="1"/>
  <c r="N227" i="8" s="1"/>
  <c r="R226" i="8"/>
  <c r="O226" i="8"/>
  <c r="F226" i="8"/>
  <c r="G226" i="8"/>
  <c r="J226" i="8"/>
  <c r="K226" i="8" s="1"/>
  <c r="P226" i="8" s="1"/>
  <c r="Q226" i="8" s="1"/>
  <c r="L226" i="8"/>
  <c r="H226" i="8"/>
  <c r="I226" i="8"/>
  <c r="M226" i="8"/>
  <c r="N226" i="8" s="1"/>
  <c r="R225" i="8"/>
  <c r="O225" i="8"/>
  <c r="P225" i="8" s="1"/>
  <c r="Q225" i="8" s="1"/>
  <c r="F225" i="8"/>
  <c r="G225" i="8"/>
  <c r="J225" i="8"/>
  <c r="K225" i="8"/>
  <c r="L225" i="8"/>
  <c r="H225" i="8"/>
  <c r="I225" i="8" s="1"/>
  <c r="M225" i="8" s="1"/>
  <c r="N225" i="8" s="1"/>
  <c r="R224" i="8"/>
  <c r="R223" i="8"/>
  <c r="R222" i="8"/>
  <c r="O222" i="8"/>
  <c r="F222" i="8"/>
  <c r="G222" i="8"/>
  <c r="J222" i="8"/>
  <c r="K222" i="8"/>
  <c r="P222" i="8"/>
  <c r="Q222" i="8"/>
  <c r="L222" i="8"/>
  <c r="H222" i="8"/>
  <c r="I222" i="8"/>
  <c r="M222" i="8" s="1"/>
  <c r="N222" i="8" s="1"/>
  <c r="R221" i="8"/>
  <c r="O221" i="8"/>
  <c r="P221" i="8" s="1"/>
  <c r="Q221" i="8" s="1"/>
  <c r="F221" i="8"/>
  <c r="G221" i="8"/>
  <c r="J221" i="8"/>
  <c r="K221" i="8"/>
  <c r="L221" i="8"/>
  <c r="M221" i="8" s="1"/>
  <c r="N221" i="8" s="1"/>
  <c r="H221" i="8"/>
  <c r="I221" i="8"/>
  <c r="R220" i="8"/>
  <c r="O220" i="8"/>
  <c r="P220" i="8" s="1"/>
  <c r="Q220" i="8" s="1"/>
  <c r="F220" i="8"/>
  <c r="G220" i="8"/>
  <c r="J220" i="8"/>
  <c r="K220" i="8"/>
  <c r="L220" i="8"/>
  <c r="M220" i="8" s="1"/>
  <c r="N220" i="8" s="1"/>
  <c r="H220" i="8"/>
  <c r="I220" i="8" s="1"/>
  <c r="R219" i="8"/>
  <c r="R218" i="8"/>
  <c r="R217" i="8"/>
  <c r="O217" i="8"/>
  <c r="P217" i="8" s="1"/>
  <c r="Q217" i="8" s="1"/>
  <c r="F217" i="8"/>
  <c r="G217" i="8"/>
  <c r="J217" i="8"/>
  <c r="K217" i="8"/>
  <c r="L217" i="8"/>
  <c r="H217" i="8"/>
  <c r="I217" i="8" s="1"/>
  <c r="M217" i="8" s="1"/>
  <c r="N217" i="8" s="1"/>
  <c r="R216" i="8"/>
  <c r="R215" i="8"/>
  <c r="R214" i="8"/>
  <c r="R213" i="8"/>
  <c r="O213" i="8"/>
  <c r="P213" i="8" s="1"/>
  <c r="Q213" i="8" s="1"/>
  <c r="F213" i="8"/>
  <c r="G213" i="8"/>
  <c r="J213" i="8"/>
  <c r="K213" i="8"/>
  <c r="L213" i="8"/>
  <c r="M213" i="8" s="1"/>
  <c r="N213" i="8" s="1"/>
  <c r="H213" i="8"/>
  <c r="I213" i="8" s="1"/>
  <c r="R212" i="8"/>
  <c r="O212" i="8"/>
  <c r="F212" i="8"/>
  <c r="G212" i="8"/>
  <c r="J212" i="8"/>
  <c r="K212" i="8" s="1"/>
  <c r="L212" i="8"/>
  <c r="H212" i="8"/>
  <c r="I212" i="8" s="1"/>
  <c r="R211" i="8"/>
  <c r="R210" i="8"/>
  <c r="R209" i="8"/>
  <c r="R208" i="8"/>
  <c r="O208" i="8"/>
  <c r="F208" i="8"/>
  <c r="G208" i="8"/>
  <c r="J208" i="8"/>
  <c r="K208" i="8" s="1"/>
  <c r="L208" i="8"/>
  <c r="H208" i="8"/>
  <c r="I208" i="8" s="1"/>
  <c r="R207" i="8"/>
  <c r="O207" i="8"/>
  <c r="F207" i="8"/>
  <c r="G207" i="8"/>
  <c r="J207" i="8"/>
  <c r="K207" i="8" s="1"/>
  <c r="L207" i="8"/>
  <c r="H207" i="8"/>
  <c r="I207" i="8"/>
  <c r="M207" i="8"/>
  <c r="N207" i="8"/>
  <c r="R206" i="8"/>
  <c r="R205" i="8"/>
  <c r="R204" i="8"/>
  <c r="R203" i="8"/>
  <c r="R202" i="8"/>
  <c r="R201" i="8"/>
  <c r="R200" i="8"/>
  <c r="R199" i="8"/>
  <c r="R198" i="8"/>
  <c r="R197" i="8"/>
  <c r="R196" i="8"/>
  <c r="R195" i="8"/>
  <c r="R194" i="8"/>
  <c r="R193" i="8"/>
  <c r="R192" i="8"/>
  <c r="R191" i="8"/>
  <c r="R190" i="8"/>
  <c r="R189" i="8"/>
  <c r="O189" i="8"/>
  <c r="P189" i="8" s="1"/>
  <c r="Q189" i="8" s="1"/>
  <c r="F189" i="8"/>
  <c r="G189" i="8"/>
  <c r="J189" i="8"/>
  <c r="K189" i="8"/>
  <c r="L189" i="8"/>
  <c r="H189" i="8"/>
  <c r="I189" i="8" s="1"/>
  <c r="M189" i="8" s="1"/>
  <c r="N189" i="8" s="1"/>
  <c r="R188" i="8"/>
  <c r="R187" i="8"/>
  <c r="R186" i="8"/>
  <c r="R185" i="8"/>
  <c r="R184" i="8"/>
  <c r="R183" i="8"/>
  <c r="R182" i="8"/>
  <c r="R181" i="8"/>
  <c r="R180" i="8"/>
  <c r="R179" i="8"/>
  <c r="R178" i="8"/>
  <c r="R177" i="8"/>
  <c r="R176" i="8"/>
  <c r="O176" i="8"/>
  <c r="P176" i="8" s="1"/>
  <c r="Q176" i="8" s="1"/>
  <c r="F176" i="8"/>
  <c r="G176" i="8"/>
  <c r="J176" i="8"/>
  <c r="K176" i="8"/>
  <c r="L176" i="8"/>
  <c r="M176" i="8" s="1"/>
  <c r="N176" i="8" s="1"/>
  <c r="H176" i="8"/>
  <c r="I176" i="8" s="1"/>
  <c r="R175" i="8"/>
  <c r="R174" i="8"/>
  <c r="O174" i="8"/>
  <c r="F174" i="8"/>
  <c r="G174" i="8"/>
  <c r="J174" i="8"/>
  <c r="K174" i="8"/>
  <c r="P174" i="8"/>
  <c r="Q174" i="8"/>
  <c r="L174" i="8"/>
  <c r="H174" i="8"/>
  <c r="I174" i="8"/>
  <c r="M174" i="8" s="1"/>
  <c r="N174" i="8" s="1"/>
  <c r="R173" i="8"/>
  <c r="R172" i="8"/>
  <c r="O172" i="8"/>
  <c r="P172" i="8" s="1"/>
  <c r="Q172" i="8" s="1"/>
  <c r="F172" i="8"/>
  <c r="G172" i="8"/>
  <c r="J172" i="8"/>
  <c r="K172" i="8" s="1"/>
  <c r="L172" i="8"/>
  <c r="H172" i="8"/>
  <c r="I172" i="8" s="1"/>
  <c r="R171" i="8"/>
  <c r="R170" i="8"/>
  <c r="R169" i="8"/>
  <c r="R168" i="8"/>
  <c r="R167" i="8"/>
  <c r="R166" i="8"/>
  <c r="R165" i="8"/>
  <c r="R164" i="8"/>
  <c r="R163" i="8"/>
  <c r="R162" i="8"/>
  <c r="R161" i="8"/>
  <c r="R160" i="8"/>
  <c r="R159" i="8"/>
  <c r="O159" i="8"/>
  <c r="F159" i="8"/>
  <c r="G159" i="8"/>
  <c r="J159" i="8"/>
  <c r="K159" i="8" s="1"/>
  <c r="P159" i="8" s="1"/>
  <c r="Q159" i="8" s="1"/>
  <c r="L159" i="8"/>
  <c r="H159" i="8"/>
  <c r="I159" i="8" s="1"/>
  <c r="M159" i="8" s="1"/>
  <c r="N159" i="8" s="1"/>
  <c r="R158" i="8"/>
  <c r="R157" i="8"/>
  <c r="R156" i="8"/>
  <c r="R155" i="8"/>
  <c r="R154" i="8"/>
  <c r="R153" i="8"/>
  <c r="R152" i="8"/>
  <c r="R151" i="8"/>
  <c r="R150" i="8"/>
  <c r="R149" i="8"/>
  <c r="R148" i="8"/>
  <c r="O148" i="8"/>
  <c r="F148" i="8"/>
  <c r="G148" i="8"/>
  <c r="J148" i="8"/>
  <c r="K148" i="8" s="1"/>
  <c r="L148" i="8"/>
  <c r="M148" i="8" s="1"/>
  <c r="N148" i="8" s="1"/>
  <c r="H148" i="8"/>
  <c r="I148" i="8" s="1"/>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O84" i="8"/>
  <c r="P84" i="8" s="1"/>
  <c r="Q84" i="8" s="1"/>
  <c r="F84" i="8"/>
  <c r="G84" i="8"/>
  <c r="J84" i="8"/>
  <c r="K84" i="8"/>
  <c r="L84" i="8"/>
  <c r="H84" i="8"/>
  <c r="I84" i="8" s="1"/>
  <c r="R83" i="8"/>
  <c r="R82" i="8"/>
  <c r="R81" i="8"/>
  <c r="R80" i="8"/>
  <c r="R79" i="8"/>
  <c r="R78" i="8"/>
  <c r="R77" i="8"/>
  <c r="R76" i="8"/>
  <c r="R75" i="8"/>
  <c r="R74" i="8"/>
  <c r="R73" i="8"/>
  <c r="R72" i="8"/>
  <c r="O72" i="8"/>
  <c r="P72" i="8" s="1"/>
  <c r="Q72" i="8" s="1"/>
  <c r="F72" i="8"/>
  <c r="G72" i="8"/>
  <c r="J72" i="8"/>
  <c r="K72" i="8"/>
  <c r="L72" i="8"/>
  <c r="M72" i="8" s="1"/>
  <c r="N72" i="8" s="1"/>
  <c r="H72" i="8"/>
  <c r="I72" i="8" s="1"/>
  <c r="R71" i="8"/>
  <c r="O71" i="8"/>
  <c r="F71" i="8"/>
  <c r="G71" i="8"/>
  <c r="J71" i="8"/>
  <c r="K71" i="8" s="1"/>
  <c r="P71" i="8" s="1"/>
  <c r="Q71" i="8" s="1"/>
  <c r="L71" i="8"/>
  <c r="H71" i="8"/>
  <c r="I71" i="8" s="1"/>
  <c r="M71" i="8" s="1"/>
  <c r="N71" i="8" s="1"/>
  <c r="R70" i="8"/>
  <c r="R69" i="8"/>
  <c r="R68" i="8"/>
  <c r="R67" i="8"/>
  <c r="R66" i="8"/>
  <c r="R65" i="8"/>
  <c r="O65" i="8"/>
  <c r="P65" i="8" s="1"/>
  <c r="Q65" i="8" s="1"/>
  <c r="F65" i="8"/>
  <c r="G65" i="8"/>
  <c r="J65" i="8"/>
  <c r="K65" i="8"/>
  <c r="L65" i="8"/>
  <c r="M65" i="8" s="1"/>
  <c r="N65" i="8" s="1"/>
  <c r="H65" i="8"/>
  <c r="I65" i="8" s="1"/>
  <c r="R64" i="8"/>
  <c r="R63" i="8"/>
  <c r="O63" i="8"/>
  <c r="F63" i="8"/>
  <c r="G63" i="8"/>
  <c r="J63" i="8"/>
  <c r="K63" i="8" s="1"/>
  <c r="P63" i="8" s="1"/>
  <c r="Q63" i="8" s="1"/>
  <c r="L63" i="8"/>
  <c r="H63" i="8"/>
  <c r="I63" i="8" s="1"/>
  <c r="M63" i="8" s="1"/>
  <c r="N63" i="8" s="1"/>
  <c r="R62" i="8"/>
  <c r="R61" i="8"/>
  <c r="O61" i="8"/>
  <c r="P61" i="8" s="1"/>
  <c r="Q61" i="8" s="1"/>
  <c r="F61" i="8"/>
  <c r="G61" i="8"/>
  <c r="J61" i="8"/>
  <c r="K61" i="8"/>
  <c r="L61" i="8"/>
  <c r="M61" i="8" s="1"/>
  <c r="N61" i="8" s="1"/>
  <c r="H61" i="8"/>
  <c r="I61" i="8"/>
  <c r="R60" i="8"/>
  <c r="R59" i="8"/>
  <c r="R58" i="8"/>
  <c r="R57" i="8"/>
  <c r="R56" i="8"/>
  <c r="O56" i="8"/>
  <c r="F56" i="8"/>
  <c r="G56" i="8"/>
  <c r="J56" i="8"/>
  <c r="K56" i="8" s="1"/>
  <c r="L56" i="8"/>
  <c r="M56" i="8" s="1"/>
  <c r="N56" i="8" s="1"/>
  <c r="H56" i="8"/>
  <c r="I56" i="8" s="1"/>
  <c r="R55" i="8"/>
  <c r="R54" i="8"/>
  <c r="R53" i="8"/>
  <c r="R52" i="8"/>
  <c r="R51" i="8"/>
  <c r="R50" i="8"/>
  <c r="R49" i="8"/>
  <c r="R48" i="8"/>
  <c r="R47" i="8"/>
  <c r="R46" i="8"/>
  <c r="O46" i="8"/>
  <c r="F46" i="8"/>
  <c r="G46" i="8"/>
  <c r="J46" i="8"/>
  <c r="K46" i="8" s="1"/>
  <c r="P46" i="8" s="1"/>
  <c r="Q46" i="8" s="1"/>
  <c r="L46" i="8"/>
  <c r="H46" i="8"/>
  <c r="I46" i="8"/>
  <c r="M46" i="8"/>
  <c r="N46" i="8" s="1"/>
  <c r="R45" i="8"/>
  <c r="R44" i="8"/>
  <c r="R43" i="8"/>
  <c r="R42" i="8"/>
  <c r="R41" i="8"/>
  <c r="R40" i="8"/>
  <c r="R39" i="8"/>
  <c r="R38" i="8"/>
  <c r="R37" i="8"/>
  <c r="R36" i="8"/>
  <c r="R35" i="8"/>
  <c r="R34" i="8"/>
  <c r="R33" i="8"/>
  <c r="R32" i="8"/>
  <c r="R31" i="8"/>
  <c r="R30" i="8"/>
  <c r="R29" i="8"/>
  <c r="R28" i="8"/>
  <c r="R27" i="8"/>
  <c r="R26" i="8"/>
  <c r="R25" i="8"/>
  <c r="O25" i="8"/>
  <c r="P25" i="8" s="1"/>
  <c r="Q25" i="8" s="1"/>
  <c r="F25" i="8"/>
  <c r="G25" i="8"/>
  <c r="J25" i="8"/>
  <c r="K25" i="8"/>
  <c r="L25" i="8"/>
  <c r="M25" i="8" s="1"/>
  <c r="N25" i="8" s="1"/>
  <c r="H25" i="8"/>
  <c r="I25" i="8"/>
  <c r="R24" i="8"/>
  <c r="R23" i="8"/>
  <c r="R22" i="8"/>
  <c r="R21" i="8"/>
  <c r="R20" i="8"/>
  <c r="R19" i="8"/>
  <c r="R18" i="8"/>
  <c r="R17" i="8"/>
  <c r="R16" i="8"/>
  <c r="R15" i="8"/>
  <c r="R14" i="8"/>
  <c r="R13" i="8"/>
  <c r="R12" i="8"/>
  <c r="R11" i="8"/>
  <c r="R10" i="8"/>
  <c r="R9" i="8"/>
  <c r="O9" i="8"/>
  <c r="P9" i="8" s="1"/>
  <c r="Q9" i="8" s="1"/>
  <c r="F9" i="8"/>
  <c r="G9" i="8"/>
  <c r="J9" i="8"/>
  <c r="K9" i="8"/>
  <c r="L9" i="8"/>
  <c r="H9" i="8"/>
  <c r="I9" i="8" s="1"/>
  <c r="R8" i="8"/>
  <c r="I5" i="7"/>
  <c r="H5" i="7"/>
  <c r="G5" i="7"/>
  <c r="F5" i="7"/>
  <c r="E5" i="7"/>
  <c r="D5" i="7"/>
  <c r="B5" i="7"/>
  <c r="N5" i="4"/>
  <c r="N878" i="4"/>
  <c r="N877" i="4"/>
  <c r="N876" i="4"/>
  <c r="N871" i="4"/>
  <c r="N870" i="4"/>
  <c r="N869" i="4"/>
  <c r="N863" i="4"/>
  <c r="N859" i="4"/>
  <c r="N858" i="4"/>
  <c r="N854" i="4"/>
  <c r="N853" i="4"/>
  <c r="N852" i="4"/>
  <c r="N851" i="4"/>
  <c r="N850" i="4"/>
  <c r="N849" i="4"/>
  <c r="N848" i="4"/>
  <c r="N847" i="4"/>
  <c r="N846" i="4"/>
  <c r="N842" i="4"/>
  <c r="N841" i="4"/>
  <c r="N840" i="4"/>
  <c r="N839" i="4"/>
  <c r="N837" i="4"/>
  <c r="N836" i="4"/>
  <c r="N835" i="4"/>
  <c r="N833" i="4"/>
  <c r="N831" i="4"/>
  <c r="N829" i="4"/>
  <c r="N828" i="4"/>
  <c r="N824" i="4"/>
  <c r="N823" i="4"/>
  <c r="N822" i="4"/>
  <c r="N821" i="4"/>
  <c r="N820" i="4"/>
  <c r="N819" i="4"/>
  <c r="N815" i="4"/>
  <c r="N814" i="4"/>
  <c r="N813" i="4"/>
  <c r="N812" i="4"/>
  <c r="N811" i="4"/>
  <c r="N810" i="4"/>
  <c r="N809" i="4"/>
  <c r="N808" i="4"/>
  <c r="N807" i="4"/>
  <c r="N806" i="4"/>
  <c r="N805" i="4"/>
  <c r="N804" i="4"/>
  <c r="N802" i="4"/>
  <c r="N801" i="4"/>
  <c r="N800" i="4"/>
  <c r="N799" i="4"/>
  <c r="N798" i="4"/>
  <c r="N797" i="4"/>
  <c r="N796" i="4"/>
  <c r="N795" i="4"/>
  <c r="N794" i="4"/>
  <c r="N793" i="4"/>
  <c r="N791" i="4"/>
  <c r="N790" i="4"/>
  <c r="N782" i="4"/>
  <c r="N781" i="4"/>
  <c r="N780" i="4"/>
  <c r="N779" i="4"/>
  <c r="N778" i="4"/>
  <c r="N777" i="4"/>
  <c r="N776" i="4"/>
  <c r="N775" i="4"/>
  <c r="N774" i="4"/>
  <c r="N767" i="4"/>
  <c r="N766" i="4"/>
  <c r="N765" i="4"/>
  <c r="N764" i="4"/>
  <c r="N762" i="4"/>
  <c r="N761" i="4"/>
  <c r="N760" i="4"/>
  <c r="N759" i="4"/>
  <c r="N753" i="4"/>
  <c r="N752" i="4"/>
  <c r="N751" i="4"/>
  <c r="N750" i="4"/>
  <c r="N749" i="4"/>
  <c r="N748" i="4"/>
  <c r="N747" i="4"/>
  <c r="N746" i="4"/>
  <c r="N740" i="4"/>
  <c r="N738" i="4"/>
  <c r="N737" i="4"/>
  <c r="N735" i="4"/>
  <c r="N734" i="4"/>
  <c r="N733" i="4"/>
  <c r="N732" i="4"/>
  <c r="N731" i="4"/>
  <c r="N730" i="4"/>
  <c r="N729" i="4"/>
  <c r="N728" i="4"/>
  <c r="N727" i="4"/>
  <c r="N726" i="4"/>
  <c r="N725" i="4"/>
  <c r="N724" i="4"/>
  <c r="N723" i="4"/>
  <c r="N722" i="4"/>
  <c r="N721" i="4"/>
  <c r="N720" i="4"/>
  <c r="N719" i="4"/>
  <c r="N715" i="4"/>
  <c r="N713" i="4"/>
  <c r="N711" i="4"/>
  <c r="N709" i="4"/>
  <c r="N708" i="4"/>
  <c r="N706" i="4"/>
  <c r="N705" i="4"/>
  <c r="N704" i="4"/>
  <c r="N703" i="4"/>
  <c r="N702" i="4"/>
  <c r="N701" i="4"/>
  <c r="N700" i="4"/>
  <c r="N699" i="4"/>
  <c r="N698" i="4"/>
  <c r="N697" i="4"/>
  <c r="N696" i="4"/>
  <c r="N692" i="4"/>
  <c r="N690" i="4"/>
  <c r="N688" i="4"/>
  <c r="N687" i="4"/>
  <c r="N685" i="4"/>
  <c r="N684" i="4"/>
  <c r="N683" i="4"/>
  <c r="N682" i="4"/>
  <c r="N681" i="4"/>
  <c r="N679" i="4"/>
  <c r="N678" i="4"/>
  <c r="N675" i="4"/>
  <c r="N673" i="4"/>
  <c r="N672" i="4"/>
  <c r="N671" i="4"/>
  <c r="N670" i="4"/>
  <c r="N669" i="4"/>
  <c r="N668" i="4"/>
  <c r="N667" i="4"/>
  <c r="N666" i="4"/>
  <c r="N665" i="4"/>
  <c r="N663" i="4"/>
  <c r="N662" i="4"/>
  <c r="N661" i="4"/>
  <c r="N660" i="4"/>
  <c r="N659" i="4"/>
  <c r="N657" i="4"/>
  <c r="N656" i="4"/>
  <c r="N655" i="4"/>
  <c r="N654" i="4"/>
  <c r="N651" i="4"/>
  <c r="N649" i="4"/>
  <c r="N648" i="4"/>
  <c r="N647" i="4"/>
  <c r="N646" i="4"/>
  <c r="N645" i="4"/>
  <c r="N644" i="4"/>
  <c r="N643" i="4"/>
  <c r="N642" i="4"/>
  <c r="N639" i="4"/>
  <c r="N632" i="4"/>
  <c r="N631" i="4"/>
  <c r="N630" i="4"/>
  <c r="N629" i="4"/>
  <c r="N628" i="4"/>
  <c r="N624" i="4"/>
  <c r="N623" i="4"/>
  <c r="N622" i="4"/>
  <c r="N621" i="4"/>
  <c r="N620" i="4"/>
  <c r="N619" i="4"/>
  <c r="N618" i="4"/>
  <c r="N617" i="4"/>
  <c r="N616" i="4"/>
  <c r="N615" i="4"/>
  <c r="N611" i="4"/>
  <c r="N610" i="4"/>
  <c r="N600" i="4"/>
  <c r="N595" i="4"/>
  <c r="N593" i="4"/>
  <c r="N592" i="4"/>
  <c r="N591" i="4"/>
  <c r="N590" i="4"/>
  <c r="N589" i="4"/>
  <c r="N588" i="4"/>
  <c r="N587" i="4"/>
  <c r="N583" i="4"/>
  <c r="N582" i="4"/>
  <c r="N580" i="4"/>
  <c r="N579" i="4"/>
  <c r="N571" i="4"/>
  <c r="N567" i="4"/>
  <c r="N566" i="4"/>
  <c r="N564" i="4"/>
  <c r="N563" i="4"/>
  <c r="N562" i="4"/>
  <c r="N561" i="4"/>
  <c r="N560" i="4"/>
  <c r="N559" i="4"/>
  <c r="N557" i="4"/>
  <c r="N556" i="4"/>
  <c r="N555" i="4"/>
  <c r="N553" i="4"/>
  <c r="N552" i="4"/>
  <c r="N550" i="4"/>
  <c r="N549" i="4"/>
  <c r="N548" i="4"/>
  <c r="N547" i="4"/>
  <c r="N546" i="4"/>
  <c r="N543" i="4"/>
  <c r="N540" i="4"/>
  <c r="N539" i="4"/>
  <c r="N538" i="4"/>
  <c r="N537" i="4"/>
  <c r="N536" i="4"/>
  <c r="N535" i="4"/>
  <c r="N534" i="4"/>
  <c r="N533" i="4"/>
  <c r="N532" i="4"/>
  <c r="N531" i="4"/>
  <c r="N529" i="4"/>
  <c r="N528" i="4"/>
  <c r="N527" i="4"/>
  <c r="N526" i="4"/>
  <c r="N524" i="4"/>
  <c r="N519" i="4"/>
  <c r="N515" i="4"/>
  <c r="N514" i="4"/>
  <c r="N513" i="4"/>
  <c r="N512" i="4"/>
  <c r="N510" i="4"/>
  <c r="N509" i="4"/>
  <c r="N508" i="4"/>
  <c r="N507" i="4"/>
  <c r="N505" i="4"/>
  <c r="N504" i="4"/>
  <c r="N503" i="4"/>
  <c r="N502" i="4"/>
  <c r="N497" i="4"/>
  <c r="N494" i="4"/>
  <c r="N491" i="4"/>
  <c r="N490" i="4"/>
  <c r="N489" i="4"/>
  <c r="N488" i="4"/>
  <c r="N486" i="4"/>
  <c r="N485" i="4"/>
  <c r="N483" i="4"/>
  <c r="N481" i="4"/>
  <c r="N480" i="4"/>
  <c r="N479" i="4"/>
  <c r="N478" i="4"/>
  <c r="N477" i="4"/>
  <c r="N475" i="4"/>
  <c r="N474" i="4"/>
  <c r="N473" i="4"/>
  <c r="N472" i="4"/>
  <c r="N470" i="4"/>
  <c r="N469" i="4"/>
  <c r="N467" i="4"/>
  <c r="N465" i="4"/>
  <c r="N464" i="4"/>
  <c r="N463" i="4"/>
  <c r="N462" i="4"/>
  <c r="N459" i="4"/>
  <c r="N458" i="4"/>
  <c r="N457" i="4"/>
  <c r="N452" i="4"/>
  <c r="N450" i="4"/>
  <c r="N442" i="4"/>
  <c r="N440" i="4"/>
  <c r="N439" i="4"/>
  <c r="N438" i="4"/>
  <c r="N430" i="4"/>
  <c r="N413" i="4"/>
  <c r="N411" i="4"/>
  <c r="N410" i="4"/>
  <c r="N393" i="4"/>
  <c r="N392" i="4"/>
  <c r="N391" i="4"/>
  <c r="N390" i="4"/>
  <c r="N385" i="4"/>
  <c r="N384" i="4"/>
  <c r="N383" i="4"/>
  <c r="N382" i="4"/>
  <c r="N381" i="4"/>
  <c r="N380" i="4"/>
  <c r="N377" i="4"/>
  <c r="N375" i="4"/>
  <c r="N374" i="4"/>
  <c r="N373" i="4"/>
  <c r="N372" i="4"/>
  <c r="N371" i="4"/>
  <c r="N365" i="4"/>
  <c r="N364" i="4"/>
  <c r="N362" i="4"/>
  <c r="N359" i="4"/>
  <c r="N356" i="4"/>
  <c r="N353" i="4"/>
  <c r="N352" i="4"/>
  <c r="N347" i="4"/>
  <c r="N346" i="4"/>
  <c r="N344" i="4"/>
  <c r="N343" i="4"/>
  <c r="N342" i="4"/>
  <c r="N341" i="4"/>
  <c r="N338" i="4"/>
  <c r="N334" i="4"/>
  <c r="N333" i="4"/>
  <c r="N330" i="4"/>
  <c r="N329" i="4"/>
  <c r="N328" i="4"/>
  <c r="N326" i="4"/>
  <c r="N325" i="4"/>
  <c r="N324" i="4"/>
  <c r="N323" i="4"/>
  <c r="N317" i="4"/>
  <c r="N316" i="4"/>
  <c r="N314" i="4"/>
  <c r="N313" i="4"/>
  <c r="N312" i="4"/>
  <c r="N311" i="4"/>
  <c r="N309" i="4"/>
  <c r="N308" i="4"/>
  <c r="N307" i="4"/>
  <c r="N306" i="4"/>
  <c r="N303" i="4"/>
  <c r="N302" i="4"/>
  <c r="N301" i="4"/>
  <c r="N300" i="4"/>
  <c r="N299" i="4"/>
  <c r="N297" i="4"/>
  <c r="N296" i="4"/>
  <c r="N295" i="4"/>
  <c r="N294" i="4"/>
  <c r="N293" i="4"/>
  <c r="N292" i="4"/>
  <c r="N291" i="4"/>
  <c r="N290" i="4"/>
  <c r="N287" i="4"/>
  <c r="N286" i="4"/>
  <c r="N285" i="4"/>
  <c r="N281" i="4"/>
  <c r="N279" i="4"/>
  <c r="N277" i="4"/>
  <c r="N276" i="4"/>
  <c r="N272" i="4"/>
  <c r="N270" i="4"/>
  <c r="N269" i="4"/>
  <c r="N262" i="4"/>
  <c r="N261" i="4"/>
  <c r="N257" i="4"/>
  <c r="N255" i="4"/>
  <c r="N254" i="4"/>
  <c r="N252" i="4"/>
  <c r="N247" i="4"/>
  <c r="N246" i="4"/>
  <c r="N244" i="4"/>
  <c r="N241" i="4"/>
  <c r="N239" i="4"/>
  <c r="N238" i="4"/>
  <c r="N234" i="4"/>
  <c r="N233" i="4"/>
  <c r="N231" i="4"/>
  <c r="N230" i="4"/>
  <c r="N229" i="4"/>
  <c r="N228" i="4"/>
  <c r="N222" i="4"/>
  <c r="N221" i="4"/>
  <c r="N220" i="4"/>
  <c r="N219" i="4"/>
  <c r="N218" i="4"/>
  <c r="N217" i="4"/>
  <c r="N216" i="4"/>
  <c r="N214" i="4"/>
  <c r="N213" i="4"/>
  <c r="N212" i="4"/>
  <c r="N211" i="4"/>
  <c r="N207" i="4"/>
  <c r="N205" i="4"/>
  <c r="N202" i="4"/>
  <c r="N199" i="4"/>
  <c r="N197" i="4"/>
  <c r="N194" i="4"/>
  <c r="N192" i="4"/>
  <c r="N189" i="4"/>
  <c r="N188" i="4"/>
  <c r="N187" i="4"/>
  <c r="N186" i="4"/>
  <c r="N185" i="4"/>
  <c r="N184" i="4"/>
  <c r="N182" i="4"/>
  <c r="N181" i="4"/>
  <c r="N180" i="4"/>
  <c r="N179" i="4"/>
  <c r="N178" i="4"/>
  <c r="N174" i="4"/>
  <c r="N172" i="4"/>
  <c r="N169" i="4"/>
  <c r="N167" i="4"/>
  <c r="N165" i="4"/>
  <c r="N163" i="4"/>
  <c r="N153" i="4"/>
  <c r="N150" i="4"/>
  <c r="N149" i="4"/>
  <c r="N148" i="4"/>
  <c r="N146" i="4"/>
  <c r="N145" i="4"/>
  <c r="N144" i="4"/>
  <c r="N143" i="4"/>
  <c r="N142" i="4"/>
  <c r="N135" i="4"/>
  <c r="N133" i="4"/>
  <c r="N132" i="4"/>
  <c r="N130" i="4"/>
  <c r="N127" i="4"/>
  <c r="N126" i="4"/>
  <c r="N125" i="4"/>
  <c r="N124" i="4"/>
  <c r="N123" i="4"/>
  <c r="N122" i="4"/>
  <c r="N121" i="4"/>
  <c r="N118" i="4"/>
  <c r="N117" i="4"/>
  <c r="N116" i="4"/>
  <c r="N113" i="4"/>
  <c r="N107" i="4"/>
  <c r="N106" i="4"/>
  <c r="N105" i="4"/>
  <c r="N104" i="4"/>
  <c r="N103" i="4"/>
  <c r="N102" i="4"/>
  <c r="N101" i="4"/>
  <c r="N100" i="4"/>
  <c r="N99" i="4"/>
  <c r="N98" i="4"/>
  <c r="N97" i="4"/>
  <c r="N96" i="4"/>
  <c r="N92" i="4"/>
  <c r="N91" i="4"/>
  <c r="N90" i="4"/>
  <c r="N89" i="4"/>
  <c r="N88" i="4"/>
  <c r="N85" i="4"/>
  <c r="N84" i="4"/>
  <c r="N83" i="4"/>
  <c r="N78" i="4"/>
  <c r="N76" i="4"/>
  <c r="N75" i="4"/>
  <c r="N73" i="4"/>
  <c r="N71" i="4"/>
  <c r="N70" i="4"/>
  <c r="N69" i="4"/>
  <c r="N68" i="4"/>
  <c r="N67" i="4"/>
  <c r="N66" i="4"/>
  <c r="N64" i="4"/>
  <c r="N63" i="4"/>
  <c r="N62" i="4"/>
  <c r="N61" i="4"/>
  <c r="N60" i="4"/>
  <c r="N57" i="4"/>
  <c r="N56" i="4"/>
  <c r="N55" i="4"/>
  <c r="N54" i="4"/>
  <c r="N53" i="4"/>
  <c r="N52" i="4"/>
  <c r="N51" i="4"/>
  <c r="N50" i="4"/>
  <c r="N49" i="4"/>
  <c r="N48" i="4"/>
  <c r="N47" i="4"/>
  <c r="N45" i="4"/>
  <c r="N42" i="4"/>
  <c r="N40" i="4"/>
  <c r="N39" i="4"/>
  <c r="N38" i="4"/>
  <c r="N37" i="4"/>
  <c r="N36" i="4"/>
  <c r="N34" i="4"/>
  <c r="N32" i="4"/>
  <c r="N31" i="4"/>
  <c r="N30" i="4"/>
  <c r="N29" i="4"/>
  <c r="N28" i="4"/>
  <c r="N27" i="4"/>
  <c r="N26" i="4"/>
  <c r="N23" i="4"/>
  <c r="N21" i="4"/>
  <c r="N20" i="4"/>
  <c r="N19" i="4"/>
  <c r="N18" i="4"/>
  <c r="N13" i="4"/>
  <c r="N12" i="4"/>
  <c r="N10" i="4"/>
  <c r="N8" i="4"/>
  <c r="N6" i="4"/>
  <c r="N878" i="2"/>
  <c r="N877" i="2"/>
  <c r="N876" i="2"/>
  <c r="N871" i="2"/>
  <c r="N870" i="2"/>
  <c r="N869" i="2"/>
  <c r="N863" i="2"/>
  <c r="N859" i="2"/>
  <c r="N858" i="2"/>
  <c r="N854" i="2"/>
  <c r="N853" i="2"/>
  <c r="N852" i="2"/>
  <c r="N851" i="2"/>
  <c r="N850" i="2"/>
  <c r="N849" i="2"/>
  <c r="N848" i="2"/>
  <c r="N847" i="2"/>
  <c r="N846" i="2"/>
  <c r="N842" i="2"/>
  <c r="N841" i="2"/>
  <c r="N840" i="2"/>
  <c r="N839" i="2"/>
  <c r="N837" i="2"/>
  <c r="N836" i="2"/>
  <c r="N835" i="2"/>
  <c r="N833" i="2"/>
  <c r="N831" i="2"/>
  <c r="N829" i="2"/>
  <c r="N828" i="2"/>
  <c r="N824" i="2"/>
  <c r="N823" i="2"/>
  <c r="N822" i="2"/>
  <c r="N821" i="2"/>
  <c r="N820" i="2"/>
  <c r="N819" i="2"/>
  <c r="N815" i="2"/>
  <c r="N814" i="2"/>
  <c r="N813" i="2"/>
  <c r="N812" i="2"/>
  <c r="N811" i="2"/>
  <c r="N810" i="2"/>
  <c r="N809" i="2"/>
  <c r="N808" i="2"/>
  <c r="N807" i="2"/>
  <c r="N806" i="2"/>
  <c r="N805" i="2"/>
  <c r="N804" i="2"/>
  <c r="N802" i="2"/>
  <c r="N801" i="2"/>
  <c r="N800" i="2"/>
  <c r="N799" i="2"/>
  <c r="N798" i="2"/>
  <c r="N797" i="2"/>
  <c r="N796" i="2"/>
  <c r="N795" i="2"/>
  <c r="N794" i="2"/>
  <c r="N793" i="2"/>
  <c r="N791" i="2"/>
  <c r="N790" i="2"/>
  <c r="N782" i="2"/>
  <c r="N781" i="2"/>
  <c r="N780" i="2"/>
  <c r="N779" i="2"/>
  <c r="N778" i="2"/>
  <c r="N777" i="2"/>
  <c r="N776" i="2"/>
  <c r="N775" i="2"/>
  <c r="N774" i="2"/>
  <c r="N767" i="2"/>
  <c r="N766" i="2"/>
  <c r="N765" i="2"/>
  <c r="N764" i="2"/>
  <c r="N762" i="2"/>
  <c r="N761" i="2"/>
  <c r="N760" i="2"/>
  <c r="N759" i="2"/>
  <c r="N753" i="2"/>
  <c r="N752" i="2"/>
  <c r="N751" i="2"/>
  <c r="N750" i="2"/>
  <c r="N749" i="2"/>
  <c r="N748" i="2"/>
  <c r="N747" i="2"/>
  <c r="N746" i="2"/>
  <c r="N740" i="2"/>
  <c r="N738" i="2"/>
  <c r="N737" i="2"/>
  <c r="N735" i="2"/>
  <c r="N734" i="2"/>
  <c r="N733" i="2"/>
  <c r="N732" i="2"/>
  <c r="N731" i="2"/>
  <c r="N730" i="2"/>
  <c r="N729" i="2"/>
  <c r="N728" i="2"/>
  <c r="N727" i="2"/>
  <c r="N726" i="2"/>
  <c r="N725" i="2"/>
  <c r="N724" i="2"/>
  <c r="N723" i="2"/>
  <c r="N722" i="2"/>
  <c r="N721" i="2"/>
  <c r="N720" i="2"/>
  <c r="N719" i="2"/>
  <c r="N715" i="2"/>
  <c r="N713" i="2"/>
  <c r="N711" i="2"/>
  <c r="N709" i="2"/>
  <c r="N708" i="2"/>
  <c r="N706" i="2"/>
  <c r="N705" i="2"/>
  <c r="N704" i="2"/>
  <c r="N703" i="2"/>
  <c r="N702" i="2"/>
  <c r="N701" i="2"/>
  <c r="N700" i="2"/>
  <c r="N699" i="2"/>
  <c r="N698" i="2"/>
  <c r="N697" i="2"/>
  <c r="N696" i="2"/>
  <c r="N692" i="2"/>
  <c r="N690" i="2"/>
  <c r="N688" i="2"/>
  <c r="N687" i="2"/>
  <c r="N685" i="2"/>
  <c r="N684" i="2"/>
  <c r="N683" i="2"/>
  <c r="N682" i="2"/>
  <c r="N681" i="2"/>
  <c r="N679" i="2"/>
  <c r="N678" i="2"/>
  <c r="N675" i="2"/>
  <c r="N673" i="2"/>
  <c r="N672" i="2"/>
  <c r="N671" i="2"/>
  <c r="N670" i="2"/>
  <c r="N669" i="2"/>
  <c r="N668" i="2"/>
  <c r="N667" i="2"/>
  <c r="N666" i="2"/>
  <c r="N665" i="2"/>
  <c r="N663" i="2"/>
  <c r="N662" i="2"/>
  <c r="N661" i="2"/>
  <c r="N660" i="2"/>
  <c r="N659" i="2"/>
  <c r="N657" i="2"/>
  <c r="N656" i="2"/>
  <c r="N655" i="2"/>
  <c r="N654" i="2"/>
  <c r="N651" i="2"/>
  <c r="N649" i="2"/>
  <c r="N648" i="2"/>
  <c r="N647" i="2"/>
  <c r="N646" i="2"/>
  <c r="N645" i="2"/>
  <c r="N644" i="2"/>
  <c r="N643" i="2"/>
  <c r="N642" i="2"/>
  <c r="N639" i="2"/>
  <c r="N632" i="2"/>
  <c r="N631" i="2"/>
  <c r="N630" i="2"/>
  <c r="N629" i="2"/>
  <c r="N628" i="2"/>
  <c r="N624" i="2"/>
  <c r="N623" i="2"/>
  <c r="N622" i="2"/>
  <c r="N621" i="2"/>
  <c r="N620" i="2"/>
  <c r="N619" i="2"/>
  <c r="N618" i="2"/>
  <c r="N617" i="2"/>
  <c r="N616" i="2"/>
  <c r="N615" i="2"/>
  <c r="N611" i="2"/>
  <c r="N610" i="2"/>
  <c r="N600" i="2"/>
  <c r="N595" i="2"/>
  <c r="N593" i="2"/>
  <c r="N592" i="2"/>
  <c r="N591" i="2"/>
  <c r="N590" i="2"/>
  <c r="N589" i="2"/>
  <c r="N588" i="2"/>
  <c r="N587" i="2"/>
  <c r="N583" i="2"/>
  <c r="N582" i="2"/>
  <c r="N580" i="2"/>
  <c r="N579" i="2"/>
  <c r="N571" i="2"/>
  <c r="N567" i="2"/>
  <c r="N566" i="2"/>
  <c r="N564" i="2"/>
  <c r="N563" i="2"/>
  <c r="N562" i="2"/>
  <c r="N561" i="2"/>
  <c r="N560" i="2"/>
  <c r="N559" i="2"/>
  <c r="N557" i="2"/>
  <c r="N556" i="2"/>
  <c r="N555" i="2"/>
  <c r="N553" i="2"/>
  <c r="N552" i="2"/>
  <c r="N550" i="2"/>
  <c r="N549" i="2"/>
  <c r="N548" i="2"/>
  <c r="N547" i="2"/>
  <c r="N546" i="2"/>
  <c r="N543" i="2"/>
  <c r="N540" i="2"/>
  <c r="N539" i="2"/>
  <c r="N538" i="2"/>
  <c r="N537" i="2"/>
  <c r="N536" i="2"/>
  <c r="N535" i="2"/>
  <c r="N534" i="2"/>
  <c r="N533" i="2"/>
  <c r="N532" i="2"/>
  <c r="N531" i="2"/>
  <c r="N529" i="2"/>
  <c r="N528" i="2"/>
  <c r="N527" i="2"/>
  <c r="N526" i="2"/>
  <c r="N524" i="2"/>
  <c r="N519" i="2"/>
  <c r="N515" i="2"/>
  <c r="N514" i="2"/>
  <c r="N513" i="2"/>
  <c r="N512" i="2"/>
  <c r="N510" i="2"/>
  <c r="N509" i="2"/>
  <c r="N508" i="2"/>
  <c r="N507" i="2"/>
  <c r="N505" i="2"/>
  <c r="N504" i="2"/>
  <c r="N503" i="2"/>
  <c r="N502" i="2"/>
  <c r="N497" i="2"/>
  <c r="N494" i="2"/>
  <c r="N491" i="2"/>
  <c r="N490" i="2"/>
  <c r="N489" i="2"/>
  <c r="N488" i="2"/>
  <c r="N486" i="2"/>
  <c r="N485" i="2"/>
  <c r="N483" i="2"/>
  <c r="N481" i="2"/>
  <c r="N480" i="2"/>
  <c r="N479" i="2"/>
  <c r="N478" i="2"/>
  <c r="N477" i="2"/>
  <c r="N475" i="2"/>
  <c r="N474" i="2"/>
  <c r="N473" i="2"/>
  <c r="N472" i="2"/>
  <c r="N470" i="2"/>
  <c r="N469" i="2"/>
  <c r="N467" i="2"/>
  <c r="N465" i="2"/>
  <c r="N464" i="2"/>
  <c r="N463" i="2"/>
  <c r="N462" i="2"/>
  <c r="N459" i="2"/>
  <c r="N458" i="2"/>
  <c r="N457" i="2"/>
  <c r="N452" i="2"/>
  <c r="N450" i="2"/>
  <c r="N442" i="2"/>
  <c r="N440" i="2"/>
  <c r="N439" i="2"/>
  <c r="N438" i="2"/>
  <c r="N430" i="2"/>
  <c r="N413" i="2"/>
  <c r="N411" i="2"/>
  <c r="N410" i="2"/>
  <c r="N393" i="2"/>
  <c r="N392" i="2"/>
  <c r="N391" i="2"/>
  <c r="N390" i="2"/>
  <c r="N385" i="2"/>
  <c r="N384" i="2"/>
  <c r="N383" i="2"/>
  <c r="N382" i="2"/>
  <c r="N381" i="2"/>
  <c r="N380" i="2"/>
  <c r="N377" i="2"/>
  <c r="N375" i="2"/>
  <c r="N374" i="2"/>
  <c r="N373" i="2"/>
  <c r="N372" i="2"/>
  <c r="N371" i="2"/>
  <c r="N365" i="2"/>
  <c r="N364" i="2"/>
  <c r="N362" i="2"/>
  <c r="N359" i="2"/>
  <c r="N356" i="2"/>
  <c r="N353" i="2"/>
  <c r="N352" i="2"/>
  <c r="N347" i="2"/>
  <c r="N346" i="2"/>
  <c r="N344" i="2"/>
  <c r="N343" i="2"/>
  <c r="N342" i="2"/>
  <c r="N341" i="2"/>
  <c r="N338" i="2"/>
  <c r="N334" i="2"/>
  <c r="N333" i="2"/>
  <c r="N330" i="2"/>
  <c r="N329" i="2"/>
  <c r="N328" i="2"/>
  <c r="N326" i="2"/>
  <c r="N325" i="2"/>
  <c r="N324" i="2"/>
  <c r="N323" i="2"/>
  <c r="N317" i="2"/>
  <c r="N316" i="2"/>
  <c r="N314" i="2"/>
  <c r="N313" i="2"/>
  <c r="N312" i="2"/>
  <c r="N311" i="2"/>
  <c r="N309" i="2"/>
  <c r="N308" i="2"/>
  <c r="N307" i="2"/>
  <c r="N306" i="2"/>
  <c r="N303" i="2"/>
  <c r="N302" i="2"/>
  <c r="N301" i="2"/>
  <c r="N300" i="2"/>
  <c r="N299" i="2"/>
  <c r="N297" i="2"/>
  <c r="N296" i="2"/>
  <c r="N295" i="2"/>
  <c r="N294" i="2"/>
  <c r="N293" i="2"/>
  <c r="N292" i="2"/>
  <c r="N291" i="2"/>
  <c r="N290" i="2"/>
  <c r="N287" i="2"/>
  <c r="N286" i="2"/>
  <c r="N285" i="2"/>
  <c r="N281" i="2"/>
  <c r="N279" i="2"/>
  <c r="N277" i="2"/>
  <c r="N276" i="2"/>
  <c r="N272" i="2"/>
  <c r="N270" i="2"/>
  <c r="N269" i="2"/>
  <c r="N262" i="2"/>
  <c r="N261" i="2"/>
  <c r="N257" i="2"/>
  <c r="N255" i="2"/>
  <c r="N254" i="2"/>
  <c r="N252" i="2"/>
  <c r="N247" i="2"/>
  <c r="N246" i="2"/>
  <c r="N244" i="2"/>
  <c r="N241" i="2"/>
  <c r="N239" i="2"/>
  <c r="N238" i="2"/>
  <c r="N234" i="2"/>
  <c r="N233" i="2"/>
  <c r="N231" i="2"/>
  <c r="N230" i="2"/>
  <c r="N229" i="2"/>
  <c r="N228" i="2"/>
  <c r="N222" i="2"/>
  <c r="N221" i="2"/>
  <c r="N220" i="2"/>
  <c r="N219" i="2"/>
  <c r="N218" i="2"/>
  <c r="N217" i="2"/>
  <c r="N216" i="2"/>
  <c r="N214" i="2"/>
  <c r="N213" i="2"/>
  <c r="N212" i="2"/>
  <c r="N211" i="2"/>
  <c r="N207" i="2"/>
  <c r="N205" i="2"/>
  <c r="N202" i="2"/>
  <c r="N199" i="2"/>
  <c r="N197" i="2"/>
  <c r="N194" i="2"/>
  <c r="N192" i="2"/>
  <c r="N189" i="2"/>
  <c r="N188" i="2"/>
  <c r="N187" i="2"/>
  <c r="N186" i="2"/>
  <c r="N185" i="2"/>
  <c r="N184" i="2"/>
  <c r="N182" i="2"/>
  <c r="N181" i="2"/>
  <c r="N180" i="2"/>
  <c r="N179" i="2"/>
  <c r="N178" i="2"/>
  <c r="N174" i="2"/>
  <c r="N172" i="2"/>
  <c r="N169" i="2"/>
  <c r="N167" i="2"/>
  <c r="N165" i="2"/>
  <c r="N163" i="2"/>
  <c r="N153" i="2"/>
  <c r="N150" i="2"/>
  <c r="N149" i="2"/>
  <c r="N148" i="2"/>
  <c r="N146" i="2"/>
  <c r="N145" i="2"/>
  <c r="N144" i="2"/>
  <c r="N143" i="2"/>
  <c r="N142" i="2"/>
  <c r="N135" i="2"/>
  <c r="N133" i="2"/>
  <c r="N132" i="2"/>
  <c r="N130" i="2"/>
  <c r="N127" i="2"/>
  <c r="N126" i="2"/>
  <c r="N125" i="2"/>
  <c r="N124" i="2"/>
  <c r="N123" i="2"/>
  <c r="N122" i="2"/>
  <c r="N121" i="2"/>
  <c r="N118" i="2"/>
  <c r="N117" i="2"/>
  <c r="N116" i="2"/>
  <c r="N113" i="2"/>
  <c r="N107" i="2"/>
  <c r="N106" i="2"/>
  <c r="N105" i="2"/>
  <c r="N104" i="2"/>
  <c r="N103" i="2"/>
  <c r="N102" i="2"/>
  <c r="N101" i="2"/>
  <c r="N100" i="2"/>
  <c r="N99" i="2"/>
  <c r="N98" i="2"/>
  <c r="N97" i="2"/>
  <c r="N96" i="2"/>
  <c r="N92" i="2"/>
  <c r="N91" i="2"/>
  <c r="N90" i="2"/>
  <c r="N89" i="2"/>
  <c r="N88" i="2"/>
  <c r="N85" i="2"/>
  <c r="N84" i="2"/>
  <c r="N83" i="2"/>
  <c r="N78" i="2"/>
  <c r="N76" i="2"/>
  <c r="N75" i="2"/>
  <c r="N73" i="2"/>
  <c r="N71" i="2"/>
  <c r="N70" i="2"/>
  <c r="N69" i="2"/>
  <c r="N68" i="2"/>
  <c r="N67" i="2"/>
  <c r="N66" i="2"/>
  <c r="N64" i="2"/>
  <c r="N63" i="2"/>
  <c r="N62" i="2"/>
  <c r="N61" i="2"/>
  <c r="N60" i="2"/>
  <c r="N57" i="2"/>
  <c r="N56" i="2"/>
  <c r="N55" i="2"/>
  <c r="N54" i="2"/>
  <c r="N53" i="2"/>
  <c r="N52" i="2"/>
  <c r="N51" i="2"/>
  <c r="N50" i="2"/>
  <c r="N49" i="2"/>
  <c r="N48" i="2"/>
  <c r="N47" i="2"/>
  <c r="N45" i="2"/>
  <c r="N42" i="2"/>
  <c r="N40" i="2"/>
  <c r="N39" i="2"/>
  <c r="N38" i="2"/>
  <c r="N37" i="2"/>
  <c r="N36" i="2"/>
  <c r="N34" i="2"/>
  <c r="N32" i="2"/>
  <c r="N31" i="2"/>
  <c r="N30" i="2"/>
  <c r="N29" i="2"/>
  <c r="N28" i="2"/>
  <c r="N27" i="2"/>
  <c r="N26" i="2"/>
  <c r="N23" i="2"/>
  <c r="N21" i="2"/>
  <c r="N20" i="2"/>
  <c r="N19" i="2"/>
  <c r="N18" i="2"/>
  <c r="N13" i="2"/>
  <c r="N12" i="2"/>
  <c r="N10" i="2"/>
  <c r="N8" i="2"/>
  <c r="N6" i="2"/>
  <c r="N5" i="2"/>
  <c r="P118" i="11" l="1"/>
  <c r="O118" i="11"/>
  <c r="N118" i="11"/>
  <c r="O234" i="11"/>
  <c r="P234" i="11"/>
  <c r="N6" i="11"/>
  <c r="K6" i="11"/>
  <c r="K14" i="11"/>
  <c r="N14" i="11"/>
  <c r="L14" i="11"/>
  <c r="L51" i="11"/>
  <c r="O51" i="11"/>
  <c r="N51" i="11"/>
  <c r="O89" i="11"/>
  <c r="M89" i="11"/>
  <c r="L231" i="11"/>
  <c r="O231" i="11"/>
  <c r="K231" i="11"/>
  <c r="M124" i="11"/>
  <c r="P124" i="11"/>
  <c r="O124" i="11"/>
  <c r="N124" i="11"/>
  <c r="L124" i="11"/>
  <c r="K124" i="11"/>
  <c r="P156" i="11"/>
  <c r="K156" i="11"/>
  <c r="N185" i="11"/>
  <c r="M185" i="11"/>
  <c r="O185" i="11"/>
  <c r="L185" i="11"/>
  <c r="K185" i="11"/>
  <c r="P50" i="11"/>
  <c r="M50" i="11"/>
  <c r="K200" i="11"/>
  <c r="M200" i="11"/>
  <c r="P200" i="11"/>
  <c r="O200" i="11"/>
  <c r="N200" i="11"/>
  <c r="L200" i="11"/>
  <c r="K174" i="11"/>
  <c r="M174" i="11"/>
  <c r="P174" i="11"/>
  <c r="O174" i="11"/>
  <c r="N174" i="11"/>
  <c r="L174" i="11"/>
  <c r="P223" i="11"/>
  <c r="N223" i="11"/>
  <c r="L28" i="11"/>
  <c r="O28" i="11"/>
  <c r="N28" i="11"/>
  <c r="P27" i="11"/>
  <c r="M27" i="11"/>
  <c r="P39" i="11"/>
  <c r="O39" i="11"/>
  <c r="N39" i="11"/>
  <c r="L39" i="11"/>
  <c r="M39" i="11"/>
  <c r="K39" i="11"/>
  <c r="N42" i="11"/>
  <c r="P42" i="11"/>
  <c r="O42" i="11"/>
  <c r="M42" i="11"/>
  <c r="L42" i="11"/>
  <c r="K42" i="11"/>
  <c r="N121" i="11"/>
  <c r="K121" i="11"/>
  <c r="P128" i="11"/>
  <c r="O128" i="11"/>
  <c r="L128" i="11"/>
  <c r="N128" i="11"/>
  <c r="M128" i="11"/>
  <c r="K128" i="11"/>
  <c r="M100" i="11"/>
  <c r="O100" i="11"/>
  <c r="N235" i="11"/>
  <c r="O235" i="11"/>
  <c r="K235" i="11"/>
  <c r="O238" i="11"/>
  <c r="L238" i="11"/>
  <c r="L250" i="11"/>
  <c r="N250" i="11"/>
  <c r="P273" i="11"/>
  <c r="O273" i="11"/>
  <c r="K273" i="11"/>
  <c r="M297" i="11"/>
  <c r="L297" i="11"/>
  <c r="K297" i="11"/>
  <c r="O297" i="11"/>
  <c r="K330" i="11"/>
  <c r="M330" i="11"/>
  <c r="K391" i="11"/>
  <c r="P391" i="11"/>
  <c r="O391" i="11"/>
  <c r="N391" i="11"/>
  <c r="M391" i="11"/>
  <c r="P431" i="11"/>
  <c r="M431" i="11"/>
  <c r="N437" i="11"/>
  <c r="K437" i="11"/>
  <c r="K633" i="11"/>
  <c r="O633" i="11"/>
  <c r="N633" i="11"/>
  <c r="K10" i="11"/>
  <c r="M10" i="11"/>
  <c r="P35" i="11"/>
  <c r="P155" i="11"/>
  <c r="K155" i="11"/>
  <c r="N178" i="11"/>
  <c r="K178" i="11"/>
  <c r="P5" i="11"/>
  <c r="N5" i="11"/>
  <c r="M36" i="11"/>
  <c r="P36" i="11"/>
  <c r="M40" i="11"/>
  <c r="L40" i="11"/>
  <c r="L60" i="11"/>
  <c r="M60" i="11"/>
  <c r="N61" i="11"/>
  <c r="K76" i="11"/>
  <c r="O76" i="11"/>
  <c r="L100" i="11"/>
  <c r="M102" i="11"/>
  <c r="L102" i="11"/>
  <c r="O103" i="11"/>
  <c r="K186" i="11"/>
  <c r="L186" i="11"/>
  <c r="P217" i="11"/>
  <c r="O217" i="11"/>
  <c r="M217" i="11"/>
  <c r="M220" i="11"/>
  <c r="P240" i="11"/>
  <c r="O240" i="11"/>
  <c r="P245" i="11"/>
  <c r="K245" i="11"/>
  <c r="N281" i="11"/>
  <c r="L311" i="11"/>
  <c r="M311" i="11"/>
  <c r="O311" i="11"/>
  <c r="N311" i="11"/>
  <c r="L312" i="11"/>
  <c r="K312" i="11"/>
  <c r="M338" i="11"/>
  <c r="K338" i="11"/>
  <c r="M388" i="11"/>
  <c r="O388" i="11"/>
  <c r="N388" i="11"/>
  <c r="L388" i="11"/>
  <c r="K388" i="11"/>
  <c r="P452" i="11"/>
  <c r="N452" i="11"/>
  <c r="M452" i="11"/>
  <c r="L468" i="11"/>
  <c r="K468" i="11"/>
  <c r="K228" i="11"/>
  <c r="P228" i="11"/>
  <c r="L35" i="11"/>
  <c r="P48" i="11"/>
  <c r="O48" i="11"/>
  <c r="P59" i="11"/>
  <c r="N59" i="11"/>
  <c r="N69" i="11"/>
  <c r="O75" i="11"/>
  <c r="M75" i="11"/>
  <c r="P77" i="11"/>
  <c r="N92" i="11"/>
  <c r="M113" i="11"/>
  <c r="N146" i="11"/>
  <c r="K153" i="11"/>
  <c r="P153" i="11"/>
  <c r="N163" i="11"/>
  <c r="M164" i="11"/>
  <c r="N172" i="11"/>
  <c r="P179" i="11"/>
  <c r="L179" i="11"/>
  <c r="O186" i="11"/>
  <c r="M190" i="11"/>
  <c r="P194" i="11"/>
  <c r="L195" i="11"/>
  <c r="L198" i="11"/>
  <c r="O198" i="11"/>
  <c r="L203" i="11"/>
  <c r="N205" i="11"/>
  <c r="N217" i="11"/>
  <c r="O218" i="11"/>
  <c r="N218" i="11"/>
  <c r="N221" i="11"/>
  <c r="M221" i="11"/>
  <c r="L224" i="11"/>
  <c r="P242" i="11"/>
  <c r="M242" i="11"/>
  <c r="L244" i="11"/>
  <c r="L268" i="11"/>
  <c r="N293" i="11"/>
  <c r="O405" i="11"/>
  <c r="L405" i="11"/>
  <c r="K405" i="11"/>
  <c r="K451" i="11"/>
  <c r="N451" i="11"/>
  <c r="L467" i="11"/>
  <c r="O467" i="11"/>
  <c r="N467" i="11"/>
  <c r="K467" i="11"/>
  <c r="K162" i="11"/>
  <c r="P162" i="11"/>
  <c r="M162" i="11"/>
  <c r="L34" i="11"/>
  <c r="M35" i="11"/>
  <c r="P61" i="11"/>
  <c r="K61" i="11"/>
  <c r="N103" i="11"/>
  <c r="K103" i="11"/>
  <c r="M112" i="11"/>
  <c r="O112" i="11"/>
  <c r="P134" i="11"/>
  <c r="M134" i="11"/>
  <c r="P136" i="11"/>
  <c r="M136" i="11"/>
  <c r="P173" i="11"/>
  <c r="N189" i="11"/>
  <c r="P189" i="11"/>
  <c r="L189" i="11"/>
  <c r="K196" i="11"/>
  <c r="M196" i="11"/>
  <c r="L220" i="11"/>
  <c r="O220" i="11"/>
  <c r="K220" i="11"/>
  <c r="K267" i="11"/>
  <c r="P281" i="11"/>
  <c r="M281" i="11"/>
  <c r="M337" i="11"/>
  <c r="O337" i="11"/>
  <c r="L337" i="11"/>
  <c r="P426" i="11"/>
  <c r="M426" i="11"/>
  <c r="O426" i="11"/>
  <c r="N426" i="11"/>
  <c r="P14" i="11"/>
  <c r="L10" i="11"/>
  <c r="M34" i="11"/>
  <c r="K72" i="11"/>
  <c r="O72" i="11"/>
  <c r="L77" i="11"/>
  <c r="L84" i="11"/>
  <c r="N85" i="11"/>
  <c r="N87" i="11"/>
  <c r="K111" i="11"/>
  <c r="P111" i="11"/>
  <c r="L115" i="11"/>
  <c r="K117" i="11"/>
  <c r="P125" i="11"/>
  <c r="K125" i="11"/>
  <c r="O135" i="11"/>
  <c r="N135" i="11"/>
  <c r="K135" i="11"/>
  <c r="L170" i="11"/>
  <c r="O176" i="11"/>
  <c r="O188" i="11"/>
  <c r="N188" i="11"/>
  <c r="L228" i="11"/>
  <c r="P225" i="11"/>
  <c r="K238" i="11"/>
  <c r="K244" i="11"/>
  <c r="M257" i="11"/>
  <c r="P258" i="11"/>
  <c r="M258" i="11"/>
  <c r="M267" i="11"/>
  <c r="K276" i="11"/>
  <c r="N276" i="11"/>
  <c r="L277" i="11"/>
  <c r="K305" i="11"/>
  <c r="L308" i="11"/>
  <c r="L391" i="11"/>
  <c r="K81" i="11"/>
  <c r="N81" i="11"/>
  <c r="P46" i="11"/>
  <c r="N10" i="11"/>
  <c r="K12" i="11"/>
  <c r="K25" i="11"/>
  <c r="K29" i="11"/>
  <c r="N34" i="11"/>
  <c r="K36" i="11"/>
  <c r="K40" i="11"/>
  <c r="K57" i="11"/>
  <c r="K63" i="11"/>
  <c r="O71" i="11"/>
  <c r="P71" i="11"/>
  <c r="K85" i="11"/>
  <c r="O113" i="11"/>
  <c r="L113" i="11"/>
  <c r="M114" i="11"/>
  <c r="K114" i="11"/>
  <c r="M115" i="11"/>
  <c r="L162" i="11"/>
  <c r="K164" i="11"/>
  <c r="O164" i="11"/>
  <c r="O169" i="11"/>
  <c r="M169" i="11"/>
  <c r="K190" i="11"/>
  <c r="P190" i="11"/>
  <c r="P195" i="11"/>
  <c r="N195" i="11"/>
  <c r="O203" i="11"/>
  <c r="K203" i="11"/>
  <c r="M228" i="11"/>
  <c r="L235" i="11"/>
  <c r="M231" i="11"/>
  <c r="M238" i="11"/>
  <c r="K240" i="11"/>
  <c r="L247" i="11"/>
  <c r="K250" i="11"/>
  <c r="P255" i="11"/>
  <c r="L255" i="11"/>
  <c r="N257" i="11"/>
  <c r="L266" i="11"/>
  <c r="M266" i="11"/>
  <c r="O266" i="11"/>
  <c r="N267" i="11"/>
  <c r="P284" i="11"/>
  <c r="K284" i="11"/>
  <c r="N305" i="11"/>
  <c r="L306" i="11"/>
  <c r="O306" i="11"/>
  <c r="M306" i="11"/>
  <c r="K348" i="11"/>
  <c r="L370" i="11"/>
  <c r="N370" i="11"/>
  <c r="O370" i="11"/>
  <c r="K370" i="11"/>
  <c r="N425" i="11"/>
  <c r="K425" i="11"/>
  <c r="O11" i="11"/>
  <c r="P117" i="11"/>
  <c r="M117" i="11"/>
  <c r="P11" i="11"/>
  <c r="K115" i="11"/>
  <c r="P120" i="11"/>
  <c r="P121" i="11"/>
  <c r="K5" i="11"/>
  <c r="O10" i="11"/>
  <c r="L12" i="11"/>
  <c r="P16" i="11"/>
  <c r="L18" i="11"/>
  <c r="N18" i="11"/>
  <c r="L25" i="11"/>
  <c r="M29" i="11"/>
  <c r="M30" i="11"/>
  <c r="O34" i="11"/>
  <c r="L36" i="11"/>
  <c r="N40" i="11"/>
  <c r="L41" i="11"/>
  <c r="K46" i="11"/>
  <c r="M47" i="11"/>
  <c r="K48" i="11"/>
  <c r="M57" i="11"/>
  <c r="M58" i="11"/>
  <c r="K59" i="11"/>
  <c r="L67" i="11"/>
  <c r="P67" i="11"/>
  <c r="O73" i="11"/>
  <c r="L73" i="11"/>
  <c r="M82" i="11"/>
  <c r="P84" i="11"/>
  <c r="K90" i="11"/>
  <c r="O90" i="11"/>
  <c r="O96" i="11"/>
  <c r="N96" i="11"/>
  <c r="L101" i="11"/>
  <c r="N115" i="11"/>
  <c r="N117" i="11"/>
  <c r="N119" i="11"/>
  <c r="N132" i="11"/>
  <c r="O132" i="11"/>
  <c r="L153" i="11"/>
  <c r="N162" i="11"/>
  <c r="L168" i="11"/>
  <c r="N168" i="11"/>
  <c r="P167" i="11"/>
  <c r="P177" i="11"/>
  <c r="L177" i="11"/>
  <c r="K179" i="11"/>
  <c r="P186" i="11"/>
  <c r="P207" i="11"/>
  <c r="K222" i="11"/>
  <c r="N228" i="11"/>
  <c r="P224" i="11"/>
  <c r="M225" i="11"/>
  <c r="O225" i="11"/>
  <c r="M235" i="11"/>
  <c r="N238" i="11"/>
  <c r="P239" i="11"/>
  <c r="L240" i="11"/>
  <c r="K242" i="11"/>
  <c r="M247" i="11"/>
  <c r="M250" i="11"/>
  <c r="L245" i="11"/>
  <c r="M272" i="11"/>
  <c r="M273" i="11"/>
  <c r="N277" i="11"/>
  <c r="O277" i="11"/>
  <c r="L279" i="11"/>
  <c r="N297" i="11"/>
  <c r="O291" i="11"/>
  <c r="M327" i="11"/>
  <c r="K327" i="11"/>
  <c r="O342" i="11"/>
  <c r="P342" i="11"/>
  <c r="L257" i="11"/>
  <c r="K257" i="11"/>
  <c r="O267" i="11"/>
  <c r="L267" i="11"/>
  <c r="K289" i="11"/>
  <c r="N289" i="11"/>
  <c r="O305" i="11"/>
  <c r="M305" i="11"/>
  <c r="L305" i="11"/>
  <c r="N308" i="11"/>
  <c r="K308" i="11"/>
  <c r="L348" i="11"/>
  <c r="O348" i="11"/>
  <c r="P348" i="11"/>
  <c r="N348" i="11"/>
  <c r="L364" i="11"/>
  <c r="P364" i="11"/>
  <c r="O364" i="11"/>
  <c r="N364" i="11"/>
  <c r="M364" i="11"/>
  <c r="K364" i="11"/>
  <c r="N423" i="11"/>
  <c r="P424" i="11"/>
  <c r="M424" i="11"/>
  <c r="N424" i="11"/>
  <c r="L437" i="11"/>
  <c r="L389" i="11"/>
  <c r="P389" i="11"/>
  <c r="M392" i="11"/>
  <c r="L392" i="11"/>
  <c r="P422" i="11"/>
  <c r="N422" i="11"/>
  <c r="L430" i="11"/>
  <c r="L466" i="11"/>
  <c r="O466" i="11"/>
  <c r="L498" i="11"/>
  <c r="P498" i="11"/>
  <c r="O498" i="11"/>
  <c r="N498" i="11"/>
  <c r="M498" i="11"/>
  <c r="N535" i="11"/>
  <c r="M535" i="11"/>
  <c r="K632" i="11"/>
  <c r="M632" i="11"/>
  <c r="P632" i="11"/>
  <c r="L632" i="11"/>
  <c r="L147" i="11"/>
  <c r="M193" i="11"/>
  <c r="M274" i="11"/>
  <c r="K292" i="11"/>
  <c r="K298" i="11"/>
  <c r="O293" i="11"/>
  <c r="N331" i="11"/>
  <c r="O331" i="11"/>
  <c r="O356" i="11"/>
  <c r="K357" i="11"/>
  <c r="K373" i="11"/>
  <c r="P374" i="11"/>
  <c r="M372" i="11"/>
  <c r="O390" i="11"/>
  <c r="M373" i="11"/>
  <c r="L399" i="11"/>
  <c r="N400" i="11"/>
  <c r="K406" i="11"/>
  <c r="K443" i="11"/>
  <c r="K449" i="11"/>
  <c r="O449" i="11"/>
  <c r="O450" i="11"/>
  <c r="M450" i="11"/>
  <c r="M454" i="11"/>
  <c r="O454" i="11"/>
  <c r="O456" i="11"/>
  <c r="M460" i="11"/>
  <c r="N460" i="11"/>
  <c r="N466" i="11"/>
  <c r="L478" i="11"/>
  <c r="P478" i="11"/>
  <c r="K494" i="11"/>
  <c r="K560" i="11"/>
  <c r="L560" i="11"/>
  <c r="P560" i="11"/>
  <c r="O560" i="11"/>
  <c r="N560" i="11"/>
  <c r="M560" i="11"/>
  <c r="P289" i="11"/>
  <c r="P356" i="11"/>
  <c r="M359" i="11"/>
  <c r="K359" i="11"/>
  <c r="P390" i="11"/>
  <c r="L443" i="11"/>
  <c r="O440" i="11"/>
  <c r="N484" i="11"/>
  <c r="P488" i="11"/>
  <c r="N488" i="11"/>
  <c r="M488" i="11"/>
  <c r="O488" i="11"/>
  <c r="P510" i="11"/>
  <c r="N510" i="11"/>
  <c r="M510" i="11"/>
  <c r="K510" i="11"/>
  <c r="K535" i="11"/>
  <c r="N544" i="11"/>
  <c r="L544" i="11"/>
  <c r="K544" i="11"/>
  <c r="N572" i="11"/>
  <c r="P572" i="11"/>
  <c r="K572" i="11"/>
  <c r="N440" i="11"/>
  <c r="L440" i="11"/>
  <c r="N449" i="11"/>
  <c r="L449" i="11"/>
  <c r="O459" i="11"/>
  <c r="K459" i="11"/>
  <c r="N459" i="11"/>
  <c r="P600" i="11"/>
  <c r="M600" i="11"/>
  <c r="N615" i="11"/>
  <c r="K615" i="11"/>
  <c r="N779" i="11"/>
  <c r="P779" i="11"/>
  <c r="L779" i="11"/>
  <c r="K779" i="11"/>
  <c r="O779" i="11"/>
  <c r="L804" i="11"/>
  <c r="M804" i="11"/>
  <c r="N804" i="11"/>
  <c r="L15" i="11"/>
  <c r="O25" i="11"/>
  <c r="O35" i="11"/>
  <c r="L43" i="11"/>
  <c r="M64" i="11"/>
  <c r="P79" i="11"/>
  <c r="M85" i="11"/>
  <c r="L86" i="11"/>
  <c r="M87" i="11"/>
  <c r="K137" i="11"/>
  <c r="L163" i="11"/>
  <c r="O173" i="11"/>
  <c r="P193" i="11"/>
  <c r="M222" i="11"/>
  <c r="K259" i="11"/>
  <c r="P268" i="11"/>
  <c r="M277" i="11"/>
  <c r="O279" i="11"/>
  <c r="P298" i="11"/>
  <c r="O304" i="11"/>
  <c r="N321" i="11"/>
  <c r="M322" i="11"/>
  <c r="L322" i="11"/>
  <c r="M323" i="11"/>
  <c r="K323" i="11"/>
  <c r="N339" i="11"/>
  <c r="N340" i="11"/>
  <c r="K354" i="11"/>
  <c r="P357" i="11"/>
  <c r="O377" i="11"/>
  <c r="M378" i="11"/>
  <c r="K389" i="11"/>
  <c r="K390" i="11"/>
  <c r="M386" i="11"/>
  <c r="P474" i="11"/>
  <c r="M474" i="11"/>
  <c r="O600" i="11"/>
  <c r="P299" i="11"/>
  <c r="L344" i="11"/>
  <c r="M344" i="11"/>
  <c r="M371" i="11"/>
  <c r="N371" i="11"/>
  <c r="M389" i="11"/>
  <c r="K392" i="11"/>
  <c r="L411" i="11"/>
  <c r="K440" i="11"/>
  <c r="P430" i="11"/>
  <c r="P464" i="11"/>
  <c r="K464" i="11"/>
  <c r="K500" i="11"/>
  <c r="N500" i="11"/>
  <c r="M500" i="11"/>
  <c r="L500" i="11"/>
  <c r="P505" i="11"/>
  <c r="N505" i="11"/>
  <c r="M505" i="11"/>
  <c r="L505" i="11"/>
  <c r="K505" i="11"/>
  <c r="M580" i="11"/>
  <c r="K580" i="11"/>
  <c r="P580" i="11"/>
  <c r="O580" i="11"/>
  <c r="N580" i="11"/>
  <c r="L580" i="11"/>
  <c r="M597" i="11"/>
  <c r="L597" i="11"/>
  <c r="N597" i="11"/>
  <c r="P597" i="11"/>
  <c r="O597" i="11"/>
  <c r="K597" i="11"/>
  <c r="N614" i="11"/>
  <c r="K614" i="11"/>
  <c r="K637" i="11"/>
  <c r="L637" i="11"/>
  <c r="O637" i="11"/>
  <c r="N637" i="11"/>
  <c r="O464" i="11"/>
  <c r="P542" i="11"/>
  <c r="N542" i="11"/>
  <c r="M542" i="11"/>
  <c r="L542" i="11"/>
  <c r="M567" i="11"/>
  <c r="O567" i="11"/>
  <c r="N567" i="11"/>
  <c r="K567" i="11"/>
  <c r="P503" i="11"/>
  <c r="L503" i="11"/>
  <c r="O529" i="11"/>
  <c r="O539" i="11"/>
  <c r="N553" i="11"/>
  <c r="K554" i="11"/>
  <c r="N558" i="11"/>
  <c r="P589" i="11"/>
  <c r="N589" i="11"/>
  <c r="P606" i="11"/>
  <c r="M606" i="11"/>
  <c r="L606" i="11"/>
  <c r="O606" i="11"/>
  <c r="N638" i="11"/>
  <c r="L638" i="11"/>
  <c r="N665" i="11"/>
  <c r="K665" i="11"/>
  <c r="K764" i="11"/>
  <c r="N764" i="11"/>
  <c r="O764" i="11"/>
  <c r="M764" i="11"/>
  <c r="L764" i="11"/>
  <c r="P764" i="11"/>
  <c r="P777" i="11"/>
  <c r="N777" i="11"/>
  <c r="K801" i="11"/>
  <c r="P801" i="11"/>
  <c r="N801" i="11"/>
  <c r="M801" i="11"/>
  <c r="L801" i="11"/>
  <c r="O801" i="11"/>
  <c r="L554" i="11"/>
  <c r="P559" i="11"/>
  <c r="L559" i="11"/>
  <c r="L582" i="11"/>
  <c r="O582" i="11"/>
  <c r="L613" i="11"/>
  <c r="K613" i="11"/>
  <c r="N613" i="11"/>
  <c r="K806" i="11"/>
  <c r="N806" i="11"/>
  <c r="M806" i="11"/>
  <c r="P806" i="11"/>
  <c r="P497" i="11"/>
  <c r="K497" i="11"/>
  <c r="L532" i="11"/>
  <c r="N532" i="11"/>
  <c r="K536" i="11"/>
  <c r="M554" i="11"/>
  <c r="M552" i="11"/>
  <c r="O552" i="11"/>
  <c r="P612" i="11"/>
  <c r="M612" i="11"/>
  <c r="P648" i="11"/>
  <c r="O648" i="11"/>
  <c r="N648" i="11"/>
  <c r="K648" i="11"/>
  <c r="P649" i="11"/>
  <c r="L649" i="11"/>
  <c r="K649" i="11"/>
  <c r="N649" i="11"/>
  <c r="K687" i="11"/>
  <c r="O687" i="11"/>
  <c r="N687" i="11"/>
  <c r="M687" i="11"/>
  <c r="L687" i="11"/>
  <c r="P687" i="11"/>
  <c r="O386" i="11"/>
  <c r="P446" i="11"/>
  <c r="N486" i="11"/>
  <c r="P491" i="11"/>
  <c r="M495" i="11"/>
  <c r="L530" i="11"/>
  <c r="O530" i="11"/>
  <c r="L536" i="11"/>
  <c r="O554" i="11"/>
  <c r="K555" i="11"/>
  <c r="K624" i="11"/>
  <c r="O624" i="11"/>
  <c r="N624" i="11"/>
  <c r="K721" i="11"/>
  <c r="M721" i="11"/>
  <c r="L721" i="11"/>
  <c r="N721" i="11"/>
  <c r="P544" i="11"/>
  <c r="K591" i="11"/>
  <c r="N591" i="11"/>
  <c r="M591" i="11"/>
  <c r="K593" i="11"/>
  <c r="O593" i="11"/>
  <c r="O713" i="11"/>
  <c r="N713" i="11"/>
  <c r="M713" i="11"/>
  <c r="L713" i="11"/>
  <c r="K713" i="11"/>
  <c r="P713" i="11"/>
  <c r="O810" i="11"/>
  <c r="P810" i="11"/>
  <c r="N810" i="11"/>
  <c r="K810" i="11"/>
  <c r="L810" i="11"/>
  <c r="M489" i="11"/>
  <c r="M467" i="11"/>
  <c r="K493" i="11"/>
  <c r="O474" i="11"/>
  <c r="M503" i="11"/>
  <c r="K504" i="11"/>
  <c r="M513" i="11"/>
  <c r="P494" i="11"/>
  <c r="L518" i="11"/>
  <c r="K519" i="11"/>
  <c r="O528" i="11"/>
  <c r="M529" i="11"/>
  <c r="K539" i="11"/>
  <c r="K543" i="11"/>
  <c r="L546" i="11"/>
  <c r="K553" i="11"/>
  <c r="O555" i="11"/>
  <c r="K556" i="11"/>
  <c r="L558" i="11"/>
  <c r="O566" i="11"/>
  <c r="N566" i="11"/>
  <c r="K568" i="11"/>
  <c r="O544" i="11"/>
  <c r="L588" i="11"/>
  <c r="M588" i="11"/>
  <c r="M589" i="11"/>
  <c r="P602" i="11"/>
  <c r="M602" i="11"/>
  <c r="L602" i="11"/>
  <c r="O602" i="11"/>
  <c r="P603" i="11"/>
  <c r="K606" i="11"/>
  <c r="L630" i="11"/>
  <c r="N634" i="11"/>
  <c r="L634" i="11"/>
  <c r="K634" i="11"/>
  <c r="M674" i="11"/>
  <c r="K736" i="11"/>
  <c r="N736" i="11"/>
  <c r="P803" i="11"/>
  <c r="L803" i="11"/>
  <c r="P308" i="11"/>
  <c r="O320" i="11"/>
  <c r="M335" i="11"/>
  <c r="P335" i="11"/>
  <c r="M349" i="11"/>
  <c r="M350" i="11"/>
  <c r="M351" i="11"/>
  <c r="P372" i="11"/>
  <c r="M404" i="11"/>
  <c r="L394" i="11"/>
  <c r="O489" i="11"/>
  <c r="L497" i="11"/>
  <c r="N503" i="11"/>
  <c r="M487" i="11"/>
  <c r="N513" i="11"/>
  <c r="M518" i="11"/>
  <c r="N527" i="11"/>
  <c r="K530" i="11"/>
  <c r="M532" i="11"/>
  <c r="L534" i="11"/>
  <c r="P534" i="11"/>
  <c r="M539" i="11"/>
  <c r="K540" i="11"/>
  <c r="M546" i="11"/>
  <c r="P555" i="11"/>
  <c r="L556" i="11"/>
  <c r="M558" i="11"/>
  <c r="L568" i="11"/>
  <c r="N582" i="11"/>
  <c r="K583" i="11"/>
  <c r="L583" i="11"/>
  <c r="O585" i="11"/>
  <c r="M585" i="11"/>
  <c r="O589" i="11"/>
  <c r="O572" i="11"/>
  <c r="N606" i="11"/>
  <c r="K609" i="11"/>
  <c r="L609" i="11"/>
  <c r="N609" i="11"/>
  <c r="N636" i="11"/>
  <c r="K636" i="11"/>
  <c r="K676" i="11"/>
  <c r="O676" i="11"/>
  <c r="N676" i="11"/>
  <c r="M676" i="11"/>
  <c r="L676" i="11"/>
  <c r="P676" i="11"/>
  <c r="P807" i="11"/>
  <c r="L807" i="11"/>
  <c r="M807" i="11"/>
  <c r="M557" i="11"/>
  <c r="L572" i="11"/>
  <c r="K647" i="11"/>
  <c r="M651" i="11"/>
  <c r="K653" i="11"/>
  <c r="M634" i="11"/>
  <c r="O634" i="11"/>
  <c r="N683" i="11"/>
  <c r="L689" i="11"/>
  <c r="N715" i="11"/>
  <c r="N723" i="11"/>
  <c r="N743" i="11"/>
  <c r="K745" i="11"/>
  <c r="M762" i="11"/>
  <c r="M778" i="11"/>
  <c r="P780" i="11"/>
  <c r="L780" i="11"/>
  <c r="K819" i="11"/>
  <c r="K831" i="11"/>
  <c r="M855" i="11"/>
  <c r="O855" i="11"/>
  <c r="N855" i="11"/>
  <c r="K855" i="11"/>
  <c r="M856" i="11"/>
  <c r="O856" i="11"/>
  <c r="L856" i="11"/>
  <c r="K856" i="11"/>
  <c r="P881" i="11"/>
  <c r="O881" i="11"/>
  <c r="N881" i="11"/>
  <c r="M881" i="11"/>
  <c r="L881" i="11"/>
  <c r="K881" i="11"/>
  <c r="L903" i="11"/>
  <c r="K903" i="11"/>
  <c r="P903" i="11"/>
  <c r="M630" i="11"/>
  <c r="L685" i="11"/>
  <c r="O659" i="11"/>
  <c r="M665" i="11"/>
  <c r="L711" i="11"/>
  <c r="L759" i="11"/>
  <c r="O792" i="11"/>
  <c r="M792" i="11"/>
  <c r="O802" i="11"/>
  <c r="L802" i="11"/>
  <c r="P815" i="11"/>
  <c r="M815" i="11"/>
  <c r="K815" i="11"/>
  <c r="P819" i="11"/>
  <c r="O846" i="11"/>
  <c r="N846" i="11"/>
  <c r="M846" i="11"/>
  <c r="L846" i="11"/>
  <c r="P851" i="11"/>
  <c r="L851" i="11"/>
  <c r="N851" i="11"/>
  <c r="K851" i="11"/>
  <c r="L862" i="11"/>
  <c r="K870" i="11"/>
  <c r="N870" i="11"/>
  <c r="O875" i="11"/>
  <c r="N875" i="11"/>
  <c r="M875" i="11"/>
  <c r="L875" i="11"/>
  <c r="K875" i="11"/>
  <c r="M878" i="11"/>
  <c r="P878" i="11"/>
  <c r="O878" i="11"/>
  <c r="K878" i="11"/>
  <c r="O964" i="11"/>
  <c r="N964" i="11"/>
  <c r="L964" i="11"/>
  <c r="K964" i="11"/>
  <c r="P964" i="11"/>
  <c r="M666" i="11"/>
  <c r="M685" i="11"/>
  <c r="M711" i="11"/>
  <c r="M759" i="11"/>
  <c r="K768" i="11"/>
  <c r="O823" i="11"/>
  <c r="M823" i="11"/>
  <c r="L823" i="11"/>
  <c r="O868" i="11"/>
  <c r="N868" i="11"/>
  <c r="M868" i="11"/>
  <c r="L868" i="11"/>
  <c r="K868" i="11"/>
  <c r="P633" i="11"/>
  <c r="M637" i="11"/>
  <c r="N685" i="11"/>
  <c r="N711" i="11"/>
  <c r="K717" i="11"/>
  <c r="K739" i="11"/>
  <c r="O746" i="11"/>
  <c r="K746" i="11"/>
  <c r="N759" i="11"/>
  <c r="L762" i="11"/>
  <c r="K762" i="11"/>
  <c r="L768" i="11"/>
  <c r="O814" i="11"/>
  <c r="N814" i="11"/>
  <c r="M814" i="11"/>
  <c r="K814" i="11"/>
  <c r="L824" i="11"/>
  <c r="M824" i="11"/>
  <c r="K824" i="11"/>
  <c r="P848" i="11"/>
  <c r="O848" i="11"/>
  <c r="N848" i="11"/>
  <c r="M848" i="11"/>
  <c r="P861" i="11"/>
  <c r="N861" i="11"/>
  <c r="M861" i="11"/>
  <c r="L861" i="11"/>
  <c r="K861" i="11"/>
  <c r="O897" i="11"/>
  <c r="N897" i="11"/>
  <c r="L897" i="11"/>
  <c r="K904" i="11"/>
  <c r="P904" i="11"/>
  <c r="N904" i="11"/>
  <c r="L904" i="11"/>
  <c r="N952" i="11"/>
  <c r="K952" i="11"/>
  <c r="K590" i="11"/>
  <c r="O604" i="11"/>
  <c r="N607" i="11"/>
  <c r="M635" i="11"/>
  <c r="O685" i="11"/>
  <c r="L686" i="11"/>
  <c r="M692" i="11"/>
  <c r="M673" i="11"/>
  <c r="O711" i="11"/>
  <c r="K715" i="11"/>
  <c r="O716" i="11"/>
  <c r="L717" i="11"/>
  <c r="P727" i="11"/>
  <c r="L739" i="11"/>
  <c r="P740" i="11"/>
  <c r="K743" i="11"/>
  <c r="P752" i="11"/>
  <c r="P754" i="11"/>
  <c r="O759" i="11"/>
  <c r="M768" i="11"/>
  <c r="P769" i="11"/>
  <c r="L769" i="11"/>
  <c r="L772" i="11"/>
  <c r="O790" i="11"/>
  <c r="M790" i="11"/>
  <c r="L766" i="11"/>
  <c r="O816" i="11"/>
  <c r="N822" i="11"/>
  <c r="O822" i="11"/>
  <c r="K822" i="11"/>
  <c r="M849" i="11"/>
  <c r="L849" i="11"/>
  <c r="K849" i="11"/>
  <c r="K885" i="11"/>
  <c r="N885" i="11"/>
  <c r="P916" i="11"/>
  <c r="L916" i="11"/>
  <c r="K651" i="11"/>
  <c r="L683" i="11"/>
  <c r="P685" i="11"/>
  <c r="L658" i="11"/>
  <c r="L695" i="11"/>
  <c r="N717" i="11"/>
  <c r="L723" i="11"/>
  <c r="P706" i="11"/>
  <c r="M739" i="11"/>
  <c r="P742" i="11"/>
  <c r="K771" i="11"/>
  <c r="N771" i="11"/>
  <c r="O781" i="11"/>
  <c r="K852" i="11"/>
  <c r="N852" i="11"/>
  <c r="M833" i="11"/>
  <c r="K963" i="11"/>
  <c r="N963" i="11"/>
  <c r="L718" i="11"/>
  <c r="O768" i="11"/>
  <c r="N768" i="11"/>
  <c r="M766" i="11"/>
  <c r="N820" i="11"/>
  <c r="K820" i="11"/>
  <c r="L833" i="11"/>
  <c r="K833" i="11"/>
  <c r="M831" i="11"/>
  <c r="O831" i="11"/>
  <c r="K882" i="11"/>
  <c r="N882" i="11"/>
  <c r="L882" i="11"/>
  <c r="M965" i="11"/>
  <c r="P965" i="11"/>
  <c r="N965" i="11"/>
  <c r="L965" i="11"/>
  <c r="L811" i="11"/>
  <c r="N813" i="11"/>
  <c r="O817" i="11"/>
  <c r="O826" i="11"/>
  <c r="L854" i="11"/>
  <c r="L860" i="11"/>
  <c r="L877" i="11"/>
  <c r="O879" i="11"/>
  <c r="L880" i="11"/>
  <c r="O895" i="11"/>
  <c r="K896" i="11"/>
  <c r="N898" i="11"/>
  <c r="L899" i="11"/>
  <c r="K900" i="11"/>
  <c r="O905" i="11"/>
  <c r="L906" i="11"/>
  <c r="K907" i="11"/>
  <c r="L911" i="11"/>
  <c r="N933" i="11"/>
  <c r="L934" i="11"/>
  <c r="K935" i="11"/>
  <c r="M913" i="11"/>
  <c r="O913" i="11"/>
  <c r="N948" i="11"/>
  <c r="K949" i="11"/>
  <c r="K958" i="11"/>
  <c r="M959" i="11"/>
  <c r="O766" i="11"/>
  <c r="M811" i="11"/>
  <c r="K842" i="11"/>
  <c r="M854" i="11"/>
  <c r="K858" i="11"/>
  <c r="P860" i="11"/>
  <c r="K864" i="11"/>
  <c r="P832" i="11"/>
  <c r="K873" i="11"/>
  <c r="M877" i="11"/>
  <c r="P880" i="11"/>
  <c r="P895" i="11"/>
  <c r="L896" i="11"/>
  <c r="P898" i="11"/>
  <c r="L900" i="11"/>
  <c r="L907" i="11"/>
  <c r="M911" i="11"/>
  <c r="P885" i="11"/>
  <c r="P933" i="11"/>
  <c r="L935" i="11"/>
  <c r="O948" i="11"/>
  <c r="L949" i="11"/>
  <c r="K961" i="11"/>
  <c r="L858" i="11"/>
  <c r="N864" i="11"/>
  <c r="K865" i="11"/>
  <c r="M873" i="11"/>
  <c r="M845" i="11"/>
  <c r="N877" i="11"/>
  <c r="M896" i="11"/>
  <c r="M900" i="11"/>
  <c r="M907" i="11"/>
  <c r="N911" i="11"/>
  <c r="M918" i="11"/>
  <c r="K919" i="11"/>
  <c r="K920" i="11"/>
  <c r="N949" i="11"/>
  <c r="L961" i="11"/>
  <c r="O951" i="11"/>
  <c r="P956" i="11"/>
  <c r="M958" i="11"/>
  <c r="O963" i="11"/>
  <c r="M718" i="11"/>
  <c r="L809" i="11"/>
  <c r="K847" i="11"/>
  <c r="O858" i="11"/>
  <c r="O864" i="11"/>
  <c r="N873" i="11"/>
  <c r="K892" i="11"/>
  <c r="N896" i="11"/>
  <c r="N900" i="11"/>
  <c r="K902" i="11"/>
  <c r="M905" i="11"/>
  <c r="N907" i="11"/>
  <c r="K909" i="11"/>
  <c r="P911" i="11"/>
  <c r="K915" i="11"/>
  <c r="N918" i="11"/>
  <c r="L919" i="11"/>
  <c r="N919" i="11"/>
  <c r="L920" i="11"/>
  <c r="K925" i="11"/>
  <c r="M926" i="11"/>
  <c r="M928" i="11"/>
  <c r="K929" i="11"/>
  <c r="K931" i="11"/>
  <c r="N935" i="11"/>
  <c r="K937" i="11"/>
  <c r="P949" i="11"/>
  <c r="N951" i="11"/>
  <c r="K953" i="11"/>
  <c r="N956" i="11"/>
  <c r="P959" i="11"/>
  <c r="M961" i="11"/>
  <c r="K966" i="11"/>
  <c r="M967" i="11"/>
  <c r="K968" i="11"/>
  <c r="L870" i="11"/>
  <c r="N920" i="11"/>
  <c r="N929" i="11"/>
  <c r="L953" i="11"/>
  <c r="N961" i="11"/>
  <c r="L931" i="11"/>
  <c r="N966" i="11"/>
  <c r="O967" i="11"/>
  <c r="N968" i="11"/>
  <c r="L819" i="11"/>
  <c r="L885" i="11"/>
  <c r="P920" i="11"/>
  <c r="K933" i="11"/>
  <c r="P961" i="11"/>
  <c r="N152" i="11"/>
  <c r="L152" i="11"/>
  <c r="O201" i="11"/>
  <c r="P201" i="11"/>
  <c r="N201" i="11"/>
  <c r="M201" i="11"/>
  <c r="L236" i="11"/>
  <c r="P236" i="11"/>
  <c r="O236" i="11"/>
  <c r="O712" i="11"/>
  <c r="N712" i="11"/>
  <c r="M712" i="11"/>
  <c r="L712" i="11"/>
  <c r="P712" i="11"/>
  <c r="K712" i="11"/>
  <c r="L828" i="11"/>
  <c r="P828" i="11"/>
  <c r="O828" i="11"/>
  <c r="M828" i="11"/>
  <c r="N828" i="11"/>
  <c r="K828" i="11"/>
  <c r="P844" i="11"/>
  <c r="L844" i="11"/>
  <c r="K844" i="11"/>
  <c r="O844" i="11"/>
  <c r="N844" i="11"/>
  <c r="M844" i="11"/>
  <c r="M893" i="11"/>
  <c r="K893" i="11"/>
  <c r="O893" i="11"/>
  <c r="N893" i="11"/>
  <c r="P893" i="11"/>
  <c r="L893" i="11"/>
  <c r="L5" i="11"/>
  <c r="P6" i="11"/>
  <c r="M14" i="11"/>
  <c r="O14" i="11"/>
  <c r="P15" i="11"/>
  <c r="O20" i="11"/>
  <c r="K21" i="11"/>
  <c r="N23" i="11"/>
  <c r="N27" i="11"/>
  <c r="K28" i="11"/>
  <c r="N30" i="11"/>
  <c r="P32" i="11"/>
  <c r="K38" i="11"/>
  <c r="O43" i="11"/>
  <c r="P47" i="11"/>
  <c r="N50" i="11"/>
  <c r="K51" i="11"/>
  <c r="N58" i="11"/>
  <c r="P60" i="11"/>
  <c r="O66" i="11"/>
  <c r="O69" i="11"/>
  <c r="P72" i="11"/>
  <c r="N75" i="11"/>
  <c r="L76" i="11"/>
  <c r="O78" i="11"/>
  <c r="O81" i="11"/>
  <c r="M86" i="11"/>
  <c r="P86" i="11"/>
  <c r="N89" i="11"/>
  <c r="L90" i="11"/>
  <c r="M91" i="11"/>
  <c r="O91" i="11"/>
  <c r="N93" i="11"/>
  <c r="P95" i="11"/>
  <c r="N102" i="11"/>
  <c r="O110" i="11"/>
  <c r="P112" i="11"/>
  <c r="L121" i="11"/>
  <c r="O122" i="11"/>
  <c r="P122" i="11"/>
  <c r="M129" i="11"/>
  <c r="L143" i="11"/>
  <c r="K143" i="11"/>
  <c r="N145" i="11"/>
  <c r="M145" i="11"/>
  <c r="O145" i="11"/>
  <c r="L145" i="11"/>
  <c r="N156" i="11"/>
  <c r="O156" i="11"/>
  <c r="L156" i="11"/>
  <c r="L165" i="11"/>
  <c r="K166" i="11"/>
  <c r="K168" i="11"/>
  <c r="P168" i="11"/>
  <c r="K173" i="11"/>
  <c r="M171" i="11"/>
  <c r="K184" i="11"/>
  <c r="O191" i="11"/>
  <c r="M191" i="11"/>
  <c r="L191" i="11"/>
  <c r="K191" i="11"/>
  <c r="M192" i="11"/>
  <c r="L192" i="11"/>
  <c r="K192" i="11"/>
  <c r="K202" i="11"/>
  <c r="M202" i="11"/>
  <c r="L202" i="11"/>
  <c r="L204" i="11"/>
  <c r="K206" i="11"/>
  <c r="M206" i="11"/>
  <c r="O226" i="11"/>
  <c r="L227" i="11"/>
  <c r="M227" i="11"/>
  <c r="K227" i="11"/>
  <c r="K229" i="11"/>
  <c r="M232" i="11"/>
  <c r="L232" i="11"/>
  <c r="K232" i="11"/>
  <c r="K234" i="11"/>
  <c r="N237" i="11"/>
  <c r="L237" i="11"/>
  <c r="K237" i="11"/>
  <c r="K243" i="11"/>
  <c r="P247" i="11"/>
  <c r="O247" i="11"/>
  <c r="N247" i="11"/>
  <c r="L252" i="11"/>
  <c r="K252" i="11"/>
  <c r="N254" i="11"/>
  <c r="N258" i="11"/>
  <c r="P270" i="11"/>
  <c r="L270" i="11"/>
  <c r="M253" i="11"/>
  <c r="O253" i="11"/>
  <c r="P271" i="11"/>
  <c r="N271" i="11"/>
  <c r="M278" i="11"/>
  <c r="O278" i="11"/>
  <c r="M283" i="11"/>
  <c r="N295" i="11"/>
  <c r="L296" i="11"/>
  <c r="L294" i="11"/>
  <c r="P294" i="11"/>
  <c r="M310" i="11"/>
  <c r="P310" i="11"/>
  <c r="N310" i="11"/>
  <c r="L310" i="11"/>
  <c r="P324" i="11"/>
  <c r="K324" i="11"/>
  <c r="O324" i="11"/>
  <c r="N324" i="11"/>
  <c r="M324" i="11"/>
  <c r="L324" i="11"/>
  <c r="M336" i="11"/>
  <c r="O336" i="11"/>
  <c r="K336" i="11"/>
  <c r="P336" i="11"/>
  <c r="O349" i="11"/>
  <c r="N349" i="11"/>
  <c r="M361" i="11"/>
  <c r="K361" i="11"/>
  <c r="O361" i="11"/>
  <c r="P361" i="11"/>
  <c r="N361" i="11"/>
  <c r="L361" i="11"/>
  <c r="K129" i="11"/>
  <c r="O133" i="11"/>
  <c r="N133" i="11"/>
  <c r="L133" i="11"/>
  <c r="O140" i="11"/>
  <c r="L140" i="11"/>
  <c r="O151" i="11"/>
  <c r="M151" i="11"/>
  <c r="K165" i="11"/>
  <c r="P197" i="11"/>
  <c r="L197" i="11"/>
  <c r="K197" i="11"/>
  <c r="N208" i="11"/>
  <c r="L208" i="11"/>
  <c r="K208" i="11"/>
  <c r="N353" i="11"/>
  <c r="K353" i="11"/>
  <c r="P485" i="11"/>
  <c r="L485" i="11"/>
  <c r="K485" i="11"/>
  <c r="O485" i="11"/>
  <c r="N485" i="11"/>
  <c r="M485" i="11"/>
  <c r="K639" i="11"/>
  <c r="O639" i="11"/>
  <c r="L639" i="11"/>
  <c r="N639" i="11"/>
  <c r="N704" i="11"/>
  <c r="L704" i="11"/>
  <c r="K704" i="11"/>
  <c r="O704" i="11"/>
  <c r="M704" i="11"/>
  <c r="P20" i="11"/>
  <c r="L21" i="11"/>
  <c r="O23" i="11"/>
  <c r="O27" i="11"/>
  <c r="M28" i="11"/>
  <c r="O30" i="11"/>
  <c r="L38" i="11"/>
  <c r="K41" i="11"/>
  <c r="O50" i="11"/>
  <c r="M51" i="11"/>
  <c r="O58" i="11"/>
  <c r="P69" i="11"/>
  <c r="P75" i="11"/>
  <c r="M76" i="11"/>
  <c r="P78" i="11"/>
  <c r="P81" i="11"/>
  <c r="P89" i="11"/>
  <c r="M90" i="11"/>
  <c r="O93" i="11"/>
  <c r="O102" i="11"/>
  <c r="P110" i="11"/>
  <c r="L118" i="11"/>
  <c r="L119" i="11"/>
  <c r="K119" i="11"/>
  <c r="O119" i="11"/>
  <c r="M121" i="11"/>
  <c r="K134" i="11"/>
  <c r="L134" i="11"/>
  <c r="K138" i="11"/>
  <c r="P138" i="11"/>
  <c r="N138" i="11"/>
  <c r="O141" i="11"/>
  <c r="L141" i="11"/>
  <c r="K146" i="11"/>
  <c r="O146" i="11"/>
  <c r="M146" i="11"/>
  <c r="M166" i="11"/>
  <c r="K169" i="11"/>
  <c r="M168" i="11"/>
  <c r="M178" i="11"/>
  <c r="L206" i="11"/>
  <c r="P206" i="11"/>
  <c r="K217" i="11"/>
  <c r="K256" i="11"/>
  <c r="O256" i="11"/>
  <c r="M245" i="11"/>
  <c r="M304" i="11"/>
  <c r="K45" i="11"/>
  <c r="K80" i="11"/>
  <c r="K83" i="11"/>
  <c r="O254" i="11"/>
  <c r="K254" i="11"/>
  <c r="M254" i="11"/>
  <c r="L254" i="11"/>
  <c r="K393" i="11"/>
  <c r="O393" i="11"/>
  <c r="N393" i="11"/>
  <c r="P393" i="11"/>
  <c r="M393" i="11"/>
  <c r="L393" i="11"/>
  <c r="O483" i="11"/>
  <c r="M483" i="11"/>
  <c r="L483" i="11"/>
  <c r="N483" i="11"/>
  <c r="K483" i="11"/>
  <c r="K26" i="11"/>
  <c r="K62" i="11"/>
  <c r="N165" i="11"/>
  <c r="P165" i="11"/>
  <c r="M165" i="11"/>
  <c r="K204" i="11"/>
  <c r="O204" i="11"/>
  <c r="N204" i="11"/>
  <c r="M204" i="11"/>
  <c r="K219" i="11"/>
  <c r="L253" i="11"/>
  <c r="N253" i="11"/>
  <c r="K253" i="11"/>
  <c r="N24" i="11"/>
  <c r="M26" i="11"/>
  <c r="M49" i="11"/>
  <c r="M62" i="11"/>
  <c r="M74" i="11"/>
  <c r="L151" i="11"/>
  <c r="L74" i="11"/>
  <c r="L88" i="11"/>
  <c r="K116" i="11"/>
  <c r="L129" i="11"/>
  <c r="P129" i="11"/>
  <c r="N129" i="11"/>
  <c r="N256" i="11"/>
  <c r="L256" i="11"/>
  <c r="M282" i="11"/>
  <c r="K282" i="11"/>
  <c r="P283" i="11"/>
  <c r="K283" i="11"/>
  <c r="O283" i="11"/>
  <c r="L283" i="11"/>
  <c r="O294" i="11"/>
  <c r="K295" i="11"/>
  <c r="O295" i="11"/>
  <c r="M295" i="11"/>
  <c r="L295" i="11"/>
  <c r="M41" i="11"/>
  <c r="N86" i="11"/>
  <c r="L116" i="11"/>
  <c r="L155" i="11"/>
  <c r="N171" i="11"/>
  <c r="L171" i="11"/>
  <c r="N214" i="11"/>
  <c r="K214" i="11"/>
  <c r="N239" i="11"/>
  <c r="M239" i="11"/>
  <c r="L239" i="11"/>
  <c r="K239" i="11"/>
  <c r="P248" i="11"/>
  <c r="N248" i="11"/>
  <c r="L248" i="11"/>
  <c r="O258" i="11"/>
  <c r="K258" i="11"/>
  <c r="L258" i="11"/>
  <c r="M280" i="11"/>
  <c r="P280" i="11"/>
  <c r="K280" i="11"/>
  <c r="N280" i="11"/>
  <c r="L280" i="11"/>
  <c r="N285" i="11"/>
  <c r="K285" i="11"/>
  <c r="K294" i="11"/>
  <c r="O296" i="11"/>
  <c r="P296" i="11"/>
  <c r="K296" i="11"/>
  <c r="K304" i="11"/>
  <c r="L304" i="11"/>
  <c r="O345" i="11"/>
  <c r="M345" i="11"/>
  <c r="L345" i="11"/>
  <c r="N345" i="11"/>
  <c r="L416" i="11"/>
  <c r="P416" i="11"/>
  <c r="O416" i="11"/>
  <c r="N416" i="11"/>
  <c r="M416" i="11"/>
  <c r="K416" i="11"/>
  <c r="K429" i="11"/>
  <c r="N429" i="11"/>
  <c r="L6" i="11"/>
  <c r="M9" i="11"/>
  <c r="M12" i="11"/>
  <c r="N15" i="11"/>
  <c r="L17" i="11"/>
  <c r="M19" i="11"/>
  <c r="O21" i="11"/>
  <c r="N26" i="11"/>
  <c r="P28" i="11"/>
  <c r="L29" i="11"/>
  <c r="K32" i="11"/>
  <c r="P33" i="11"/>
  <c r="P38" i="11"/>
  <c r="M45" i="11"/>
  <c r="K47" i="11"/>
  <c r="N49" i="11"/>
  <c r="P51" i="11"/>
  <c r="L57" i="11"/>
  <c r="K60" i="11"/>
  <c r="N62" i="11"/>
  <c r="L63" i="11"/>
  <c r="N64" i="11"/>
  <c r="K66" i="11"/>
  <c r="M68" i="11"/>
  <c r="O70" i="11"/>
  <c r="L72" i="11"/>
  <c r="N74" i="11"/>
  <c r="P76" i="11"/>
  <c r="M80" i="11"/>
  <c r="N83" i="11"/>
  <c r="O86" i="11"/>
  <c r="N88" i="11"/>
  <c r="P90" i="11"/>
  <c r="M92" i="11"/>
  <c r="L95" i="11"/>
  <c r="N97" i="11"/>
  <c r="O99" i="11"/>
  <c r="K112" i="11"/>
  <c r="L114" i="11"/>
  <c r="N116" i="11"/>
  <c r="L120" i="11"/>
  <c r="N120" i="11"/>
  <c r="K130" i="11"/>
  <c r="N131" i="11"/>
  <c r="K131" i="11"/>
  <c r="K133" i="11"/>
  <c r="M143" i="11"/>
  <c r="L148" i="11"/>
  <c r="N151" i="11"/>
  <c r="M152" i="11"/>
  <c r="N154" i="11"/>
  <c r="M154" i="11"/>
  <c r="K154" i="11"/>
  <c r="M155" i="11"/>
  <c r="P166" i="11"/>
  <c r="L172" i="11"/>
  <c r="O172" i="11"/>
  <c r="O171" i="11"/>
  <c r="K182" i="11"/>
  <c r="M182" i="11"/>
  <c r="L182" i="11"/>
  <c r="N187" i="11"/>
  <c r="L187" i="11"/>
  <c r="K187" i="11"/>
  <c r="M187" i="11"/>
  <c r="P187" i="11"/>
  <c r="M197" i="11"/>
  <c r="P199" i="11"/>
  <c r="N199" i="11"/>
  <c r="O205" i="11"/>
  <c r="K205" i="11"/>
  <c r="M208" i="11"/>
  <c r="L215" i="11"/>
  <c r="M215" i="11"/>
  <c r="K215" i="11"/>
  <c r="N216" i="11"/>
  <c r="K216" i="11"/>
  <c r="L207" i="11"/>
  <c r="N245" i="11"/>
  <c r="P249" i="11"/>
  <c r="L249" i="11"/>
  <c r="K249" i="11"/>
  <c r="K251" i="11"/>
  <c r="M252" i="11"/>
  <c r="K255" i="11"/>
  <c r="O255" i="11"/>
  <c r="O245" i="11"/>
  <c r="O260" i="11"/>
  <c r="M248" i="11"/>
  <c r="K270" i="11"/>
  <c r="K271" i="11"/>
  <c r="P253" i="11"/>
  <c r="K278" i="11"/>
  <c r="K350" i="11"/>
  <c r="N350" i="11"/>
  <c r="L350" i="11"/>
  <c r="N381" i="11"/>
  <c r="K381" i="11"/>
  <c r="O381" i="11"/>
  <c r="K19" i="11"/>
  <c r="K68" i="11"/>
  <c r="L97" i="11"/>
  <c r="N219" i="11"/>
  <c r="L219" i="11"/>
  <c r="N226" i="11"/>
  <c r="M226" i="11"/>
  <c r="L226" i="11"/>
  <c r="K226" i="11"/>
  <c r="P22" i="11"/>
  <c r="L45" i="11"/>
  <c r="M88" i="11"/>
  <c r="P91" i="11"/>
  <c r="K152" i="11"/>
  <c r="L194" i="11"/>
  <c r="N194" i="11"/>
  <c r="M194" i="11"/>
  <c r="K194" i="11"/>
  <c r="M219" i="11"/>
  <c r="P219" i="11"/>
  <c r="N234" i="11"/>
  <c r="M234" i="11"/>
  <c r="L234" i="11"/>
  <c r="M236" i="11"/>
  <c r="M6" i="11"/>
  <c r="N22" i="11"/>
  <c r="K23" i="11"/>
  <c r="O49" i="11"/>
  <c r="K50" i="11"/>
  <c r="O62" i="11"/>
  <c r="K64" i="11"/>
  <c r="O74" i="11"/>
  <c r="K78" i="11"/>
  <c r="N80" i="11"/>
  <c r="O88" i="11"/>
  <c r="K89" i="11"/>
  <c r="O97" i="11"/>
  <c r="K99" i="11"/>
  <c r="K110" i="11"/>
  <c r="O116" i="11"/>
  <c r="K140" i="11"/>
  <c r="N169" i="11"/>
  <c r="P169" i="11"/>
  <c r="O168" i="11"/>
  <c r="M181" i="11"/>
  <c r="N181" i="11"/>
  <c r="L181" i="11"/>
  <c r="K181" i="11"/>
  <c r="P188" i="11"/>
  <c r="L188" i="11"/>
  <c r="K188" i="11"/>
  <c r="P184" i="11"/>
  <c r="N197" i="11"/>
  <c r="K201" i="11"/>
  <c r="O208" i="11"/>
  <c r="O223" i="11"/>
  <c r="M223" i="11"/>
  <c r="L223" i="11"/>
  <c r="K223" i="11"/>
  <c r="N229" i="11"/>
  <c r="P229" i="11"/>
  <c r="O229" i="11"/>
  <c r="N236" i="11"/>
  <c r="N252" i="11"/>
  <c r="M270" i="11"/>
  <c r="L271" i="11"/>
  <c r="N275" i="11"/>
  <c r="L278" i="11"/>
  <c r="M288" i="11"/>
  <c r="N288" i="11"/>
  <c r="O288" i="11"/>
  <c r="L288" i="11"/>
  <c r="K288" i="11"/>
  <c r="P328" i="11"/>
  <c r="K328" i="11"/>
  <c r="O328" i="11"/>
  <c r="N328" i="11"/>
  <c r="M328" i="11"/>
  <c r="L336" i="11"/>
  <c r="K49" i="11"/>
  <c r="N243" i="11"/>
  <c r="P243" i="11"/>
  <c r="O243" i="11"/>
  <c r="M243" i="11"/>
  <c r="P256" i="11"/>
  <c r="L19" i="11"/>
  <c r="N33" i="11"/>
  <c r="L68" i="11"/>
  <c r="L80" i="11"/>
  <c r="L83" i="11"/>
  <c r="M97" i="11"/>
  <c r="O175" i="11"/>
  <c r="M175" i="11"/>
  <c r="N230" i="11"/>
  <c r="L230" i="11"/>
  <c r="K230" i="11"/>
  <c r="O15" i="11"/>
  <c r="N19" i="11"/>
  <c r="K20" i="11"/>
  <c r="O26" i="11"/>
  <c r="K27" i="11"/>
  <c r="K33" i="11"/>
  <c r="N45" i="11"/>
  <c r="N68" i="11"/>
  <c r="K69" i="11"/>
  <c r="K75" i="11"/>
  <c r="L81" i="11"/>
  <c r="O83" i="11"/>
  <c r="M118" i="11"/>
  <c r="K118" i="11"/>
  <c r="M133" i="11"/>
  <c r="K136" i="11"/>
  <c r="N136" i="11"/>
  <c r="L136" i="11"/>
  <c r="P151" i="11"/>
  <c r="O152" i="11"/>
  <c r="N155" i="11"/>
  <c r="M15" i="11"/>
  <c r="O19" i="11"/>
  <c r="M20" i="11"/>
  <c r="P26" i="11"/>
  <c r="L27" i="11"/>
  <c r="N29" i="11"/>
  <c r="K30" i="11"/>
  <c r="N32" i="11"/>
  <c r="L33" i="11"/>
  <c r="N41" i="11"/>
  <c r="P45" i="11"/>
  <c r="N47" i="11"/>
  <c r="P49" i="11"/>
  <c r="L50" i="11"/>
  <c r="N57" i="11"/>
  <c r="K58" i="11"/>
  <c r="N60" i="11"/>
  <c r="P62" i="11"/>
  <c r="P63" i="11"/>
  <c r="M66" i="11"/>
  <c r="O68" i="11"/>
  <c r="M69" i="11"/>
  <c r="N72" i="11"/>
  <c r="P74" i="11"/>
  <c r="L75" i="11"/>
  <c r="L78" i="11"/>
  <c r="P80" i="11"/>
  <c r="M81" i="11"/>
  <c r="P83" i="11"/>
  <c r="P88" i="11"/>
  <c r="L89" i="11"/>
  <c r="L93" i="11"/>
  <c r="N95" i="11"/>
  <c r="P97" i="11"/>
  <c r="M99" i="11"/>
  <c r="K102" i="11"/>
  <c r="L110" i="11"/>
  <c r="N112" i="11"/>
  <c r="O114" i="11"/>
  <c r="P116" i="11"/>
  <c r="P119" i="11"/>
  <c r="L127" i="11"/>
  <c r="N127" i="11"/>
  <c r="K127" i="11"/>
  <c r="K132" i="11"/>
  <c r="P132" i="11"/>
  <c r="P133" i="11"/>
  <c r="N134" i="11"/>
  <c r="L138" i="11"/>
  <c r="N140" i="11"/>
  <c r="M141" i="11"/>
  <c r="O142" i="11"/>
  <c r="K142" i="11"/>
  <c r="O143" i="11"/>
  <c r="L146" i="11"/>
  <c r="K148" i="11"/>
  <c r="P152" i="11"/>
  <c r="O155" i="11"/>
  <c r="M156" i="11"/>
  <c r="N167" i="11"/>
  <c r="L167" i="11"/>
  <c r="P170" i="11"/>
  <c r="K175" i="11"/>
  <c r="N191" i="11"/>
  <c r="N192" i="11"/>
  <c r="L196" i="11"/>
  <c r="P196" i="11"/>
  <c r="O196" i="11"/>
  <c r="N196" i="11"/>
  <c r="O197" i="11"/>
  <c r="L201" i="11"/>
  <c r="O202" i="11"/>
  <c r="N207" i="11"/>
  <c r="K207" i="11"/>
  <c r="P208" i="11"/>
  <c r="O232" i="11"/>
  <c r="O237" i="11"/>
  <c r="N241" i="11"/>
  <c r="O241" i="11"/>
  <c r="M241" i="11"/>
  <c r="L241" i="11"/>
  <c r="P251" i="11"/>
  <c r="N251" i="11"/>
  <c r="M251" i="11"/>
  <c r="L251" i="11"/>
  <c r="O252" i="11"/>
  <c r="N260" i="11"/>
  <c r="M260" i="11"/>
  <c r="L260" i="11"/>
  <c r="K260" i="11"/>
  <c r="K269" i="11"/>
  <c r="N269" i="11"/>
  <c r="N270" i="11"/>
  <c r="M271" i="11"/>
  <c r="N278" i="11"/>
  <c r="O307" i="11"/>
  <c r="M307" i="11"/>
  <c r="L307" i="11"/>
  <c r="N307" i="11"/>
  <c r="K307" i="11"/>
  <c r="K310" i="11"/>
  <c r="L325" i="11"/>
  <c r="O325" i="11"/>
  <c r="M325" i="11"/>
  <c r="K325" i="11"/>
  <c r="P325" i="11"/>
  <c r="N325" i="11"/>
  <c r="L332" i="11"/>
  <c r="O332" i="11"/>
  <c r="P332" i="11"/>
  <c r="N332" i="11"/>
  <c r="M332" i="11"/>
  <c r="K332" i="11"/>
  <c r="O353" i="11"/>
  <c r="P326" i="11"/>
  <c r="K326" i="11"/>
  <c r="O326" i="11"/>
  <c r="L334" i="11"/>
  <c r="O334" i="11"/>
  <c r="P334" i="11"/>
  <c r="N334" i="11"/>
  <c r="O343" i="11"/>
  <c r="N343" i="11"/>
  <c r="M347" i="11"/>
  <c r="P347" i="11"/>
  <c r="L347" i="11"/>
  <c r="K347" i="11"/>
  <c r="O383" i="11"/>
  <c r="K383" i="11"/>
  <c r="P383" i="11"/>
  <c r="N383" i="11"/>
  <c r="O398" i="11"/>
  <c r="K398" i="11"/>
  <c r="P398" i="11"/>
  <c r="N398" i="11"/>
  <c r="K410" i="11"/>
  <c r="O410" i="11"/>
  <c r="N410" i="11"/>
  <c r="P410" i="11"/>
  <c r="M410" i="11"/>
  <c r="L410" i="11"/>
  <c r="O428" i="11"/>
  <c r="N428" i="11"/>
  <c r="K428" i="11"/>
  <c r="N362" i="11"/>
  <c r="L362" i="11"/>
  <c r="K362" i="11"/>
  <c r="M362" i="11"/>
  <c r="L385" i="11"/>
  <c r="K385" i="11"/>
  <c r="O407" i="11"/>
  <c r="K407" i="11"/>
  <c r="P407" i="11"/>
  <c r="N407" i="11"/>
  <c r="N453" i="11"/>
  <c r="K453" i="11"/>
  <c r="P453" i="11"/>
  <c r="P476" i="11"/>
  <c r="O476" i="11"/>
  <c r="N476" i="11"/>
  <c r="M476" i="11"/>
  <c r="L476" i="11"/>
  <c r="K476" i="11"/>
  <c r="O309" i="11"/>
  <c r="N309" i="11"/>
  <c r="M309" i="11"/>
  <c r="L309" i="11"/>
  <c r="L338" i="11"/>
  <c r="O338" i="11"/>
  <c r="P338" i="11"/>
  <c r="N338" i="11"/>
  <c r="P339" i="11"/>
  <c r="K339" i="11"/>
  <c r="M339" i="11"/>
  <c r="L339" i="11"/>
  <c r="L363" i="11"/>
  <c r="L453" i="11"/>
  <c r="M120" i="11"/>
  <c r="L123" i="11"/>
  <c r="P163" i="11"/>
  <c r="M170" i="11"/>
  <c r="P171" i="11"/>
  <c r="K177" i="11"/>
  <c r="P183" i="11"/>
  <c r="P185" i="11"/>
  <c r="O187" i="11"/>
  <c r="P198" i="11"/>
  <c r="P203" i="11"/>
  <c r="P218" i="11"/>
  <c r="O214" i="11"/>
  <c r="P220" i="11"/>
  <c r="N231" i="11"/>
  <c r="P233" i="11"/>
  <c r="O244" i="11"/>
  <c r="P250" i="11"/>
  <c r="L272" i="11"/>
  <c r="K272" i="11"/>
  <c r="P272" i="11"/>
  <c r="O268" i="11"/>
  <c r="O269" i="11"/>
  <c r="M290" i="11"/>
  <c r="K290" i="11"/>
  <c r="O290" i="11"/>
  <c r="P297" i="11"/>
  <c r="K301" i="11"/>
  <c r="P301" i="11"/>
  <c r="L301" i="11"/>
  <c r="O302" i="11"/>
  <c r="P302" i="11"/>
  <c r="N302" i="11"/>
  <c r="K302" i="11"/>
  <c r="K303" i="11"/>
  <c r="N303" i="11"/>
  <c r="M303" i="11"/>
  <c r="L303" i="11"/>
  <c r="L319" i="11"/>
  <c r="K319" i="11"/>
  <c r="L340" i="11"/>
  <c r="O340" i="11"/>
  <c r="P340" i="11"/>
  <c r="K343" i="11"/>
  <c r="L351" i="11"/>
  <c r="N351" i="11"/>
  <c r="K351" i="11"/>
  <c r="L353" i="11"/>
  <c r="O206" i="11"/>
  <c r="L216" i="11"/>
  <c r="L320" i="11"/>
  <c r="K320" i="11"/>
  <c r="N320" i="11"/>
  <c r="L321" i="11"/>
  <c r="O321" i="11"/>
  <c r="M321" i="11"/>
  <c r="K321" i="11"/>
  <c r="L326" i="11"/>
  <c r="L343" i="11"/>
  <c r="O376" i="11"/>
  <c r="N376" i="11"/>
  <c r="P379" i="11"/>
  <c r="L379" i="11"/>
  <c r="K379" i="11"/>
  <c r="O379" i="11"/>
  <c r="N379" i="11"/>
  <c r="K435" i="11"/>
  <c r="N435" i="11"/>
  <c r="L435" i="11"/>
  <c r="N445" i="11"/>
  <c r="L445" i="11"/>
  <c r="P445" i="11"/>
  <c r="K445" i="11"/>
  <c r="O24" i="11"/>
  <c r="M46" i="11"/>
  <c r="M70" i="11"/>
  <c r="L79" i="11"/>
  <c r="P100" i="11"/>
  <c r="M148" i="11"/>
  <c r="P149" i="11"/>
  <c r="O163" i="11"/>
  <c r="O170" i="11"/>
  <c r="M177" i="11"/>
  <c r="O177" i="11"/>
  <c r="K189" i="11"/>
  <c r="P231" i="11"/>
  <c r="P244" i="11"/>
  <c r="N274" i="11"/>
  <c r="K274" i="11"/>
  <c r="P292" i="11"/>
  <c r="L292" i="11"/>
  <c r="M285" i="11"/>
  <c r="M320" i="11"/>
  <c r="P322" i="11"/>
  <c r="K322" i="11"/>
  <c r="O322" i="11"/>
  <c r="M326" i="11"/>
  <c r="L330" i="11"/>
  <c r="O330" i="11"/>
  <c r="P330" i="11"/>
  <c r="N330" i="11"/>
  <c r="P331" i="11"/>
  <c r="K331" i="11"/>
  <c r="M331" i="11"/>
  <c r="L331" i="11"/>
  <c r="K334" i="11"/>
  <c r="P320" i="11"/>
  <c r="N341" i="11"/>
  <c r="O341" i="11"/>
  <c r="K341" i="11"/>
  <c r="K342" i="11"/>
  <c r="N342" i="11"/>
  <c r="M342" i="11"/>
  <c r="L342" i="11"/>
  <c r="M343" i="11"/>
  <c r="N347" i="11"/>
  <c r="M355" i="11"/>
  <c r="P355" i="11"/>
  <c r="O355" i="11"/>
  <c r="K355" i="11"/>
  <c r="P341" i="11"/>
  <c r="L383" i="11"/>
  <c r="L398" i="11"/>
  <c r="M429" i="11"/>
  <c r="N462" i="11"/>
  <c r="L462" i="11"/>
  <c r="K462" i="11"/>
  <c r="P462" i="11"/>
  <c r="M462" i="11"/>
  <c r="O462" i="11"/>
  <c r="O121" i="11"/>
  <c r="M123" i="11"/>
  <c r="L130" i="11"/>
  <c r="L139" i="11"/>
  <c r="P148" i="11"/>
  <c r="L149" i="11"/>
  <c r="L173" i="11"/>
  <c r="L184" i="11"/>
  <c r="M186" i="11"/>
  <c r="O207" i="11"/>
  <c r="L273" i="11"/>
  <c r="P282" i="11"/>
  <c r="L298" i="11"/>
  <c r="L285" i="11"/>
  <c r="M319" i="11"/>
  <c r="O319" i="11"/>
  <c r="O335" i="11"/>
  <c r="K335" i="11"/>
  <c r="L357" i="11"/>
  <c r="N359" i="11"/>
  <c r="K371" i="11"/>
  <c r="L374" i="11"/>
  <c r="P377" i="11"/>
  <c r="L377" i="11"/>
  <c r="K377" i="11"/>
  <c r="K380" i="11"/>
  <c r="K382" i="11"/>
  <c r="O382" i="11"/>
  <c r="N382" i="11"/>
  <c r="N384" i="11"/>
  <c r="N397" i="11"/>
  <c r="K397" i="11"/>
  <c r="L381" i="11"/>
  <c r="N399" i="11"/>
  <c r="N406" i="11"/>
  <c r="L406" i="11"/>
  <c r="L408" i="11"/>
  <c r="O411" i="11"/>
  <c r="K411" i="11"/>
  <c r="K415" i="11"/>
  <c r="M423" i="11"/>
  <c r="L423" i="11"/>
  <c r="P423" i="11"/>
  <c r="O423" i="11"/>
  <c r="M445" i="11"/>
  <c r="M479" i="11"/>
  <c r="K479" i="11"/>
  <c r="K484" i="11"/>
  <c r="M497" i="11"/>
  <c r="P482" i="11"/>
  <c r="N506" i="11"/>
  <c r="K506" i="11"/>
  <c r="O538" i="11"/>
  <c r="K562" i="11"/>
  <c r="P562" i="11"/>
  <c r="N562" i="11"/>
  <c r="M562" i="11"/>
  <c r="P570" i="11"/>
  <c r="L570" i="11"/>
  <c r="N570" i="11"/>
  <c r="M570" i="11"/>
  <c r="O570" i="11"/>
  <c r="K570" i="11"/>
  <c r="P595" i="11"/>
  <c r="K595" i="11"/>
  <c r="N595" i="11"/>
  <c r="M595" i="11"/>
  <c r="L595" i="11"/>
  <c r="O595" i="11"/>
  <c r="L378" i="11"/>
  <c r="P378" i="11"/>
  <c r="O378" i="11"/>
  <c r="L396" i="11"/>
  <c r="M381" i="11"/>
  <c r="M425" i="11"/>
  <c r="L425" i="11"/>
  <c r="P425" i="11"/>
  <c r="O425" i="11"/>
  <c r="N439" i="11"/>
  <c r="L439" i="11"/>
  <c r="O445" i="11"/>
  <c r="N465" i="11"/>
  <c r="M465" i="11"/>
  <c r="M477" i="11"/>
  <c r="K492" i="11"/>
  <c r="L492" i="11"/>
  <c r="N495" i="11"/>
  <c r="L495" i="11"/>
  <c r="P479" i="11"/>
  <c r="M502" i="11"/>
  <c r="P531" i="11"/>
  <c r="M531" i="11"/>
  <c r="K531" i="11"/>
  <c r="O531" i="11"/>
  <c r="N531" i="11"/>
  <c r="M650" i="11"/>
  <c r="L650" i="11"/>
  <c r="P650" i="11"/>
  <c r="O650" i="11"/>
  <c r="K650" i="11"/>
  <c r="N650" i="11"/>
  <c r="P285" i="11"/>
  <c r="L291" i="11"/>
  <c r="M312" i="11"/>
  <c r="P312" i="11"/>
  <c r="L323" i="11"/>
  <c r="O323" i="11"/>
  <c r="L327" i="11"/>
  <c r="O327" i="11"/>
  <c r="N329" i="11"/>
  <c r="M329" i="11"/>
  <c r="P333" i="11"/>
  <c r="K333" i="11"/>
  <c r="P337" i="11"/>
  <c r="K337" i="11"/>
  <c r="L341" i="11"/>
  <c r="M370" i="11"/>
  <c r="P370" i="11"/>
  <c r="L349" i="11"/>
  <c r="N374" i="11"/>
  <c r="M374" i="11"/>
  <c r="L380" i="11"/>
  <c r="P380" i="11"/>
  <c r="O380" i="11"/>
  <c r="M399" i="11"/>
  <c r="P399" i="11"/>
  <c r="M385" i="11"/>
  <c r="O385" i="11"/>
  <c r="L404" i="11"/>
  <c r="N404" i="11"/>
  <c r="K408" i="11"/>
  <c r="O408" i="11"/>
  <c r="N408" i="11"/>
  <c r="K413" i="11"/>
  <c r="L434" i="11"/>
  <c r="O415" i="11"/>
  <c r="N448" i="11"/>
  <c r="L429" i="11"/>
  <c r="M451" i="11"/>
  <c r="L451" i="11"/>
  <c r="P451" i="11"/>
  <c r="O451" i="11"/>
  <c r="N456" i="11"/>
  <c r="K456" i="11"/>
  <c r="M456" i="11"/>
  <c r="M453" i="11"/>
  <c r="L482" i="11"/>
  <c r="K482" i="11"/>
  <c r="L484" i="11"/>
  <c r="P484" i="11"/>
  <c r="O484" i="11"/>
  <c r="L490" i="11"/>
  <c r="M490" i="11"/>
  <c r="K490" i="11"/>
  <c r="O490" i="11"/>
  <c r="N490" i="11"/>
  <c r="L512" i="11"/>
  <c r="N512" i="11"/>
  <c r="M512" i="11"/>
  <c r="K512" i="11"/>
  <c r="N581" i="11"/>
  <c r="L581" i="11"/>
  <c r="O581" i="11"/>
  <c r="M581" i="11"/>
  <c r="K581" i="11"/>
  <c r="O248" i="11"/>
  <c r="L282" i="11"/>
  <c r="P291" i="11"/>
  <c r="K306" i="11"/>
  <c r="N306" i="11"/>
  <c r="M294" i="11"/>
  <c r="P329" i="11"/>
  <c r="K344" i="11"/>
  <c r="N344" i="11"/>
  <c r="M341" i="11"/>
  <c r="P400" i="11"/>
  <c r="L400" i="11"/>
  <c r="K400" i="11"/>
  <c r="M413" i="11"/>
  <c r="M396" i="11"/>
  <c r="N414" i="11"/>
  <c r="M414" i="11"/>
  <c r="L414" i="11"/>
  <c r="N427" i="11"/>
  <c r="K427" i="11"/>
  <c r="O430" i="11"/>
  <c r="K430" i="11"/>
  <c r="L431" i="11"/>
  <c r="K431" i="11"/>
  <c r="O431" i="11"/>
  <c r="N431" i="11"/>
  <c r="M434" i="11"/>
  <c r="O446" i="11"/>
  <c r="N446" i="11"/>
  <c r="K447" i="11"/>
  <c r="M447" i="11"/>
  <c r="K463" i="11"/>
  <c r="O463" i="11"/>
  <c r="N463" i="11"/>
  <c r="M463" i="11"/>
  <c r="L475" i="11"/>
  <c r="O477" i="11"/>
  <c r="O497" i="11"/>
  <c r="N497" i="11"/>
  <c r="O482" i="11"/>
  <c r="N502" i="11"/>
  <c r="L502" i="11"/>
  <c r="K502" i="11"/>
  <c r="O502" i="11"/>
  <c r="N507" i="11"/>
  <c r="L507" i="11"/>
  <c r="K507" i="11"/>
  <c r="P508" i="11"/>
  <c r="O508" i="11"/>
  <c r="L508" i="11"/>
  <c r="K508" i="11"/>
  <c r="K511" i="11"/>
  <c r="O517" i="11"/>
  <c r="K517" i="11"/>
  <c r="K538" i="11"/>
  <c r="N538" i="11"/>
  <c r="M538" i="11"/>
  <c r="L401" i="11"/>
  <c r="P401" i="11"/>
  <c r="O401" i="11"/>
  <c r="K404" i="11"/>
  <c r="O409" i="11"/>
  <c r="K409" i="11"/>
  <c r="N412" i="11"/>
  <c r="L412" i="11"/>
  <c r="O396" i="11"/>
  <c r="P432" i="11"/>
  <c r="O432" i="11"/>
  <c r="K432" i="11"/>
  <c r="L433" i="11"/>
  <c r="K433" i="11"/>
  <c r="O433" i="11"/>
  <c r="N433" i="11"/>
  <c r="O435" i="11"/>
  <c r="N475" i="11"/>
  <c r="N501" i="11"/>
  <c r="M501" i="11"/>
  <c r="L501" i="11"/>
  <c r="P501" i="11"/>
  <c r="O501" i="11"/>
  <c r="M507" i="11"/>
  <c r="P507" i="11"/>
  <c r="M492" i="11"/>
  <c r="O515" i="11"/>
  <c r="L515" i="11"/>
  <c r="K515" i="11"/>
  <c r="P515" i="11"/>
  <c r="N515" i="11"/>
  <c r="P517" i="11"/>
  <c r="O562" i="11"/>
  <c r="M654" i="11"/>
  <c r="L654" i="11"/>
  <c r="K654" i="11"/>
  <c r="P654" i="11"/>
  <c r="O654" i="11"/>
  <c r="N654" i="11"/>
  <c r="L413" i="11"/>
  <c r="P413" i="11"/>
  <c r="O413" i="11"/>
  <c r="P434" i="11"/>
  <c r="O434" i="11"/>
  <c r="K434" i="11"/>
  <c r="N438" i="11"/>
  <c r="L438" i="11"/>
  <c r="N442" i="11"/>
  <c r="L442" i="11"/>
  <c r="L428" i="11"/>
  <c r="L511" i="11"/>
  <c r="O511" i="11"/>
  <c r="N511" i="11"/>
  <c r="M511" i="11"/>
  <c r="P535" i="11"/>
  <c r="O535" i="11"/>
  <c r="L535" i="11"/>
  <c r="M545" i="11"/>
  <c r="P545" i="11"/>
  <c r="O545" i="11"/>
  <c r="N545" i="11"/>
  <c r="L545" i="11"/>
  <c r="K545" i="11"/>
  <c r="M517" i="11"/>
  <c r="L274" i="11"/>
  <c r="P274" i="11"/>
  <c r="M268" i="11"/>
  <c r="L276" i="11"/>
  <c r="O282" i="11"/>
  <c r="M291" i="11"/>
  <c r="M299" i="11"/>
  <c r="M308" i="11"/>
  <c r="O308" i="11"/>
  <c r="M353" i="11"/>
  <c r="P362" i="11"/>
  <c r="P388" i="11"/>
  <c r="P392" i="11"/>
  <c r="L375" i="11"/>
  <c r="M376" i="11"/>
  <c r="L402" i="11"/>
  <c r="L386" i="11"/>
  <c r="P386" i="11"/>
  <c r="O394" i="11"/>
  <c r="K422" i="11"/>
  <c r="K424" i="11"/>
  <c r="K426" i="11"/>
  <c r="M406" i="11"/>
  <c r="M428" i="11"/>
  <c r="K452" i="11"/>
  <c r="L457" i="11"/>
  <c r="O439" i="11"/>
  <c r="O460" i="11"/>
  <c r="M443" i="11"/>
  <c r="O443" i="11"/>
  <c r="K466" i="11"/>
  <c r="O480" i="11"/>
  <c r="K486" i="11"/>
  <c r="P489" i="11"/>
  <c r="L465" i="11"/>
  <c r="M491" i="11"/>
  <c r="P468" i="11"/>
  <c r="P477" i="11"/>
  <c r="K498" i="11"/>
  <c r="M482" i="11"/>
  <c r="N504" i="11"/>
  <c r="L504" i="11"/>
  <c r="O510" i="11"/>
  <c r="O494" i="11"/>
  <c r="M514" i="11"/>
  <c r="P514" i="11"/>
  <c r="L516" i="11"/>
  <c r="L519" i="11"/>
  <c r="M519" i="11"/>
  <c r="M520" i="11"/>
  <c r="K532" i="11"/>
  <c r="P537" i="11"/>
  <c r="L537" i="11"/>
  <c r="P540" i="11"/>
  <c r="L541" i="11"/>
  <c r="N547" i="11"/>
  <c r="K550" i="11"/>
  <c r="L550" i="11"/>
  <c r="K551" i="11"/>
  <c r="M551" i="11"/>
  <c r="L551" i="11"/>
  <c r="L563" i="11"/>
  <c r="O568" i="11"/>
  <c r="L376" i="11"/>
  <c r="P381" i="11"/>
  <c r="L422" i="11"/>
  <c r="L424" i="11"/>
  <c r="L426" i="11"/>
  <c r="P415" i="11"/>
  <c r="K450" i="11"/>
  <c r="L452" i="11"/>
  <c r="K454" i="11"/>
  <c r="M438" i="11"/>
  <c r="M442" i="11"/>
  <c r="K496" i="11"/>
  <c r="K499" i="11"/>
  <c r="K503" i="11"/>
  <c r="K513" i="11"/>
  <c r="N520" i="11"/>
  <c r="K527" i="11"/>
  <c r="K528" i="11"/>
  <c r="M533" i="11"/>
  <c r="K533" i="11"/>
  <c r="P506" i="11"/>
  <c r="M559" i="11"/>
  <c r="N559" i="11"/>
  <c r="M550" i="11"/>
  <c r="L590" i="11"/>
  <c r="N590" i="11"/>
  <c r="O590" i="11"/>
  <c r="M590" i="11"/>
  <c r="K641" i="11"/>
  <c r="P641" i="11"/>
  <c r="N641" i="11"/>
  <c r="M641" i="11"/>
  <c r="L641" i="11"/>
  <c r="N541" i="11"/>
  <c r="O541" i="11"/>
  <c r="M547" i="11"/>
  <c r="K547" i="11"/>
  <c r="K563" i="11"/>
  <c r="M563" i="11"/>
  <c r="P563" i="11"/>
  <c r="O583" i="11"/>
  <c r="N583" i="11"/>
  <c r="P583" i="11"/>
  <c r="M583" i="11"/>
  <c r="L594" i="11"/>
  <c r="O594" i="11"/>
  <c r="K594" i="11"/>
  <c r="P594" i="11"/>
  <c r="N594" i="11"/>
  <c r="K703" i="11"/>
  <c r="N703" i="11"/>
  <c r="M703" i="11"/>
  <c r="L703" i="11"/>
  <c r="O703" i="11"/>
  <c r="N708" i="11"/>
  <c r="M708" i="11"/>
  <c r="L708" i="11"/>
  <c r="P708" i="11"/>
  <c r="O708" i="11"/>
  <c r="K708" i="11"/>
  <c r="M748" i="11"/>
  <c r="L748" i="11"/>
  <c r="K748" i="11"/>
  <c r="O748" i="11"/>
  <c r="N748" i="11"/>
  <c r="N561" i="11"/>
  <c r="O564" i="11"/>
  <c r="P564" i="11"/>
  <c r="L564" i="11"/>
  <c r="M586" i="11"/>
  <c r="O586" i="11"/>
  <c r="K586" i="11"/>
  <c r="N586" i="11"/>
  <c r="P587" i="11"/>
  <c r="K587" i="11"/>
  <c r="N587" i="11"/>
  <c r="L587" i="11"/>
  <c r="O599" i="11"/>
  <c r="N599" i="11"/>
  <c r="K599" i="11"/>
  <c r="P599" i="11"/>
  <c r="M599" i="11"/>
  <c r="L599" i="11"/>
  <c r="P697" i="11"/>
  <c r="O697" i="11"/>
  <c r="N697" i="11"/>
  <c r="L697" i="11"/>
  <c r="K697" i="11"/>
  <c r="M697" i="11"/>
  <c r="O286" i="11"/>
  <c r="O289" i="11"/>
  <c r="L293" i="11"/>
  <c r="L346" i="11"/>
  <c r="P353" i="11"/>
  <c r="O362" i="11"/>
  <c r="P376" i="11"/>
  <c r="P428" i="11"/>
  <c r="O429" i="11"/>
  <c r="M430" i="11"/>
  <c r="P454" i="11"/>
  <c r="M435" i="11"/>
  <c r="O437" i="11"/>
  <c r="N458" i="11"/>
  <c r="L460" i="11"/>
  <c r="N468" i="11"/>
  <c r="M449" i="11"/>
  <c r="K480" i="11"/>
  <c r="O481" i="11"/>
  <c r="L489" i="11"/>
  <c r="P475" i="11"/>
  <c r="P496" i="11"/>
  <c r="L477" i="11"/>
  <c r="O503" i="11"/>
  <c r="L510" i="11"/>
  <c r="P513" i="11"/>
  <c r="L494" i="11"/>
  <c r="L526" i="11"/>
  <c r="O526" i="11"/>
  <c r="P529" i="11"/>
  <c r="K529" i="11"/>
  <c r="M506" i="11"/>
  <c r="L540" i="11"/>
  <c r="O542" i="11"/>
  <c r="K542" i="11"/>
  <c r="L517" i="11"/>
  <c r="K559" i="11"/>
  <c r="M543" i="11"/>
  <c r="P406" i="11"/>
  <c r="P465" i="11"/>
  <c r="M475" i="11"/>
  <c r="P481" i="11"/>
  <c r="L509" i="11"/>
  <c r="M509" i="11"/>
  <c r="P518" i="11"/>
  <c r="O518" i="11"/>
  <c r="K520" i="11"/>
  <c r="N536" i="11"/>
  <c r="P536" i="11"/>
  <c r="N539" i="11"/>
  <c r="L539" i="11"/>
  <c r="K546" i="11"/>
  <c r="O546" i="11"/>
  <c r="M561" i="11"/>
  <c r="K561" i="11"/>
  <c r="O561" i="11"/>
  <c r="P661" i="11"/>
  <c r="O661" i="11"/>
  <c r="N661" i="11"/>
  <c r="M661" i="11"/>
  <c r="K661" i="11"/>
  <c r="L696" i="11"/>
  <c r="K696" i="11"/>
  <c r="P696" i="11"/>
  <c r="O696" i="11"/>
  <c r="N696" i="11"/>
  <c r="O578" i="11"/>
  <c r="M578" i="11"/>
  <c r="M579" i="11"/>
  <c r="L579" i="11"/>
  <c r="K584" i="11"/>
  <c r="L584" i="11"/>
  <c r="O584" i="11"/>
  <c r="P593" i="11"/>
  <c r="L593" i="11"/>
  <c r="O610" i="11"/>
  <c r="O571" i="11"/>
  <c r="M571" i="11"/>
  <c r="O550" i="11"/>
  <c r="L612" i="11"/>
  <c r="K612" i="11"/>
  <c r="O612" i="11"/>
  <c r="N612" i="11"/>
  <c r="P617" i="11"/>
  <c r="O617" i="11"/>
  <c r="M617" i="11"/>
  <c r="P619" i="11"/>
  <c r="O619" i="11"/>
  <c r="M619" i="11"/>
  <c r="L619" i="11"/>
  <c r="P610" i="11"/>
  <c r="N656" i="11"/>
  <c r="M656" i="11"/>
  <c r="L656" i="11"/>
  <c r="P656" i="11"/>
  <c r="K656" i="11"/>
  <c r="N673" i="11"/>
  <c r="L673" i="11"/>
  <c r="K673" i="11"/>
  <c r="O673" i="11"/>
  <c r="P700" i="11"/>
  <c r="O700" i="11"/>
  <c r="N700" i="11"/>
  <c r="M700" i="11"/>
  <c r="L700" i="11"/>
  <c r="O714" i="11"/>
  <c r="N714" i="11"/>
  <c r="M714" i="11"/>
  <c r="L714" i="11"/>
  <c r="P714" i="11"/>
  <c r="K714" i="11"/>
  <c r="O812" i="11"/>
  <c r="P812" i="11"/>
  <c r="N812" i="11"/>
  <c r="M812" i="11"/>
  <c r="L812" i="11"/>
  <c r="K812" i="11"/>
  <c r="M568" i="11"/>
  <c r="P568" i="11"/>
  <c r="M598" i="11"/>
  <c r="N643" i="11"/>
  <c r="M643" i="11"/>
  <c r="O643" i="11"/>
  <c r="K643" i="11"/>
  <c r="N663" i="11"/>
  <c r="M663" i="11"/>
  <c r="L663" i="11"/>
  <c r="O663" i="11"/>
  <c r="N669" i="11"/>
  <c r="K669" i="11"/>
  <c r="N744" i="11"/>
  <c r="P744" i="11"/>
  <c r="O744" i="11"/>
  <c r="M744" i="11"/>
  <c r="L744" i="11"/>
  <c r="K582" i="11"/>
  <c r="M582" i="11"/>
  <c r="P591" i="11"/>
  <c r="O591" i="11"/>
  <c r="L571" i="11"/>
  <c r="P571" i="11"/>
  <c r="N621" i="11"/>
  <c r="K621" i="11"/>
  <c r="P623" i="11"/>
  <c r="O623" i="11"/>
  <c r="M623" i="11"/>
  <c r="L623" i="11"/>
  <c r="M624" i="11"/>
  <c r="L624" i="11"/>
  <c r="K638" i="11"/>
  <c r="M638" i="11"/>
  <c r="O646" i="11"/>
  <c r="N646" i="11"/>
  <c r="M652" i="11"/>
  <c r="L652" i="11"/>
  <c r="K652" i="11"/>
  <c r="P652" i="11"/>
  <c r="N652" i="11"/>
  <c r="M646" i="11"/>
  <c r="O682" i="11"/>
  <c r="N682" i="11"/>
  <c r="M682" i="11"/>
  <c r="P682" i="11"/>
  <c r="K682" i="11"/>
  <c r="M702" i="11"/>
  <c r="L702" i="11"/>
  <c r="K702" i="11"/>
  <c r="N702" i="11"/>
  <c r="O710" i="11"/>
  <c r="N710" i="11"/>
  <c r="M710" i="11"/>
  <c r="L710" i="11"/>
  <c r="P710" i="11"/>
  <c r="K710" i="11"/>
  <c r="P435" i="11"/>
  <c r="M439" i="11"/>
  <c r="O448" i="11"/>
  <c r="O453" i="11"/>
  <c r="M458" i="11"/>
  <c r="L464" i="11"/>
  <c r="P467" i="11"/>
  <c r="L481" i="11"/>
  <c r="P487" i="11"/>
  <c r="P492" i="11"/>
  <c r="M553" i="11"/>
  <c r="P553" i="11"/>
  <c r="L533" i="11"/>
  <c r="K565" i="11"/>
  <c r="M565" i="11"/>
  <c r="M566" i="11"/>
  <c r="L567" i="11"/>
  <c r="K571" i="11"/>
  <c r="N578" i="11"/>
  <c r="N579" i="11"/>
  <c r="N584" i="11"/>
  <c r="L592" i="11"/>
  <c r="M592" i="11"/>
  <c r="P592" i="11"/>
  <c r="N593" i="11"/>
  <c r="M605" i="11"/>
  <c r="L605" i="11"/>
  <c r="P605" i="11"/>
  <c r="O605" i="11"/>
  <c r="P615" i="11"/>
  <c r="O615" i="11"/>
  <c r="M615" i="11"/>
  <c r="L615" i="11"/>
  <c r="K617" i="11"/>
  <c r="L657" i="11"/>
  <c r="K657" i="11"/>
  <c r="O657" i="11"/>
  <c r="P657" i="11"/>
  <c r="K728" i="11"/>
  <c r="P728" i="11"/>
  <c r="O728" i="11"/>
  <c r="N728" i="11"/>
  <c r="M728" i="11"/>
  <c r="L728" i="11"/>
  <c r="K585" i="11"/>
  <c r="K588" i="11"/>
  <c r="K596" i="11"/>
  <c r="O632" i="11"/>
  <c r="N632" i="11"/>
  <c r="N662" i="11"/>
  <c r="M662" i="11"/>
  <c r="L662" i="11"/>
  <c r="K662" i="11"/>
  <c r="N675" i="11"/>
  <c r="L675" i="11"/>
  <c r="K675" i="11"/>
  <c r="O684" i="11"/>
  <c r="N684" i="11"/>
  <c r="M684" i="11"/>
  <c r="O688" i="11"/>
  <c r="N688" i="11"/>
  <c r="M688" i="11"/>
  <c r="N694" i="11"/>
  <c r="N701" i="11"/>
  <c r="M701" i="11"/>
  <c r="L701" i="11"/>
  <c r="P705" i="11"/>
  <c r="O705" i="11"/>
  <c r="N705" i="11"/>
  <c r="L716" i="11"/>
  <c r="K726" i="11"/>
  <c r="N726" i="11"/>
  <c r="M726" i="11"/>
  <c r="L726" i="11"/>
  <c r="M735" i="11"/>
  <c r="N737" i="11"/>
  <c r="K738" i="11"/>
  <c r="L791" i="11"/>
  <c r="N791" i="11"/>
  <c r="M791" i="11"/>
  <c r="K791" i="11"/>
  <c r="P791" i="11"/>
  <c r="O791" i="11"/>
  <c r="O800" i="11"/>
  <c r="K800" i="11"/>
  <c r="P800" i="11"/>
  <c r="N800" i="11"/>
  <c r="M800" i="11"/>
  <c r="L800" i="11"/>
  <c r="K839" i="11"/>
  <c r="O839" i="11"/>
  <c r="N839" i="11"/>
  <c r="L839" i="11"/>
  <c r="P611" i="11"/>
  <c r="O611" i="11"/>
  <c r="L618" i="11"/>
  <c r="K618" i="11"/>
  <c r="L622" i="11"/>
  <c r="K622" i="11"/>
  <c r="O640" i="11"/>
  <c r="N640" i="11"/>
  <c r="N658" i="11"/>
  <c r="K658" i="11"/>
  <c r="N666" i="11"/>
  <c r="K666" i="11"/>
  <c r="O672" i="11"/>
  <c r="N672" i="11"/>
  <c r="M672" i="11"/>
  <c r="L646" i="11"/>
  <c r="P646" i="11"/>
  <c r="K686" i="11"/>
  <c r="K690" i="11"/>
  <c r="N691" i="11"/>
  <c r="L691" i="11"/>
  <c r="K691" i="11"/>
  <c r="N693" i="11"/>
  <c r="M693" i="11"/>
  <c r="L693" i="11"/>
  <c r="K693" i="11"/>
  <c r="K695" i="11"/>
  <c r="L698" i="11"/>
  <c r="K698" i="11"/>
  <c r="O667" i="11"/>
  <c r="N716" i="11"/>
  <c r="O737" i="11"/>
  <c r="O774" i="11"/>
  <c r="P774" i="11"/>
  <c r="K774" i="11"/>
  <c r="N774" i="11"/>
  <c r="M774" i="11"/>
  <c r="P827" i="11"/>
  <c r="O827" i="11"/>
  <c r="K827" i="11"/>
  <c r="N827" i="11"/>
  <c r="M827" i="11"/>
  <c r="O776" i="11"/>
  <c r="P776" i="11"/>
  <c r="N776" i="11"/>
  <c r="M776" i="11"/>
  <c r="L776" i="11"/>
  <c r="K866" i="11"/>
  <c r="L866" i="11"/>
  <c r="P866" i="11"/>
  <c r="O866" i="11"/>
  <c r="N866" i="11"/>
  <c r="M866" i="11"/>
  <c r="O884" i="11"/>
  <c r="M884" i="11"/>
  <c r="N884" i="11"/>
  <c r="L884" i="11"/>
  <c r="P884" i="11"/>
  <c r="K884" i="11"/>
  <c r="O638" i="11"/>
  <c r="N674" i="11"/>
  <c r="L674" i="11"/>
  <c r="K674" i="11"/>
  <c r="M657" i="11"/>
  <c r="L694" i="11"/>
  <c r="K694" i="11"/>
  <c r="O735" i="11"/>
  <c r="L735" i="11"/>
  <c r="K735" i="11"/>
  <c r="N740" i="11"/>
  <c r="M740" i="11"/>
  <c r="L740" i="11"/>
  <c r="K740" i="11"/>
  <c r="O686" i="11"/>
  <c r="N686" i="11"/>
  <c r="M686" i="11"/>
  <c r="O690" i="11"/>
  <c r="N690" i="11"/>
  <c r="M690" i="11"/>
  <c r="P695" i="11"/>
  <c r="O695" i="11"/>
  <c r="N695" i="11"/>
  <c r="N719" i="11"/>
  <c r="K719" i="11"/>
  <c r="K756" i="11"/>
  <c r="M756" i="11"/>
  <c r="L756" i="11"/>
  <c r="P756" i="11"/>
  <c r="O756" i="11"/>
  <c r="K789" i="11"/>
  <c r="O789" i="11"/>
  <c r="N789" i="11"/>
  <c r="M789" i="11"/>
  <c r="N600" i="11"/>
  <c r="L600" i="11"/>
  <c r="K600" i="11"/>
  <c r="M603" i="11"/>
  <c r="L603" i="11"/>
  <c r="O608" i="11"/>
  <c r="N608" i="11"/>
  <c r="K611" i="11"/>
  <c r="P613" i="11"/>
  <c r="O613" i="11"/>
  <c r="L616" i="11"/>
  <c r="K616" i="11"/>
  <c r="M618" i="11"/>
  <c r="L620" i="11"/>
  <c r="K620" i="11"/>
  <c r="M622" i="11"/>
  <c r="O598" i="11"/>
  <c r="K640" i="11"/>
  <c r="M648" i="11"/>
  <c r="L648" i="11"/>
  <c r="L664" i="11"/>
  <c r="K664" i="11"/>
  <c r="N670" i="11"/>
  <c r="M670" i="11"/>
  <c r="L670" i="11"/>
  <c r="N692" i="11"/>
  <c r="L692" i="11"/>
  <c r="K692" i="11"/>
  <c r="M698" i="11"/>
  <c r="O720" i="11"/>
  <c r="L720" i="11"/>
  <c r="K720" i="11"/>
  <c r="O722" i="11"/>
  <c r="N722" i="11"/>
  <c r="M722" i="11"/>
  <c r="L722" i="11"/>
  <c r="K722" i="11"/>
  <c r="O755" i="11"/>
  <c r="P755" i="11"/>
  <c r="N755" i="11"/>
  <c r="M755" i="11"/>
  <c r="L755" i="11"/>
  <c r="L719" i="11"/>
  <c r="N816" i="11"/>
  <c r="L816" i="11"/>
  <c r="P816" i="11"/>
  <c r="M816" i="11"/>
  <c r="P753" i="11"/>
  <c r="K761" i="11"/>
  <c r="O770" i="11"/>
  <c r="K770" i="11"/>
  <c r="N781" i="11"/>
  <c r="L781" i="11"/>
  <c r="P765" i="11"/>
  <c r="P767" i="11"/>
  <c r="K797" i="11"/>
  <c r="M797" i="11"/>
  <c r="O804" i="11"/>
  <c r="P804" i="11"/>
  <c r="L826" i="11"/>
  <c r="N826" i="11"/>
  <c r="M862" i="11"/>
  <c r="K862" i="11"/>
  <c r="P862" i="11"/>
  <c r="K777" i="11"/>
  <c r="O777" i="11"/>
  <c r="N790" i="11"/>
  <c r="P790" i="11"/>
  <c r="M763" i="11"/>
  <c r="L767" i="11"/>
  <c r="K805" i="11"/>
  <c r="P805" i="11"/>
  <c r="M805" i="11"/>
  <c r="P823" i="11"/>
  <c r="N823" i="11"/>
  <c r="K823" i="11"/>
  <c r="P621" i="11"/>
  <c r="L631" i="11"/>
  <c r="M636" i="11"/>
  <c r="M639" i="11"/>
  <c r="L666" i="11"/>
  <c r="O669" i="11"/>
  <c r="O670" i="11"/>
  <c r="O717" i="11"/>
  <c r="O721" i="11"/>
  <c r="M725" i="11"/>
  <c r="O706" i="11"/>
  <c r="N739" i="11"/>
  <c r="O741" i="11"/>
  <c r="K742" i="11"/>
  <c r="N746" i="11"/>
  <c r="L747" i="11"/>
  <c r="N751" i="11"/>
  <c r="K752" i="11"/>
  <c r="N757" i="11"/>
  <c r="N758" i="11"/>
  <c r="N760" i="11"/>
  <c r="M769" i="11"/>
  <c r="N772" i="11"/>
  <c r="L773" i="11"/>
  <c r="O778" i="11"/>
  <c r="K778" i="11"/>
  <c r="M780" i="11"/>
  <c r="N788" i="11"/>
  <c r="O763" i="11"/>
  <c r="N792" i="11"/>
  <c r="N793" i="11"/>
  <c r="L793" i="11"/>
  <c r="M794" i="11"/>
  <c r="K794" i="11"/>
  <c r="L796" i="11"/>
  <c r="N799" i="11"/>
  <c r="M803" i="11"/>
  <c r="O806" i="11"/>
  <c r="L806" i="11"/>
  <c r="N807" i="11"/>
  <c r="L808" i="11"/>
  <c r="O811" i="11"/>
  <c r="P814" i="11"/>
  <c r="L814" i="11"/>
  <c r="N815" i="11"/>
  <c r="P829" i="11"/>
  <c r="L829" i="11"/>
  <c r="K829" i="11"/>
  <c r="L842" i="11"/>
  <c r="P533" i="11"/>
  <c r="P538" i="11"/>
  <c r="M544" i="11"/>
  <c r="L547" i="11"/>
  <c r="M549" i="11"/>
  <c r="P569" i="11"/>
  <c r="P598" i="11"/>
  <c r="O621" i="11"/>
  <c r="O631" i="11"/>
  <c r="O636" i="11"/>
  <c r="P645" i="11"/>
  <c r="P717" i="11"/>
  <c r="P721" i="11"/>
  <c r="N725" i="11"/>
  <c r="O739" i="11"/>
  <c r="L742" i="11"/>
  <c r="P746" i="11"/>
  <c r="M747" i="11"/>
  <c r="O751" i="11"/>
  <c r="L752" i="11"/>
  <c r="K753" i="11"/>
  <c r="P757" i="11"/>
  <c r="O758" i="11"/>
  <c r="O760" i="11"/>
  <c r="N769" i="11"/>
  <c r="L770" i="11"/>
  <c r="M773" i="11"/>
  <c r="K775" i="11"/>
  <c r="M775" i="11"/>
  <c r="N780" i="11"/>
  <c r="K781" i="11"/>
  <c r="N787" i="11"/>
  <c r="K787" i="11"/>
  <c r="O788" i="11"/>
  <c r="P792" i="11"/>
  <c r="O765" i="11"/>
  <c r="O767" i="11"/>
  <c r="M796" i="11"/>
  <c r="L797" i="11"/>
  <c r="O803" i="11"/>
  <c r="K804" i="11"/>
  <c r="M808" i="11"/>
  <c r="L787" i="11"/>
  <c r="K826" i="11"/>
  <c r="L841" i="11"/>
  <c r="N841" i="11"/>
  <c r="M841" i="11"/>
  <c r="M842" i="11"/>
  <c r="K843" i="11"/>
  <c r="O569" i="11"/>
  <c r="L598" i="11"/>
  <c r="P601" i="11"/>
  <c r="O607" i="11"/>
  <c r="P665" i="11"/>
  <c r="L667" i="11"/>
  <c r="P668" i="11"/>
  <c r="P725" i="11"/>
  <c r="M706" i="11"/>
  <c r="M742" i="11"/>
  <c r="P716" i="11"/>
  <c r="N747" i="11"/>
  <c r="P751" i="11"/>
  <c r="M752" i="11"/>
  <c r="L753" i="11"/>
  <c r="P758" i="11"/>
  <c r="P760" i="11"/>
  <c r="M770" i="11"/>
  <c r="O772" i="11"/>
  <c r="M772" i="11"/>
  <c r="N773" i="11"/>
  <c r="L777" i="11"/>
  <c r="O780" i="11"/>
  <c r="M781" i="11"/>
  <c r="K790" i="11"/>
  <c r="N797" i="11"/>
  <c r="K799" i="11"/>
  <c r="O799" i="11"/>
  <c r="K807" i="11"/>
  <c r="O807" i="11"/>
  <c r="K811" i="11"/>
  <c r="N811" i="11"/>
  <c r="L815" i="11"/>
  <c r="O815" i="11"/>
  <c r="O742" i="11"/>
  <c r="O747" i="11"/>
  <c r="M753" i="11"/>
  <c r="K763" i="11"/>
  <c r="K769" i="11"/>
  <c r="O769" i="11"/>
  <c r="N770" i="11"/>
  <c r="O773" i="11"/>
  <c r="M777" i="11"/>
  <c r="L788" i="11"/>
  <c r="M788" i="11"/>
  <c r="L790" i="11"/>
  <c r="O796" i="11"/>
  <c r="P796" i="11"/>
  <c r="K803" i="11"/>
  <c r="N803" i="11"/>
  <c r="L805" i="11"/>
  <c r="O808" i="11"/>
  <c r="N808" i="11"/>
  <c r="K808" i="11"/>
  <c r="O832" i="11"/>
  <c r="K832" i="11"/>
  <c r="P842" i="11"/>
  <c r="O842" i="11"/>
  <c r="L843" i="11"/>
  <c r="P843" i="11"/>
  <c r="O843" i="11"/>
  <c r="M843" i="11"/>
  <c r="N867" i="11"/>
  <c r="O867" i="11"/>
  <c r="M867" i="11"/>
  <c r="L867" i="11"/>
  <c r="K867" i="11"/>
  <c r="N922" i="11"/>
  <c r="L922" i="11"/>
  <c r="P922" i="11"/>
  <c r="M922" i="11"/>
  <c r="K922" i="11"/>
  <c r="O921" i="11"/>
  <c r="N921" i="11"/>
  <c r="K921" i="11"/>
  <c r="M716" i="11"/>
  <c r="O718" i="11"/>
  <c r="O719" i="11"/>
  <c r="M724" i="11"/>
  <c r="M802" i="11"/>
  <c r="M810" i="11"/>
  <c r="M825" i="11"/>
  <c r="O830" i="11"/>
  <c r="M852" i="11"/>
  <c r="O852" i="11"/>
  <c r="M820" i="11"/>
  <c r="M899" i="11"/>
  <c r="K899" i="11"/>
  <c r="P899" i="11"/>
  <c r="O899" i="11"/>
  <c r="M906" i="11"/>
  <c r="K906" i="11"/>
  <c r="O906" i="11"/>
  <c r="N906" i="11"/>
  <c r="O853" i="11"/>
  <c r="K853" i="11"/>
  <c r="L822" i="11"/>
  <c r="M891" i="11"/>
  <c r="K891" i="11"/>
  <c r="P891" i="11"/>
  <c r="O891" i="11"/>
  <c r="O820" i="11"/>
  <c r="M822" i="11"/>
  <c r="M860" i="11"/>
  <c r="O860" i="11"/>
  <c r="L832" i="11"/>
  <c r="K917" i="11"/>
  <c r="N917" i="11"/>
  <c r="P927" i="11"/>
  <c r="M927" i="11"/>
  <c r="L927" i="11"/>
  <c r="N927" i="11"/>
  <c r="K927" i="11"/>
  <c r="M787" i="11"/>
  <c r="M813" i="11"/>
  <c r="O813" i="11"/>
  <c r="M851" i="11"/>
  <c r="O851" i="11"/>
  <c r="P822" i="11"/>
  <c r="L855" i="11"/>
  <c r="P855" i="11"/>
  <c r="M839" i="11"/>
  <c r="O840" i="11"/>
  <c r="N871" i="11"/>
  <c r="M871" i="11"/>
  <c r="K872" i="11"/>
  <c r="P872" i="11"/>
  <c r="O872" i="11"/>
  <c r="L872" i="11"/>
  <c r="M874" i="11"/>
  <c r="K874" i="11"/>
  <c r="O874" i="11"/>
  <c r="N874" i="11"/>
  <c r="M880" i="11"/>
  <c r="O880" i="11"/>
  <c r="N880" i="11"/>
  <c r="M901" i="11"/>
  <c r="K901" i="11"/>
  <c r="O901" i="11"/>
  <c r="N901" i="11"/>
  <c r="K914" i="11"/>
  <c r="N914" i="11"/>
  <c r="P871" i="11"/>
  <c r="M908" i="11"/>
  <c r="K908" i="11"/>
  <c r="M944" i="11"/>
  <c r="L944" i="11"/>
  <c r="K944" i="11"/>
  <c r="P944" i="11"/>
  <c r="O944" i="11"/>
  <c r="M947" i="11"/>
  <c r="L947" i="11"/>
  <c r="K947" i="11"/>
  <c r="P947" i="11"/>
  <c r="O947" i="11"/>
  <c r="L914" i="11"/>
  <c r="N858" i="11"/>
  <c r="P839" i="11"/>
  <c r="M897" i="11"/>
  <c r="K897" i="11"/>
  <c r="M934" i="11"/>
  <c r="K934" i="11"/>
  <c r="P934" i="11"/>
  <c r="O934" i="11"/>
  <c r="M925" i="11"/>
  <c r="M960" i="11"/>
  <c r="L960" i="11"/>
  <c r="K960" i="11"/>
  <c r="P960" i="11"/>
  <c r="O960" i="11"/>
  <c r="M840" i="11"/>
  <c r="L878" i="11"/>
  <c r="M895" i="11"/>
  <c r="K895" i="11"/>
  <c r="L908" i="11"/>
  <c r="N916" i="11"/>
  <c r="M936" i="11"/>
  <c r="K936" i="11"/>
  <c r="P936" i="11"/>
  <c r="O936" i="11"/>
  <c r="P921" i="11"/>
  <c r="M779" i="11"/>
  <c r="P813" i="11"/>
  <c r="L818" i="11"/>
  <c r="L820" i="11"/>
  <c r="L864" i="11"/>
  <c r="P840" i="11"/>
  <c r="L873" i="11"/>
  <c r="L876" i="11"/>
  <c r="N878" i="11"/>
  <c r="O882" i="11"/>
  <c r="M882" i="11"/>
  <c r="O904" i="11"/>
  <c r="M904" i="11"/>
  <c r="N908" i="11"/>
  <c r="M910" i="11"/>
  <c r="K910" i="11"/>
  <c r="P918" i="11"/>
  <c r="L918" i="11"/>
  <c r="P923" i="11"/>
  <c r="L923" i="11"/>
  <c r="P929" i="11"/>
  <c r="M929" i="11"/>
  <c r="L929" i="11"/>
  <c r="M921" i="11"/>
  <c r="O925" i="11"/>
  <c r="M962" i="11"/>
  <c r="L962" i="11"/>
  <c r="K962" i="11"/>
  <c r="P962" i="11"/>
  <c r="O962" i="11"/>
  <c r="L932" i="11"/>
  <c r="M916" i="11"/>
  <c r="K916" i="11"/>
  <c r="O916" i="11"/>
  <c r="N932" i="11"/>
  <c r="K932" i="11"/>
  <c r="M942" i="11"/>
  <c r="L942" i="11"/>
  <c r="K942" i="11"/>
  <c r="P942" i="11"/>
  <c r="O942" i="11"/>
  <c r="O957" i="11"/>
  <c r="N957" i="11"/>
  <c r="L957" i="11"/>
  <c r="K957" i="11"/>
  <c r="P924" i="11"/>
  <c r="P926" i="11"/>
  <c r="P928" i="11"/>
  <c r="P912" i="11"/>
  <c r="P914" i="11"/>
  <c r="O917" i="11"/>
  <c r="L921" i="11"/>
  <c r="N955" i="11"/>
  <c r="O956" i="11"/>
  <c r="P930" i="11"/>
  <c r="M931" i="11"/>
  <c r="O965" i="11"/>
  <c r="L966" i="11"/>
  <c r="P967" i="11"/>
  <c r="L968" i="11"/>
  <c r="O912" i="11"/>
  <c r="M914" i="11"/>
  <c r="O930" i="11"/>
  <c r="M966" i="11"/>
  <c r="M968" i="11"/>
  <c r="M952" i="11"/>
  <c r="L958" i="11"/>
  <c r="P958" i="11"/>
  <c r="L952" i="11"/>
  <c r="L925" i="11"/>
  <c r="O966" i="11"/>
  <c r="K967" i="11"/>
  <c r="O968" i="11"/>
  <c r="M956" i="11"/>
  <c r="O833" i="11"/>
  <c r="P870" i="11"/>
  <c r="K905" i="11"/>
  <c r="M920" i="11"/>
  <c r="L924" i="11"/>
  <c r="L926" i="11"/>
  <c r="L928" i="11"/>
  <c r="M946" i="11"/>
  <c r="M949" i="11"/>
  <c r="M917" i="11"/>
  <c r="M954" i="11"/>
  <c r="K955" i="11"/>
  <c r="M964" i="11"/>
  <c r="K965" i="11"/>
  <c r="L967" i="11"/>
  <c r="M951" i="11"/>
  <c r="L912" i="11"/>
  <c r="O914" i="11"/>
  <c r="L930" i="11"/>
  <c r="M957" i="11"/>
  <c r="P957" i="11"/>
  <c r="L963" i="11"/>
  <c r="P963" i="11"/>
  <c r="M870" i="11"/>
  <c r="O885" i="11"/>
  <c r="M912" i="11"/>
  <c r="P913" i="11"/>
  <c r="P925" i="11"/>
  <c r="M930" i="11"/>
  <c r="M953" i="11"/>
  <c r="O958" i="11"/>
  <c r="M963" i="11"/>
  <c r="M9" i="8"/>
  <c r="N9" i="8" s="1"/>
  <c r="M208" i="8"/>
  <c r="N208" i="8" s="1"/>
  <c r="P56" i="8"/>
  <c r="Q56" i="8" s="1"/>
  <c r="M84" i="8"/>
  <c r="N84" i="8" s="1"/>
  <c r="M212" i="8"/>
  <c r="N212" i="8" s="1"/>
  <c r="P208" i="8"/>
  <c r="Q208" i="8" s="1"/>
  <c r="M228" i="8"/>
  <c r="N228" i="8" s="1"/>
  <c r="P148" i="8"/>
  <c r="Q148" i="8" s="1"/>
  <c r="M172" i="8"/>
  <c r="N172" i="8" s="1"/>
  <c r="P207" i="8"/>
  <c r="Q207" i="8" s="1"/>
  <c r="P212" i="8"/>
  <c r="Q212" i="8" s="1"/>
  <c r="M140" i="11"/>
  <c r="M139" i="11"/>
  <c r="O178" i="11"/>
  <c r="P50" i="8"/>
  <c r="Q50" i="8" s="1"/>
  <c r="M17" i="8"/>
  <c r="N17" i="8" s="1"/>
  <c r="L24" i="11"/>
  <c r="M209" i="8"/>
  <c r="N209" i="8" s="1"/>
  <c r="P28" i="8"/>
  <c r="Q28" i="8" s="1"/>
  <c r="O82" i="11"/>
  <c r="M214" i="8"/>
  <c r="N214" i="8" s="1"/>
  <c r="P210" i="8"/>
  <c r="Q210" i="8" s="1"/>
  <c r="O85" i="11"/>
  <c r="M39" i="8"/>
  <c r="N39" i="8" s="1"/>
  <c r="M59" i="8"/>
  <c r="N59" i="8" s="1"/>
  <c r="M52" i="8"/>
  <c r="N52" i="8" s="1"/>
  <c r="P17" i="8"/>
  <c r="Q17" i="8" s="1"/>
  <c r="M23" i="8"/>
  <c r="N23" i="8" s="1"/>
  <c r="P24" i="8"/>
  <c r="Q24" i="8" s="1"/>
  <c r="O64" i="11"/>
  <c r="P139" i="11"/>
  <c r="P140" i="11"/>
  <c r="L214" i="11"/>
  <c r="M62" i="8"/>
  <c r="N62" i="8" s="1"/>
  <c r="L22" i="11"/>
  <c r="M16" i="8"/>
  <c r="N16" i="8" s="1"/>
  <c r="O87" i="11"/>
  <c r="P215" i="8"/>
  <c r="Q215" i="8" s="1"/>
  <c r="P39" i="8"/>
  <c r="Q39" i="8" s="1"/>
  <c r="O130" i="11"/>
  <c r="M18" i="8"/>
  <c r="N18" i="8" s="1"/>
  <c r="M20" i="8"/>
  <c r="N20" i="8" s="1"/>
  <c r="M11" i="8"/>
  <c r="N11" i="8" s="1"/>
  <c r="L11" i="11"/>
  <c r="P30" i="8"/>
  <c r="Q30" i="8" s="1"/>
  <c r="P33" i="8"/>
  <c r="Q33" i="8" s="1"/>
  <c r="P62" i="8"/>
  <c r="Q62" i="8" s="1"/>
  <c r="O276" i="11"/>
  <c r="P104" i="8"/>
  <c r="Q104" i="8" s="1"/>
  <c r="L178" i="11"/>
  <c r="M104" i="8"/>
  <c r="N104" i="8" s="1"/>
  <c r="L289" i="11"/>
  <c r="M83" i="8"/>
  <c r="N83" i="8" s="1"/>
  <c r="P184" i="8"/>
  <c r="Q184" i="8" s="1"/>
  <c r="O438" i="11"/>
  <c r="M76" i="8"/>
  <c r="N76" i="8" s="1"/>
  <c r="M82" i="8"/>
  <c r="N82" i="8" s="1"/>
  <c r="O427" i="11"/>
  <c r="P117" i="8"/>
  <c r="Q117" i="8" s="1"/>
  <c r="M41" i="8"/>
  <c r="N41" i="8" s="1"/>
  <c r="M64" i="8"/>
  <c r="N64" i="8" s="1"/>
  <c r="O275" i="11"/>
  <c r="P77" i="8"/>
  <c r="Q77" i="8" s="1"/>
  <c r="M94" i="8"/>
  <c r="N94" i="8" s="1"/>
  <c r="M223" i="8"/>
  <c r="N223" i="8" s="1"/>
  <c r="P113" i="8"/>
  <c r="Q113" i="8" s="1"/>
  <c r="O46" i="11"/>
  <c r="L70" i="11"/>
  <c r="L87" i="11"/>
  <c r="L92" i="11"/>
  <c r="L99" i="11"/>
  <c r="M114" i="8"/>
  <c r="N114" i="8" s="1"/>
  <c r="L397" i="11"/>
  <c r="M192" i="8"/>
  <c r="N192" i="8" s="1"/>
  <c r="L446" i="11"/>
  <c r="L448" i="11"/>
  <c r="M200" i="8"/>
  <c r="N200" i="8" s="1"/>
  <c r="M216" i="8"/>
  <c r="N216" i="8" s="1"/>
  <c r="M73" i="8"/>
  <c r="N73" i="8" s="1"/>
  <c r="L246" i="11"/>
  <c r="M219" i="8"/>
  <c r="N219" i="8" s="1"/>
  <c r="P86" i="8"/>
  <c r="Q86" i="8" s="1"/>
  <c r="M77" i="8"/>
  <c r="N77" i="8" s="1"/>
  <c r="L275" i="11"/>
  <c r="P82" i="8"/>
  <c r="Q82" i="8" s="1"/>
  <c r="M86" i="8"/>
  <c r="N86" i="8" s="1"/>
  <c r="P95" i="8"/>
  <c r="Q95" i="8" s="1"/>
  <c r="O363" i="11"/>
  <c r="P100" i="8"/>
  <c r="Q100" i="8" s="1"/>
  <c r="O384" i="11"/>
  <c r="P105" i="8"/>
  <c r="Q105" i="8" s="1"/>
  <c r="P223" i="8"/>
  <c r="Q223" i="8" s="1"/>
  <c r="L427" i="11"/>
  <c r="M117" i="8"/>
  <c r="N117" i="8" s="1"/>
  <c r="M122" i="8"/>
  <c r="N122" i="8" s="1"/>
  <c r="O346" i="11"/>
  <c r="P94" i="8"/>
  <c r="Q94" i="8" s="1"/>
  <c r="P123" i="8"/>
  <c r="Q123" i="8" s="1"/>
  <c r="O442" i="11"/>
  <c r="P120" i="8"/>
  <c r="Q120" i="8" s="1"/>
  <c r="O543" i="11"/>
  <c r="P110" i="8"/>
  <c r="Q110" i="8" s="1"/>
  <c r="M101" i="8"/>
  <c r="N101" i="8" s="1"/>
  <c r="P114" i="8"/>
  <c r="Q114" i="8" s="1"/>
  <c r="P124" i="8"/>
  <c r="Q124" i="8" s="1"/>
  <c r="P528" i="11"/>
  <c r="P527" i="11"/>
  <c r="P97" i="8"/>
  <c r="Q97" i="8" s="1"/>
  <c r="M112" i="8"/>
  <c r="N112" i="8" s="1"/>
  <c r="M116" i="8"/>
  <c r="N116" i="8" s="1"/>
  <c r="O475" i="11"/>
  <c r="M193" i="8"/>
  <c r="N193" i="8" s="1"/>
  <c r="P96" i="8"/>
  <c r="Q96" i="8" s="1"/>
  <c r="M100" i="8"/>
  <c r="N100" i="8" s="1"/>
  <c r="M185" i="8"/>
  <c r="N185" i="8" s="1"/>
  <c r="M195" i="8"/>
  <c r="N195" i="8" s="1"/>
  <c r="M201" i="8"/>
  <c r="N201" i="8" s="1"/>
  <c r="P106" i="8"/>
  <c r="Q106" i="8" s="1"/>
  <c r="P128" i="8"/>
  <c r="Q128" i="8" s="1"/>
  <c r="P193" i="8"/>
  <c r="Q193" i="8" s="1"/>
  <c r="L527" i="11"/>
  <c r="L528" i="11"/>
  <c r="P188" i="8"/>
  <c r="Q188" i="8" s="1"/>
  <c r="M186" i="8"/>
  <c r="N186" i="8" s="1"/>
  <c r="P187" i="8"/>
  <c r="Q187" i="8" s="1"/>
  <c r="P200" i="8"/>
  <c r="Q200" i="8" s="1"/>
  <c r="L543" i="11"/>
  <c r="M152" i="8"/>
  <c r="N152" i="8" s="1"/>
  <c r="L610" i="11"/>
  <c r="P185" i="8"/>
  <c r="Q185" i="8" s="1"/>
  <c r="P121" i="8"/>
  <c r="Q121" i="8" s="1"/>
  <c r="L506" i="11"/>
  <c r="L601" i="11"/>
  <c r="M150" i="8"/>
  <c r="N150" i="8" s="1"/>
  <c r="P145" i="8"/>
  <c r="Q145" i="8" s="1"/>
  <c r="P155" i="8"/>
  <c r="Q155" i="8" s="1"/>
  <c r="O630" i="11"/>
  <c r="M160" i="8"/>
  <c r="N160" i="8" s="1"/>
  <c r="M231" i="8"/>
  <c r="N231" i="8" s="1"/>
  <c r="L765" i="11"/>
  <c r="M138" i="8"/>
  <c r="N138" i="8" s="1"/>
  <c r="P153" i="8"/>
  <c r="Q153" i="8" s="1"/>
  <c r="O614" i="11"/>
  <c r="M143" i="8"/>
  <c r="N143" i="8" s="1"/>
  <c r="M151" i="8"/>
  <c r="N151" i="8" s="1"/>
  <c r="L607" i="11"/>
  <c r="M156" i="8"/>
  <c r="N156" i="8" s="1"/>
  <c r="L633" i="11"/>
  <c r="P151" i="8"/>
  <c r="Q151" i="8" s="1"/>
  <c r="M154" i="8"/>
  <c r="N154" i="8" s="1"/>
  <c r="L621" i="11"/>
  <c r="P160" i="8"/>
  <c r="Q160" i="8" s="1"/>
  <c r="M199" i="8"/>
  <c r="N199" i="8" s="1"/>
  <c r="L659" i="11"/>
  <c r="P146" i="8"/>
  <c r="Q146" i="8" s="1"/>
  <c r="P237" i="8"/>
  <c r="Q237" i="8" s="1"/>
  <c r="O787" i="11"/>
  <c r="M153" i="8"/>
  <c r="N153" i="8" s="1"/>
  <c r="L614" i="11"/>
  <c r="P263" i="8"/>
  <c r="Q263" i="8" s="1"/>
  <c r="O952" i="11"/>
  <c r="M198" i="8"/>
  <c r="N198" i="8" s="1"/>
  <c r="M179" i="8"/>
  <c r="N179" i="8" s="1"/>
  <c r="P170" i="8"/>
  <c r="Q170" i="8" s="1"/>
  <c r="P190" i="8"/>
  <c r="Q190" i="8" s="1"/>
  <c r="O821" i="11"/>
  <c r="P164" i="8"/>
  <c r="Q164" i="8" s="1"/>
  <c r="P183" i="8"/>
  <c r="Q183" i="8" s="1"/>
  <c r="P171" i="8"/>
  <c r="Q171" i="8" s="1"/>
  <c r="P173" i="8"/>
  <c r="Q173" i="8" s="1"/>
  <c r="M737" i="11"/>
  <c r="M738" i="11"/>
  <c r="M736" i="11"/>
  <c r="M229" i="8"/>
  <c r="N229" i="8" s="1"/>
  <c r="L761" i="11"/>
  <c r="P157" i="8"/>
  <c r="Q157" i="8" s="1"/>
  <c r="P158" i="8"/>
  <c r="Q158" i="8" s="1"/>
  <c r="P161" i="8"/>
  <c r="Q161" i="8" s="1"/>
  <c r="M183" i="8"/>
  <c r="N183" i="8" s="1"/>
  <c r="L669" i="11"/>
  <c r="P232" i="8"/>
  <c r="Q232" i="8" s="1"/>
  <c r="P22" i="8"/>
  <c r="Q22" i="8" s="1"/>
  <c r="P177" i="8"/>
  <c r="Q177" i="8" s="1"/>
  <c r="P255" i="8"/>
  <c r="Q255" i="8" s="1"/>
  <c r="P163" i="8"/>
  <c r="Q163" i="8" s="1"/>
  <c r="P738" i="11"/>
  <c r="P736" i="11"/>
  <c r="P737" i="11"/>
  <c r="M251" i="8"/>
  <c r="N251" i="8" s="1"/>
  <c r="M260" i="8"/>
  <c r="N260" i="8" s="1"/>
  <c r="P198" i="8"/>
  <c r="Q198" i="8" s="1"/>
  <c r="P167" i="8"/>
  <c r="Q167" i="8" s="1"/>
  <c r="O738" i="11"/>
  <c r="O736" i="11"/>
  <c r="M240" i="8"/>
  <c r="N240" i="8" s="1"/>
  <c r="M190" i="8"/>
  <c r="N190" i="8" s="1"/>
  <c r="L821" i="11"/>
  <c r="P243" i="8"/>
  <c r="Q243" i="8" s="1"/>
  <c r="P262" i="8"/>
  <c r="Q262" i="8" s="1"/>
  <c r="O953" i="11"/>
  <c r="L665" i="11"/>
  <c r="P162" i="8"/>
  <c r="Q162" i="8" s="1"/>
  <c r="P199" i="8"/>
  <c r="Q199" i="8" s="1"/>
  <c r="P179" i="8"/>
  <c r="Q179" i="8" s="1"/>
  <c r="M171" i="8"/>
  <c r="N171" i="8" s="1"/>
  <c r="O761" i="11"/>
  <c r="P229" i="8"/>
  <c r="Q229" i="8" s="1"/>
  <c r="M165" i="8"/>
  <c r="N165" i="8" s="1"/>
  <c r="P165" i="8"/>
  <c r="Q165" i="8" s="1"/>
  <c r="O818" i="11"/>
  <c r="M178" i="8"/>
  <c r="N178" i="8" s="1"/>
  <c r="P248" i="8"/>
  <c r="Q248" i="8" s="1"/>
  <c r="O869" i="11"/>
  <c r="P260" i="8"/>
  <c r="Q260" i="8" s="1"/>
  <c r="O932" i="11"/>
  <c r="P246" i="8"/>
  <c r="Q246" i="8" s="1"/>
  <c r="O845" i="11"/>
  <c r="P261" i="8"/>
  <c r="Q261" i="8" s="1"/>
  <c r="L668" i="11"/>
  <c r="L736" i="11"/>
  <c r="P845" i="11" l="1"/>
  <c r="P763" i="7"/>
  <c r="M818" i="11"/>
  <c r="M741" i="7"/>
  <c r="P673" i="11"/>
  <c r="P612" i="7"/>
  <c r="P917" i="11"/>
  <c r="P830" i="7"/>
  <c r="P634" i="11"/>
  <c r="P573" i="7"/>
  <c r="P669" i="11"/>
  <c r="P608" i="7"/>
  <c r="P952" i="11"/>
  <c r="P861" i="7"/>
  <c r="P631" i="11"/>
  <c r="P570" i="7"/>
  <c r="M572" i="11"/>
  <c r="M521" i="7"/>
  <c r="P630" i="11"/>
  <c r="P569" i="7"/>
  <c r="M610" i="11"/>
  <c r="M554" i="7"/>
  <c r="P466" i="11"/>
  <c r="P425" i="7"/>
  <c r="M466" i="11"/>
  <c r="M425" i="7"/>
  <c r="P397" i="11"/>
  <c r="P361" i="7"/>
  <c r="M397" i="11"/>
  <c r="M361" i="7"/>
  <c r="M346" i="11"/>
  <c r="M315" i="7"/>
  <c r="M269" i="11"/>
  <c r="M243" i="7"/>
  <c r="M130" i="11"/>
  <c r="M119" i="7"/>
  <c r="M24" i="11"/>
  <c r="M24" i="7"/>
  <c r="P761" i="11"/>
  <c r="P689" i="7"/>
  <c r="P953" i="11"/>
  <c r="P862" i="7"/>
  <c r="P831" i="11"/>
  <c r="P754" i="7"/>
  <c r="P639" i="11"/>
  <c r="P578" i="7"/>
  <c r="P550" i="11"/>
  <c r="P499" i="7"/>
  <c r="P458" i="11"/>
  <c r="P417" i="7"/>
  <c r="M375" i="11"/>
  <c r="M339" i="7"/>
  <c r="M441" i="11"/>
  <c r="M400" i="7"/>
  <c r="P349" i="11"/>
  <c r="P318" i="7"/>
  <c r="M244" i="11"/>
  <c r="M223" i="7"/>
  <c r="P275" i="11"/>
  <c r="P249" i="7"/>
  <c r="P214" i="11"/>
  <c r="P193" i="7"/>
  <c r="P130" i="11"/>
  <c r="P119" i="7"/>
  <c r="P178" i="11"/>
  <c r="P162" i="7"/>
  <c r="P658" i="11"/>
  <c r="P597" i="7"/>
  <c r="P932" i="11"/>
  <c r="P845" i="7"/>
  <c r="P833" i="11"/>
  <c r="P756" i="7"/>
  <c r="M932" i="11"/>
  <c r="M845" i="7"/>
  <c r="P820" i="11"/>
  <c r="P743" i="7"/>
  <c r="M761" i="11"/>
  <c r="M689" i="7"/>
  <c r="M614" i="11"/>
  <c r="M558" i="7"/>
  <c r="M621" i="11"/>
  <c r="M565" i="7"/>
  <c r="P614" i="11"/>
  <c r="P558" i="7"/>
  <c r="M601" i="11"/>
  <c r="M545" i="7"/>
  <c r="P448" i="11"/>
  <c r="P407" i="7"/>
  <c r="P385" i="11"/>
  <c r="P349" i="7"/>
  <c r="M415" i="11"/>
  <c r="M379" i="7"/>
  <c r="P543" i="11"/>
  <c r="P492" i="7"/>
  <c r="M427" i="11"/>
  <c r="M386" i="7"/>
  <c r="M293" i="11"/>
  <c r="M267" i="7"/>
  <c r="M207" i="11"/>
  <c r="M191" i="7"/>
  <c r="P438" i="11"/>
  <c r="P397" i="7"/>
  <c r="P99" i="11"/>
  <c r="P94" i="7"/>
  <c r="P87" i="11"/>
  <c r="P82" i="7"/>
  <c r="P85" i="11"/>
  <c r="P80" i="7"/>
  <c r="M719" i="11"/>
  <c r="M653" i="7"/>
  <c r="M885" i="11"/>
  <c r="M803" i="7"/>
  <c r="P766" i="11"/>
  <c r="P694" i="7"/>
  <c r="P821" i="11"/>
  <c r="P744" i="7"/>
  <c r="P607" i="11"/>
  <c r="P551" i="7"/>
  <c r="M527" i="11"/>
  <c r="M528" i="11"/>
  <c r="M476" i="7"/>
  <c r="M477" i="7"/>
  <c r="P439" i="11"/>
  <c r="P398" i="7"/>
  <c r="M468" i="11"/>
  <c r="M427" i="7"/>
  <c r="M387" i="11"/>
  <c r="M351" i="7"/>
  <c r="P286" i="11"/>
  <c r="P260" i="7"/>
  <c r="M448" i="11"/>
  <c r="M407" i="7"/>
  <c r="M216" i="11"/>
  <c r="M195" i="7"/>
  <c r="M289" i="11"/>
  <c r="M263" i="7"/>
  <c r="P92" i="11"/>
  <c r="P87" i="7"/>
  <c r="P64" i="11"/>
  <c r="P59" i="7"/>
  <c r="M84" i="11"/>
  <c r="M79" i="7"/>
  <c r="P869" i="11"/>
  <c r="P787" i="7"/>
  <c r="P718" i="11"/>
  <c r="P652" i="7"/>
  <c r="P787" i="11"/>
  <c r="P710" i="7"/>
  <c r="M436" i="11"/>
  <c r="M395" i="7"/>
  <c r="M464" i="11"/>
  <c r="M423" i="7"/>
  <c r="P351" i="11"/>
  <c r="P320" i="7"/>
  <c r="P440" i="11"/>
  <c r="P399" i="7"/>
  <c r="P394" i="11"/>
  <c r="P358" i="7"/>
  <c r="M142" i="11"/>
  <c r="M131" i="7"/>
  <c r="M22" i="11"/>
  <c r="M22" i="7"/>
  <c r="M63" i="11"/>
  <c r="M58" i="7"/>
  <c r="P667" i="11"/>
  <c r="P606" i="7"/>
  <c r="M821" i="11"/>
  <c r="M744" i="7"/>
  <c r="M832" i="11"/>
  <c r="M755" i="7"/>
  <c r="P659" i="11"/>
  <c r="P598" i="7"/>
  <c r="M819" i="11"/>
  <c r="M742" i="7"/>
  <c r="M669" i="11"/>
  <c r="M608" i="7"/>
  <c r="M667" i="11"/>
  <c r="M606" i="7"/>
  <c r="P552" i="11"/>
  <c r="P501" i="7"/>
  <c r="M633" i="11"/>
  <c r="M572" i="7"/>
  <c r="M765" i="11"/>
  <c r="M693" i="7"/>
  <c r="P444" i="11"/>
  <c r="P403" i="7"/>
  <c r="P429" i="11"/>
  <c r="P388" i="7"/>
  <c r="M437" i="11"/>
  <c r="M396" i="7"/>
  <c r="P384" i="11"/>
  <c r="P348" i="7"/>
  <c r="M275" i="11"/>
  <c r="M249" i="7"/>
  <c r="P427" i="11"/>
  <c r="P386" i="7"/>
  <c r="M276" i="11"/>
  <c r="M250" i="7"/>
  <c r="M11" i="11"/>
  <c r="M11" i="7"/>
  <c r="P24" i="11"/>
  <c r="P24" i="7"/>
  <c r="P82" i="11"/>
  <c r="P77" i="7"/>
  <c r="P951" i="11"/>
  <c r="P860" i="7"/>
  <c r="P637" i="11"/>
  <c r="P576" i="7"/>
  <c r="P636" i="11"/>
  <c r="P575" i="7"/>
  <c r="P724" i="11"/>
  <c r="P658" i="7"/>
  <c r="M658" i="11"/>
  <c r="M597" i="7"/>
  <c r="M631" i="11"/>
  <c r="M570" i="7"/>
  <c r="P437" i="11"/>
  <c r="P396" i="7"/>
  <c r="M363" i="11"/>
  <c r="M332" i="7"/>
  <c r="P442" i="11"/>
  <c r="P401" i="7"/>
  <c r="P293" i="11"/>
  <c r="P267" i="7"/>
  <c r="M446" i="11"/>
  <c r="M405" i="7"/>
  <c r="P396" i="11"/>
  <c r="P360" i="7"/>
  <c r="M43" i="11"/>
  <c r="M43" i="7"/>
  <c r="M214" i="11"/>
  <c r="M193" i="7"/>
  <c r="M184" i="11"/>
  <c r="M168" i="7"/>
  <c r="M77" i="11"/>
  <c r="M72" i="7"/>
  <c r="P818" i="11"/>
  <c r="P741" i="7"/>
  <c r="P638" i="11"/>
  <c r="P577" i="7"/>
  <c r="P635" i="11"/>
  <c r="P574" i="7"/>
  <c r="P719" i="11"/>
  <c r="P653" i="7"/>
  <c r="M659" i="11"/>
  <c r="M598" i="7"/>
  <c r="M607" i="11"/>
  <c r="M551" i="7"/>
  <c r="P350" i="11"/>
  <c r="P319" i="7"/>
  <c r="P443" i="11"/>
  <c r="P402" i="7"/>
  <c r="P346" i="11"/>
  <c r="P315" i="7"/>
  <c r="P363" i="11"/>
  <c r="P332" i="7"/>
  <c r="M246" i="11"/>
  <c r="M225" i="7"/>
  <c r="M394" i="11"/>
  <c r="M358" i="7"/>
  <c r="M286" i="11"/>
  <c r="M260" i="7"/>
  <c r="P276" i="11"/>
  <c r="P250" i="7"/>
  <c r="M25" i="11"/>
  <c r="M25" i="7"/>
  <c r="M173" i="11"/>
  <c r="M1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tc={DF9AF4A7-163D-4908-9C66-14F2E6EB2E3A}</author>
    <author>tc={03754886-74CA-4E56-8B5B-57F263CBEDC7}</author>
    <author>tc={705E564B-E501-4DB4-BEF2-50100853E5A1}</author>
    <author>tc={0022570B-F1A3-4969-9DD1-3A7FDE0B9FF3}</author>
    <author>tc={37B81035-3CB4-499A-A25B-C0008B04C25E}</author>
    <author>tc={D42D843B-36B1-4E6F-818D-36D502E18EE2}</author>
    <author>tc={E047A4DD-CDD8-473E-B248-C0C0A1345C22}</author>
    <author>tc={53484F02-7B91-41BE-988C-C4633357DE65}</author>
    <author>tc={6090E48D-0CC8-4646-AC8B-20C0BE29ACDF}</author>
    <author>tc={56105778-87D5-4F24-88D6-C18677D11DA1}</author>
    <author>tc={FCAA7A2C-91E5-423D-9082-9BBB470CE29D}</author>
    <author>tc={7C21CC59-96C7-47C8-83D9-DFBEBC0F147A}</author>
    <author>tc={F9A80679-9726-4657-872E-9DC47E775AC0}</author>
    <author>tc={D5A67A41-E265-4187-8920-7E25F1969AD5}</author>
    <author>tc={E3D536D2-BBE5-4EE7-A9E6-57523ABB84A4}</author>
    <author>tc={763C31F8-4C03-49ED-A0E1-10738E29A60A}</author>
    <author>tc={3DE367CF-C6BB-41EC-A77F-705020F2AB1C}</author>
    <author>tc={B1258FC1-1CC2-449F-8A7E-E9D2B2DA762F}</author>
  </authors>
  <commentList>
    <comment ref="B45" authorId="0" shapeId="0" xr:uid="{DF9AF4A7-163D-4908-9C66-14F2E6EB2E3A}">
      <text>
        <t>[Threaded comment]
Your version of Excel allows you to read this threaded comment; however, any edits to it will get removed if the file is opened in a newer version of Excel. Learn more: https://go.microsoft.com/fwlink/?linkid=870924
Comment:
    Switched from 57-74-9 to technical chlordane 12789-03-6.</t>
      </text>
    </comment>
    <comment ref="C45" authorId="1" shapeId="0" xr:uid="{03754886-74CA-4E56-8B5B-57F263CBEDC7}">
      <text>
        <t>[Threaded comment]
Your version of Excel allows you to read this threaded comment; however, any edits to it will get removed if the file is opened in a newer version of Excel. Learn more: https://go.microsoft.com/fwlink/?linkid=870924
Comment:
    Switched from 57-74-9 to technical chlordane 12789-03-6 for lookup.</t>
      </text>
    </comment>
    <comment ref="B61" authorId="2" shapeId="0" xr:uid="{705E564B-E501-4DB4-BEF2-50100853E5A1}">
      <text>
        <t>[Threaded comment]
Your version of Excel allows you to read this threaded comment; however, any edits to it will get removed if the file is opened in a newer version of Excel. Learn more: https://go.microsoft.com/fwlink/?linkid=870924
Comment:
    Switch from 7738-94-5 to 18540-29-9</t>
      </text>
    </comment>
    <comment ref="C61" authorId="3" shapeId="0" xr:uid="{0022570B-F1A3-4969-9DD1-3A7FDE0B9FF3}">
      <text>
        <t>[Threaded comment]
Your version of Excel allows you to read this threaded comment; however, any edits to it will get removed if the file is opened in a newer version of Excel. Learn more: https://go.microsoft.com/fwlink/?linkid=870924
Comment:
    Switch from 7738-94-5 to 18540-29-9 for lookup.</t>
      </text>
    </comment>
    <comment ref="B113" authorId="4" shapeId="0" xr:uid="{37B81035-3CB4-499A-A25B-C0008B04C25E}">
      <text>
        <t>[Threaded comment]
Your version of Excel allows you to read this threaded comment; however, any edits to it will get removed if the file is opened in a newer version of Excel. Learn more: https://go.microsoft.com/fwlink/?linkid=870924
Comment:
    Switch from 239 to 16984-48-8</t>
      </text>
    </comment>
    <comment ref="C113" authorId="5" shapeId="0" xr:uid="{D42D843B-36B1-4E6F-818D-36D502E18EE2}">
      <text>
        <t>[Threaded comment]
Your version of Excel allows you to read this threaded comment; however, any edits to it will get removed if the file is opened in a newer version of Excel. Learn more: https://go.microsoft.com/fwlink/?linkid=870924
Comment:
    Switch from 239 to 16984-48-8 for lookup.</t>
      </text>
    </comment>
    <comment ref="B136" authorId="6" shapeId="0" xr:uid="{E047A4DD-CDD8-473E-B248-C0C0A1345C22}">
      <text>
        <t>[Threaded comment]
Your version of Excel allows you to read this threaded comment; however, any edits to it will get removed if the file is opened in a newer version of Excel. Learn more: https://go.microsoft.com/fwlink/?linkid=870924
Comment:
    Switch from 7439-92-1 to lead acetate 301-04-2</t>
      </text>
    </comment>
    <comment ref="C136" authorId="7" shapeId="0" xr:uid="{53484F02-7B91-41BE-988C-C4633357DE65}">
      <text>
        <t>[Threaded comment]
Your version of Excel allows you to read this threaded comment; however, any edits to it will get removed if the file is opened in a newer version of Excel. Learn more: https://go.microsoft.com/fwlink/?linkid=870924
Comment:
    Switch from 7439-92-1 to lead acetate 301-04-2 for lookup.</t>
      </text>
    </comment>
    <comment ref="B150" authorId="8" shapeId="0" xr:uid="{6090E48D-0CC8-4646-AC8B-20C0BE29ACDF}">
      <text>
        <t>[Threaded comment]
Your version of Excel allows you to read this threaded comment; however, any edits to it will get removed if the file is opened in a newer version of Excel. Learn more: https://go.microsoft.com/fwlink/?linkid=870924
Comment:
    Switch from 365 to nickel acetate 373-02-4</t>
      </text>
    </comment>
    <comment ref="C150" authorId="9" shapeId="0" xr:uid="{56105778-87D5-4F24-88D6-C18677D11DA1}">
      <text>
        <t>[Threaded comment]
Your version of Excel allows you to read this threaded comment; however, any edits to it will get removed if the file is opened in a newer version of Excel. Learn more: https://go.microsoft.com/fwlink/?linkid=870924
Comment:
    Switch from 365 to nickel acetate 373-02-4 for lookup.</t>
      </text>
    </comment>
    <comment ref="B151" authorId="10" shapeId="0" xr:uid="{FCAA7A2C-91E5-423D-9082-9BBB470CE29D}">
      <text>
        <t>[Threaded comment]
Your version of Excel allows you to read this threaded comment; however, any edits to it will get removed if the file is opened in a newer version of Excel. Learn more: https://go.microsoft.com/fwlink/?linkid=870924
Comment:
    Switch to 7440-02-0</t>
      </text>
    </comment>
    <comment ref="C151" authorId="11" shapeId="0" xr:uid="{7C21CC59-96C7-47C8-83D9-DFBEBC0F147A}">
      <text>
        <t>[Threaded comment]
Your version of Excel allows you to read this threaded comment; however, any edits to it will get removed if the file is opened in a newer version of Excel. Learn more: https://go.microsoft.com/fwlink/?linkid=870924
Comment:
    Switch from 368 to 7440-02-0 for lookup.</t>
      </text>
    </comment>
    <comment ref="B152" authorId="12" shapeId="0" xr:uid="{F9A80679-9726-4657-872E-9DC47E775AC0}">
      <text>
        <t>[Threaded comment]
Your version of Excel allows you to read this threaded comment; however, any edits to it will get removed if the file is opened in a newer version of Excel. Learn more: https://go.microsoft.com/fwlink/?linkid=870924
Comment:
    Switch from 7697-37-2 to nitrate 14797-55-8</t>
      </text>
    </comment>
    <comment ref="C152" authorId="13" shapeId="0" xr:uid="{D5A67A41-E265-4187-8920-7E25F1969AD5}">
      <text>
        <t>[Threaded comment]
Your version of Excel allows you to read this threaded comment; however, any edits to it will get removed if the file is opened in a newer version of Excel. Learn more: https://go.microsoft.com/fwlink/?linkid=870924
Comment:
    Switch from 7697-37-2 to nitrate 14797-55-8 for lookup.</t>
      </text>
    </comment>
    <comment ref="B165" authorId="14" shapeId="0" xr:uid="{E3D536D2-BBE5-4EE7-A9E6-57523ABB84A4}">
      <text>
        <t>[Threaded comment]
Your version of Excel allows you to read this threaded comment; however, any edits to it will get removed if the file is opened in a newer version of Excel. Learn more: https://go.microsoft.com/fwlink/?linkid=870924
Comment:
    Switch from 8014-95-7 to sulfur trioxide 7446-11-9</t>
      </text>
    </comment>
    <comment ref="C165" authorId="15" shapeId="0" xr:uid="{763C31F8-4C03-49ED-A0E1-10738E29A60A}">
      <text>
        <t>[Threaded comment]
Your version of Excel allows you to read this threaded comment; however, any edits to it will get removed if the file is opened in a newer version of Excel. Learn more: https://go.microsoft.com/fwlink/?linkid=870924
Comment:
    Switch from 8014-95-7 to sulfur trioxide 7446-11-9 for lookup.</t>
      </text>
    </comment>
    <comment ref="B250" authorId="16" shapeId="0" xr:uid="{3DE367CF-C6BB-41EC-A77F-705020F2AB1C}">
      <text>
        <t>[Threaded comment]
Your version of Excel allows you to read this threaded comment; however, any edits to it will get removed if the file is opened in a newer version of Excel. Learn more: https://go.microsoft.com/fwlink/?linkid=870924
Comment:
    Switch from 26471-62-5 to toluene 2,4-diisocyanate 584-84-9</t>
      </text>
    </comment>
    <comment ref="C250" authorId="17" shapeId="0" xr:uid="{B1258FC1-1CC2-449F-8A7E-E9D2B2DA762F}">
      <text>
        <t>[Threaded comment]
Your version of Excel allows you to read this threaded comment; however, any edits to it will get removed if the file is opened in a newer version of Excel. Learn more: https://go.microsoft.com/fwlink/?linkid=870924
Comment:
    Switch from 26471-62-5 to toluene 2,4-diisocyanate 584-84-9 for lookup.</t>
      </text>
    </comment>
  </commentList>
</comments>
</file>

<file path=xl/sharedStrings.xml><?xml version="1.0" encoding="utf-8"?>
<sst xmlns="http://schemas.openxmlformats.org/spreadsheetml/2006/main" count="40067" uniqueCount="2333">
  <si>
    <t>Guide to Tables of Vapor Intrusion RBCs Based on EPA VISL Calculations</t>
  </si>
  <si>
    <t>March 2024</t>
  </si>
  <si>
    <t xml:space="preserve">This spreadsheet contains new risk-based concentrations (RBCs) for vapor intrusion pathways based on EPA’s vapor intrusion screening level (VISL) calculator. The scenarios evaluated are residential and commercial. Results are provided in the associated tabs. </t>
  </si>
  <si>
    <r>
      <t xml:space="preserve">The tabs labeled </t>
    </r>
    <r>
      <rPr>
        <b/>
        <sz val="11"/>
        <color theme="1"/>
        <rFont val="Arial"/>
        <family val="2"/>
      </rPr>
      <t>Residential</t>
    </r>
    <r>
      <rPr>
        <sz val="11"/>
        <color theme="1"/>
        <rFont val="Arial"/>
        <family val="2"/>
      </rPr>
      <t xml:space="preserve"> and </t>
    </r>
    <r>
      <rPr>
        <b/>
        <sz val="11"/>
        <color theme="1"/>
        <rFont val="Arial"/>
        <family val="2"/>
      </rPr>
      <t>Commercial</t>
    </r>
    <r>
      <rPr>
        <sz val="11"/>
        <color theme="1"/>
        <rFont val="Arial"/>
        <family val="2"/>
      </rPr>
      <t xml:space="preserve"> are for </t>
    </r>
    <r>
      <rPr>
        <b/>
        <sz val="11"/>
        <color theme="1"/>
        <rFont val="Arial"/>
        <family val="2"/>
      </rPr>
      <t>chronic</t>
    </r>
    <r>
      <rPr>
        <sz val="11"/>
        <color theme="1"/>
        <rFont val="Arial"/>
        <family val="2"/>
      </rPr>
      <t xml:space="preserve"> </t>
    </r>
    <r>
      <rPr>
        <b/>
        <sz val="11"/>
        <color theme="1"/>
        <rFont val="Arial"/>
        <family val="2"/>
      </rPr>
      <t>RBCs</t>
    </r>
    <r>
      <rPr>
        <sz val="11"/>
        <color theme="1"/>
        <rFont val="Arial"/>
        <family val="2"/>
      </rPr>
      <t>. RBCs are provided for air (RBCair), soil vapor (RBCsv) and water to indoor air (RBCwi). EPA does not include an urban residential exposure scenario in their VISL calculations. DEQ is no longer supporting default urban residential exposure values, and therefore DEQ did not develop vapor intrusion RBCs for this scenario. Default exposure parameter values were used except that groundwater temperature was modified from a default value of 25</t>
    </r>
    <r>
      <rPr>
        <sz val="11"/>
        <color theme="1"/>
        <rFont val="Calibri"/>
        <family val="2"/>
      </rPr>
      <t>°</t>
    </r>
    <r>
      <rPr>
        <sz val="11"/>
        <color theme="1"/>
        <rFont val="Arial"/>
        <family val="2"/>
      </rPr>
      <t xml:space="preserve"> C to the mean Oregon value of 12.5</t>
    </r>
    <r>
      <rPr>
        <sz val="11"/>
        <color theme="1"/>
        <rFont val="Calibri"/>
        <family val="2"/>
      </rPr>
      <t>°</t>
    </r>
    <r>
      <rPr>
        <sz val="11"/>
        <color theme="1"/>
        <rFont val="Arial"/>
        <family val="2"/>
      </rPr>
      <t xml:space="preserve"> C. </t>
    </r>
  </si>
  <si>
    <r>
      <t xml:space="preserve">See the </t>
    </r>
    <r>
      <rPr>
        <b/>
        <sz val="11"/>
        <color theme="1"/>
        <rFont val="Arial"/>
        <family val="2"/>
      </rPr>
      <t>TPH</t>
    </r>
    <r>
      <rPr>
        <sz val="11"/>
        <color theme="1"/>
        <rFont val="Arial"/>
        <family val="2"/>
      </rPr>
      <t xml:space="preserve"> tab for supporting information on how TPH RBCs were calculated.</t>
    </r>
    <r>
      <rPr>
        <b/>
        <sz val="11"/>
        <color theme="1"/>
        <rFont val="Arial"/>
        <family val="2"/>
      </rPr>
      <t xml:space="preserve"> DEQ-calculated TPH RBCs are included at the bottom of the RBC tables.</t>
    </r>
  </si>
  <si>
    <r>
      <rPr>
        <b/>
        <sz val="11"/>
        <color theme="1"/>
        <rFont val="Arial"/>
        <family val="2"/>
      </rPr>
      <t>Acute RBCs</t>
    </r>
    <r>
      <rPr>
        <sz val="11"/>
        <color theme="1"/>
        <rFont val="Arial"/>
        <family val="2"/>
      </rPr>
      <t xml:space="preserve"> have a separate tab. Acute RBCs were derived from DEQ's Cleaner Air Oregon RBCs. RBCair for commercial exposure was adjusted be a factor of 3 to account for 8 hours of exposure rather than a full day of 24 hours used for residential exposure. Acute RBCsv and RBCwi values were calculated from acute RBCair values based on the results of the VISL calculations for chronic exposure.</t>
    </r>
  </si>
  <si>
    <t>Notes</t>
  </si>
  <si>
    <t>The explanations for the lack of VISL values are the following:</t>
  </si>
  <si>
    <t xml:space="preserve">     NITI = no inhalation toxicity information</t>
  </si>
  <si>
    <t xml:space="preserve">     NV = not volatile</t>
  </si>
  <si>
    <t xml:space="preserve">     No EPA value = Missing VISL values. No attempt was made to document the reasons.</t>
  </si>
  <si>
    <t>Sorting</t>
  </si>
  <si>
    <t>For possible future use, chemicals can be sorted by chemical class in the far right column.</t>
  </si>
  <si>
    <r>
      <t xml:space="preserve">     Dioxin = chlorinated dibenzo-</t>
    </r>
    <r>
      <rPr>
        <i/>
        <sz val="11"/>
        <color theme="1"/>
        <rFont val="Arial"/>
        <family val="2"/>
      </rPr>
      <t>p</t>
    </r>
    <r>
      <rPr>
        <sz val="11"/>
        <color theme="1"/>
        <rFont val="Arial"/>
        <family val="2"/>
      </rPr>
      <t>-dioxins and chlorinated dibenzofurans</t>
    </r>
  </si>
  <si>
    <t xml:space="preserve">     PCB = polychlorinated biphenyls</t>
  </si>
  <si>
    <t xml:space="preserve">     PFAS = per- and polyfluorinated alkyl substances</t>
  </si>
  <si>
    <t xml:space="preserve">     PAH = polycyclic aromatic hydrocarbons</t>
  </si>
  <si>
    <t xml:space="preserve">     TPH = total petroleum hydrocarbons</t>
  </si>
  <si>
    <t>Other chemical classes can be created.</t>
  </si>
  <si>
    <r>
      <t xml:space="preserve">A table combining chronic and acute RBCs was developed in the </t>
    </r>
    <r>
      <rPr>
        <b/>
        <sz val="11"/>
        <color theme="1"/>
        <rFont val="Arial"/>
        <family val="2"/>
      </rPr>
      <t>PDF Table</t>
    </r>
    <r>
      <rPr>
        <sz val="11"/>
        <color theme="1"/>
        <rFont val="Arial"/>
        <family val="2"/>
      </rPr>
      <t xml:space="preserve"> tab to assist in preparing a PDF table. The table uses the list of chemicals from the chronic RBC tables. There is also a hidden </t>
    </r>
    <r>
      <rPr>
        <b/>
        <sz val="11"/>
        <color theme="1"/>
        <rFont val="Arial"/>
        <family val="2"/>
      </rPr>
      <t>PDF</t>
    </r>
    <r>
      <rPr>
        <sz val="11"/>
        <color theme="1"/>
        <rFont val="Arial"/>
        <family val="2"/>
      </rPr>
      <t xml:space="preserve"> tab that was used to develop the PDF Table tab.</t>
    </r>
  </si>
  <si>
    <t>Supporting Information</t>
  </si>
  <si>
    <t xml:space="preserve">The RBC chronic tables include both cancer and noncancer values (if applicable) in the far right columns. The lower value is used in the RBC calculations. Acute RBCs only include noncancer values. </t>
  </si>
  <si>
    <r>
      <t xml:space="preserve">Input values for the chronic scenarios are provided in the </t>
    </r>
    <r>
      <rPr>
        <b/>
        <sz val="11"/>
        <color theme="1"/>
        <rFont val="Arial"/>
        <family val="2"/>
      </rPr>
      <t>Air Inputs</t>
    </r>
    <r>
      <rPr>
        <sz val="11"/>
        <color theme="1"/>
        <rFont val="Arial"/>
        <family val="2"/>
      </rPr>
      <t xml:space="preserve"> tab.</t>
    </r>
    <r>
      <rPr>
        <b/>
        <sz val="11"/>
        <color theme="1"/>
        <rFont val="Arial"/>
        <family val="2"/>
      </rPr>
      <t xml:space="preserve"> Chemical properties</t>
    </r>
    <r>
      <rPr>
        <sz val="11"/>
        <color theme="1"/>
        <rFont val="Arial"/>
        <family val="2"/>
      </rPr>
      <t xml:space="preserve"> are provided in the last tab.</t>
    </r>
  </si>
  <si>
    <t xml:space="preserve">Additional information provided by the VISL calculations is retained in the chronic RBC tables, but hidden for ease of viewing. To view this information, you can un-hide columns. Similarly, columns of values used to calculate acute RBCs are hidden, but can be un-hidden for viewing. </t>
  </si>
  <si>
    <t>Total Petroleum Hydrocarbons</t>
  </si>
  <si>
    <r>
      <t>In 2003, DEQ established default RBCs for TPH-gasoline, TPH-diesel, and TPH-mineral-oil based on twelve aliphatic and aromatic fractions (</t>
    </r>
    <r>
      <rPr>
        <i/>
        <sz val="11"/>
        <color theme="1"/>
        <rFont val="Arial"/>
        <family val="2"/>
      </rPr>
      <t>Risk-Based Decision Making for the Remediation of Petroleum-Contaminated Sites</t>
    </r>
    <r>
      <rPr>
        <sz val="11"/>
        <color theme="1"/>
        <rFont val="Arial"/>
        <family val="2"/>
      </rPr>
      <t>, DEQ, Sept. 2003). EPA does not have VISLs for TPH, but VISLs are available for six total petroleum hydrocarbon aliphatic and aromatic fractions. To generate TPH RBCs, DEQ applied the toxicity information for EPA’s six fractions to DEQ’s twelve fractions as shown in Table 1.</t>
    </r>
  </si>
  <si>
    <r>
      <t xml:space="preserve">In some cases the equivalent carbon (EC) ranges do not match exactly, but are considered sufficiently similar for incorporating new toxicity information. The current reference for toxicity values is EPA’s </t>
    </r>
    <r>
      <rPr>
        <i/>
        <sz val="11"/>
        <color theme="1"/>
        <rFont val="Arial"/>
        <family val="2"/>
      </rPr>
      <t>Provisional Peer-Reviewed Toxicity Values for Complex Mixtures of Aliphatic and Aromatic Hydrocarbons (various CASRNs)</t>
    </r>
    <r>
      <rPr>
        <sz val="11"/>
        <color theme="1"/>
        <rFont val="Arial"/>
        <family val="2"/>
      </rPr>
      <t xml:space="preserve"> (EPA/690/R-22/003F, September 2022) and associated prior documents. This information was included in EPA’s November 2022 regional screening level tables.</t>
    </r>
  </si>
  <si>
    <t>DEQ’s approach using twelve fractions instead of EPA’s six fractions provides greater accuracy in developing RBCs. Therefore DEQ decided to not adopt EPA’s more generalized chemical properties for the aliphatic and aromatic fractions. EPA’s updates to properties of individual constituents were adopted by DEQ.</t>
  </si>
  <si>
    <t>DEQ RBDM</t>
  </si>
  <si>
    <t xml:space="preserve">Because of these volatility issues, for the purpose of developing an indoor air RBC for vapor intrusion, DEQ decided to not include the aromatic &gt;EC16-EC21 and &gt;EC21-EC34 ranges in calculating TPH RBCs. For the aromatic &gt;EC12-EC16 range, DEQ evaluated the uncertainty associated with applying toxicity values for benzo[a]pyrene to this range, and concluded that this may not be appropriate. Pending further review, the prior toxicity values for aromatic &gt;EC12-EC16 are used in the TPH RBC calculations. </t>
  </si>
  <si>
    <t>The TPH RBC spreadsheet was used to calculate RBCair, but not the vapor intrusion RBCs. Instead, information in the spreadsheet was used as the basis for calculating new RBCs for RBCsv and RBCwi. For soil vapor RBCs, DEQ used EPA’s attenuation factors for soil vapor. The additional calculations were performed in the Residential and Occupational tabs of this spreadsheet. RBCair values were divided by EPA’s attenuation factor of 0.03 to calculate new RBCsv values. (Using DEQ’s terminology, the attenuation factor is 1/0.03 = 33).</t>
  </si>
  <si>
    <t>The calculation of new RBCwi values is more complicated because DEQ previously used the Johnson/Ettinger transport model, not attenuation factors, and the new EPA attenuation factor (AF) is applied to the soil vapor concentration as a result of volatilization from groundwater, not the groundwater concentration. To accomplish the calculation, DEQ used the distribution of fractions for each of the default materials (gasoline, diesel, and transformer mineral oil) from the Calculation tab of the TPH RBC spreadsheet, as shown in Table 2 (TPHgasoline), Table 3 (TPHdiesel), and Table 4 (TPHmineral-oil). We applied EPA’s groundwater attenuation factor of 1,000 (in DEQ terminology, which is 0.001 in EPA terminology) to calculate indoor air concentrations for each of the fractions. These air concentrations were then divided by their RBCair values to generate hazard quotients. The hazard quotients were summed to calculate a hazard index for the material. Calculations were performed separately for residential and occupational scenarios because the RBCair values are different. The next step was to divide the total TPH concentration in groundwater by the hazard index to calculate the groundwater concentration associated with a hazard index of 1.</t>
  </si>
  <si>
    <t>The calculated groundwater concentration does not include an adjustment for temperature in Henry’s Law Constant (HLC), used to estimate the soil vapor concentration associated with a groundwater concentration. The best way to make this adjustment is to modify HLC for each fraction. However, HLC equations for temperature adjustments are not available for the hydrocarbon fractions used by DEQ. As an approximation, DEQ modified temperature from the default 25°C to the Oregon average value of 12.5°C for representative constituents of TPH, as shown in Table 5. The average adjustment factor was 0.52, indicating that HLC at 12.5°C was about half the value at 25°C. To provide confidence in this value, a similar calculation was performed for the TPH fractions used by EPA. The temperature correction was only available for three of the six fractions. The average adjustment factor was also 0.52. The factor was then applied to the initial TPH RBCwi values to generate final estimates of RBCwi that are about twice the initial estimate.</t>
  </si>
  <si>
    <t>Table 1.  Comparison of DEQ and EPA TPH Fraction Equivalent Carbon Ranges</t>
  </si>
  <si>
    <t>DEQ Fraction</t>
  </si>
  <si>
    <t>EPA Fraction</t>
  </si>
  <si>
    <t>Aliphatic EC5 - EC6</t>
  </si>
  <si>
    <t>Aliphatic low (EC5 - EC8)</t>
  </si>
  <si>
    <t>Aliphatic &gt;EC6 - EC8</t>
  </si>
  <si>
    <t>Aliphatic &gt;EC8 - EC10</t>
  </si>
  <si>
    <t>Aliphatic medium (&gt;EC8 - EC16)</t>
  </si>
  <si>
    <t>Aliphatic &gt;EC10 - EC12</t>
  </si>
  <si>
    <t>Aliphatic &gt;EC12 - EC16</t>
  </si>
  <si>
    <t>Aliphatic &gt;EC16 - EC21</t>
  </si>
  <si>
    <t>Aliphatic high (&gt;EC16 – EC35)</t>
  </si>
  <si>
    <t>Aliphatic &gt;EC21 - EC34</t>
  </si>
  <si>
    <t>Aromatic &gt;EC8 - EC10</t>
  </si>
  <si>
    <t>Aromatic low* (EC6 - &lt;EC9)</t>
  </si>
  <si>
    <t>Aromatic &gt;EC10 - EC12</t>
  </si>
  <si>
    <t>Aromatic medium (EC9 - &lt;EC11)</t>
  </si>
  <si>
    <t>Aromatic &gt;EC12 - EC16</t>
  </si>
  <si>
    <t>Aromatic high (EC11 – EC35)</t>
  </si>
  <si>
    <t>Aromatic &gt;EC16 - EC21</t>
  </si>
  <si>
    <t>Aromatic &gt;EC21 - EC34</t>
  </si>
  <si>
    <t>Note: * EPA recommends evaluating individual constituents for this range, which is consistent with DEQ’s approach.</t>
  </si>
  <si>
    <t>Table 2. Distribution of Gasoline Fractions and Calculation of RBCwi</t>
  </si>
  <si>
    <t>Calculations for</t>
  </si>
  <si>
    <t>Gasoline</t>
  </si>
  <si>
    <t>Distribution of Constituent Concentrations</t>
  </si>
  <si>
    <t>Sample Concentration</t>
  </si>
  <si>
    <t>Initial</t>
  </si>
  <si>
    <t>Between 3 or 4  Phases</t>
  </si>
  <si>
    <t>Residential</t>
  </si>
  <si>
    <t>Occupational</t>
  </si>
  <si>
    <t>Fuel Fraction</t>
  </si>
  <si>
    <t>Adjusted</t>
  </si>
  <si>
    <t>Weight</t>
  </si>
  <si>
    <t>mmoles</t>
  </si>
  <si>
    <t>Mole</t>
  </si>
  <si>
    <t>Cw/Si</t>
  </si>
  <si>
    <t>Xi</t>
  </si>
  <si>
    <t>Cair</t>
  </si>
  <si>
    <t>Cair/1000</t>
  </si>
  <si>
    <t>RBCair</t>
  </si>
  <si>
    <t>HQ</t>
  </si>
  <si>
    <t>Cwater</t>
  </si>
  <si>
    <t>Csorbed</t>
  </si>
  <si>
    <t>Cproduct</t>
  </si>
  <si>
    <t>Trial Value</t>
  </si>
  <si>
    <t>(mg/kg)</t>
  </si>
  <si>
    <t>Fraction</t>
  </si>
  <si>
    <t>(ug/m3)</t>
  </si>
  <si>
    <t>(mg/L)</t>
  </si>
  <si>
    <t>Aliphatic C5-C6</t>
  </si>
  <si>
    <t>Aliphatic &gt;C6-C8</t>
  </si>
  <si>
    <t>Aliphatic &gt;C8-C10</t>
  </si>
  <si>
    <t>Aliphatic &gt;C10-C12</t>
  </si>
  <si>
    <t>Aliphatic &gt;C12-C16</t>
  </si>
  <si>
    <t>Aliphatic &gt;C16-C21</t>
  </si>
  <si>
    <t>Aliphatic &gt;C21-C34</t>
  </si>
  <si>
    <t>Aromatic &gt;C8-C10</t>
  </si>
  <si>
    <t>Aromatic &gt;C10-C12</t>
  </si>
  <si>
    <t>Aromatic &gt;C12-C16</t>
  </si>
  <si>
    <t>Aromatic &gt;C16-C21</t>
  </si>
  <si>
    <t>Aromatic &gt;C21-C34</t>
  </si>
  <si>
    <t>n-Hexane</t>
  </si>
  <si>
    <t>Benzene</t>
  </si>
  <si>
    <t>Toluene</t>
  </si>
  <si>
    <t>Ethylbenzene</t>
  </si>
  <si>
    <t>Total Xylenes</t>
  </si>
  <si>
    <t>1,2,4-trimethylbenzene</t>
  </si>
  <si>
    <t>1,3,5-trimethylbenzene</t>
  </si>
  <si>
    <t>Naphthalene</t>
  </si>
  <si>
    <t>TPH</t>
  </si>
  <si>
    <t>Preliminary RBCwi (mg/L)</t>
  </si>
  <si>
    <t>mg/L</t>
  </si>
  <si>
    <t>Preliminary RBCwi (ug/L)</t>
  </si>
  <si>
    <t>ug/L</t>
  </si>
  <si>
    <t>Temperature Adjusted RBCwi (ug/L)</t>
  </si>
  <si>
    <t>Table 3. Distribution of Diesel Fractions and Calculation of RBCwi</t>
  </si>
  <si>
    <t>Diesel/Heating Oil</t>
  </si>
  <si>
    <t>Table 4. Distribution of Mineral Oil Fractions and Calculation of RBCwi</t>
  </si>
  <si>
    <t>Mineral Oil</t>
  </si>
  <si>
    <t>Table 5. Temperature Adjustment for Henry's Law Constant</t>
  </si>
  <si>
    <t>Henry's Law</t>
  </si>
  <si>
    <t>Constant</t>
  </si>
  <si>
    <t>25C</t>
  </si>
  <si>
    <t>12.5C</t>
  </si>
  <si>
    <t>HLC</t>
  </si>
  <si>
    <t>Chemical</t>
  </si>
  <si>
    <t>(unitless)</t>
  </si>
  <si>
    <t>Ratio</t>
  </si>
  <si>
    <t>Xylenes</t>
  </si>
  <si>
    <t>Decane</t>
  </si>
  <si>
    <t>Heptane</t>
  </si>
  <si>
    <t>Hexane</t>
  </si>
  <si>
    <t>Nonane</t>
  </si>
  <si>
    <t>Pentane</t>
  </si>
  <si>
    <t>Average:</t>
  </si>
  <si>
    <t>TPH (Aliphatic High)</t>
  </si>
  <si>
    <t xml:space="preserve">        -</t>
  </si>
  <si>
    <t>TPH (Aliphatic Low)</t>
  </si>
  <si>
    <t>TPH (Aliphatic Medium)</t>
  </si>
  <si>
    <t>TPH (Aromatic High)</t>
  </si>
  <si>
    <t>TPH (Aromatic Low)</t>
  </si>
  <si>
    <t>TPH (Aromatic Medium)</t>
  </si>
  <si>
    <t>Average without Aromatic High:</t>
  </si>
  <si>
    <t>Average used in calculations:</t>
  </si>
  <si>
    <t>Residential Vapor Intrusion RBCs</t>
  </si>
  <si>
    <t>HIDE</t>
  </si>
  <si>
    <t>Key: I = IRIS; P = PPRTV; O = OPP; A = ATSDR; C = Cal EPA; X = PPRTV Screening Level; H = HEAST; D = DWSHA; W = TEF applied; E = RPF applied; U = user provided; G = see RSL User's Guide Section 5; CA = cancer; NC = noncancer.</t>
  </si>
  <si>
    <t>CAS Number</t>
  </si>
  <si>
    <t>Does the
chemical meet
the definition
for volatility?
(HLC&gt;1E-5 or VP&gt;1)</t>
  </si>
  <si>
    <t>Does the
chemical have
inhalation
toxicity data?
(IUR and/or RfC)</t>
  </si>
  <si>
    <r>
      <t>Is Chemical Sufficiently
Volatile and Toxic to
Pose Inhalation Risk
Via Vapor Intrusion
from Soil Source?
(C</t>
    </r>
    <r>
      <rPr>
        <b/>
        <vertAlign val="subscript"/>
        <sz val="9.5"/>
        <rFont val="Albany AMT"/>
      </rPr>
      <t>vp</t>
    </r>
    <r>
      <rPr>
        <b/>
        <sz val="9.5"/>
        <rFont val="Albany AMT"/>
      </rPr>
      <t xml:space="preserve"> &gt; C</t>
    </r>
    <r>
      <rPr>
        <b/>
        <vertAlign val="subscript"/>
        <sz val="9.5"/>
        <rFont val="Albany AMT"/>
      </rPr>
      <t>i,a</t>
    </r>
    <r>
      <rPr>
        <b/>
        <sz val="9.5"/>
        <rFont val="Albany AMT"/>
      </rPr>
      <t>,Target?)</t>
    </r>
  </si>
  <si>
    <r>
      <t>Is Chemical Sufficiently
Volatile and Toxic to
Pose Inhalation Risk
Via Vapor Intrusion from
Groundwater Source?
(C</t>
    </r>
    <r>
      <rPr>
        <b/>
        <vertAlign val="subscript"/>
        <sz val="9.5"/>
        <rFont val="Albany AMT"/>
      </rPr>
      <t>hc</t>
    </r>
    <r>
      <rPr>
        <b/>
        <sz val="9.5"/>
        <rFont val="Albany AMT"/>
      </rPr>
      <t xml:space="preserve"> &gt; C</t>
    </r>
    <r>
      <rPr>
        <b/>
        <vertAlign val="subscript"/>
        <sz val="9.5"/>
        <rFont val="Albany AMT"/>
      </rPr>
      <t>i,a</t>
    </r>
    <r>
      <rPr>
        <b/>
        <sz val="9.5"/>
        <rFont val="Albany AMT"/>
      </rPr>
      <t>,Target?)</t>
    </r>
  </si>
  <si>
    <r>
      <t>Target
Indoor Air
Concentration
(TCR=1E-06 or THQ=1)
MIN(C</t>
    </r>
    <r>
      <rPr>
        <b/>
        <vertAlign val="subscript"/>
        <sz val="9.5"/>
        <rFont val="Albany AMT"/>
      </rPr>
      <t>ia,c</t>
    </r>
    <r>
      <rPr>
        <b/>
        <sz val="9.5"/>
        <rFont val="Albany AMT"/>
      </rPr>
      <t>,C</t>
    </r>
    <r>
      <rPr>
        <b/>
        <vertAlign val="subscript"/>
        <sz val="9.5"/>
        <rFont val="Albany AMT"/>
      </rPr>
      <t>ia,nc</t>
    </r>
    <r>
      <rPr>
        <b/>
        <sz val="9.5"/>
        <rFont val="Albany AMT"/>
      </rPr>
      <t>)
(µg/m</t>
    </r>
    <r>
      <rPr>
        <b/>
        <vertAlign val="superscript"/>
        <sz val="9.5"/>
        <rFont val="Albany AMT"/>
      </rPr>
      <t>3</t>
    </r>
    <r>
      <rPr>
        <b/>
        <sz val="9.5"/>
        <rFont val="Albany AMT"/>
      </rPr>
      <t>)</t>
    </r>
  </si>
  <si>
    <r>
      <t>RBCair
(µg/m</t>
    </r>
    <r>
      <rPr>
        <b/>
        <vertAlign val="superscript"/>
        <sz val="9.5"/>
        <rFont val="Albany AMT"/>
      </rPr>
      <t>3</t>
    </r>
    <r>
      <rPr>
        <b/>
        <sz val="9.5"/>
        <rFont val="Albany AMT"/>
      </rPr>
      <t>)</t>
    </r>
  </si>
  <si>
    <t>Toxicity
Basis</t>
  </si>
  <si>
    <r>
      <t>Target
Sub-Slab and
Near-source Soil Gas
Concentration
(TCR=1E-06 or THQ=1)
C</t>
    </r>
    <r>
      <rPr>
        <b/>
        <vertAlign val="subscript"/>
        <sz val="9.5"/>
        <rFont val="Albany AMT"/>
      </rPr>
      <t>sg</t>
    </r>
    <r>
      <rPr>
        <b/>
        <sz val="9.5"/>
        <rFont val="Albany AMT"/>
      </rPr>
      <t>,Target
(µg/m</t>
    </r>
    <r>
      <rPr>
        <b/>
        <vertAlign val="superscript"/>
        <sz val="9.5"/>
        <rFont val="Albany AMT"/>
      </rPr>
      <t>3</t>
    </r>
    <r>
      <rPr>
        <b/>
        <sz val="9.5"/>
        <rFont val="Albany AMT"/>
      </rPr>
      <t>)</t>
    </r>
  </si>
  <si>
    <r>
      <t>RBCsv
(µg/m</t>
    </r>
    <r>
      <rPr>
        <b/>
        <vertAlign val="superscript"/>
        <sz val="9.5"/>
        <rFont val="Albany AMT"/>
      </rPr>
      <t>3</t>
    </r>
    <r>
      <rPr>
        <b/>
        <sz val="9.5"/>
        <rFont val="Albany AMT"/>
      </rPr>
      <t>)</t>
    </r>
  </si>
  <si>
    <r>
      <t>Target
Groundwater
Concentration
(TCR=1E-06 or THQ=1)
C</t>
    </r>
    <r>
      <rPr>
        <b/>
        <vertAlign val="subscript"/>
        <sz val="9.5"/>
        <rFont val="Albany AMT"/>
      </rPr>
      <t>gw</t>
    </r>
    <r>
      <rPr>
        <b/>
        <sz val="9.5"/>
        <rFont val="Albany AMT"/>
      </rPr>
      <t>,Target
(µg/L)</t>
    </r>
  </si>
  <si>
    <t>RBCwi
(µg/L)</t>
  </si>
  <si>
    <t>Ratio RBCwi / RBCair</t>
  </si>
  <si>
    <r>
      <t>Is Target
Groundwater
Concentration
&lt; MCL?
(C</t>
    </r>
    <r>
      <rPr>
        <b/>
        <vertAlign val="subscript"/>
        <sz val="9.5"/>
        <color rgb="FF112277"/>
        <rFont val="Albany AMT"/>
      </rPr>
      <t>gw</t>
    </r>
    <r>
      <rPr>
        <b/>
        <sz val="9.5"/>
        <color rgb="FF112277"/>
        <rFont val="Albany AMT"/>
      </rPr>
      <t xml:space="preserve"> &lt;</t>
    </r>
    <r>
      <rPr>
        <b/>
        <sz val="9.5"/>
        <color rgb="FF112277"/>
        <rFont val="Albany AMT"/>
      </rPr>
      <t xml:space="preserve"> </t>
    </r>
    <r>
      <rPr>
        <b/>
        <sz val="9.5"/>
        <color rgb="FF112277"/>
        <rFont val="Albany AMT"/>
      </rPr>
      <t>MCL?)</t>
    </r>
  </si>
  <si>
    <r>
      <t>Pure Phase
Vapor
Concentration
C</t>
    </r>
    <r>
      <rPr>
        <b/>
        <vertAlign val="subscript"/>
        <sz val="9.5"/>
        <color rgb="FF112277"/>
        <rFont val="Albany AMT"/>
      </rPr>
      <t>vp</t>
    </r>
    <r>
      <rPr>
        <b/>
        <sz val="9.5"/>
        <color rgb="FF112277"/>
        <rFont val="Albany AMT"/>
      </rPr>
      <t xml:space="preserve"> 
</t>
    </r>
    <r>
      <rPr>
        <b/>
        <sz val="9.5"/>
        <color rgb="FF112277"/>
        <rFont val="Albany AMT"/>
      </rPr>
      <t xml:space="preserve">(12.5 ℃) 
</t>
    </r>
    <r>
      <rPr>
        <b/>
        <sz val="9.5"/>
        <color rgb="FF112277"/>
        <rFont val="Albany AMT"/>
      </rPr>
      <t xml:space="preserve"> </t>
    </r>
    <r>
      <rPr>
        <b/>
        <sz val="9.5"/>
        <color rgb="FF112277"/>
        <rFont val="Albany AMT"/>
      </rPr>
      <t>(µg/m</t>
    </r>
    <r>
      <rPr>
        <b/>
        <vertAlign val="superscript"/>
        <sz val="9.5"/>
        <color rgb="FF112277"/>
        <rFont val="Albany AMT"/>
      </rPr>
      <t>3</t>
    </r>
    <r>
      <rPr>
        <b/>
        <sz val="9.5"/>
        <color rgb="FF112277"/>
        <rFont val="Albany AMT"/>
      </rPr>
      <t>)</t>
    </r>
  </si>
  <si>
    <r>
      <t>Maximum
Groundwater
Vapor
Concentration
C</t>
    </r>
    <r>
      <rPr>
        <b/>
        <vertAlign val="subscript"/>
        <sz val="9.5"/>
        <color rgb="FF112277"/>
        <rFont val="Albany AMT"/>
      </rPr>
      <t>hc</t>
    </r>
    <r>
      <rPr>
        <b/>
        <sz val="9.5"/>
        <color rgb="FF112277"/>
        <rFont val="Albany AMT"/>
      </rPr>
      <t xml:space="preserve"> 
</t>
    </r>
    <r>
      <rPr>
        <b/>
        <sz val="9.5"/>
        <color rgb="FF112277"/>
        <rFont val="Albany AMT"/>
      </rPr>
      <t xml:space="preserve"> </t>
    </r>
    <r>
      <rPr>
        <b/>
        <sz val="9.5"/>
        <color rgb="FF112277"/>
        <rFont val="Albany AMT"/>
      </rPr>
      <t>(µg/m</t>
    </r>
    <r>
      <rPr>
        <b/>
        <vertAlign val="superscript"/>
        <sz val="9.5"/>
        <color rgb="FF112277"/>
        <rFont val="Albany AMT"/>
      </rPr>
      <t>3</t>
    </r>
    <r>
      <rPr>
        <b/>
        <sz val="9.5"/>
        <color rgb="FF112277"/>
        <rFont val="Albany AMT"/>
      </rPr>
      <t>)</t>
    </r>
  </si>
  <si>
    <t>Temperature
for Maximum
Groundwater
Vapor
Concentration
 (℃)</t>
  </si>
  <si>
    <t>Lower
Explosive
Limit
LEL
(% by volume)</t>
  </si>
  <si>
    <t>LEL
Ref</t>
  </si>
  <si>
    <r>
      <t>IUR
(ug/m</t>
    </r>
    <r>
      <rPr>
        <b/>
        <vertAlign val="superscript"/>
        <sz val="9.5"/>
        <color rgb="FF112277"/>
        <rFont val="Albany AMT"/>
      </rPr>
      <t>3</t>
    </r>
    <r>
      <rPr>
        <b/>
        <sz val="9.5"/>
        <color rgb="FF112277"/>
        <rFont val="Albany AMT"/>
      </rPr>
      <t>)</t>
    </r>
    <r>
      <rPr>
        <b/>
        <vertAlign val="superscript"/>
        <sz val="9.5"/>
        <color rgb="FF112277"/>
        <rFont val="Albany AMT"/>
      </rPr>
      <t>-1</t>
    </r>
  </si>
  <si>
    <t>IUR
Ref</t>
  </si>
  <si>
    <r>
      <t>RfC
(mg/m</t>
    </r>
    <r>
      <rPr>
        <b/>
        <vertAlign val="superscript"/>
        <sz val="9.5"/>
        <color rgb="FF112277"/>
        <rFont val="Albany AMT"/>
      </rPr>
      <t>3</t>
    </r>
    <r>
      <rPr>
        <b/>
        <sz val="9.5"/>
        <color rgb="FF112277"/>
        <rFont val="Albany AMT"/>
      </rPr>
      <t>)</t>
    </r>
  </si>
  <si>
    <t>RfC
Ref</t>
  </si>
  <si>
    <t>Mutagenic
Indicator</t>
  </si>
  <si>
    <r>
      <t>Carcinogenic
VISL
TCR=1E-06
C</t>
    </r>
    <r>
      <rPr>
        <b/>
        <vertAlign val="subscript"/>
        <sz val="9.5"/>
        <color rgb="FF112277"/>
        <rFont val="Albany AMT"/>
      </rPr>
      <t>ia,c</t>
    </r>
    <r>
      <rPr>
        <b/>
        <sz val="9.5"/>
        <color rgb="FF112277"/>
        <rFont val="Albany AMT"/>
      </rPr>
      <t>(µg/m</t>
    </r>
    <r>
      <rPr>
        <b/>
        <vertAlign val="superscript"/>
        <sz val="9.5"/>
        <color rgb="FF112277"/>
        <rFont val="Albany AMT"/>
      </rPr>
      <t>3</t>
    </r>
    <r>
      <rPr>
        <b/>
        <sz val="9.5"/>
        <color rgb="FF112277"/>
        <rFont val="Albany AMT"/>
      </rPr>
      <t>)</t>
    </r>
  </si>
  <si>
    <r>
      <t>Noncarcinogenic
VISL
THQ=1
C</t>
    </r>
    <r>
      <rPr>
        <b/>
        <vertAlign val="subscript"/>
        <sz val="9.5"/>
        <color rgb="FF112277"/>
        <rFont val="Albany AMT"/>
      </rPr>
      <t>ia,nc</t>
    </r>
    <r>
      <rPr>
        <b/>
        <sz val="9.5"/>
        <color rgb="FF112277"/>
        <rFont val="Albany AMT"/>
      </rPr>
      <t>(µg/m</t>
    </r>
    <r>
      <rPr>
        <b/>
        <vertAlign val="superscript"/>
        <sz val="9.5"/>
        <color rgb="FF112277"/>
        <rFont val="Albany AMT"/>
      </rPr>
      <t>3</t>
    </r>
    <r>
      <rPr>
        <b/>
        <sz val="9.5"/>
        <color rgb="FF112277"/>
        <rFont val="Albany AMT"/>
      </rPr>
      <t>)</t>
    </r>
  </si>
  <si>
    <t>Chem Class</t>
  </si>
  <si>
    <t>Acenaphthene</t>
  </si>
  <si>
    <t>83-32-9</t>
  </si>
  <si>
    <t>Yes</t>
  </si>
  <si>
    <t>No</t>
  </si>
  <si>
    <t>No Inhal. Tox. Info</t>
  </si>
  <si>
    <t>-</t>
  </si>
  <si>
    <t>YAWS</t>
  </si>
  <si>
    <t>PAH</t>
  </si>
  <si>
    <t>Acephate</t>
  </si>
  <si>
    <t>30560-19-1</t>
  </si>
  <si>
    <t>No (not volatile)</t>
  </si>
  <si>
    <t>Acetaldehyde</t>
  </si>
  <si>
    <t>75-07-0</t>
  </si>
  <si>
    <t>CA</t>
  </si>
  <si>
    <t>--</t>
  </si>
  <si>
    <t>CRC</t>
  </si>
  <si>
    <t>I</t>
  </si>
  <si>
    <t>Acetochlor</t>
  </si>
  <si>
    <t>34256-82-1</t>
  </si>
  <si>
    <t>Acetone</t>
  </si>
  <si>
    <t>67-64-1</t>
  </si>
  <si>
    <t>Acetone Cyanohydrin</t>
  </si>
  <si>
    <t>75-86-5</t>
  </si>
  <si>
    <t>X</t>
  </si>
  <si>
    <t>Acetonitrile</t>
  </si>
  <si>
    <t>75-05-8</t>
  </si>
  <si>
    <t>NC</t>
  </si>
  <si>
    <t>Acetophenone</t>
  </si>
  <si>
    <t>98-86-2</t>
  </si>
  <si>
    <t>Acetylaminofluorene, 2-</t>
  </si>
  <si>
    <t>53-96-3</t>
  </si>
  <si>
    <t>C</t>
  </si>
  <si>
    <t>Acrolein</t>
  </si>
  <si>
    <t>107-02-8</t>
  </si>
  <si>
    <t>Acrylamide</t>
  </si>
  <si>
    <t>79-06-1</t>
  </si>
  <si>
    <t>Mut</t>
  </si>
  <si>
    <t>Acrylic Acid</t>
  </si>
  <si>
    <t>79-10-7</t>
  </si>
  <si>
    <t>P</t>
  </si>
  <si>
    <t>Acrylonitrile</t>
  </si>
  <si>
    <t>107-13-1</t>
  </si>
  <si>
    <t>Adiponitrile</t>
  </si>
  <si>
    <t>111-69-3</t>
  </si>
  <si>
    <t>Alachlor</t>
  </si>
  <si>
    <t>15972-60-8</t>
  </si>
  <si>
    <t>Aldicarb</t>
  </si>
  <si>
    <t>116-06-3</t>
  </si>
  <si>
    <t>Aldicarb Sulfone</t>
  </si>
  <si>
    <t>1646-88-4</t>
  </si>
  <si>
    <t>Aldrin</t>
  </si>
  <si>
    <t>309-00-2</t>
  </si>
  <si>
    <t>Allyl Alcohol</t>
  </si>
  <si>
    <t>107-18-6</t>
  </si>
  <si>
    <t>Allyl Chloride</t>
  </si>
  <si>
    <t>107-05-1</t>
  </si>
  <si>
    <t>Aluminum</t>
  </si>
  <si>
    <t>7429-90-5</t>
  </si>
  <si>
    <t>Aluminum Phosphide</t>
  </si>
  <si>
    <t>20859-73-8</t>
  </si>
  <si>
    <t>Indeterminate</t>
  </si>
  <si>
    <t>Aluminum metaphosphate</t>
  </si>
  <si>
    <t>13776-88-0</t>
  </si>
  <si>
    <t>Aluminum salts of inorganic phosphates</t>
  </si>
  <si>
    <t>NA</t>
  </si>
  <si>
    <t>Ametryn</t>
  </si>
  <si>
    <t>834-12-8</t>
  </si>
  <si>
    <t>Aminobiphenyl, 4-</t>
  </si>
  <si>
    <t>92-67-1</t>
  </si>
  <si>
    <t>Aminophenol, m-</t>
  </si>
  <si>
    <t>591-27-5</t>
  </si>
  <si>
    <t>Aminophenol, o-</t>
  </si>
  <si>
    <t>95-55-6</t>
  </si>
  <si>
    <t>Aminophenol, p-</t>
  </si>
  <si>
    <t>123-30-8</t>
  </si>
  <si>
    <t>Amitraz</t>
  </si>
  <si>
    <t>33089-61-1</t>
  </si>
  <si>
    <t>Ammonia</t>
  </si>
  <si>
    <t>7664-41-7</t>
  </si>
  <si>
    <t>Ammonium Perchlorate</t>
  </si>
  <si>
    <t>7790-98-9</t>
  </si>
  <si>
    <t>Ammonium Picrate</t>
  </si>
  <si>
    <t>131-74-8</t>
  </si>
  <si>
    <t>Ammonium Sulfamate</t>
  </si>
  <si>
    <t>7773-06-0</t>
  </si>
  <si>
    <t>Ammonium perfluoro-2-methyl-3-oxahexanoate</t>
  </si>
  <si>
    <t>62037-80-3</t>
  </si>
  <si>
    <t>Ammonium perfluorobutanoate</t>
  </si>
  <si>
    <t>10495-86-0</t>
  </si>
  <si>
    <t>Ammonium perfluorohexanoate</t>
  </si>
  <si>
    <t>21615-47-4</t>
  </si>
  <si>
    <t>Amyl Alcohol, tert-</t>
  </si>
  <si>
    <t>75-85-4</t>
  </si>
  <si>
    <t>Aniline</t>
  </si>
  <si>
    <t>62-53-3</t>
  </si>
  <si>
    <t>Anthracene</t>
  </si>
  <si>
    <t>120-12-7</t>
  </si>
  <si>
    <t>Anthraquinone, 9,10-</t>
  </si>
  <si>
    <t>84-65-1</t>
  </si>
  <si>
    <t>Antimony (metallic)</t>
  </si>
  <si>
    <t>7440-36-0</t>
  </si>
  <si>
    <t>A</t>
  </si>
  <si>
    <t>Antimony Pentoxide</t>
  </si>
  <si>
    <t>1314-60-9</t>
  </si>
  <si>
    <t>Antimony Tetroxide</t>
  </si>
  <si>
    <t>1332-81-6</t>
  </si>
  <si>
    <t>Antimony Trioxide</t>
  </si>
  <si>
    <t>1309-64-4</t>
  </si>
  <si>
    <t>Aroclor 1016</t>
  </si>
  <si>
    <t>12674-11-2</t>
  </si>
  <si>
    <t>G</t>
  </si>
  <si>
    <t>PCB</t>
  </si>
  <si>
    <t>Aroclor 1221</t>
  </si>
  <si>
    <t>11104-28-2</t>
  </si>
  <si>
    <t>Aroclor 1232</t>
  </si>
  <si>
    <t>11141-16-5</t>
  </si>
  <si>
    <t>Aroclor 1242</t>
  </si>
  <si>
    <t>53469-21-9</t>
  </si>
  <si>
    <t>Aroclor 1248</t>
  </si>
  <si>
    <t>12672-29-6</t>
  </si>
  <si>
    <t>Aroclor 1254</t>
  </si>
  <si>
    <t>11097-69-1</t>
  </si>
  <si>
    <t>Aroclor 1260</t>
  </si>
  <si>
    <t>11096-82-5</t>
  </si>
  <si>
    <t>Aroclor 5460</t>
  </si>
  <si>
    <t>11126-42-4</t>
  </si>
  <si>
    <t>Arsenic, Inorganic</t>
  </si>
  <si>
    <t>7440-38-2</t>
  </si>
  <si>
    <t>Arsine</t>
  </si>
  <si>
    <t>7784-42-1</t>
  </si>
  <si>
    <t>Asulam</t>
  </si>
  <si>
    <t>3337-71-1</t>
  </si>
  <si>
    <t>Atrazine</t>
  </si>
  <si>
    <t>1912-24-9</t>
  </si>
  <si>
    <t>Auramine</t>
  </si>
  <si>
    <t>492-80-8</t>
  </si>
  <si>
    <t>Avermectin B1</t>
  </si>
  <si>
    <t>65195-55-3</t>
  </si>
  <si>
    <t>Azinphos-methyl</t>
  </si>
  <si>
    <t>86-50-0</t>
  </si>
  <si>
    <t>Azobenzene</t>
  </si>
  <si>
    <t>103-33-3</t>
  </si>
  <si>
    <t>Azodicarbonamide</t>
  </si>
  <si>
    <t>123-77-3</t>
  </si>
  <si>
    <t>Barium</t>
  </si>
  <si>
    <t>7440-39-3</t>
  </si>
  <si>
    <t>H</t>
  </si>
  <si>
    <t>Benfluralin</t>
  </si>
  <si>
    <t>1861-40-1</t>
  </si>
  <si>
    <t>Benomyl</t>
  </si>
  <si>
    <t>17804-35-2</t>
  </si>
  <si>
    <t>Bensulfuron-methyl</t>
  </si>
  <si>
    <t>83055-99-6</t>
  </si>
  <si>
    <t>Bentazon</t>
  </si>
  <si>
    <t>25057-89-0</t>
  </si>
  <si>
    <t>Benz[a]anthracene</t>
  </si>
  <si>
    <t>56-55-3</t>
  </si>
  <si>
    <t>E</t>
  </si>
  <si>
    <t>Benzaldehyde</t>
  </si>
  <si>
    <t>100-52-7</t>
  </si>
  <si>
    <t>71-43-2</t>
  </si>
  <si>
    <t>Yes (5)</t>
  </si>
  <si>
    <t>Benzenediamine-2-methyl sulfate, 1,4-</t>
  </si>
  <si>
    <t>6369-59-1</t>
  </si>
  <si>
    <t>Benzenethiol</t>
  </si>
  <si>
    <t>108-98-5</t>
  </si>
  <si>
    <t>Benzidine</t>
  </si>
  <si>
    <t>92-87-5</t>
  </si>
  <si>
    <t>Benzo(e)pyrene</t>
  </si>
  <si>
    <t>192-97-2</t>
  </si>
  <si>
    <t>Benzo(j)fluoranthene</t>
  </si>
  <si>
    <t>205-82-3</t>
  </si>
  <si>
    <t>Benzo[a]pyrene</t>
  </si>
  <si>
    <t>50-32-8</t>
  </si>
  <si>
    <t>Benzo[b]fluoranthene</t>
  </si>
  <si>
    <t>205-99-2</t>
  </si>
  <si>
    <t>Benzo[k]fluoranthene</t>
  </si>
  <si>
    <t>207-08-9</t>
  </si>
  <si>
    <t>Benzoic Acid</t>
  </si>
  <si>
    <t>65-85-0</t>
  </si>
  <si>
    <t>Benzotrichloride</t>
  </si>
  <si>
    <t>98-07-7</t>
  </si>
  <si>
    <t>Benzyl Alcohol</t>
  </si>
  <si>
    <t>100-51-6</t>
  </si>
  <si>
    <t>Benzyl Chloride</t>
  </si>
  <si>
    <t>100-44-7</t>
  </si>
  <si>
    <t>Beryllium and compounds</t>
  </si>
  <si>
    <t>7440-41-7</t>
  </si>
  <si>
    <t>Bifenox</t>
  </si>
  <si>
    <t>42576-02-3</t>
  </si>
  <si>
    <t>Biphenthrin</t>
  </si>
  <si>
    <t>82657-04-3</t>
  </si>
  <si>
    <t>Biphenyl, 1,1'-</t>
  </si>
  <si>
    <t>92-52-4</t>
  </si>
  <si>
    <t>Bis(2-chloro-1-methylethyl) ether</t>
  </si>
  <si>
    <t>108-60-1</t>
  </si>
  <si>
    <t>Bis(2-chloroethoxy)methane</t>
  </si>
  <si>
    <t>111-91-1</t>
  </si>
  <si>
    <t>Bis(2-chloroethyl)ether</t>
  </si>
  <si>
    <t>111-44-4</t>
  </si>
  <si>
    <t>Bis(2-ethylhexyl)phthalate</t>
  </si>
  <si>
    <t>117-81-7</t>
  </si>
  <si>
    <t>Bis(chloromethyl)ether</t>
  </si>
  <si>
    <t>542-88-1</t>
  </si>
  <si>
    <t>Bis(trifluoromethylsulfonyl)amine (TFSI)</t>
  </si>
  <si>
    <t>82113-65-3</t>
  </si>
  <si>
    <t>Bisphenol A</t>
  </si>
  <si>
    <t>80-05-7</t>
  </si>
  <si>
    <t>Boron And Borates Only</t>
  </si>
  <si>
    <t>7440-42-8</t>
  </si>
  <si>
    <t>Boron Trichloride</t>
  </si>
  <si>
    <t>10294-34-5</t>
  </si>
  <si>
    <t>Boron Trifluoride</t>
  </si>
  <si>
    <t>7637-07-2</t>
  </si>
  <si>
    <t>Bromate</t>
  </si>
  <si>
    <t>15541-45-4</t>
  </si>
  <si>
    <t>Bromo-2-chloroethane, 1-</t>
  </si>
  <si>
    <t>107-04-0</t>
  </si>
  <si>
    <t>Bromo-3-fluorobenzene, 1-</t>
  </si>
  <si>
    <t>1073-06-9</t>
  </si>
  <si>
    <t>Bromo-4-fluorobenzene, 1-</t>
  </si>
  <si>
    <t>460-00-4</t>
  </si>
  <si>
    <t>Bromoacetic acid</t>
  </si>
  <si>
    <t>79-08-3</t>
  </si>
  <si>
    <t>Bromobenzene</t>
  </si>
  <si>
    <t>108-86-1</t>
  </si>
  <si>
    <t>Bromochloromethane</t>
  </si>
  <si>
    <t>74-97-5</t>
  </si>
  <si>
    <t>Bromodichloromethane</t>
  </si>
  <si>
    <t>75-27-4</t>
  </si>
  <si>
    <t>Yes (80)</t>
  </si>
  <si>
    <t>Bromoform</t>
  </si>
  <si>
    <t>75-25-2</t>
  </si>
  <si>
    <t>No (80)</t>
  </si>
  <si>
    <t>Bromomethane</t>
  </si>
  <si>
    <t>74-83-9</t>
  </si>
  <si>
    <t>Bromophos</t>
  </si>
  <si>
    <t>2104-96-3</t>
  </si>
  <si>
    <t>Bromopropane, 1-</t>
  </si>
  <si>
    <t>106-94-5</t>
  </si>
  <si>
    <t>Bromoxynil</t>
  </si>
  <si>
    <t>1689-84-5</t>
  </si>
  <si>
    <t>Bromoxynil Octanoate</t>
  </si>
  <si>
    <t>1689-99-2</t>
  </si>
  <si>
    <t>Butadiene, 1,3-</t>
  </si>
  <si>
    <t>106-99-0</t>
  </si>
  <si>
    <t>Butanol, N-</t>
  </si>
  <si>
    <t>71-36-3</t>
  </si>
  <si>
    <t>Butyl Alcohol, t-</t>
  </si>
  <si>
    <t>75-65-0</t>
  </si>
  <si>
    <t>Butyl Benzyl Phthalate</t>
  </si>
  <si>
    <t>85-68-7</t>
  </si>
  <si>
    <t>Butyl alcohol, sec-</t>
  </si>
  <si>
    <t>78-92-2</t>
  </si>
  <si>
    <t>Butylate</t>
  </si>
  <si>
    <t>2008-41-5</t>
  </si>
  <si>
    <t>Butylated hydroxyanisole</t>
  </si>
  <si>
    <t>25013-16-5</t>
  </si>
  <si>
    <t>Butylated hydroxytoluene</t>
  </si>
  <si>
    <t>128-37-0</t>
  </si>
  <si>
    <t>Butylbenzene, n-</t>
  </si>
  <si>
    <t>104-51-8</t>
  </si>
  <si>
    <t>Butylbenzene, sec-</t>
  </si>
  <si>
    <t>135-98-8</t>
  </si>
  <si>
    <t>Butylbenzene, tert-</t>
  </si>
  <si>
    <t>98-06-6</t>
  </si>
  <si>
    <t>Butylphthalyl Butylglycolate</t>
  </si>
  <si>
    <t>85-70-1</t>
  </si>
  <si>
    <t>Cacodylic Acid</t>
  </si>
  <si>
    <t>75-60-5</t>
  </si>
  <si>
    <t>Cadmium (Diet)</t>
  </si>
  <si>
    <t>7440-43-9</t>
  </si>
  <si>
    <t>Cadmium (Water)</t>
  </si>
  <si>
    <t>Calcium Cyanide</t>
  </si>
  <si>
    <t>592-01-8</t>
  </si>
  <si>
    <t>Caprolactam</t>
  </si>
  <si>
    <t>105-60-2</t>
  </si>
  <si>
    <t>Captafol</t>
  </si>
  <si>
    <t>2425-06-1</t>
  </si>
  <si>
    <t>Captan</t>
  </si>
  <si>
    <t>133-06-2</t>
  </si>
  <si>
    <t>Carbaryl</t>
  </si>
  <si>
    <t>63-25-2</t>
  </si>
  <si>
    <t>Carbofuran</t>
  </si>
  <si>
    <t>1563-66-2</t>
  </si>
  <si>
    <t>Carbon Disulfide</t>
  </si>
  <si>
    <t>75-15-0</t>
  </si>
  <si>
    <t>Carbon Tetrachloride</t>
  </si>
  <si>
    <t>56-23-5</t>
  </si>
  <si>
    <t>Carbonyl Sulfide</t>
  </si>
  <si>
    <t>463-58-1</t>
  </si>
  <si>
    <t>Carbosulfan</t>
  </si>
  <si>
    <t>55285-14-8</t>
  </si>
  <si>
    <t>Carboxin</t>
  </si>
  <si>
    <t>5234-68-4</t>
  </si>
  <si>
    <t>Ceric oxide</t>
  </si>
  <si>
    <t>1306-38-3</t>
  </si>
  <si>
    <t>Chloral Hydrate</t>
  </si>
  <si>
    <t>302-17-0</t>
  </si>
  <si>
    <t>Chloramben</t>
  </si>
  <si>
    <t>133-90-4</t>
  </si>
  <si>
    <t>Chloranil</t>
  </si>
  <si>
    <t>118-75-2</t>
  </si>
  <si>
    <t>Chlordane (alpha)</t>
  </si>
  <si>
    <t>5103-71-9</t>
  </si>
  <si>
    <t>Chlordane (gamma)</t>
  </si>
  <si>
    <t>5103-74-2</t>
  </si>
  <si>
    <t>Chlordane (technical mixture)</t>
  </si>
  <si>
    <t>12789-03-6</t>
  </si>
  <si>
    <t>No (2)</t>
  </si>
  <si>
    <t>Chlordecone (Kepone)</t>
  </si>
  <si>
    <t>143-50-0</t>
  </si>
  <si>
    <t>Chlorfenvinphos</t>
  </si>
  <si>
    <t>470-90-6</t>
  </si>
  <si>
    <t>Chlorimuron, Ethyl-</t>
  </si>
  <si>
    <t>90982-32-4</t>
  </si>
  <si>
    <t>Chlorine</t>
  </si>
  <si>
    <t>7782-50-5</t>
  </si>
  <si>
    <t>Yes (4000)</t>
  </si>
  <si>
    <t>Chlorine Dioxide</t>
  </si>
  <si>
    <t>10049-04-4</t>
  </si>
  <si>
    <t>Yes (800)</t>
  </si>
  <si>
    <t>Chlorite (Sodium Salt)</t>
  </si>
  <si>
    <t>7758-19-2</t>
  </si>
  <si>
    <t>Chloro-1,1-difluoroethane, 1-</t>
  </si>
  <si>
    <t>75-68-3</t>
  </si>
  <si>
    <t>Chloro-1,3-butadiene, 2- (Chloroprene)</t>
  </si>
  <si>
    <t>126-99-8</t>
  </si>
  <si>
    <t>Chloro-2-methylaniline HCl, 4-</t>
  </si>
  <si>
    <t>3165-93-3</t>
  </si>
  <si>
    <t>Chloro-2-methylaniline, 4-</t>
  </si>
  <si>
    <t>95-69-2</t>
  </si>
  <si>
    <t>Chloroacetaldehyde, 2-</t>
  </si>
  <si>
    <t>107-20-0</t>
  </si>
  <si>
    <t>Chloroacetic Acid</t>
  </si>
  <si>
    <t>79-11-8</t>
  </si>
  <si>
    <t>Chloroacetophenone, 2-</t>
  </si>
  <si>
    <t>532-27-4</t>
  </si>
  <si>
    <t>Chloroaniline, p-</t>
  </si>
  <si>
    <t>106-47-8</t>
  </si>
  <si>
    <t>Chlorobenzene</t>
  </si>
  <si>
    <t>108-90-7</t>
  </si>
  <si>
    <t>No (100)</t>
  </si>
  <si>
    <t>Chlorobenzene sulfonic acid, p-</t>
  </si>
  <si>
    <t>98-66-8</t>
  </si>
  <si>
    <t>Chlorobenzilate</t>
  </si>
  <si>
    <t>510-15-6</t>
  </si>
  <si>
    <t>Chlorobenzoic Acid, p-</t>
  </si>
  <si>
    <t>74-11-3</t>
  </si>
  <si>
    <t>Chlorobenzotrifluoride, 4-</t>
  </si>
  <si>
    <t>98-56-6</t>
  </si>
  <si>
    <t>Chlorobutane, 1-</t>
  </si>
  <si>
    <t>109-69-3</t>
  </si>
  <si>
    <t>Chlorodifluoromethane</t>
  </si>
  <si>
    <t>75-45-6</t>
  </si>
  <si>
    <t>Chloroethanol, 2-</t>
  </si>
  <si>
    <t>107-07-3</t>
  </si>
  <si>
    <t>Chloroform</t>
  </si>
  <si>
    <t>67-66-3</t>
  </si>
  <si>
    <t>Chloromethane</t>
  </si>
  <si>
    <t>74-87-3</t>
  </si>
  <si>
    <t>Chloromethyl Methyl Ether</t>
  </si>
  <si>
    <t>107-30-2</t>
  </si>
  <si>
    <t>Chloronaphthalene, Beta-</t>
  </si>
  <si>
    <t>91-58-7</t>
  </si>
  <si>
    <t>Chloronitrobenzene, o-</t>
  </si>
  <si>
    <t>88-73-3</t>
  </si>
  <si>
    <t>Chloronitrobenzene, p-</t>
  </si>
  <si>
    <t>100-00-5</t>
  </si>
  <si>
    <t>Chlorophenol, 2-</t>
  </si>
  <si>
    <t>95-57-8</t>
  </si>
  <si>
    <t>Chloropicrin</t>
  </si>
  <si>
    <t>76-06-2</t>
  </si>
  <si>
    <t>Chlorothalonil</t>
  </si>
  <si>
    <t>1897-45-6</t>
  </si>
  <si>
    <t>Chlorotoluene, o-</t>
  </si>
  <si>
    <t>95-49-8</t>
  </si>
  <si>
    <t>Chlorotoluene, p-</t>
  </si>
  <si>
    <t>106-43-4</t>
  </si>
  <si>
    <t>Chlorozotocin</t>
  </si>
  <si>
    <t>54749-90-5</t>
  </si>
  <si>
    <t>Chlorpropham</t>
  </si>
  <si>
    <t>101-21-3</t>
  </si>
  <si>
    <t>Chlorpyrifos</t>
  </si>
  <si>
    <t>2921-88-2</t>
  </si>
  <si>
    <t>Chlorpyrifos Methyl</t>
  </si>
  <si>
    <t>5598-13-0</t>
  </si>
  <si>
    <t>Chlorsulfuron</t>
  </si>
  <si>
    <t>64902-72-3</t>
  </si>
  <si>
    <t>Chlorthal-dimethyl</t>
  </si>
  <si>
    <t>1861-32-1</t>
  </si>
  <si>
    <t>Chlorthiophos</t>
  </si>
  <si>
    <t>60238-56-4</t>
  </si>
  <si>
    <t>Chromium(III) (Soluble Compounds)</t>
  </si>
  <si>
    <t>16065-83-1</t>
  </si>
  <si>
    <t>Chromium(III), Insoluble Salts</t>
  </si>
  <si>
    <t>Chromium(VI)</t>
  </si>
  <si>
    <t>18540-29-9</t>
  </si>
  <si>
    <t>Chrysene</t>
  </si>
  <si>
    <t>218-01-9</t>
  </si>
  <si>
    <t>Clofentezine</t>
  </si>
  <si>
    <t>74115-24-5</t>
  </si>
  <si>
    <t>Cobalt</t>
  </si>
  <si>
    <t>7440-48-4</t>
  </si>
  <si>
    <t>Coke Oven Emissions</t>
  </si>
  <si>
    <t>Copper</t>
  </si>
  <si>
    <t>7440-50-8</t>
  </si>
  <si>
    <t>Copper Cyanide</t>
  </si>
  <si>
    <t>544-92-3</t>
  </si>
  <si>
    <t>Cresol, m-</t>
  </si>
  <si>
    <t>108-39-4</t>
  </si>
  <si>
    <t>Cresol, o-</t>
  </si>
  <si>
    <t>95-48-7</t>
  </si>
  <si>
    <t>Cresol, p-</t>
  </si>
  <si>
    <t>106-44-5</t>
  </si>
  <si>
    <t>Cresol, p-chloro-m-</t>
  </si>
  <si>
    <t>59-50-7</t>
  </si>
  <si>
    <t>Cresols</t>
  </si>
  <si>
    <t>1319-77-3</t>
  </si>
  <si>
    <t>Crotonaldehyde, trans-</t>
  </si>
  <si>
    <t>123-73-9</t>
  </si>
  <si>
    <t>Cumene</t>
  </si>
  <si>
    <t>98-82-8</t>
  </si>
  <si>
    <t>Cupferron</t>
  </si>
  <si>
    <t>135-20-6</t>
  </si>
  <si>
    <t>Cyanazine</t>
  </si>
  <si>
    <t>21725-46-2</t>
  </si>
  <si>
    <t>Cyanide (CN-)</t>
  </si>
  <si>
    <t>57-12-5</t>
  </si>
  <si>
    <t>No (200)</t>
  </si>
  <si>
    <t>Cyanogen</t>
  </si>
  <si>
    <t>460-19-5</t>
  </si>
  <si>
    <t>Cyanogen Bromide</t>
  </si>
  <si>
    <t>506-68-3</t>
  </si>
  <si>
    <t>Cyanogen Chloride</t>
  </si>
  <si>
    <t>506-77-4</t>
  </si>
  <si>
    <t>Cyclohexane</t>
  </si>
  <si>
    <t>110-82-7</t>
  </si>
  <si>
    <t>Cyclohexane, 1,2,3,4,5-pentabromo-6-chloro-</t>
  </si>
  <si>
    <t>87-84-3</t>
  </si>
  <si>
    <t>Cyclohexanone</t>
  </si>
  <si>
    <t>108-94-1</t>
  </si>
  <si>
    <t>Cyclohexene</t>
  </si>
  <si>
    <t>110-83-8</t>
  </si>
  <si>
    <t>Cyclohexylamine</t>
  </si>
  <si>
    <t>108-91-8</t>
  </si>
  <si>
    <t>Cyfluthrin</t>
  </si>
  <si>
    <t>68359-37-5</t>
  </si>
  <si>
    <t>Cyromazine</t>
  </si>
  <si>
    <t>66215-27-8</t>
  </si>
  <si>
    <t>Dalapon</t>
  </si>
  <si>
    <t>75-99-0</t>
  </si>
  <si>
    <t>Daminozide</t>
  </si>
  <si>
    <t>1596-84-5</t>
  </si>
  <si>
    <t>Decabromodiphenyl ether, 2,2',3,3',4,4',5,5',6,6'- (BDE-209)</t>
  </si>
  <si>
    <t>1163-19-5</t>
  </si>
  <si>
    <t>Demeton</t>
  </si>
  <si>
    <t>8065-48-3</t>
  </si>
  <si>
    <t>Di(2-ethylhexyl)adipate</t>
  </si>
  <si>
    <t>103-23-1</t>
  </si>
  <si>
    <t>Diallate</t>
  </si>
  <si>
    <t>2303-16-4</t>
  </si>
  <si>
    <t>Diazinon</t>
  </si>
  <si>
    <t>333-41-5</t>
  </si>
  <si>
    <t>Dibenz[a,h]anthracene</t>
  </si>
  <si>
    <t>53-70-3</t>
  </si>
  <si>
    <t>Dibenzo(a,e)pyrene</t>
  </si>
  <si>
    <t>192-65-4</t>
  </si>
  <si>
    <t>Dibenzofuran</t>
  </si>
  <si>
    <t>132-64-9</t>
  </si>
  <si>
    <t>Dibromo-3-chloropropane, 1,2-</t>
  </si>
  <si>
    <t>96-12-8</t>
  </si>
  <si>
    <t>Yes (0)</t>
  </si>
  <si>
    <t>Dibromoacetic acid</t>
  </si>
  <si>
    <t>631-64-1</t>
  </si>
  <si>
    <t>Dibromobenzene, 1,3-</t>
  </si>
  <si>
    <t>108-36-1</t>
  </si>
  <si>
    <t>Dibromobenzene, 1,4-</t>
  </si>
  <si>
    <t>106-37-6</t>
  </si>
  <si>
    <t>Dibromochloromethane</t>
  </si>
  <si>
    <t>124-48-1</t>
  </si>
  <si>
    <t>Dibromoethane, 1,2-</t>
  </si>
  <si>
    <t>106-93-4</t>
  </si>
  <si>
    <t>No (0)</t>
  </si>
  <si>
    <t>Dibromomethane (Methylene Bromide)</t>
  </si>
  <si>
    <t>74-95-3</t>
  </si>
  <si>
    <t>Dibutyl Phthalate</t>
  </si>
  <si>
    <t>84-74-2</t>
  </si>
  <si>
    <t>Dibutyltin Compounds</t>
  </si>
  <si>
    <t>Dicamba</t>
  </si>
  <si>
    <t>1918-00-9</t>
  </si>
  <si>
    <t>Dichloro-2-butene, 1,4-</t>
  </si>
  <si>
    <t>764-41-0</t>
  </si>
  <si>
    <t>Dichloro-2-butene, cis-1,4-</t>
  </si>
  <si>
    <t>1476-11-5</t>
  </si>
  <si>
    <t>Dichloro-2-butene, trans-1,4-</t>
  </si>
  <si>
    <t>110-57-6</t>
  </si>
  <si>
    <t>Dichloroacetic Acid</t>
  </si>
  <si>
    <t>79-43-6</t>
  </si>
  <si>
    <t>Dichlorobenzene, 1,2-</t>
  </si>
  <si>
    <t>95-50-1</t>
  </si>
  <si>
    <t>No (600)</t>
  </si>
  <si>
    <t>Dichlorobenzene, 1,4-</t>
  </si>
  <si>
    <t>106-46-7</t>
  </si>
  <si>
    <t>Yes (75)</t>
  </si>
  <si>
    <t>Dichlorobenzidine, 3,3'-</t>
  </si>
  <si>
    <t>91-94-1</t>
  </si>
  <si>
    <t>Dichlorobenzophenone, 4,4'-</t>
  </si>
  <si>
    <t>90-98-2</t>
  </si>
  <si>
    <t>Dichlorodifluoromethane</t>
  </si>
  <si>
    <t>75-71-8</t>
  </si>
  <si>
    <t>Dichlorodiphenyldichloroethane, p,p'- (DDD)</t>
  </si>
  <si>
    <t>72-54-8</t>
  </si>
  <si>
    <t>Dichlorodiphenyldichloroethylene, p,p'- (DDE)</t>
  </si>
  <si>
    <t>72-55-9</t>
  </si>
  <si>
    <t>Dichlorodiphenyltrichloroethane, p,p'- (DDT)</t>
  </si>
  <si>
    <t>50-29-3</t>
  </si>
  <si>
    <t>Dichloroethane, 1,1-</t>
  </si>
  <si>
    <t>75-34-3</t>
  </si>
  <si>
    <t>Dichloroethane, 1,2-</t>
  </si>
  <si>
    <t>107-06-2</t>
  </si>
  <si>
    <t>Dichloroethylene, 1,1-</t>
  </si>
  <si>
    <t>75-35-4</t>
  </si>
  <si>
    <t>No (7)</t>
  </si>
  <si>
    <t>Dichloroethylene, cis-1,2-</t>
  </si>
  <si>
    <t>156-59-2</t>
  </si>
  <si>
    <t>No (70)</t>
  </si>
  <si>
    <t>Dichloroethylene, trans-1,2-</t>
  </si>
  <si>
    <t>156-60-5</t>
  </si>
  <si>
    <t>Dichlorophenol, 2,4-</t>
  </si>
  <si>
    <t>120-83-2</t>
  </si>
  <si>
    <t>Dichlorophenoxy Acetic Acid, 2,4-</t>
  </si>
  <si>
    <t>94-75-7</t>
  </si>
  <si>
    <t>Dichloropropane, 1,2-</t>
  </si>
  <si>
    <t>78-87-5</t>
  </si>
  <si>
    <t>No (5)</t>
  </si>
  <si>
    <t>Dichloropropane, 1,3-</t>
  </si>
  <si>
    <t>142-28-9</t>
  </si>
  <si>
    <t>Dichloropropanol, 2,3-</t>
  </si>
  <si>
    <t>616-23-9</t>
  </si>
  <si>
    <t>Dichloropropene, 1,3-</t>
  </si>
  <si>
    <t>542-75-6</t>
  </si>
  <si>
    <t>N</t>
  </si>
  <si>
    <t>Dichlorvos</t>
  </si>
  <si>
    <t>62-73-7</t>
  </si>
  <si>
    <t>Dicrotophos</t>
  </si>
  <si>
    <t>141-66-2</t>
  </si>
  <si>
    <t>Dicyclopentadiene</t>
  </si>
  <si>
    <t>77-73-6</t>
  </si>
  <si>
    <t>Dieldrin</t>
  </si>
  <si>
    <t>60-57-1</t>
  </si>
  <si>
    <t>Diesel Engine Exhaust</t>
  </si>
  <si>
    <t>Diethanolamine</t>
  </si>
  <si>
    <t>111-42-2</t>
  </si>
  <si>
    <t>Diethyl Phthalate</t>
  </si>
  <si>
    <t>84-66-2</t>
  </si>
  <si>
    <t>Diethylene Glycol Monobutyl Ether</t>
  </si>
  <si>
    <t>112-34-5</t>
  </si>
  <si>
    <t>Diethylene Glycol Monoethyl Ether</t>
  </si>
  <si>
    <t>111-90-0</t>
  </si>
  <si>
    <t>Diethylformamide</t>
  </si>
  <si>
    <t>617-84-5</t>
  </si>
  <si>
    <t>Diethylstilbestrol</t>
  </si>
  <si>
    <t>56-53-1</t>
  </si>
  <si>
    <t>Difenzoquat</t>
  </si>
  <si>
    <t>43222-48-6</t>
  </si>
  <si>
    <t>Diflubenzuron</t>
  </si>
  <si>
    <t>35367-38-5</t>
  </si>
  <si>
    <t>Difluoroethane, 1,1-</t>
  </si>
  <si>
    <t>75-37-6</t>
  </si>
  <si>
    <t>Difluoropropane, 2,2-</t>
  </si>
  <si>
    <t>420-45-1</t>
  </si>
  <si>
    <t>Dihydrosafrole</t>
  </si>
  <si>
    <t>94-58-6</t>
  </si>
  <si>
    <t>Diisopropyl Ether</t>
  </si>
  <si>
    <t>108-20-3</t>
  </si>
  <si>
    <t>Diisopropyl Methylphosphonate</t>
  </si>
  <si>
    <t>1445-75-6</t>
  </si>
  <si>
    <t>Dimethipin</t>
  </si>
  <si>
    <t>55290-64-7</t>
  </si>
  <si>
    <t>Dimethoate</t>
  </si>
  <si>
    <t>60-51-5</t>
  </si>
  <si>
    <t>Dimethoxybenzidine, 3,3'-</t>
  </si>
  <si>
    <t>119-90-4</t>
  </si>
  <si>
    <t>Dimethyl methylphosphonate</t>
  </si>
  <si>
    <t>756-79-6</t>
  </si>
  <si>
    <t>Dimethylamino azobenzene [p-]</t>
  </si>
  <si>
    <t>60-11-7</t>
  </si>
  <si>
    <t>Dimethylaniline HCl, 2,4-</t>
  </si>
  <si>
    <t>21436-96-4</t>
  </si>
  <si>
    <t>Dimethylaniline, 2,4-</t>
  </si>
  <si>
    <t>95-68-1</t>
  </si>
  <si>
    <t>Dimethylaniline, N,N-</t>
  </si>
  <si>
    <t>121-69-7</t>
  </si>
  <si>
    <t>Dimethylbenz(a)anthracene, 7,12-</t>
  </si>
  <si>
    <t>57-97-6</t>
  </si>
  <si>
    <t>Dimethylbenzidine, 3,3'-</t>
  </si>
  <si>
    <t>119-93-7</t>
  </si>
  <si>
    <t>Dimethylformamide</t>
  </si>
  <si>
    <t>68-12-2</t>
  </si>
  <si>
    <t>Dimethylhydrazine, 1,1-</t>
  </si>
  <si>
    <t>57-14-7</t>
  </si>
  <si>
    <t>Dimethylhydrazine, 1,2-</t>
  </si>
  <si>
    <t>540-73-8</t>
  </si>
  <si>
    <t>Dimethylphenol, 2,4-</t>
  </si>
  <si>
    <t>105-67-9</t>
  </si>
  <si>
    <t>Dimethylphenol, 2,6-</t>
  </si>
  <si>
    <t>576-26-1</t>
  </si>
  <si>
    <t>Dimethylphenol, 3,4-</t>
  </si>
  <si>
    <t>95-65-8</t>
  </si>
  <si>
    <t>Dimethylterephthalate</t>
  </si>
  <si>
    <t>120-61-6</t>
  </si>
  <si>
    <t>Dimethylvinylchloride</t>
  </si>
  <si>
    <t>513-37-1</t>
  </si>
  <si>
    <t>Dinitro-o-cresol, 4,6-</t>
  </si>
  <si>
    <t>534-52-1</t>
  </si>
  <si>
    <t>Dinitro-o-cyclohexyl Phenol, 4,6-</t>
  </si>
  <si>
    <t>131-89-5</t>
  </si>
  <si>
    <t>Dinitroaniline, 3,5-</t>
  </si>
  <si>
    <t>618-87-1</t>
  </si>
  <si>
    <t>Dinitrobenzene, 1,2-</t>
  </si>
  <si>
    <t>528-29-0</t>
  </si>
  <si>
    <t>Dinitrobenzene, 1,3-</t>
  </si>
  <si>
    <t>99-65-0</t>
  </si>
  <si>
    <t>Dinitrobenzene, 1,4-</t>
  </si>
  <si>
    <t>100-25-4</t>
  </si>
  <si>
    <t>Dinitrophenol, 2,4-</t>
  </si>
  <si>
    <t>51-28-5</t>
  </si>
  <si>
    <t>Dinitrotoluene Mixture, 2,4/2,6-</t>
  </si>
  <si>
    <t>Dinitrotoluene, 2,4-</t>
  </si>
  <si>
    <t>121-14-2</t>
  </si>
  <si>
    <t>Dinitrotoluene, 2,6-</t>
  </si>
  <si>
    <t>606-20-2</t>
  </si>
  <si>
    <t>Dinitrotoluene, 2-Amino-4,6-</t>
  </si>
  <si>
    <t>35572-78-2</t>
  </si>
  <si>
    <t>Dinitrotoluene, 4-Amino-2,6-</t>
  </si>
  <si>
    <t>19406-51-0</t>
  </si>
  <si>
    <t>Dinitrotoluene, Technical grade</t>
  </si>
  <si>
    <t>25321-14-6</t>
  </si>
  <si>
    <t>Dinoseb</t>
  </si>
  <si>
    <t>88-85-7</t>
  </si>
  <si>
    <t>Dioxane, 1,4-</t>
  </si>
  <si>
    <t>123-91-1</t>
  </si>
  <si>
    <t>Diphenamid</t>
  </si>
  <si>
    <t>957-51-7</t>
  </si>
  <si>
    <t>Diphenyl Ether</t>
  </si>
  <si>
    <t>101-84-8</t>
  </si>
  <si>
    <t>Diphenyl Sulfone</t>
  </si>
  <si>
    <t>127-63-9</t>
  </si>
  <si>
    <t>Diphenylamine</t>
  </si>
  <si>
    <t>122-39-4</t>
  </si>
  <si>
    <t>Diphenylhydrazine, 1,2-</t>
  </si>
  <si>
    <t>122-66-7</t>
  </si>
  <si>
    <t>Dipotassium phosphate</t>
  </si>
  <si>
    <t>7758-11-4</t>
  </si>
  <si>
    <t>Diquat</t>
  </si>
  <si>
    <t>2764-72-9</t>
  </si>
  <si>
    <t>Direct Black 38</t>
  </si>
  <si>
    <t>1937-37-7</t>
  </si>
  <si>
    <t>Direct Blue 6</t>
  </si>
  <si>
    <t>2602-46-2</t>
  </si>
  <si>
    <t>Direct Brown 95</t>
  </si>
  <si>
    <t>16071-86-6</t>
  </si>
  <si>
    <t>Disodium phosphate</t>
  </si>
  <si>
    <t>7558-79-4</t>
  </si>
  <si>
    <t>Disulfoton</t>
  </si>
  <si>
    <t>298-04-4</t>
  </si>
  <si>
    <t>Dithiane, 1,4-</t>
  </si>
  <si>
    <t>505-29-3</t>
  </si>
  <si>
    <t>Diuron</t>
  </si>
  <si>
    <t>330-54-1</t>
  </si>
  <si>
    <t>Dodine</t>
  </si>
  <si>
    <t>2439-10-3</t>
  </si>
  <si>
    <t>EPTC</t>
  </si>
  <si>
    <t>759-94-4</t>
  </si>
  <si>
    <t>Endosulfan</t>
  </si>
  <si>
    <t>115-29-7</t>
  </si>
  <si>
    <t>Endosulfan Sulfate</t>
  </si>
  <si>
    <t>1031-07-8</t>
  </si>
  <si>
    <t>Endothall</t>
  </si>
  <si>
    <t>145-73-3</t>
  </si>
  <si>
    <t>Endrin</t>
  </si>
  <si>
    <t>72-20-8</t>
  </si>
  <si>
    <t>Epichlorohydrin</t>
  </si>
  <si>
    <t>106-89-8</t>
  </si>
  <si>
    <t>Epoxybutane, 1,2-</t>
  </si>
  <si>
    <t>106-88-7</t>
  </si>
  <si>
    <t>Ethanol, 2-(2-methoxyethoxy)-</t>
  </si>
  <si>
    <t>111-77-3</t>
  </si>
  <si>
    <t>Ethephon</t>
  </si>
  <si>
    <t>16672-87-0</t>
  </si>
  <si>
    <t>Ethion</t>
  </si>
  <si>
    <t>563-12-2</t>
  </si>
  <si>
    <t>Ethoxyethanol Acetate, 2-</t>
  </si>
  <si>
    <t>111-15-9</t>
  </si>
  <si>
    <t>Ethoxyethanol, 2-</t>
  </si>
  <si>
    <t>110-80-5</t>
  </si>
  <si>
    <t>Ethyl Acetate</t>
  </si>
  <si>
    <t>141-78-6</t>
  </si>
  <si>
    <t>Ethyl Acrylate</t>
  </si>
  <si>
    <t>140-88-5</t>
  </si>
  <si>
    <t>Ethyl Chloride</t>
  </si>
  <si>
    <t>75-00-3</t>
  </si>
  <si>
    <t>Ethyl Ether</t>
  </si>
  <si>
    <t>60-29-7</t>
  </si>
  <si>
    <t>Ethyl Methacrylate</t>
  </si>
  <si>
    <t>97-63-2</t>
  </si>
  <si>
    <t>Ethyl Tertiary Butyl Ether (ETBE)</t>
  </si>
  <si>
    <t>637-92-3</t>
  </si>
  <si>
    <t>Ethyl-p-nitrophenyl Phosphonate</t>
  </si>
  <si>
    <t>2104-64-5</t>
  </si>
  <si>
    <t>100-41-4</t>
  </si>
  <si>
    <t>Yes (700)</t>
  </si>
  <si>
    <t>Ethylene Cyanohydrin</t>
  </si>
  <si>
    <t>109-78-4</t>
  </si>
  <si>
    <t>Ethylene Diamine</t>
  </si>
  <si>
    <t>107-15-3</t>
  </si>
  <si>
    <t>Ethylene Glycol</t>
  </si>
  <si>
    <t>107-21-1</t>
  </si>
  <si>
    <t>Ethylene Glycol Monobutyl Ether</t>
  </si>
  <si>
    <t>111-76-2</t>
  </si>
  <si>
    <t>Ethylene Oxide</t>
  </si>
  <si>
    <t>75-21-8</t>
  </si>
  <si>
    <t>Ethylene Thiourea</t>
  </si>
  <si>
    <t>96-45-7</t>
  </si>
  <si>
    <t>Ethyleneimine</t>
  </si>
  <si>
    <t>151-56-4</t>
  </si>
  <si>
    <t>Ethylphthalyl Ethyl Glycolate</t>
  </si>
  <si>
    <t>84-72-0</t>
  </si>
  <si>
    <t>Fenamiphos</t>
  </si>
  <si>
    <t>22224-92-6</t>
  </si>
  <si>
    <t>Fenpropathrin</t>
  </si>
  <si>
    <t>39515-41-8</t>
  </si>
  <si>
    <t>Fenvalerate</t>
  </si>
  <si>
    <t>51630-58-1</t>
  </si>
  <si>
    <t>Fluometuron</t>
  </si>
  <si>
    <t>2164-17-2</t>
  </si>
  <si>
    <t>Fluoranthene</t>
  </si>
  <si>
    <t>206-44-0</t>
  </si>
  <si>
    <t>Fluorene</t>
  </si>
  <si>
    <t>86-73-7</t>
  </si>
  <si>
    <t>Fluoride</t>
  </si>
  <si>
    <t>16984-48-8</t>
  </si>
  <si>
    <t>Fluorine (Soluble Fluoride)</t>
  </si>
  <si>
    <t>7782-41-4</t>
  </si>
  <si>
    <t>Fluridone</t>
  </si>
  <si>
    <t>59756-60-4</t>
  </si>
  <si>
    <t>Flurprimidol</t>
  </si>
  <si>
    <t>56425-91-3</t>
  </si>
  <si>
    <t>Flusilazole</t>
  </si>
  <si>
    <t>85509-19-9</t>
  </si>
  <si>
    <t>Flutolanil</t>
  </si>
  <si>
    <t>66332-96-5</t>
  </si>
  <si>
    <t>Fluvalinate</t>
  </si>
  <si>
    <t>69409-94-5</t>
  </si>
  <si>
    <t>Folpet</t>
  </si>
  <si>
    <t>133-07-3</t>
  </si>
  <si>
    <t>Fomesafen</t>
  </si>
  <si>
    <t>72178-02-0</t>
  </si>
  <si>
    <t>Fonofos</t>
  </si>
  <si>
    <t>944-22-9</t>
  </si>
  <si>
    <t>Formaldehyde</t>
  </si>
  <si>
    <t>50-00-0</t>
  </si>
  <si>
    <t>Formic Acid</t>
  </si>
  <si>
    <t>64-18-6</t>
  </si>
  <si>
    <t>Fosetyl-AL</t>
  </si>
  <si>
    <t>39148-24-8</t>
  </si>
  <si>
    <t>Furan</t>
  </si>
  <si>
    <t>110-00-9</t>
  </si>
  <si>
    <t>Furazolidone</t>
  </si>
  <si>
    <t>67-45-8</t>
  </si>
  <si>
    <t>Furfural</t>
  </si>
  <si>
    <t>98-01-1</t>
  </si>
  <si>
    <t>Furium</t>
  </si>
  <si>
    <t>531-82-8</t>
  </si>
  <si>
    <t>Furmecyclox</t>
  </si>
  <si>
    <t>60568-05-0</t>
  </si>
  <si>
    <t>Glufosinate, Ammonium</t>
  </si>
  <si>
    <t>77182-82-2</t>
  </si>
  <si>
    <t>Glutaraldehyde</t>
  </si>
  <si>
    <t>111-30-8</t>
  </si>
  <si>
    <t>Glycidaldehyde</t>
  </si>
  <si>
    <t>765-34-4</t>
  </si>
  <si>
    <t>Glyphosate</t>
  </si>
  <si>
    <t>1071-83-6</t>
  </si>
  <si>
    <t>Guanidine</t>
  </si>
  <si>
    <t>113-00-8</t>
  </si>
  <si>
    <t>Guanidine Chloride</t>
  </si>
  <si>
    <t>50-01-1</t>
  </si>
  <si>
    <t>Guanidine Nitrate</t>
  </si>
  <si>
    <t>506-93-4</t>
  </si>
  <si>
    <t>Haloxyfop, Methyl</t>
  </si>
  <si>
    <t>69806-40-2</t>
  </si>
  <si>
    <t>Heptachlor</t>
  </si>
  <si>
    <t>76-44-8</t>
  </si>
  <si>
    <t>Heptachlor Epoxide</t>
  </si>
  <si>
    <t>1024-57-3</t>
  </si>
  <si>
    <t>Heptachlorobiphenyl, 2,3,3',4,4',5,5'- (PCB 189)</t>
  </si>
  <si>
    <t>39635-31-9</t>
  </si>
  <si>
    <t>W</t>
  </si>
  <si>
    <t>Heptachlorodibenzofuran, 1,2,3,4,6,7,8-</t>
  </si>
  <si>
    <t>67562-39-4</t>
  </si>
  <si>
    <t>Heptanal, n-</t>
  </si>
  <si>
    <t>111-71-7</t>
  </si>
  <si>
    <t>Heptane, N-</t>
  </si>
  <si>
    <t>142-82-5</t>
  </si>
  <si>
    <t>Hexabromobenzene</t>
  </si>
  <si>
    <t>87-82-1</t>
  </si>
  <si>
    <t>Hexabromodiphenyl ether, 2,2',4,4',5,5'- (BDE-153)</t>
  </si>
  <si>
    <t>68631-49-2</t>
  </si>
  <si>
    <t>Hexachlorobenzene</t>
  </si>
  <si>
    <t>118-74-1</t>
  </si>
  <si>
    <t>Yes (1)</t>
  </si>
  <si>
    <t>Hexachlorobiphenyl, 2,3',4,4',5,5'- (PCB 167)</t>
  </si>
  <si>
    <t>52663-72-6</t>
  </si>
  <si>
    <t>Hexachlorobiphenyl, 2,3,3',4,4',5'- (PCB 157)</t>
  </si>
  <si>
    <t>69782-90-7</t>
  </si>
  <si>
    <t>Hexachlorobiphenyl, 2,3,3',4,4',5- (PCB 156)</t>
  </si>
  <si>
    <t>38380-08-4</t>
  </si>
  <si>
    <t>Hexachlorobiphenyl, 3,3',4,4',5,5'- (PCB 169)</t>
  </si>
  <si>
    <t>32774-16-6</t>
  </si>
  <si>
    <t>Hexachlorobutadiene</t>
  </si>
  <si>
    <t>87-68-3</t>
  </si>
  <si>
    <t>Hexachlorocyclohexane, Alpha-</t>
  </si>
  <si>
    <t>319-84-6</t>
  </si>
  <si>
    <t>Hexachlorocyclohexane, Beta-</t>
  </si>
  <si>
    <t>319-85-7</t>
  </si>
  <si>
    <t>Hexachlorocyclohexane, Gamma- (Lindane)</t>
  </si>
  <si>
    <t>58-89-9</t>
  </si>
  <si>
    <t>Hexachlorocyclohexane, Technical</t>
  </si>
  <si>
    <t>608-73-1</t>
  </si>
  <si>
    <t>Hexachlorocyclopentadiene</t>
  </si>
  <si>
    <t>77-47-4</t>
  </si>
  <si>
    <t>Yes (50)</t>
  </si>
  <si>
    <t>Hexachlorodibenzo-p-dioxin, 1,2,3,4,7,8-</t>
  </si>
  <si>
    <t>39227-28-6</t>
  </si>
  <si>
    <t>Dioxin</t>
  </si>
  <si>
    <t>Hexachlorodibenzo-p-dioxin, Mixture</t>
  </si>
  <si>
    <t>34465-46-8</t>
  </si>
  <si>
    <t>Hexachlorodibenzofuran, 1,2,3,4,7,8-</t>
  </si>
  <si>
    <t>70648-26-9</t>
  </si>
  <si>
    <t>Hexachloroethane</t>
  </si>
  <si>
    <t>67-72-1</t>
  </si>
  <si>
    <t>Hexachlorophene</t>
  </si>
  <si>
    <t>70-30-4</t>
  </si>
  <si>
    <t>Hexafluoropropylene oxide dimer acid (HFPO-DA)</t>
  </si>
  <si>
    <t>13252-13-6</t>
  </si>
  <si>
    <t>Hexahydro-1,3,5-trinitro-1,3,5-triazine (RDX)</t>
  </si>
  <si>
    <t>121-82-4</t>
  </si>
  <si>
    <t>Hexamethylene Diisocyanate, 1,6-</t>
  </si>
  <si>
    <t>822-06-0</t>
  </si>
  <si>
    <t>Hexamethylene diisocyanate biuret</t>
  </si>
  <si>
    <t>4035-89-6</t>
  </si>
  <si>
    <t>Hexamethylene diisocyanate isocyanurate</t>
  </si>
  <si>
    <t>3779-63-3</t>
  </si>
  <si>
    <t>Hexamethylphosphoramide</t>
  </si>
  <si>
    <t>680-31-9</t>
  </si>
  <si>
    <t>Hexane, Commercial</t>
  </si>
  <si>
    <t>Hexane, N-</t>
  </si>
  <si>
    <t>110-54-3</t>
  </si>
  <si>
    <t>Hexanedioic Acid</t>
  </si>
  <si>
    <t>124-04-9</t>
  </si>
  <si>
    <t>Hexanol, 1-,2-ethyl- (2-Ethyl-1-hexanol)</t>
  </si>
  <si>
    <t>104-76-7</t>
  </si>
  <si>
    <t>Hexanone, 2-</t>
  </si>
  <si>
    <t>591-78-6</t>
  </si>
  <si>
    <t>Hexazinone</t>
  </si>
  <si>
    <t>51235-04-2</t>
  </si>
  <si>
    <t>Hexythiazox</t>
  </si>
  <si>
    <t>78587-05-0</t>
  </si>
  <si>
    <t>HpCDD, 1,2,3,4,6,7,8,-</t>
  </si>
  <si>
    <t>35822-46-9</t>
  </si>
  <si>
    <t>HpCDF, 1,2,3,4,7,8,9-</t>
  </si>
  <si>
    <t>55673-89-7</t>
  </si>
  <si>
    <t>HxCDD, 1,2,3,6,7,8-</t>
  </si>
  <si>
    <t>57653-85-7</t>
  </si>
  <si>
    <t>HxCDD, 1,2,3,7,8,9-</t>
  </si>
  <si>
    <t>19408-74-3</t>
  </si>
  <si>
    <t>HxCDF, 1,2,3,6,7,8-</t>
  </si>
  <si>
    <t>57117-44-9</t>
  </si>
  <si>
    <t>HxCDF, 1,2,3,7,8,9-</t>
  </si>
  <si>
    <t>72918-21-9</t>
  </si>
  <si>
    <t>HxCDF, 2,3,4,6,7,8-</t>
  </si>
  <si>
    <t>60851-34-5</t>
  </si>
  <si>
    <t>Hydramethylnon</t>
  </si>
  <si>
    <t>67485-29-4</t>
  </si>
  <si>
    <t>Hydrazine</t>
  </si>
  <si>
    <t>302-01-2</t>
  </si>
  <si>
    <t>Hydrazine Sulfate</t>
  </si>
  <si>
    <t>10034-93-2</t>
  </si>
  <si>
    <t>Hydrogen Chloride</t>
  </si>
  <si>
    <t>7647-01-0</t>
  </si>
  <si>
    <t>Hydrogen Cyanide</t>
  </si>
  <si>
    <t>74-90-8</t>
  </si>
  <si>
    <t>Hydrogen Fluoride</t>
  </si>
  <si>
    <t>7664-39-3</t>
  </si>
  <si>
    <t>Hydrogen Sulfide</t>
  </si>
  <si>
    <t>7783-06-4</t>
  </si>
  <si>
    <t>Hydroquinone</t>
  </si>
  <si>
    <t>123-31-9</t>
  </si>
  <si>
    <t>Imazalil</t>
  </si>
  <si>
    <t>35554-44-0</t>
  </si>
  <si>
    <t>Imazaquin</t>
  </si>
  <si>
    <t>81335-37-7</t>
  </si>
  <si>
    <t>Imazethapyr</t>
  </si>
  <si>
    <t>81335-77-5</t>
  </si>
  <si>
    <t>Indeno[1,2,3-cd]pyrene</t>
  </si>
  <si>
    <t>193-39-5</t>
  </si>
  <si>
    <t>Iodine</t>
  </si>
  <si>
    <t>7553-56-2</t>
  </si>
  <si>
    <t>Iprodione</t>
  </si>
  <si>
    <t>36734-19-7</t>
  </si>
  <si>
    <t>Iron</t>
  </si>
  <si>
    <t>7439-89-6</t>
  </si>
  <si>
    <t>Isobutyl Alcohol</t>
  </si>
  <si>
    <t>78-83-1</t>
  </si>
  <si>
    <t>Isophorone</t>
  </si>
  <si>
    <t>78-59-1</t>
  </si>
  <si>
    <t>Isopropalin</t>
  </si>
  <si>
    <t>33820-53-0</t>
  </si>
  <si>
    <t>Isopropanol</t>
  </si>
  <si>
    <t>67-63-0</t>
  </si>
  <si>
    <t>Isopropyl Methyl Phosphonic Acid</t>
  </si>
  <si>
    <t>1832-54-8</t>
  </si>
  <si>
    <t>Isoxaben</t>
  </si>
  <si>
    <t>82558-50-7</t>
  </si>
  <si>
    <t>Jet propulsion fuel 7 (JP-7)</t>
  </si>
  <si>
    <t>Lactofen</t>
  </si>
  <si>
    <t>77501-63-4</t>
  </si>
  <si>
    <t>Lactonitrile</t>
  </si>
  <si>
    <t>78-97-7</t>
  </si>
  <si>
    <t>Lanthanum</t>
  </si>
  <si>
    <t>7439-91-0</t>
  </si>
  <si>
    <t>Lanthanum Acetate Hydrate</t>
  </si>
  <si>
    <t>100587-90-4</t>
  </si>
  <si>
    <t>Lanthanum Chloride Heptahydrate</t>
  </si>
  <si>
    <t>10025-84-0</t>
  </si>
  <si>
    <t>Lanthanum Chloride, Anhydrous</t>
  </si>
  <si>
    <t>10099-58-8</t>
  </si>
  <si>
    <t>Lanthanum Nitrate Hexahydrate</t>
  </si>
  <si>
    <t>10277-43-7</t>
  </si>
  <si>
    <t>Lead Phosphate</t>
  </si>
  <si>
    <t>7446-27-7</t>
  </si>
  <si>
    <t>Lead acetate</t>
  </si>
  <si>
    <t>301-04-2</t>
  </si>
  <si>
    <t>Lead subacetate</t>
  </si>
  <si>
    <t>1335-32-6</t>
  </si>
  <si>
    <t>Lewisite</t>
  </si>
  <si>
    <t>541-25-3</t>
  </si>
  <si>
    <t>Linuron</t>
  </si>
  <si>
    <t>330-55-2</t>
  </si>
  <si>
    <t>Lithium</t>
  </si>
  <si>
    <t>7439-93-2</t>
  </si>
  <si>
    <t>Lithium Perchlorate</t>
  </si>
  <si>
    <t>7791-03-9</t>
  </si>
  <si>
    <t>Lithium bis[(trifluoromethyl)sulfonyl]azanide</t>
  </si>
  <si>
    <t>90076-65-6</t>
  </si>
  <si>
    <t>MCPA</t>
  </si>
  <si>
    <t>94-74-6</t>
  </si>
  <si>
    <t>MCPB</t>
  </si>
  <si>
    <t>94-81-5</t>
  </si>
  <si>
    <t>MCPP</t>
  </si>
  <si>
    <t>93-65-2</t>
  </si>
  <si>
    <t>Malathion</t>
  </si>
  <si>
    <t>121-75-5</t>
  </si>
  <si>
    <t>Maleic Anhydride</t>
  </si>
  <si>
    <t>108-31-6</t>
  </si>
  <si>
    <t>Maleic Hydrazide</t>
  </si>
  <si>
    <t>123-33-1</t>
  </si>
  <si>
    <t>Malononitrile</t>
  </si>
  <si>
    <t>109-77-3</t>
  </si>
  <si>
    <t>Mancozeb</t>
  </si>
  <si>
    <t>8018-01-7</t>
  </si>
  <si>
    <t>Maneb</t>
  </si>
  <si>
    <t>12427-38-2</t>
  </si>
  <si>
    <t>Manganese (Diet)</t>
  </si>
  <si>
    <t>7439-96-5</t>
  </si>
  <si>
    <t>Manganese (Non-diet)</t>
  </si>
  <si>
    <t>Mephosfolan</t>
  </si>
  <si>
    <t>950-10-7</t>
  </si>
  <si>
    <t>Mepiquat Chloride</t>
  </si>
  <si>
    <t>24307-26-4</t>
  </si>
  <si>
    <t>Mercaptobenzothiazole, 2-</t>
  </si>
  <si>
    <t>149-30-4</t>
  </si>
  <si>
    <t>Mercuric Chloride</t>
  </si>
  <si>
    <t>7487-94-7</t>
  </si>
  <si>
    <t>Mercury (elemental)</t>
  </si>
  <si>
    <t>7439-97-6</t>
  </si>
  <si>
    <t>Merphos</t>
  </si>
  <si>
    <t>150-50-5</t>
  </si>
  <si>
    <t>Metalaxyl</t>
  </si>
  <si>
    <t>57837-19-1</t>
  </si>
  <si>
    <t>Methacrylonitrile</t>
  </si>
  <si>
    <t>126-98-7</t>
  </si>
  <si>
    <t>Methamidophos</t>
  </si>
  <si>
    <t>10265-92-6</t>
  </si>
  <si>
    <t>Methanol</t>
  </si>
  <si>
    <t>67-56-1</t>
  </si>
  <si>
    <t>Methidathion</t>
  </si>
  <si>
    <t>950-37-8</t>
  </si>
  <si>
    <t>Methomyl</t>
  </si>
  <si>
    <t>16752-77-5</t>
  </si>
  <si>
    <t>Methoxy-5-nitroaniline, 2-</t>
  </si>
  <si>
    <t>99-59-2</t>
  </si>
  <si>
    <t>Methoxychlor</t>
  </si>
  <si>
    <t>72-43-5</t>
  </si>
  <si>
    <t>Methoxyethanol Acetate, 2-</t>
  </si>
  <si>
    <t>110-49-6</t>
  </si>
  <si>
    <t>Methoxyethanol, 2-</t>
  </si>
  <si>
    <t>109-86-4</t>
  </si>
  <si>
    <t>Methyl Acetate</t>
  </si>
  <si>
    <t>79-20-9</t>
  </si>
  <si>
    <t>Methyl Acrylate</t>
  </si>
  <si>
    <t>96-33-3</t>
  </si>
  <si>
    <t>Methyl Ethyl Ketone (2-Butanone)</t>
  </si>
  <si>
    <t>78-93-3</t>
  </si>
  <si>
    <t>Methyl Hydrazine</t>
  </si>
  <si>
    <t>60-34-4</t>
  </si>
  <si>
    <t>Methyl Isobutyl Ketone (4-methyl-2-pentanone)</t>
  </si>
  <si>
    <t>108-10-1</t>
  </si>
  <si>
    <t>Methyl Isocyanate</t>
  </si>
  <si>
    <t>624-83-9</t>
  </si>
  <si>
    <t>Methyl Mercury</t>
  </si>
  <si>
    <t>22967-92-6</t>
  </si>
  <si>
    <t>Methyl Methacrylate</t>
  </si>
  <si>
    <t>80-62-6</t>
  </si>
  <si>
    <t>Methyl Parathion</t>
  </si>
  <si>
    <t>298-00-0</t>
  </si>
  <si>
    <t>Methyl Phosphonic Acid</t>
  </si>
  <si>
    <t>993-13-5</t>
  </si>
  <si>
    <t>Methyl Styrene (Mixed Isomers)</t>
  </si>
  <si>
    <t>25013-15-4</t>
  </si>
  <si>
    <t>Methyl methanesulfonate</t>
  </si>
  <si>
    <t>66-27-3</t>
  </si>
  <si>
    <t>Methyl tert-Butyl Ether (MTBE)</t>
  </si>
  <si>
    <t>1634-04-4</t>
  </si>
  <si>
    <t>Methyl-1,4-benzenediamine dihydrochloride, 2-</t>
  </si>
  <si>
    <t>615-45-2</t>
  </si>
  <si>
    <t>Methyl-2-Pentanol, 4-</t>
  </si>
  <si>
    <t>108-11-2</t>
  </si>
  <si>
    <t>Methyl-5-Nitroaniline, 2-</t>
  </si>
  <si>
    <t>99-55-8</t>
  </si>
  <si>
    <t>Methyl-N-nitro-N-nitrosoguanidine, N-</t>
  </si>
  <si>
    <t>70-25-7</t>
  </si>
  <si>
    <t>Methylaniline Hydrochloride, 2-</t>
  </si>
  <si>
    <t>636-21-5</t>
  </si>
  <si>
    <t>Methylarsonic acid</t>
  </si>
  <si>
    <t>124-58-3</t>
  </si>
  <si>
    <t>Methylbenzene,1-4-diamine monohydrochloride, 2-</t>
  </si>
  <si>
    <t>74612-12-7</t>
  </si>
  <si>
    <t>Methylbenzene-1,4-diamine sulfate, 2-</t>
  </si>
  <si>
    <t>615-50-9</t>
  </si>
  <si>
    <t>Methylcholanthrene, 3-</t>
  </si>
  <si>
    <t>56-49-5</t>
  </si>
  <si>
    <t>Methylcyclohexane</t>
  </si>
  <si>
    <t>108-87-2</t>
  </si>
  <si>
    <t>Methylene Chloride</t>
  </si>
  <si>
    <t>75-09-2</t>
  </si>
  <si>
    <t>Methylene-bis(2-chloroaniline), 4,4'-</t>
  </si>
  <si>
    <t>101-14-4</t>
  </si>
  <si>
    <t>Methylene-bis(N,N-dimethyl) Aniline, 4,4'-</t>
  </si>
  <si>
    <t>101-61-1</t>
  </si>
  <si>
    <t>Methylenebisbenzenamine, 4,4'-</t>
  </si>
  <si>
    <t>101-77-9</t>
  </si>
  <si>
    <t>Methylenediphenyl Diisocyanate</t>
  </si>
  <si>
    <t>101-68-8</t>
  </si>
  <si>
    <t>Methylnaphthalene, 1-</t>
  </si>
  <si>
    <t>90-12-0</t>
  </si>
  <si>
    <t>Methylnaphthalene, 2-</t>
  </si>
  <si>
    <t>91-57-6</t>
  </si>
  <si>
    <t>Methylstyrene, Alpha-</t>
  </si>
  <si>
    <t>98-83-9</t>
  </si>
  <si>
    <t>Metolachlor</t>
  </si>
  <si>
    <t>51218-45-2</t>
  </si>
  <si>
    <t>Metribuzin</t>
  </si>
  <si>
    <t>21087-64-9</t>
  </si>
  <si>
    <t>Metsulfuron-methyl</t>
  </si>
  <si>
    <t>74223-64-6</t>
  </si>
  <si>
    <t>Midrange Aliphatic Hydrocarbon Streams</t>
  </si>
  <si>
    <t>Mineral oils</t>
  </si>
  <si>
    <t>8012-95-1</t>
  </si>
  <si>
    <t>Mirex</t>
  </si>
  <si>
    <t>2385-85-5</t>
  </si>
  <si>
    <t>Molinate</t>
  </si>
  <si>
    <t>2212-67-1</t>
  </si>
  <si>
    <t>Molybdenum</t>
  </si>
  <si>
    <t>7439-98-7</t>
  </si>
  <si>
    <t>Monoaluminum phosphate</t>
  </si>
  <si>
    <t>13530-50-2</t>
  </si>
  <si>
    <t>Monochloramine</t>
  </si>
  <si>
    <t>10599-90-3</t>
  </si>
  <si>
    <t>Monomethylaniline</t>
  </si>
  <si>
    <t>100-61-8</t>
  </si>
  <si>
    <t>Monopotassium phosphate</t>
  </si>
  <si>
    <t>7778-77-0</t>
  </si>
  <si>
    <t>Monosodium phosphate</t>
  </si>
  <si>
    <t>7558-80-7</t>
  </si>
  <si>
    <t>Myclobutanil</t>
  </si>
  <si>
    <t>88671-89-0</t>
  </si>
  <si>
    <t>N,N'-Diphenyl-1,4-benzenediamine</t>
  </si>
  <si>
    <t>74-31-7</t>
  </si>
  <si>
    <t>Naled</t>
  </si>
  <si>
    <t>300-76-5</t>
  </si>
  <si>
    <t>Naphtha, High Flash Aromatic (HFAN)</t>
  </si>
  <si>
    <t>64742-95-6</t>
  </si>
  <si>
    <t>91-20-3</t>
  </si>
  <si>
    <t>Naphthylamine, 2-</t>
  </si>
  <si>
    <t>91-59-8</t>
  </si>
  <si>
    <t>Napropamide</t>
  </si>
  <si>
    <t>15299-99-7</t>
  </si>
  <si>
    <t>Nickel Acetate</t>
  </si>
  <si>
    <t>373-02-4</t>
  </si>
  <si>
    <t>Nickel Carbonate</t>
  </si>
  <si>
    <t>3333-67-3</t>
  </si>
  <si>
    <t>Nickel Carbonyl</t>
  </si>
  <si>
    <t>13463-39-3</t>
  </si>
  <si>
    <t>Nickel Hydroxide</t>
  </si>
  <si>
    <t>12054-48-7</t>
  </si>
  <si>
    <t>Nickel Oxide</t>
  </si>
  <si>
    <t>1313-99-1</t>
  </si>
  <si>
    <t>Nickel Refinery Dust</t>
  </si>
  <si>
    <t>Nickel Soluble Salts</t>
  </si>
  <si>
    <t>7440-02-0</t>
  </si>
  <si>
    <t>Nickel Subsulfide</t>
  </si>
  <si>
    <t>12035-72-2</t>
  </si>
  <si>
    <t>Nickelocene</t>
  </si>
  <si>
    <t>1271-28-9</t>
  </si>
  <si>
    <t>Nitrate (measured as nitrogen)</t>
  </si>
  <si>
    <t>14797-55-8</t>
  </si>
  <si>
    <t>Nitrite (measured as nitrogen)</t>
  </si>
  <si>
    <t>14797-65-0</t>
  </si>
  <si>
    <t>Nitroaniline, 2-</t>
  </si>
  <si>
    <t>88-74-4</t>
  </si>
  <si>
    <t>Nitroaniline, 4-</t>
  </si>
  <si>
    <t>100-01-6</t>
  </si>
  <si>
    <t>Nitrobenzene</t>
  </si>
  <si>
    <t>98-95-3</t>
  </si>
  <si>
    <t>Nitrocellulose</t>
  </si>
  <si>
    <t>9004-70-0</t>
  </si>
  <si>
    <t>Nitrofurantoin</t>
  </si>
  <si>
    <t>67-20-9</t>
  </si>
  <si>
    <t>Nitrofurazone</t>
  </si>
  <si>
    <t>59-87-0</t>
  </si>
  <si>
    <t>Nitroglycerin</t>
  </si>
  <si>
    <t>55-63-0</t>
  </si>
  <si>
    <t>Nitroguanidine</t>
  </si>
  <si>
    <t>556-88-7</t>
  </si>
  <si>
    <t>Nitromethane</t>
  </si>
  <si>
    <t>75-52-5</t>
  </si>
  <si>
    <t>Nitropropane, 2-</t>
  </si>
  <si>
    <t>79-46-9</t>
  </si>
  <si>
    <t>Nitropyrene, 4-</t>
  </si>
  <si>
    <t>57835-92-4</t>
  </si>
  <si>
    <t>Nitroso-N-ethylurea, N-</t>
  </si>
  <si>
    <t>759-73-9</t>
  </si>
  <si>
    <t>Nitroso-N-methylurea, N-</t>
  </si>
  <si>
    <t>684-93-5</t>
  </si>
  <si>
    <t>Nitroso-di-N-butylamine, N-</t>
  </si>
  <si>
    <t>924-16-3</t>
  </si>
  <si>
    <t>Nitroso-di-N-propylamine, N-</t>
  </si>
  <si>
    <t>621-64-7</t>
  </si>
  <si>
    <t>Nitrosodiethanolamine, N-</t>
  </si>
  <si>
    <t>1116-54-7</t>
  </si>
  <si>
    <t>Nitrosodiethylamine, N-</t>
  </si>
  <si>
    <t>55-18-5</t>
  </si>
  <si>
    <t>Nitrosodimethylamine, N-</t>
  </si>
  <si>
    <t>62-75-9</t>
  </si>
  <si>
    <t>Nitrosodiphenylamine, N-</t>
  </si>
  <si>
    <t>86-30-6</t>
  </si>
  <si>
    <t>Nitrosomethylethylamine, N-</t>
  </si>
  <si>
    <t>10595-95-6</t>
  </si>
  <si>
    <t>Nitrosomorpholine [N-]</t>
  </si>
  <si>
    <t>59-89-2</t>
  </si>
  <si>
    <t>Nitrosopiperidine [N-]</t>
  </si>
  <si>
    <t>100-75-4</t>
  </si>
  <si>
    <t>Nitrosopyrrolidine, N-</t>
  </si>
  <si>
    <t>930-55-2</t>
  </si>
  <si>
    <t>Nitrotoluene, m-</t>
  </si>
  <si>
    <t>99-08-1</t>
  </si>
  <si>
    <t>Nitrotoluene, o-</t>
  </si>
  <si>
    <t>88-72-2</t>
  </si>
  <si>
    <t>Nitrotoluene, p-</t>
  </si>
  <si>
    <t>99-99-0</t>
  </si>
  <si>
    <t>Nonane, n-</t>
  </si>
  <si>
    <t>111-84-2</t>
  </si>
  <si>
    <t>Norflurazon</t>
  </si>
  <si>
    <t>27314-13-2</t>
  </si>
  <si>
    <t>OCDD</t>
  </si>
  <si>
    <t>3268-87-9</t>
  </si>
  <si>
    <t>OCDF</t>
  </si>
  <si>
    <t>39001-02-0</t>
  </si>
  <si>
    <t>Octabromodiphenyl Ether</t>
  </si>
  <si>
    <t>32536-52-0</t>
  </si>
  <si>
    <t>Octahydro-1,3,5,7-tetranitro-1,3,5,7-tetrazocine (HMX)</t>
  </si>
  <si>
    <t>2691-41-0</t>
  </si>
  <si>
    <t>Octamethylpyrophosphoramide</t>
  </si>
  <si>
    <t>152-16-9</t>
  </si>
  <si>
    <t>Octyl Phthalate, di-N-</t>
  </si>
  <si>
    <t>117-84-0</t>
  </si>
  <si>
    <t>Oryzalin</t>
  </si>
  <si>
    <t>19044-88-3</t>
  </si>
  <si>
    <t>Oxadiazon</t>
  </si>
  <si>
    <t>19666-30-9</t>
  </si>
  <si>
    <t>Oxamyl</t>
  </si>
  <si>
    <t>23135-22-0</t>
  </si>
  <si>
    <t>Oxyfluorfen</t>
  </si>
  <si>
    <t>42874-03-3</t>
  </si>
  <si>
    <t>Paclobutrazol</t>
  </si>
  <si>
    <t>76738-62-0</t>
  </si>
  <si>
    <t>Paraquat Dichloride</t>
  </si>
  <si>
    <t>1910-42-5</t>
  </si>
  <si>
    <t>Parathion</t>
  </si>
  <si>
    <t>56-38-2</t>
  </si>
  <si>
    <t>PeCDF, 1,2,3,7,8-</t>
  </si>
  <si>
    <t>57117-41-6</t>
  </si>
  <si>
    <t>PeCDF, 2,3,4,7,8-</t>
  </si>
  <si>
    <t>57117-31-4</t>
  </si>
  <si>
    <t>Pebulate</t>
  </si>
  <si>
    <t>1114-71-2</t>
  </si>
  <si>
    <t>Pendimethalin</t>
  </si>
  <si>
    <t>40487-42-1</t>
  </si>
  <si>
    <t>Pentabromodiphenyl Ether</t>
  </si>
  <si>
    <t>32534-81-9</t>
  </si>
  <si>
    <t>Pentabromodiphenyl ether, 2,2',4,4',5- (BDE-99)</t>
  </si>
  <si>
    <t>60348-60-9</t>
  </si>
  <si>
    <t>Pentachlorobenzene</t>
  </si>
  <si>
    <t>608-93-5</t>
  </si>
  <si>
    <t>Pentachlorobiphenyl, 2',3,4,4',5- (PCB 123)</t>
  </si>
  <si>
    <t>65510-44-3</t>
  </si>
  <si>
    <t>Pentachlorobiphenyl, 2,3',4,4',5- (PCB 118)</t>
  </si>
  <si>
    <t>31508-00-6</t>
  </si>
  <si>
    <t>Pentachlorobiphenyl, 2,3,3',4,4'- (PCB 105)</t>
  </si>
  <si>
    <t>32598-14-4</t>
  </si>
  <si>
    <t>Pentachlorobiphenyl, 2,3,4,4',5- (PCB 114)</t>
  </si>
  <si>
    <t>74472-37-0</t>
  </si>
  <si>
    <t>Pentachlorobiphenyl, 3,3',4,4',5- (PCB 126)</t>
  </si>
  <si>
    <t>57465-28-8</t>
  </si>
  <si>
    <t>Pentachlorodibenzo-p-dioxin, 1,2,3,7,8-</t>
  </si>
  <si>
    <t>40321-76-4</t>
  </si>
  <si>
    <t>Pentachloroethane</t>
  </si>
  <si>
    <t>76-01-7</t>
  </si>
  <si>
    <t>Pentachloronitrobenzene</t>
  </si>
  <si>
    <t>82-68-8</t>
  </si>
  <si>
    <t>Pentachlorophenol</t>
  </si>
  <si>
    <t>87-86-5</t>
  </si>
  <si>
    <t>Pentaerythritol tetranitrate (PETN)</t>
  </si>
  <si>
    <t>78-11-5</t>
  </si>
  <si>
    <t>Pentamethylphosphoramide (PMPA)</t>
  </si>
  <si>
    <t>10159-46-3</t>
  </si>
  <si>
    <t>Pentane, n-</t>
  </si>
  <si>
    <t>109-66-0</t>
  </si>
  <si>
    <t>Perchlorate and Perchlorate Salts</t>
  </si>
  <si>
    <t>14797-73-0</t>
  </si>
  <si>
    <t>Perfluorobutanesulfonate</t>
  </si>
  <si>
    <t>45187-15-3</t>
  </si>
  <si>
    <t>PFAS</t>
  </si>
  <si>
    <t>Perfluorobutanesulfonic acid (PFBS)</t>
  </si>
  <si>
    <t>375-73-5</t>
  </si>
  <si>
    <t>Perfluorobutanoate</t>
  </si>
  <si>
    <t>45048-62-2</t>
  </si>
  <si>
    <t>Perfluorobutanoic acid (PFBA)</t>
  </si>
  <si>
    <t>375-22-4</t>
  </si>
  <si>
    <t>Perfluorododecanoic acid (PFDoDA)</t>
  </si>
  <si>
    <t>307-55-1</t>
  </si>
  <si>
    <t>Perfluorohexanesulfonate</t>
  </si>
  <si>
    <t>108427-53-8</t>
  </si>
  <si>
    <t>Perfluorohexanesulfonic acid (PFHxS)</t>
  </si>
  <si>
    <t>355-46-4</t>
  </si>
  <si>
    <t>Perfluorohexanoate</t>
  </si>
  <si>
    <t>92612-52-7</t>
  </si>
  <si>
    <t>Perfluorohexanoic acid (PFHxA)</t>
  </si>
  <si>
    <t>307-24-4</t>
  </si>
  <si>
    <t>Perfluorononanoate</t>
  </si>
  <si>
    <t>72007-68-2</t>
  </si>
  <si>
    <t>Perfluorononanoic acid (PFNA)</t>
  </si>
  <si>
    <t>375-95-1</t>
  </si>
  <si>
    <t>Perfluorooctadecanoic acid (PFODA)</t>
  </si>
  <si>
    <t>16517-11-6</t>
  </si>
  <si>
    <t>Perfluorooctanesulfonate</t>
  </si>
  <si>
    <t>45298-90-6</t>
  </si>
  <si>
    <t>Perfluorooctanesulfonic acid (PFOS)</t>
  </si>
  <si>
    <t>1763-23-1</t>
  </si>
  <si>
    <t>Perfluorooctanoate</t>
  </si>
  <si>
    <t>45285-51-6</t>
  </si>
  <si>
    <t>Perfluorooctanoic acid (PFOA)</t>
  </si>
  <si>
    <t>335-67-1</t>
  </si>
  <si>
    <t>Perfluoropropanoic acid (PFPrA)</t>
  </si>
  <si>
    <t>422-64-0</t>
  </si>
  <si>
    <t>Perfluorotetradecanoic acid (PFTetA)</t>
  </si>
  <si>
    <t>376-06-7</t>
  </si>
  <si>
    <t>Perfluoroundecanoic acid (PFUDA)</t>
  </si>
  <si>
    <t>2058-94-8</t>
  </si>
  <si>
    <t>Permethrin</t>
  </si>
  <si>
    <t>52645-53-1</t>
  </si>
  <si>
    <t>Perylene</t>
  </si>
  <si>
    <t>198-55-0</t>
  </si>
  <si>
    <t>Phenacetin</t>
  </si>
  <si>
    <t>62-44-2</t>
  </si>
  <si>
    <t>Phenmedipham</t>
  </si>
  <si>
    <t>13684-63-4</t>
  </si>
  <si>
    <t>Phenol</t>
  </si>
  <si>
    <t>108-95-2</t>
  </si>
  <si>
    <t>Phenol, 2-(1-methylethoxy)-, methylcarbamate</t>
  </si>
  <si>
    <t>114-26-1</t>
  </si>
  <si>
    <t>Phenothiazine</t>
  </si>
  <si>
    <t>92-84-2</t>
  </si>
  <si>
    <t>Phenyl Isothiocyanate</t>
  </si>
  <si>
    <t>103-72-0</t>
  </si>
  <si>
    <t>Phenylenediamine, m-</t>
  </si>
  <si>
    <t>108-45-2</t>
  </si>
  <si>
    <t>Phenylenediamine, o-</t>
  </si>
  <si>
    <t>95-54-5</t>
  </si>
  <si>
    <t>Phenylenediamine, p-</t>
  </si>
  <si>
    <t>106-50-3</t>
  </si>
  <si>
    <t>Phenylmercuric Acetate</t>
  </si>
  <si>
    <t>62-38-4</t>
  </si>
  <si>
    <t>Phenylphenol, 2-</t>
  </si>
  <si>
    <t>90-43-7</t>
  </si>
  <si>
    <t>Phorate</t>
  </si>
  <si>
    <t>298-02-2</t>
  </si>
  <si>
    <t>Phosgene</t>
  </si>
  <si>
    <t>75-44-5</t>
  </si>
  <si>
    <t>Phosmet</t>
  </si>
  <si>
    <t>732-11-6</t>
  </si>
  <si>
    <t>Phosphine</t>
  </si>
  <si>
    <t>7803-51-2</t>
  </si>
  <si>
    <t>Phosphoric Acid</t>
  </si>
  <si>
    <t>7664-38-2</t>
  </si>
  <si>
    <t>Phosphoric acid, aluminum salt (1:1) [aluminum phosphate]</t>
  </si>
  <si>
    <t>7784-30-7</t>
  </si>
  <si>
    <t>Phosphoric acid, aluminum sodium salt (1:X:X) [sodium aluminum phosphate acidic (acidic SALP)]</t>
  </si>
  <si>
    <t>7785-88-8</t>
  </si>
  <si>
    <t>Phosphorus, White</t>
  </si>
  <si>
    <t>7723-14-0</t>
  </si>
  <si>
    <t>Phthalic Acid, p-</t>
  </si>
  <si>
    <t>100-21-0</t>
  </si>
  <si>
    <t>Phthalic Anhydride</t>
  </si>
  <si>
    <t>85-44-9</t>
  </si>
  <si>
    <t>Picloram</t>
  </si>
  <si>
    <t>1918-02-1</t>
  </si>
  <si>
    <t>Picramic Acid (2-Amino-4,6-dinitrophenol)</t>
  </si>
  <si>
    <t>96-91-3</t>
  </si>
  <si>
    <t>Picric Acid (2,4,6-Trinitrophenol)</t>
  </si>
  <si>
    <t>88-89-1</t>
  </si>
  <si>
    <t>Pirimiphos, Methyl</t>
  </si>
  <si>
    <t>29232-93-7</t>
  </si>
  <si>
    <t>Polybrominated Biphenyls</t>
  </si>
  <si>
    <t>36355-01-8</t>
  </si>
  <si>
    <t>Polychlorinated Biphenyls (high risk)</t>
  </si>
  <si>
    <t>1336-36-3</t>
  </si>
  <si>
    <t>Polychlorinated Biphenyls (low risk)</t>
  </si>
  <si>
    <t>No (1)</t>
  </si>
  <si>
    <t>Polychlorinated Biphenyls (lowest risk)</t>
  </si>
  <si>
    <t>Polymeric Methylene Diphenyl Diisocyanate (PMDI)</t>
  </si>
  <si>
    <t>9016-87-9</t>
  </si>
  <si>
    <t>Polyphosphoric acid</t>
  </si>
  <si>
    <t>8017-16-1</t>
  </si>
  <si>
    <t>Potassium Cyanide</t>
  </si>
  <si>
    <t>151-50-8</t>
  </si>
  <si>
    <t>Potassium Perchlorate</t>
  </si>
  <si>
    <t>7778-74-7</t>
  </si>
  <si>
    <t>Potassium Silver Cyanide</t>
  </si>
  <si>
    <t>506-61-6</t>
  </si>
  <si>
    <t>Potassium heptafluorobutanoate</t>
  </si>
  <si>
    <t>2966-54-3</t>
  </si>
  <si>
    <t>Potassium perfluorobutanesulfonate</t>
  </si>
  <si>
    <t>29420-49-3</t>
  </si>
  <si>
    <t>Potassium perfluorooctanesulfonate</t>
  </si>
  <si>
    <t>2795-39-3</t>
  </si>
  <si>
    <t>Potassium salts of inorganic phosphates</t>
  </si>
  <si>
    <t>Potassium tripolyphosphate</t>
  </si>
  <si>
    <t>13845-36-8</t>
  </si>
  <si>
    <t>Prochloraz</t>
  </si>
  <si>
    <t>67747-09-5</t>
  </si>
  <si>
    <t>Profluralin</t>
  </si>
  <si>
    <t>26399-36-0</t>
  </si>
  <si>
    <t>Prometon</t>
  </si>
  <si>
    <t>1610-18-0</t>
  </si>
  <si>
    <t>Prometryn</t>
  </si>
  <si>
    <t>7287-19-6</t>
  </si>
  <si>
    <t>Pronamide</t>
  </si>
  <si>
    <t>23950-58-5</t>
  </si>
  <si>
    <t>Propachlor</t>
  </si>
  <si>
    <t>1918-16-7</t>
  </si>
  <si>
    <t>Propanil</t>
  </si>
  <si>
    <t>709-98-8</t>
  </si>
  <si>
    <t>Propargite</t>
  </si>
  <si>
    <t>2312-35-8</t>
  </si>
  <si>
    <t>Propargyl Alcohol</t>
  </si>
  <si>
    <t>107-19-7</t>
  </si>
  <si>
    <t>Propazine</t>
  </si>
  <si>
    <t>139-40-2</t>
  </si>
  <si>
    <t>Propham</t>
  </si>
  <si>
    <t>122-42-9</t>
  </si>
  <si>
    <t>Propiconazole</t>
  </si>
  <si>
    <t>60207-90-1</t>
  </si>
  <si>
    <t>Propionaldehyde</t>
  </si>
  <si>
    <t>123-38-6</t>
  </si>
  <si>
    <t>Propyl benzene</t>
  </si>
  <si>
    <t>103-65-1</t>
  </si>
  <si>
    <t>Propylene</t>
  </si>
  <si>
    <t>115-07-1</t>
  </si>
  <si>
    <t>Propylene Glycol</t>
  </si>
  <si>
    <t>57-55-6</t>
  </si>
  <si>
    <t>Propylene Glycol Dinitrate</t>
  </si>
  <si>
    <t>6423-43-4</t>
  </si>
  <si>
    <t>Propylene Glycol Monomethyl Ether</t>
  </si>
  <si>
    <t>107-98-2</t>
  </si>
  <si>
    <t>Propylene Oxide</t>
  </si>
  <si>
    <t>75-56-9</t>
  </si>
  <si>
    <t>Pyrene</t>
  </si>
  <si>
    <t>129-00-0</t>
  </si>
  <si>
    <t>Pyridine</t>
  </si>
  <si>
    <t>110-86-1</t>
  </si>
  <si>
    <t>Quinalphos</t>
  </si>
  <si>
    <t>13593-03-8</t>
  </si>
  <si>
    <t>Quinoline</t>
  </si>
  <si>
    <t>91-22-5</t>
  </si>
  <si>
    <t>Quizalofop-ethyl</t>
  </si>
  <si>
    <t>76578-14-8</t>
  </si>
  <si>
    <t>Refractory Ceramic Fibers (units in fibers)</t>
  </si>
  <si>
    <t>Resmethrin</t>
  </si>
  <si>
    <t>10453-86-8</t>
  </si>
  <si>
    <t>Ronnel</t>
  </si>
  <si>
    <t>299-84-3</t>
  </si>
  <si>
    <t>Rotenone</t>
  </si>
  <si>
    <t>83-79-4</t>
  </si>
  <si>
    <t>Safrole</t>
  </si>
  <si>
    <t>94-59-7</t>
  </si>
  <si>
    <t>Selenious Acid</t>
  </si>
  <si>
    <t>7783-00-8</t>
  </si>
  <si>
    <t>Selenium</t>
  </si>
  <si>
    <t>7782-49-2</t>
  </si>
  <si>
    <t>Selenium Sulfide</t>
  </si>
  <si>
    <t>7446-34-6</t>
  </si>
  <si>
    <t>Sethoxydim</t>
  </si>
  <si>
    <t>74051-80-2</t>
  </si>
  <si>
    <t>Silica (crystalline, respirable)</t>
  </si>
  <si>
    <t>7631-86-9</t>
  </si>
  <si>
    <t>Silver</t>
  </si>
  <si>
    <t>7440-22-4</t>
  </si>
  <si>
    <t>Silver Cyanide</t>
  </si>
  <si>
    <t>506-64-9</t>
  </si>
  <si>
    <t>Simazine</t>
  </si>
  <si>
    <t>122-34-9</t>
  </si>
  <si>
    <t>Sodium Acifluorfen</t>
  </si>
  <si>
    <t>62476-59-9</t>
  </si>
  <si>
    <t>Sodium Azide</t>
  </si>
  <si>
    <t>26628-22-8</t>
  </si>
  <si>
    <t>Sodium Cyanide</t>
  </si>
  <si>
    <t>143-33-9</t>
  </si>
  <si>
    <t>Sodium Diethyldithiocarbamate</t>
  </si>
  <si>
    <t>148-18-5</t>
  </si>
  <si>
    <t>Sodium Fluoride</t>
  </si>
  <si>
    <t>7681-49-4</t>
  </si>
  <si>
    <t>Sodium Fluoroacetate</t>
  </si>
  <si>
    <t>62-74-8</t>
  </si>
  <si>
    <t>Sodium Metavanadate</t>
  </si>
  <si>
    <t>13718-26-8</t>
  </si>
  <si>
    <t>Sodium Perchlorate</t>
  </si>
  <si>
    <t>7601-89-0</t>
  </si>
  <si>
    <t>Sodium Tungstate</t>
  </si>
  <si>
    <t>13472-45-2</t>
  </si>
  <si>
    <t>Sodium aluminum phosphate (anhydrous)</t>
  </si>
  <si>
    <t>10279-59-1</t>
  </si>
  <si>
    <t>Sodium aluminum phosphate (tetrahydrate)</t>
  </si>
  <si>
    <t>10305-76-7</t>
  </si>
  <si>
    <t>Sodium hexametaphosphate</t>
  </si>
  <si>
    <t>10124-56-8</t>
  </si>
  <si>
    <t>Sodium perfluorobutanoate</t>
  </si>
  <si>
    <t>2218-54-4</t>
  </si>
  <si>
    <t>Sodium perfluorohexanoate</t>
  </si>
  <si>
    <t>2923-26-4</t>
  </si>
  <si>
    <t>Sodium polyphosphate</t>
  </si>
  <si>
    <t>68915-31-1</t>
  </si>
  <si>
    <t>Sodium pyrophosphate</t>
  </si>
  <si>
    <t>7758-16-9</t>
  </si>
  <si>
    <t>Sodium salts of inorganic phosphates</t>
  </si>
  <si>
    <t>Sodium trimetaphosphate</t>
  </si>
  <si>
    <t>7785-84-4</t>
  </si>
  <si>
    <t>Sodium tripolyphosphate</t>
  </si>
  <si>
    <t>7758-29-4</t>
  </si>
  <si>
    <t>Stirofos (Tetrachlorovinphos)</t>
  </si>
  <si>
    <t>961-11-5</t>
  </si>
  <si>
    <t>Strontium, Stable</t>
  </si>
  <si>
    <t>7440-24-6</t>
  </si>
  <si>
    <t>Strychnine</t>
  </si>
  <si>
    <t>57-24-9</t>
  </si>
  <si>
    <t>Styrene</t>
  </si>
  <si>
    <t>100-42-5</t>
  </si>
  <si>
    <t>Styrene-Acrylonitrile (SAN) Trimer (THNA isomer)</t>
  </si>
  <si>
    <t>57964-39-3</t>
  </si>
  <si>
    <t>Styrene-Acrylonitrile (SAN) Trimer (THNP isomer)</t>
  </si>
  <si>
    <t>57964-40-6</t>
  </si>
  <si>
    <t>Sulfolane</t>
  </si>
  <si>
    <t>126-33-0</t>
  </si>
  <si>
    <t>Sulfonylbis(4-chlorobenzene), 1,1'-</t>
  </si>
  <si>
    <t>80-07-9</t>
  </si>
  <si>
    <t>Sulfur Trioxide</t>
  </si>
  <si>
    <t>7446-11-9</t>
  </si>
  <si>
    <t>Sulfuric Acid</t>
  </si>
  <si>
    <t>7664-93-9</t>
  </si>
  <si>
    <t>Sulfurous acid, 2-chloroethyl 2-[4-(1,1-dimethylethyl)phenoxy]-1-methylethyl ester</t>
  </si>
  <si>
    <t>140-57-8</t>
  </si>
  <si>
    <t>TCDD, 2,3,7,8-</t>
  </si>
  <si>
    <t>1746-01-6</t>
  </si>
  <si>
    <t>TCDF, 2,3,7,8-</t>
  </si>
  <si>
    <t>51207-31-9</t>
  </si>
  <si>
    <t>Tebuthiuron</t>
  </si>
  <si>
    <t>34014-18-1</t>
  </si>
  <si>
    <t>Temephos</t>
  </si>
  <si>
    <t>3383-96-8</t>
  </si>
  <si>
    <t>Terbacil</t>
  </si>
  <si>
    <t>5902-51-2</t>
  </si>
  <si>
    <t>Terbufos</t>
  </si>
  <si>
    <t>13071-79-9</t>
  </si>
  <si>
    <t>Terbutryn</t>
  </si>
  <si>
    <t>886-50-0</t>
  </si>
  <si>
    <t>Tert-Butyl Acetate</t>
  </si>
  <si>
    <t>540-88-5</t>
  </si>
  <si>
    <t>Tetrabromodiphenyl ether, 2,2',4,4'- (BDE-47)</t>
  </si>
  <si>
    <t>5436-43-1</t>
  </si>
  <si>
    <t>Tetrachlorobenzene, 1,2,4,5-</t>
  </si>
  <si>
    <t>95-94-3</t>
  </si>
  <si>
    <t>Tetrachlorobiphenyl, 3,3',4,4'- (PCB 77)</t>
  </si>
  <si>
    <t>32598-13-3</t>
  </si>
  <si>
    <t>Tetrachlorobiphenyl, 3,4,4',5- (PCB 81)</t>
  </si>
  <si>
    <t>70362-50-4</t>
  </si>
  <si>
    <t>Tetrachloroethane, 1,1,1,2-</t>
  </si>
  <si>
    <t>630-20-6</t>
  </si>
  <si>
    <t>Tetrachloroethane, 1,1,2,2-</t>
  </si>
  <si>
    <t>79-34-5</t>
  </si>
  <si>
    <t>Tetrachloroethylene</t>
  </si>
  <si>
    <t>127-18-4</t>
  </si>
  <si>
    <t>Tetrachlorophenol, 2,3,4,6-</t>
  </si>
  <si>
    <t>58-90-2</t>
  </si>
  <si>
    <t>Tetrachlorotoluene, p- alpha, alpha, alpha-</t>
  </si>
  <si>
    <t>5216-25-1</t>
  </si>
  <si>
    <t>Tetraethyl Dithiopyrophosphate</t>
  </si>
  <si>
    <t>3689-24-5</t>
  </si>
  <si>
    <t>Tetraethyl Lead</t>
  </si>
  <si>
    <t>78-00-2</t>
  </si>
  <si>
    <t>Tetrafluoroethane, 1,1,1,2-</t>
  </si>
  <si>
    <t>811-97-2</t>
  </si>
  <si>
    <t>Tetrahydrofuran</t>
  </si>
  <si>
    <t>109-99-9</t>
  </si>
  <si>
    <t>Tetramethylphosphoramide, -N,N,N',N" (TMPA)</t>
  </si>
  <si>
    <t>16853-36-4</t>
  </si>
  <si>
    <t>Tetrapotassium phosphate</t>
  </si>
  <si>
    <t>7320-34-5</t>
  </si>
  <si>
    <t>Tetrasodium pyrophosphate</t>
  </si>
  <si>
    <t>7722-88-5</t>
  </si>
  <si>
    <t>Tetryl (Trinitrophenylmethylnitramine)</t>
  </si>
  <si>
    <t>479-45-8</t>
  </si>
  <si>
    <t>Thallic Oxide</t>
  </si>
  <si>
    <t>1314-32-5</t>
  </si>
  <si>
    <t>Thallium (I) Nitrate</t>
  </si>
  <si>
    <t>10102-45-1</t>
  </si>
  <si>
    <t>Thallium (Soluble Salts)</t>
  </si>
  <si>
    <t>7440-28-0</t>
  </si>
  <si>
    <t>Thallium Acetate</t>
  </si>
  <si>
    <t>563-68-8</t>
  </si>
  <si>
    <t>Thallium Carbonate</t>
  </si>
  <si>
    <t>6533-73-9</t>
  </si>
  <si>
    <t>Thallium Chloride</t>
  </si>
  <si>
    <t>7791-12-0</t>
  </si>
  <si>
    <t>Thallium Selenite</t>
  </si>
  <si>
    <t>12039-52-0</t>
  </si>
  <si>
    <t>Thallium Sulfate</t>
  </si>
  <si>
    <t>7446-18-6</t>
  </si>
  <si>
    <t>Thifensulfuron-methyl</t>
  </si>
  <si>
    <t>79277-27-3</t>
  </si>
  <si>
    <t>Thiobencarb</t>
  </si>
  <si>
    <t>28249-77-6</t>
  </si>
  <si>
    <t>Thiocyanates</t>
  </si>
  <si>
    <t>Thiocyanic Acid</t>
  </si>
  <si>
    <t>463-56-9</t>
  </si>
  <si>
    <t>Thiocyanic acid, (2-benzothiazolylthio)methyl ester (TCMTB)</t>
  </si>
  <si>
    <t>21564-17-0</t>
  </si>
  <si>
    <t>Thiodiglycol</t>
  </si>
  <si>
    <t>111-48-8</t>
  </si>
  <si>
    <t>Thiofanox</t>
  </si>
  <si>
    <t>39196-18-4</t>
  </si>
  <si>
    <t>Thiophanate, Methyl</t>
  </si>
  <si>
    <t>23564-05-8</t>
  </si>
  <si>
    <t>Thiram</t>
  </si>
  <si>
    <t>137-26-8</t>
  </si>
  <si>
    <t>Tin</t>
  </si>
  <si>
    <t>7440-31-5</t>
  </si>
  <si>
    <t>Titanium Tetrachloride</t>
  </si>
  <si>
    <t>7550-45-0</t>
  </si>
  <si>
    <t>108-88-3</t>
  </si>
  <si>
    <t>No (1000)</t>
  </si>
  <si>
    <t>Toluene-2,4-diisocyanate</t>
  </si>
  <si>
    <t>584-84-9</t>
  </si>
  <si>
    <t>Toluene-2,6-diisocyanate</t>
  </si>
  <si>
    <t>91-08-7</t>
  </si>
  <si>
    <t>Toluenediamine, 2,3-</t>
  </si>
  <si>
    <t>2687-25-4</t>
  </si>
  <si>
    <t>Toluenediamine, 2,5-</t>
  </si>
  <si>
    <t>95-70-5</t>
  </si>
  <si>
    <t>Toluenediamine, 3,4-</t>
  </si>
  <si>
    <t>496-72-0</t>
  </si>
  <si>
    <t>Toluic Acid, p-</t>
  </si>
  <si>
    <t>99-94-5</t>
  </si>
  <si>
    <t>Toluidine, o- (Methylaniline, 2-)</t>
  </si>
  <si>
    <t>95-53-4</t>
  </si>
  <si>
    <t>Toluidine, p-</t>
  </si>
  <si>
    <t>106-49-0</t>
  </si>
  <si>
    <t>Total Petroleum Hydrocarbons (Aliphatic High)</t>
  </si>
  <si>
    <t>Total Petroleum Hydrocarbons (Aliphatic Low)</t>
  </si>
  <si>
    <t>Total Petroleum Hydrocarbons (Aliphatic Medium)</t>
  </si>
  <si>
    <t>Total Petroleum Hydrocarbons (Aromatic High)</t>
  </si>
  <si>
    <t>Total Petroleum Hydrocarbons (Aromatic Low)</t>
  </si>
  <si>
    <t>Total Petroleum Hydrocarbons (Aromatic Medium)</t>
  </si>
  <si>
    <t>Toxaphene</t>
  </si>
  <si>
    <t>8001-35-2</t>
  </si>
  <si>
    <t>Toxaphene, Weathered</t>
  </si>
  <si>
    <t>Tralomethrin</t>
  </si>
  <si>
    <t>66841-25-6</t>
  </si>
  <si>
    <t>Tri-n-butyltin</t>
  </si>
  <si>
    <t>688-73-3</t>
  </si>
  <si>
    <t>Triacetin</t>
  </si>
  <si>
    <t>102-76-1</t>
  </si>
  <si>
    <t>Triadimefon</t>
  </si>
  <si>
    <t>43121-43-3</t>
  </si>
  <si>
    <t>Triallate</t>
  </si>
  <si>
    <t>2303-17-5</t>
  </si>
  <si>
    <t>Trialuminum sodium tetra decahydrogenoctaorthophosphate (dihydrate)</t>
  </si>
  <si>
    <t>15136-87-5</t>
  </si>
  <si>
    <t>Triasulfuron</t>
  </si>
  <si>
    <t>82097-50-5</t>
  </si>
  <si>
    <t>Tribenuron-methyl</t>
  </si>
  <si>
    <t>101200-48-0</t>
  </si>
  <si>
    <t>Tribromobenzene, 1,2,4-</t>
  </si>
  <si>
    <t>615-54-3</t>
  </si>
  <si>
    <t>Tribromophenol, 2,4,6-</t>
  </si>
  <si>
    <t>118-79-6</t>
  </si>
  <si>
    <t>Tribufos</t>
  </si>
  <si>
    <t>78-48-8</t>
  </si>
  <si>
    <t>Tributyl Phosphate</t>
  </si>
  <si>
    <t>126-73-8</t>
  </si>
  <si>
    <t>Tributyltin Compounds</t>
  </si>
  <si>
    <t>Tributyltin Oxide</t>
  </si>
  <si>
    <t>56-35-9</t>
  </si>
  <si>
    <t>Trichloro-1,2,2-trifluoroethane, 1,1,2-</t>
  </si>
  <si>
    <t>76-13-1</t>
  </si>
  <si>
    <t>Trichloroacetic Acid</t>
  </si>
  <si>
    <t>76-03-9</t>
  </si>
  <si>
    <t>Trichloroaniline HCl, 2,4,6-</t>
  </si>
  <si>
    <t>33663-50-2</t>
  </si>
  <si>
    <t>Trichloroaniline, 2,4,6-</t>
  </si>
  <si>
    <t>634-93-5</t>
  </si>
  <si>
    <t>Trichlorobenzene, 1,2,3-</t>
  </si>
  <si>
    <t>87-61-6</t>
  </si>
  <si>
    <t>Trichlorobenzene, 1,2,4-</t>
  </si>
  <si>
    <t>120-82-1</t>
  </si>
  <si>
    <t>Trichloroethane, 1,1,1-</t>
  </si>
  <si>
    <t>71-55-6</t>
  </si>
  <si>
    <t>Trichloroethane, 1,1,2-</t>
  </si>
  <si>
    <t>79-00-5</t>
  </si>
  <si>
    <t>Trichloroethylene</t>
  </si>
  <si>
    <t>79-01-6</t>
  </si>
  <si>
    <t>Trichlorofluoromethane</t>
  </si>
  <si>
    <t>75-69-4</t>
  </si>
  <si>
    <t>Trichlorophenol, 2,4,5-</t>
  </si>
  <si>
    <t>95-95-4</t>
  </si>
  <si>
    <t>Trichlorophenol, 2,4,6-</t>
  </si>
  <si>
    <t>88-06-2</t>
  </si>
  <si>
    <t>Trichlorophenoxyacetic Acid, 2,4,5-</t>
  </si>
  <si>
    <t>93-76-5</t>
  </si>
  <si>
    <t>Trichlorophenoxypropionic acid, -2,4,5</t>
  </si>
  <si>
    <t>93-72-1</t>
  </si>
  <si>
    <t>Trichloropropane, 1,1,2-</t>
  </si>
  <si>
    <t>598-77-6</t>
  </si>
  <si>
    <t>Trichloropropane, 1,2,3-</t>
  </si>
  <si>
    <t>96-18-4</t>
  </si>
  <si>
    <t>Trichloropropene, 1,2,3-</t>
  </si>
  <si>
    <t>96-19-5</t>
  </si>
  <si>
    <t>Tricresyl Phosphate (TCP)</t>
  </si>
  <si>
    <t>1330-78-5</t>
  </si>
  <si>
    <t>Tridiphane</t>
  </si>
  <si>
    <t>58138-08-2</t>
  </si>
  <si>
    <t>Triethylamine</t>
  </si>
  <si>
    <t>121-44-8</t>
  </si>
  <si>
    <t>Triethylene Glycol</t>
  </si>
  <si>
    <t>112-27-6</t>
  </si>
  <si>
    <t>Trifluoroethane, 1,1,1-</t>
  </si>
  <si>
    <t>420-46-2</t>
  </si>
  <si>
    <t>Trifluralin</t>
  </si>
  <si>
    <t>1582-09-8</t>
  </si>
  <si>
    <t>Trimethyl Phosphate</t>
  </si>
  <si>
    <t>512-56-1</t>
  </si>
  <si>
    <t>Trimethylbenzene, 1,2,3-</t>
  </si>
  <si>
    <t>526-73-8</t>
  </si>
  <si>
    <t>Trimethylbenzene, 1,2,4-</t>
  </si>
  <si>
    <t>95-63-6</t>
  </si>
  <si>
    <t>Trimethylbenzene, 1,3,5-</t>
  </si>
  <si>
    <t>108-67-8</t>
  </si>
  <si>
    <t>Trimethylpentene, 2,4,4-</t>
  </si>
  <si>
    <t>25167-70-8</t>
  </si>
  <si>
    <t>Trinitrobenzene, 1,3,5-</t>
  </si>
  <si>
    <t>99-35-4</t>
  </si>
  <si>
    <t>Trinitrotoluene, 2,4,6-</t>
  </si>
  <si>
    <t>118-96-7</t>
  </si>
  <si>
    <t>Triphenylphosphine Oxide</t>
  </si>
  <si>
    <t>791-28-6</t>
  </si>
  <si>
    <t>Triphosphoric acid, aluminum salt (1:1) [aluminum triphosphate]</t>
  </si>
  <si>
    <t>13939-25-8</t>
  </si>
  <si>
    <t>Tripotassium phosphate</t>
  </si>
  <si>
    <t>7778-53-2</t>
  </si>
  <si>
    <t>Tris(1,3-Dichloro-2-propyl) Phosphate</t>
  </si>
  <si>
    <t>13674-87-8</t>
  </si>
  <si>
    <t>Tris(1-chloro-2-propyl)phosphate</t>
  </si>
  <si>
    <t>13674-84-5</t>
  </si>
  <si>
    <t>Tris(2,3-dibromopropyl)phosphate</t>
  </si>
  <si>
    <t>126-72-7</t>
  </si>
  <si>
    <t>Tris(2-chloroethyl)phosphate</t>
  </si>
  <si>
    <t>115-96-8</t>
  </si>
  <si>
    <t>Tris(2-ethylhexyl)phosphate</t>
  </si>
  <si>
    <t>78-42-2</t>
  </si>
  <si>
    <t>Trisodium phosphate</t>
  </si>
  <si>
    <t>7601-54-9</t>
  </si>
  <si>
    <t>Tungsten</t>
  </si>
  <si>
    <t>7440-33-7</t>
  </si>
  <si>
    <t>Uranium</t>
  </si>
  <si>
    <t>7440-61-1</t>
  </si>
  <si>
    <t>Urethane</t>
  </si>
  <si>
    <t>51-79-6</t>
  </si>
  <si>
    <t>Vanadium Pentoxide</t>
  </si>
  <si>
    <t>1314-62-1</t>
  </si>
  <si>
    <t>Vanadium and Compounds</t>
  </si>
  <si>
    <t>7440-62-2</t>
  </si>
  <si>
    <t>Vernolate</t>
  </si>
  <si>
    <t>1929-77-7</t>
  </si>
  <si>
    <t>Vinclozolin</t>
  </si>
  <si>
    <t>50471-44-8</t>
  </si>
  <si>
    <t>Vinyl Acetate</t>
  </si>
  <si>
    <t>108-05-4</t>
  </si>
  <si>
    <t>Vinyl Bromide</t>
  </si>
  <si>
    <t>593-60-2</t>
  </si>
  <si>
    <t>Vinyl Chloride</t>
  </si>
  <si>
    <t>75-01-4</t>
  </si>
  <si>
    <t>Yes (2)</t>
  </si>
  <si>
    <t>Warfarin</t>
  </si>
  <si>
    <t>81-81-2</t>
  </si>
  <si>
    <t>Xylene, m-</t>
  </si>
  <si>
    <t>108-38-3</t>
  </si>
  <si>
    <t>Xylene, o-</t>
  </si>
  <si>
    <t>95-47-6</t>
  </si>
  <si>
    <t>Xylene, p-</t>
  </si>
  <si>
    <t>106-42-3</t>
  </si>
  <si>
    <t>1330-20-7</t>
  </si>
  <si>
    <t>Yes (10000)</t>
  </si>
  <si>
    <t>Zinc Cyanide</t>
  </si>
  <si>
    <t>557-21-1</t>
  </si>
  <si>
    <t>Zinc Phosphide</t>
  </si>
  <si>
    <t>1314-84-7</t>
  </si>
  <si>
    <t>Zinc and Compounds</t>
  </si>
  <si>
    <t>7440-66-6</t>
  </si>
  <si>
    <t>Zineb</t>
  </si>
  <si>
    <t>12122-67-7</t>
  </si>
  <si>
    <t>Zirconium</t>
  </si>
  <si>
    <t>7440-67-7</t>
  </si>
  <si>
    <t>Generic TPH</t>
  </si>
  <si>
    <t>Mineral Insulating Oil</t>
  </si>
  <si>
    <t>Output generated   14DEC2023:11:16:16</t>
  </si>
  <si>
    <t>Commercial Vapor Intrusion RBCs</t>
  </si>
  <si>
    <t>Output generated   14DEC2023:11:21:48</t>
  </si>
  <si>
    <t>Cleanup Program Acute Risk-Based Concentrations</t>
  </si>
  <si>
    <t>RBCsv</t>
  </si>
  <si>
    <t>RBCwi</t>
  </si>
  <si>
    <t>CASRN</t>
  </si>
  <si>
    <t>Residential Acute RBC</t>
  </si>
  <si>
    <t>Occupational Acute RBC</t>
  </si>
  <si>
    <t>for</t>
  </si>
  <si>
    <t>RBCwi /</t>
  </si>
  <si>
    <t>Acute</t>
  </si>
  <si>
    <t>Lookup</t>
  </si>
  <si>
    <r>
      <t>(µg/m</t>
    </r>
    <r>
      <rPr>
        <b/>
        <vertAlign val="superscript"/>
        <sz val="11"/>
        <color theme="1"/>
        <rFont val="Arial"/>
        <family val="2"/>
      </rPr>
      <t>3</t>
    </r>
    <r>
      <rPr>
        <b/>
        <sz val="11"/>
        <color theme="1"/>
        <rFont val="Arial"/>
        <family val="2"/>
      </rPr>
      <t>)</t>
    </r>
  </si>
  <si>
    <t>(µg/L)</t>
  </si>
  <si>
    <t>Filter</t>
  </si>
  <si>
    <t>60-35-5</t>
  </si>
  <si>
    <t>Acetamide</t>
  </si>
  <si>
    <t>Acrylic acid</t>
  </si>
  <si>
    <t>Allyl chloride</t>
  </si>
  <si>
    <t>Aluminum and compounds</t>
  </si>
  <si>
    <t>Antimony and compounds</t>
  </si>
  <si>
    <t>Aramite</t>
  </si>
  <si>
    <t>Arsenic and compounds</t>
  </si>
  <si>
    <t>1332-21-4</t>
  </si>
  <si>
    <t>Asbestos</t>
  </si>
  <si>
    <t>Benzidine (and its salts)</t>
  </si>
  <si>
    <t>Benzyl chloride</t>
  </si>
  <si>
    <t>Bis(2-chloroethyl) ether (BCEE)</t>
  </si>
  <si>
    <t>Bis(chloromethyl) ether</t>
  </si>
  <si>
    <t>Bis(2-ethylhexyl) phthalate (DEHP)</t>
  </si>
  <si>
    <t>Bromomethane (Methyl bromide)</t>
  </si>
  <si>
    <t>1-Bromopropane (n-propyl bromide)</t>
  </si>
  <si>
    <t>1,3-Butadiene</t>
  </si>
  <si>
    <t>2-Butanone (Methyl ethyl ketone)</t>
  </si>
  <si>
    <t>sec-Butyl alcohol</t>
  </si>
  <si>
    <t>Cadmium and compounds</t>
  </si>
  <si>
    <t>Carbon disulfide</t>
  </si>
  <si>
    <t>Carbon tetrachloride</t>
  </si>
  <si>
    <t>Carbonyl sulfide</t>
  </si>
  <si>
    <t>57-74-9</t>
  </si>
  <si>
    <t>Chlordane</t>
  </si>
  <si>
    <t>108171-26-2</t>
  </si>
  <si>
    <t>Chlorinated paraffins</t>
  </si>
  <si>
    <t>Chlorine dioxide</t>
  </si>
  <si>
    <t>2-Chloroacetophenone</t>
  </si>
  <si>
    <t>1-Chloro-1,1-difluoroethane</t>
  </si>
  <si>
    <t>Chlorodifluoromethane (Freon 22)</t>
  </si>
  <si>
    <t>Chloroethane (Ethyl chloride)</t>
  </si>
  <si>
    <t>Chloromethane (Methyl chloride)</t>
  </si>
  <si>
    <t>95-83-0</t>
  </si>
  <si>
    <t>4-Chloro-o-phenylenediamine</t>
  </si>
  <si>
    <t>Chloroprene</t>
  </si>
  <si>
    <t>p-Chloro-o-toluidine</t>
  </si>
  <si>
    <t>Chromium VI, chromate and dichromate particulate</t>
  </si>
  <si>
    <t>7738-94-5</t>
  </si>
  <si>
    <t>Chromium VI, chromic acid aerosol mist</t>
  </si>
  <si>
    <t>Cobalt and compounds</t>
  </si>
  <si>
    <t>148</t>
  </si>
  <si>
    <t>Copper and compounds</t>
  </si>
  <si>
    <t>120-71-8</t>
  </si>
  <si>
    <t>p-Cresidine</t>
  </si>
  <si>
    <t>Cresols (mixture), including m-cresol, o-cresol, p-cresol</t>
  </si>
  <si>
    <t>Cyanide, Hydrogen</t>
  </si>
  <si>
    <t>DDT</t>
  </si>
  <si>
    <t>615-05-4</t>
  </si>
  <si>
    <t>2,4-Diaminoanisole</t>
  </si>
  <si>
    <t>95-80-7</t>
  </si>
  <si>
    <t>2,4-Diaminotoluene (2,4-Toluene diamine)</t>
  </si>
  <si>
    <t>1,2-Dibromo-3-chloropropane (DBCP)</t>
  </si>
  <si>
    <t>p-Dichlorobenzene (1,4-Dichlorobenzene)</t>
  </si>
  <si>
    <t>3,3'-Dichlorobenzidine</t>
  </si>
  <si>
    <t>1,1-Dichloroethane (Ethylidene dichloride)</t>
  </si>
  <si>
    <t>trans-1,2-dichloroethene</t>
  </si>
  <si>
    <t>Dichloromethane (Methylene chloride)</t>
  </si>
  <si>
    <t>1,2-Dichloropropane (Propylene dichloride)</t>
  </si>
  <si>
    <t>1,3-Dichloropropene</t>
  </si>
  <si>
    <t>Dichlorovos (DDVP)</t>
  </si>
  <si>
    <t>200</t>
  </si>
  <si>
    <t>Diesel Particulate Matter</t>
  </si>
  <si>
    <t>Diethylene glycol monobutyl ether</t>
  </si>
  <si>
    <t>Diethylene glycol monoethyl ether</t>
  </si>
  <si>
    <t>1,1-Difluoroethane</t>
  </si>
  <si>
    <t>4-Dimethylaminoazobenzene</t>
  </si>
  <si>
    <t>Dimethyl formamide</t>
  </si>
  <si>
    <t>1,1-Dimethylhydrazine</t>
  </si>
  <si>
    <t>2,4-Dinitrotoluene</t>
  </si>
  <si>
    <t>1,4-Dioxane</t>
  </si>
  <si>
    <t>1,2-Diphenylhydrazine (Hydrazobenzene)</t>
  </si>
  <si>
    <t>Direct Brown 95 (technical grade)</t>
  </si>
  <si>
    <t>1,2-Epoxybutane</t>
  </si>
  <si>
    <t>Ethyl acrylate</t>
  </si>
  <si>
    <t>Ethyl benzene</t>
  </si>
  <si>
    <t>Ethylene dibromide (EDB, 1,2-Dibromoethane)</t>
  </si>
  <si>
    <t>Ethylene dichloride (EDC, 1,2-Dichloroethane)</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</si>
  <si>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</si>
  <si>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</si>
  <si>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</si>
  <si>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</si>
  <si>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</si>
  <si>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</si>
  <si>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</si>
  <si>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</si>
  <si>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</si>
  <si>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Fluorine gas</t>
  </si>
  <si>
    <t>Heptachlor epoxide</t>
  </si>
  <si>
    <t>Hexachlorocyclohexanes (mixture) including but not limited to:</t>
  </si>
  <si>
    <t>Hexachlorocyclohexane, alpha-</t>
  </si>
  <si>
    <t>Hexachlorocyclohexane, beta-</t>
  </si>
  <si>
    <t>Hexachlorocyclohexane, gamma- (Lindane)</t>
  </si>
  <si>
    <t>Hexamethylene-1,6-diisocyanate</t>
  </si>
  <si>
    <t>Hydrochloric acid</t>
  </si>
  <si>
    <t>Hydrogen fluoride</t>
  </si>
  <si>
    <t>Hydrogen sulfide</t>
  </si>
  <si>
    <t>Isopropyl alcohol</t>
  </si>
  <si>
    <t>Isopropylbenzene (Cumene)</t>
  </si>
  <si>
    <t xml:space="preserve">7439-92-1 </t>
  </si>
  <si>
    <t>Lead and compounds</t>
  </si>
  <si>
    <t>Maleic anhydride</t>
  </si>
  <si>
    <t>Manganese and compounds</t>
  </si>
  <si>
    <t>Mercury and compounds</t>
  </si>
  <si>
    <t>4,4'-Methylene bis(2-chloroaniline) (MOCA)</t>
  </si>
  <si>
    <t>4,4'-Methylenedianiline (and its dichloride)</t>
  </si>
  <si>
    <t>Methylene diphenyl diisocyanate (MDI)</t>
  </si>
  <si>
    <t>Methyl isobutyl ketone (MIBK, Hexone)</t>
  </si>
  <si>
    <t>Methyl isocyanate</t>
  </si>
  <si>
    <t>Methyl methacrylate</t>
  </si>
  <si>
    <t>Methyl tert-butyl ether</t>
  </si>
  <si>
    <t>90-94-8</t>
  </si>
  <si>
    <t>Michler's ketone</t>
  </si>
  <si>
    <t>Nickel compounds, insoluble</t>
  </si>
  <si>
    <t>Nickel compounds, soluble</t>
  </si>
  <si>
    <t xml:space="preserve">7697-37-2 </t>
  </si>
  <si>
    <t>Nitric acid</t>
  </si>
  <si>
    <t>2-Nitropropane</t>
  </si>
  <si>
    <t>N-Nitrosodi-n-butylamine</t>
  </si>
  <si>
    <t>N-Nitrosodiethylamine</t>
  </si>
  <si>
    <t>N-Nitrosodimethylamine</t>
  </si>
  <si>
    <t>N-Nitrosodiphenylamine</t>
  </si>
  <si>
    <t>156-10-5</t>
  </si>
  <si>
    <t>p-Nitrosodiphenylamine</t>
  </si>
  <si>
    <t>N-Nitrosodi-n-propylamine</t>
  </si>
  <si>
    <t>N-Nitrosomethylethylamine</t>
  </si>
  <si>
    <t>N-Nitrosomorpholine</t>
  </si>
  <si>
    <t>N-Nitrosopiperidine</t>
  </si>
  <si>
    <t>N-Nitrosopyrrolidine</t>
  </si>
  <si>
    <t>8014-95-7</t>
  </si>
  <si>
    <t>Oleum (fuming sulfuric acid)</t>
  </si>
  <si>
    <t>Phosphoric acid</t>
  </si>
  <si>
    <t>12185-10-3</t>
  </si>
  <si>
    <t>Phosphorus, white</t>
  </si>
  <si>
    <t>Phthalic anhydride</t>
  </si>
  <si>
    <t>447</t>
  </si>
  <si>
    <t>Polybrominated diphenyl ethers (PBDEs)</t>
  </si>
  <si>
    <t>Polychlorinated biphenyls (PCBs)</t>
  </si>
  <si>
    <t>645</t>
  </si>
  <si>
    <t>Polychlorinated biphenyls (PCBs) TEQ</t>
  </si>
  <si>
    <t>PCB 77 [3,3',4,4'-tetrachlorobiphenyl]</t>
  </si>
  <si>
    <t>PCB 81 [3,4,4',5-tetrachlorobiphenyl]</t>
  </si>
  <si>
    <t>PCB 105 [2,3,3',4,4'-pentachlorobiphenyl]</t>
  </si>
  <si>
    <t>PCB 114 [2,3,4,4',5-pentachlorobiphenyl]</t>
  </si>
  <si>
    <t>PCB 118 [2,3',4,4',5-pentachlorobiphenyl]</t>
  </si>
  <si>
    <t>PCB 123 [2,3',4,4',5'-pentachlorobiphenyl]</t>
  </si>
  <si>
    <t>PCB 126 [3,3',4,4',5-pentachlorobiphenyl]</t>
  </si>
  <si>
    <t>PCB 156 [2,3,3',4,4',5-hexachlorobiphenyl]</t>
  </si>
  <si>
    <t>PCB 157 [2,3,3',4,4',5'-hexachlorobiphenyl]</t>
  </si>
  <si>
    <t>PCB 167 [2,3',4,4',5,5'-hexachlorobiphenyl]</t>
  </si>
  <si>
    <t>PCB 169 [3,3',4,4',5,5'-hexachlorobiphenyl]</t>
  </si>
  <si>
    <t>PCB 189 [2,3,3',4,4',5,5'-heptachlorobiphenyl]</t>
  </si>
  <si>
    <t>646</t>
  </si>
  <si>
    <t>Polychlorinated dibenzo-p-dioxins (PCDDs) &amp; dibenzofurans (PCDFs) TEQ</t>
  </si>
  <si>
    <t>2,3,7,8-Tetrachlorodibenzo-p-dioxin (TCDD)</t>
  </si>
  <si>
    <t>1,2,3,7,8-Pentachlorodibenzo-p-dioxin (PeCDD)</t>
  </si>
  <si>
    <t>1,2,3,4,7,8-Hexachlorodibenzo-p-dioxin (HxCDD)</t>
  </si>
  <si>
    <t>1,2,3,6,7,8-Hexachlorodibenzo-p-dioxin (HxCDD)</t>
  </si>
  <si>
    <t>1,2,3,7,8,9-Hexachlorodibenzo-p-dioxin (HxCDD)</t>
  </si>
  <si>
    <t>1,2,3,4,6,7,8-Heptachlorodibenzo-p-dioxin (HpCDD)</t>
  </si>
  <si>
    <t>Octachlorodibenzo-p-dioxin (OCDD)</t>
  </si>
  <si>
    <t>2,3,7,8-Tetrachlorodibenzofuran (TcDF)</t>
  </si>
  <si>
    <t>1,2,3,7,8-Pentachlorodibenzofuran (PeCDF)</t>
  </si>
  <si>
    <t>2,3,4,7,8-Pentachlorodibenzofuran (PeCDF)</t>
  </si>
  <si>
    <t>1,2,3,4,7,8-Hexachlorodibenzofuran (HxCDF)</t>
  </si>
  <si>
    <t>1,2,3,6,7,8-Hexachlorodibenzofuran (HxCDF)</t>
  </si>
  <si>
    <t>1,2,3,7,8,9-Hexachlorodibenzofuran (HxCDF)</t>
  </si>
  <si>
    <t>2,3,4,6,7,8-Hexachlorodibenzofuran  (HxCDF)</t>
  </si>
  <si>
    <t>1,2,3,4,6,7,8-Heptachlorodibenzofuran (HpCDF)</t>
  </si>
  <si>
    <t>1,2,3,4,7,8,9-Heptachlorodibenzofuran (HpCDF)</t>
  </si>
  <si>
    <t>Octachlorodibenzofuran (OCDF)</t>
  </si>
  <si>
    <t>401</t>
  </si>
  <si>
    <t>Polycyclic aromatic hydrocarbons (PAHs)</t>
  </si>
  <si>
    <t>191-26-4</t>
  </si>
  <si>
    <t>Anthanthrene</t>
  </si>
  <si>
    <t>205-12-9</t>
  </si>
  <si>
    <t>Benzo[c]fluorene</t>
  </si>
  <si>
    <t>191-24-2</t>
  </si>
  <si>
    <t>Benzo[g,h,i]perylene</t>
  </si>
  <si>
    <t>Benzo[j]fluoranthene</t>
  </si>
  <si>
    <t>27208-37-3</t>
  </si>
  <si>
    <t>Cyclopenta[c,d]pyrene</t>
  </si>
  <si>
    <t>Dibenzo[a,e]pyrene</t>
  </si>
  <si>
    <t>189-64-0</t>
  </si>
  <si>
    <t>Dibenzo[a,h]pyrene</t>
  </si>
  <si>
    <t>189-55-9</t>
  </si>
  <si>
    <t>Dibenzo[a,i]pyrene</t>
  </si>
  <si>
    <t>191-30-0</t>
  </si>
  <si>
    <t>Dibenzo[a,l]pyrene</t>
  </si>
  <si>
    <t>3697-24-3</t>
  </si>
  <si>
    <t>5-Methylchrysene</t>
  </si>
  <si>
    <t>7496-02-8</t>
  </si>
  <si>
    <t>6-Nitrochrysene</t>
  </si>
  <si>
    <t>7758-01-2</t>
  </si>
  <si>
    <t>Potassium bromate</t>
  </si>
  <si>
    <t>1120-71-4</t>
  </si>
  <si>
    <t>1,3-Propane sultone</t>
  </si>
  <si>
    <t>Propylene glycol dinitrate</t>
  </si>
  <si>
    <t>Propylene glycol monomethyl ether</t>
  </si>
  <si>
    <t>Propylene oxide</t>
  </si>
  <si>
    <t>572</t>
  </si>
  <si>
    <t>Refractory Ceramic Fibers</t>
  </si>
  <si>
    <t>7783-07-5</t>
  </si>
  <si>
    <t>Selenide, hydrogen</t>
  </si>
  <si>
    <t>Selenium and compounds</t>
  </si>
  <si>
    <t>Silica, crystalline (respirable)</t>
  </si>
  <si>
    <t>1310-73-2</t>
  </si>
  <si>
    <t>Sodium hydroxide</t>
  </si>
  <si>
    <t>Sulfuric acid</t>
  </si>
  <si>
    <t>505-60-2</t>
  </si>
  <si>
    <t>Sulfur Mustard</t>
  </si>
  <si>
    <t>Sulfur trioxide</t>
  </si>
  <si>
    <t>1,1,1,2-Tetrachloroethane</t>
  </si>
  <si>
    <t>1,1,2,2-Tetrachloroethane</t>
  </si>
  <si>
    <t>Tetrachloroethene (Perchloroethylene)</t>
  </si>
  <si>
    <t>1,1,1,2-Tetrafluoroethane</t>
  </si>
  <si>
    <t>62-55-5</t>
  </si>
  <si>
    <t>Thioacetamide</t>
  </si>
  <si>
    <t>Titanium tetrachloride</t>
  </si>
  <si>
    <t>26471-62-5</t>
  </si>
  <si>
    <t>Toluene diisocyanates (2,4- and 2,6-)</t>
  </si>
  <si>
    <t>Toxaphene (Polychlorinated camphenes)</t>
  </si>
  <si>
    <t>1,1,1-Trichloroethane (Methyl chloroform)</t>
  </si>
  <si>
    <t>1,1,2-Trichloroethane (Vinyl trichloride)</t>
  </si>
  <si>
    <t>Trichloroethene (TCE, Trichloroethylene)</t>
  </si>
  <si>
    <t>2,4,6-Trichlorophenol</t>
  </si>
  <si>
    <t>1,2,3-Trichloropropane</t>
  </si>
  <si>
    <t>1,2,3-Trimethylbenzene</t>
  </si>
  <si>
    <t>1,2,4-Trimethylbenzene</t>
  </si>
  <si>
    <t>1,3,5-Trimethylbenzene</t>
  </si>
  <si>
    <t>Urethane (Ethyl carbamate)</t>
  </si>
  <si>
    <t>Vanadium (fume or dust)</t>
  </si>
  <si>
    <t>Vanadium pentoxide</t>
  </si>
  <si>
    <t>Vinyl acetate</t>
  </si>
  <si>
    <t>Vinyl bromide</t>
  </si>
  <si>
    <t>Vinyl chloride</t>
  </si>
  <si>
    <t>Vinylidene chloride</t>
  </si>
  <si>
    <t>Xylene (mixture), including m-xylene, o-xylene, p-xylene</t>
  </si>
  <si>
    <t>Notes:</t>
  </si>
  <si>
    <t>Residential RBCs taken from Cleaner Air Oregon Program acute RBCs in OAR 340-245-8010, Table 2.</t>
  </si>
  <si>
    <t>Occupational RBCs calculated by multiplying residential RBCs by a factor of 24 hrs / 8 hrs = 3.</t>
  </si>
  <si>
    <t>RBC = Risk-Based Concentration</t>
  </si>
  <si>
    <t>CASRN = Chemical Abstracts Service Registry Number</t>
  </si>
  <si>
    <t>NC = not calculated</t>
  </si>
  <si>
    <t>NV = not volatile</t>
  </si>
  <si>
    <t>Chronic Screening Values</t>
  </si>
  <si>
    <t>Acute Screening Values</t>
  </si>
  <si>
    <t>Commercial</t>
  </si>
  <si>
    <r>
      <t>RBCair
(µg/m</t>
    </r>
    <r>
      <rPr>
        <b/>
        <vertAlign val="superscript"/>
        <sz val="9.5"/>
        <color rgb="FF112277"/>
        <rFont val="Arial"/>
        <family val="2"/>
      </rPr>
      <t>3</t>
    </r>
    <r>
      <rPr>
        <b/>
        <sz val="9.5"/>
        <color rgb="FF112277"/>
        <rFont val="Arial"/>
        <family val="2"/>
      </rPr>
      <t>)</t>
    </r>
  </si>
  <si>
    <r>
      <t>RBCsv
(µg/m</t>
    </r>
    <r>
      <rPr>
        <b/>
        <vertAlign val="superscript"/>
        <sz val="9.5"/>
        <color rgb="FF112277"/>
        <rFont val="Arial"/>
        <family val="2"/>
      </rPr>
      <t>3</t>
    </r>
    <r>
      <rPr>
        <b/>
        <sz val="9.5"/>
        <color rgb="FF112277"/>
        <rFont val="Arial"/>
        <family val="2"/>
      </rPr>
      <t>)</t>
    </r>
  </si>
  <si>
    <t>RBCair = risk-based concentration in air</t>
  </si>
  <si>
    <t>RBCsv = risk-based concentration for soil vapor volatilization to indoor air</t>
  </si>
  <si>
    <t>NITI = no inhalation toxicity information</t>
  </si>
  <si>
    <t>RBCwi = risk-based concentration for groundwater volatilization to indoor air</t>
  </si>
  <si>
    <t>Page 1 of 19</t>
  </si>
  <si>
    <r>
      <t>RBCair
(µg/m</t>
    </r>
    <r>
      <rPr>
        <b/>
        <vertAlign val="superscript"/>
        <sz val="11"/>
        <rFont val="Arial"/>
        <family val="2"/>
      </rPr>
      <t>3</t>
    </r>
    <r>
      <rPr>
        <b/>
        <sz val="11"/>
        <rFont val="Arial"/>
        <family val="2"/>
      </rPr>
      <t>)</t>
    </r>
  </si>
  <si>
    <r>
      <t>RBCsv
(µg/m</t>
    </r>
    <r>
      <rPr>
        <b/>
        <vertAlign val="superscript"/>
        <sz val="11"/>
        <rFont val="Arial"/>
        <family val="2"/>
      </rPr>
      <t>3</t>
    </r>
    <r>
      <rPr>
        <b/>
        <sz val="11"/>
        <rFont val="Arial"/>
        <family val="2"/>
      </rPr>
      <t>)</t>
    </r>
  </si>
  <si>
    <t>Page 2 of 19</t>
  </si>
  <si>
    <t>Page 3 of 19</t>
  </si>
  <si>
    <t>Page 4 of 19</t>
  </si>
  <si>
    <t>Page 5 of 19</t>
  </si>
  <si>
    <t>Page 6 of 19</t>
  </si>
  <si>
    <t>Page 7 of 19</t>
  </si>
  <si>
    <t>Page 8 of 19</t>
  </si>
  <si>
    <t>Page 9 of 19</t>
  </si>
  <si>
    <t>Page 10 of 19</t>
  </si>
  <si>
    <t>Page 11 of 19</t>
  </si>
  <si>
    <t>Page 12 of 19</t>
  </si>
  <si>
    <t>Page 13 of 19</t>
  </si>
  <si>
    <t>Page 14 of 19</t>
  </si>
  <si>
    <t>Page 15 of 19</t>
  </si>
  <si>
    <t>Page 16 of 19</t>
  </si>
  <si>
    <t>Page 17 of 19</t>
  </si>
  <si>
    <t>Page 18 of 19</t>
  </si>
  <si>
    <r>
      <t>RBCair
(µg/m</t>
    </r>
    <r>
      <rPr>
        <b/>
        <vertAlign val="superscript"/>
        <sz val="11.2"/>
        <rFont val="Arial"/>
        <family val="2"/>
      </rPr>
      <t>3</t>
    </r>
    <r>
      <rPr>
        <b/>
        <sz val="11.2"/>
        <rFont val="Arial"/>
        <family val="2"/>
      </rPr>
      <t>)</t>
    </r>
  </si>
  <si>
    <r>
      <t>RBCsv
(µg/m</t>
    </r>
    <r>
      <rPr>
        <b/>
        <vertAlign val="superscript"/>
        <sz val="11.2"/>
        <rFont val="Arial"/>
        <family val="2"/>
      </rPr>
      <t>3</t>
    </r>
    <r>
      <rPr>
        <b/>
        <sz val="11.2"/>
        <rFont val="Arial"/>
        <family val="2"/>
      </rPr>
      <t>)</t>
    </r>
  </si>
  <si>
    <t>Page 19 of 19</t>
  </si>
  <si>
    <t>RBCs are intended to show two significant digits. If only one digit (or 0) is shown, check the Excel spreadsheet table.</t>
  </si>
  <si>
    <t>Variable</t>
  </si>
  <si>
    <t>Value</t>
  </si>
  <si>
    <t>Exposure Scenario</t>
  </si>
  <si>
    <t>Resident</t>
  </si>
  <si>
    <r>
      <t xml:space="preserve">Temperature for Groundwater Vapor Concentration </t>
    </r>
    <r>
      <rPr>
        <vertAlign val="superscript"/>
        <sz val="9.5"/>
        <color rgb="FF000000"/>
        <rFont val="Albany AMT"/>
      </rPr>
      <t xml:space="preserve"> </t>
    </r>
    <r>
      <rPr>
        <sz val="9.5"/>
        <color rgb="FF000000"/>
        <rFont val="Albany AMT"/>
      </rPr>
      <t>C</t>
    </r>
  </si>
  <si>
    <r>
      <t>ED</t>
    </r>
    <r>
      <rPr>
        <vertAlign val="subscript"/>
        <sz val="9.5"/>
        <color rgb="FF000000"/>
        <rFont val="Albany AMT"/>
      </rPr>
      <t>res</t>
    </r>
    <r>
      <rPr>
        <sz val="9.5"/>
        <color rgb="FF000000"/>
        <rFont val="Albany AMT"/>
      </rPr>
      <t xml:space="preserve"> (exposure duration) years</t>
    </r>
  </si>
  <si>
    <t>TR (target risk) unitless</t>
  </si>
  <si>
    <t>THQ (target hazard quotient) unitless</t>
  </si>
  <si>
    <t>LT (lifetime) years</t>
  </si>
  <si>
    <r>
      <t>EF</t>
    </r>
    <r>
      <rPr>
        <vertAlign val="subscript"/>
        <sz val="9.5"/>
        <color rgb="FF000000"/>
        <rFont val="Albany AMT"/>
      </rPr>
      <t>res</t>
    </r>
    <r>
      <rPr>
        <sz val="9.5"/>
        <color rgb="FF000000"/>
        <rFont val="Albany AMT"/>
      </rPr>
      <t xml:space="preserve"> (exposure frequency) days/year</t>
    </r>
  </si>
  <si>
    <r>
      <t>ED</t>
    </r>
    <r>
      <rPr>
        <vertAlign val="subscript"/>
        <sz val="9.5"/>
        <color rgb="FF000000"/>
        <rFont val="Albany AMT"/>
      </rPr>
      <t>0-2</t>
    </r>
    <r>
      <rPr>
        <sz val="9.5"/>
        <color rgb="FF000000"/>
        <rFont val="Albany AMT"/>
      </rPr>
      <t xml:space="preserve"> (mutagenic exposure duration first phase) years</t>
    </r>
  </si>
  <si>
    <r>
      <t>ED</t>
    </r>
    <r>
      <rPr>
        <vertAlign val="subscript"/>
        <sz val="9.5"/>
        <color rgb="FF000000"/>
        <rFont val="Albany AMT"/>
      </rPr>
      <t>2-6</t>
    </r>
    <r>
      <rPr>
        <sz val="9.5"/>
        <color rgb="FF000000"/>
        <rFont val="Albany AMT"/>
      </rPr>
      <t xml:space="preserve"> (mutagenic exposure duration second phase) years</t>
    </r>
  </si>
  <si>
    <r>
      <t>ED</t>
    </r>
    <r>
      <rPr>
        <vertAlign val="subscript"/>
        <sz val="9.5"/>
        <color rgb="FF000000"/>
        <rFont val="Albany AMT"/>
      </rPr>
      <t>6-16</t>
    </r>
    <r>
      <rPr>
        <sz val="9.5"/>
        <color rgb="FF000000"/>
        <rFont val="Albany AMT"/>
      </rPr>
      <t xml:space="preserve"> (mutagenic exposure duration third phase) years</t>
    </r>
  </si>
  <si>
    <r>
      <t>ED</t>
    </r>
    <r>
      <rPr>
        <vertAlign val="subscript"/>
        <sz val="9.5"/>
        <color rgb="FF000000"/>
        <rFont val="Albany AMT"/>
      </rPr>
      <t>16-26</t>
    </r>
    <r>
      <rPr>
        <sz val="9.5"/>
        <color rgb="FF000000"/>
        <rFont val="Albany AMT"/>
      </rPr>
      <t xml:space="preserve"> (mutagenic exposure duration fourth phase) years</t>
    </r>
  </si>
  <si>
    <r>
      <t>EF</t>
    </r>
    <r>
      <rPr>
        <vertAlign val="subscript"/>
        <sz val="9.5"/>
        <color rgb="FF000000"/>
        <rFont val="Albany AMT"/>
      </rPr>
      <t>0-2</t>
    </r>
    <r>
      <rPr>
        <sz val="9.5"/>
        <color rgb="FF000000"/>
        <rFont val="Albany AMT"/>
      </rPr>
      <t xml:space="preserve"> (mutagenic exposure frequency first phase) days/year</t>
    </r>
  </si>
  <si>
    <r>
      <t>EF</t>
    </r>
    <r>
      <rPr>
        <vertAlign val="subscript"/>
        <sz val="9.5"/>
        <color rgb="FF000000"/>
        <rFont val="Albany AMT"/>
      </rPr>
      <t>2-6</t>
    </r>
    <r>
      <rPr>
        <sz val="9.5"/>
        <color rgb="FF000000"/>
        <rFont val="Albany AMT"/>
      </rPr>
      <t xml:space="preserve"> (mutagenic exposure frequency second phase) days/year</t>
    </r>
  </si>
  <si>
    <r>
      <t>EF</t>
    </r>
    <r>
      <rPr>
        <vertAlign val="subscript"/>
        <sz val="9.5"/>
        <color rgb="FF000000"/>
        <rFont val="Albany AMT"/>
      </rPr>
      <t>6-16</t>
    </r>
    <r>
      <rPr>
        <sz val="9.5"/>
        <color rgb="FF000000"/>
        <rFont val="Albany AMT"/>
      </rPr>
      <t xml:space="preserve"> (mutagenic exposure frequency third phase) days/year</t>
    </r>
  </si>
  <si>
    <r>
      <t>EF</t>
    </r>
    <r>
      <rPr>
        <vertAlign val="subscript"/>
        <sz val="9.5"/>
        <color rgb="FF000000"/>
        <rFont val="Albany AMT"/>
      </rPr>
      <t>16-26</t>
    </r>
    <r>
      <rPr>
        <sz val="9.5"/>
        <color rgb="FF000000"/>
        <rFont val="Albany AMT"/>
      </rPr>
      <t xml:space="preserve"> (mutagenic exposure frequency fourth phase) days/year</t>
    </r>
  </si>
  <si>
    <r>
      <t>ET</t>
    </r>
    <r>
      <rPr>
        <vertAlign val="subscript"/>
        <sz val="9.5"/>
        <color rgb="FF000000"/>
        <rFont val="Albany AMT"/>
      </rPr>
      <t>res</t>
    </r>
    <r>
      <rPr>
        <sz val="9.5"/>
        <color rgb="FF000000"/>
        <rFont val="Albany AMT"/>
      </rPr>
      <t xml:space="preserve"> (exposure time) hours/day</t>
    </r>
  </si>
  <si>
    <r>
      <t>ET</t>
    </r>
    <r>
      <rPr>
        <vertAlign val="subscript"/>
        <sz val="9.5"/>
        <color rgb="FF000000"/>
        <rFont val="Albany AMT"/>
      </rPr>
      <t>0-2</t>
    </r>
    <r>
      <rPr>
        <sz val="9.5"/>
        <color rgb="FF000000"/>
        <rFont val="Albany AMT"/>
      </rPr>
      <t xml:space="preserve"> (mutagenic exposure time first phase) hours/day</t>
    </r>
  </si>
  <si>
    <r>
      <t>ET</t>
    </r>
    <r>
      <rPr>
        <vertAlign val="subscript"/>
        <sz val="9.5"/>
        <color rgb="FF000000"/>
        <rFont val="Albany AMT"/>
      </rPr>
      <t>2-6</t>
    </r>
    <r>
      <rPr>
        <sz val="9.5"/>
        <color rgb="FF000000"/>
        <rFont val="Albany AMT"/>
      </rPr>
      <t xml:space="preserve"> (mutagenic exposure time second phase) hours/day</t>
    </r>
  </si>
  <si>
    <r>
      <t>ET</t>
    </r>
    <r>
      <rPr>
        <vertAlign val="subscript"/>
        <sz val="9.5"/>
        <color rgb="FF000000"/>
        <rFont val="Albany AMT"/>
      </rPr>
      <t>6-16</t>
    </r>
    <r>
      <rPr>
        <sz val="9.5"/>
        <color rgb="FF000000"/>
        <rFont val="Albany AMT"/>
      </rPr>
      <t xml:space="preserve"> (mutagenic exposure time third phase) hours/day</t>
    </r>
  </si>
  <si>
    <r>
      <t>ET</t>
    </r>
    <r>
      <rPr>
        <vertAlign val="subscript"/>
        <sz val="9.5"/>
        <color rgb="FF000000"/>
        <rFont val="Albany AMT"/>
      </rPr>
      <t>16-26</t>
    </r>
    <r>
      <rPr>
        <sz val="9.5"/>
        <color rgb="FF000000"/>
        <rFont val="Albany AMT"/>
      </rPr>
      <t xml:space="preserve"> (mutagenic exposure time fourth phase) hours/day</t>
    </r>
  </si>
  <si>
    <r>
      <t>AF</t>
    </r>
    <r>
      <rPr>
        <vertAlign val="subscript"/>
        <sz val="9.5"/>
        <color rgb="FF000000"/>
        <rFont val="Albany AMT"/>
      </rPr>
      <t>gw</t>
    </r>
    <r>
      <rPr>
        <sz val="9.5"/>
        <color rgb="FF000000"/>
        <rFont val="Albany AMT"/>
      </rPr>
      <t xml:space="preserve"> (Attenuation Factor Groundwater) unitless</t>
    </r>
  </si>
  <si>
    <r>
      <t>AF</t>
    </r>
    <r>
      <rPr>
        <vertAlign val="subscript"/>
        <sz val="9.5"/>
        <color rgb="FF000000"/>
        <rFont val="Albany AMT"/>
      </rPr>
      <t>ss</t>
    </r>
    <r>
      <rPr>
        <sz val="9.5"/>
        <color rgb="FF000000"/>
        <rFont val="Albany AMT"/>
      </rPr>
      <t xml:space="preserve"> (Attenuation Factor Sub-Slab) unitless</t>
    </r>
  </si>
  <si>
    <r>
      <t>AT</t>
    </r>
    <r>
      <rPr>
        <vertAlign val="subscript"/>
        <sz val="9.5"/>
        <color rgb="FF000000"/>
        <rFont val="Albany AMT"/>
      </rPr>
      <t>com</t>
    </r>
    <r>
      <rPr>
        <sz val="9.5"/>
        <color rgb="FF000000"/>
        <rFont val="Albany AMT"/>
      </rPr>
      <t xml:space="preserve"> (averaging time - composite worker)</t>
    </r>
  </si>
  <si>
    <r>
      <t>EF</t>
    </r>
    <r>
      <rPr>
        <vertAlign val="subscript"/>
        <sz val="9.5"/>
        <color rgb="FF000000"/>
        <rFont val="Albany AMT"/>
      </rPr>
      <t>com</t>
    </r>
    <r>
      <rPr>
        <sz val="9.5"/>
        <color rgb="FF000000"/>
        <rFont val="Albany AMT"/>
      </rPr>
      <t xml:space="preserve"> (exposure frequency - composite worker) day/yr</t>
    </r>
  </si>
  <si>
    <r>
      <t>ED</t>
    </r>
    <r>
      <rPr>
        <vertAlign val="subscript"/>
        <sz val="9.5"/>
        <color rgb="FF000000"/>
        <rFont val="Albany AMT"/>
      </rPr>
      <t>com</t>
    </r>
    <r>
      <rPr>
        <sz val="9.5"/>
        <color rgb="FF000000"/>
        <rFont val="Albany AMT"/>
      </rPr>
      <t xml:space="preserve"> (exposure duration - composite worker) yr</t>
    </r>
  </si>
  <si>
    <r>
      <t>ET</t>
    </r>
    <r>
      <rPr>
        <vertAlign val="subscript"/>
        <sz val="9.5"/>
        <color rgb="FF000000"/>
        <rFont val="Albany AMT"/>
      </rPr>
      <t>com</t>
    </r>
    <r>
      <rPr>
        <sz val="9.5"/>
        <color rgb="FF000000"/>
        <rFont val="Albany AMT"/>
      </rPr>
      <t xml:space="preserve"> (exposure time - composite worker) hr</t>
    </r>
  </si>
  <si>
    <t>LT (lifetime) yr</t>
  </si>
  <si>
    <t>Chemical Properties</t>
  </si>
  <si>
    <t>MW</t>
  </si>
  <si>
    <t>MW
Ref</t>
  </si>
  <si>
    <t>S
(mg/L)</t>
  </si>
  <si>
    <t>S
Ref</t>
  </si>
  <si>
    <t>MCL
(ug/L)</t>
  </si>
  <si>
    <r>
      <t>HLC
(atm-m</t>
    </r>
    <r>
      <rPr>
        <b/>
        <vertAlign val="superscript"/>
        <sz val="9.5"/>
        <color rgb="FF112277"/>
        <rFont val="Albany AMT"/>
      </rPr>
      <t>3</t>
    </r>
    <r>
      <rPr>
        <b/>
        <sz val="9.5"/>
        <color rgb="FF112277"/>
        <rFont val="Albany AMT"/>
      </rPr>
      <t>/mole)</t>
    </r>
  </si>
  <si>
    <t>Henry's
 Law
 Constant
(unitless)</t>
  </si>
  <si>
    <t>Henry's
Law
Constant
 (12.5 ℃)
(unitless)</t>
  </si>
  <si>
    <t>Henry's
Law
Constant
Used in Calcs
(unitless)</t>
  </si>
  <si>
    <t>H` and HLC
Ref</t>
  </si>
  <si>
    <r>
      <t>Enthalpy of
vaporization
@groundwater
temperature
ΔH</t>
    </r>
    <r>
      <rPr>
        <b/>
        <vertAlign val="subscript"/>
        <sz val="9.5"/>
        <color rgb="FF112277"/>
        <rFont val="Albany AMT"/>
      </rPr>
      <t>v,gw</t>
    </r>
    <r>
      <rPr>
        <b/>
        <sz val="9.5"/>
        <color rgb="FF112277"/>
        <rFont val="Albany AMT"/>
      </rPr>
      <t xml:space="preserve"> 
</t>
    </r>
    <r>
      <rPr>
        <b/>
        <sz val="9.5"/>
        <color rgb="FF112277"/>
        <rFont val="Albany AMT"/>
      </rPr>
      <t xml:space="preserve"> </t>
    </r>
    <r>
      <rPr>
        <b/>
        <sz val="9.5"/>
        <color rgb="FF112277"/>
        <rFont val="Albany AMT"/>
      </rPr>
      <t>(cal/mol)</t>
    </r>
  </si>
  <si>
    <r>
      <t>Enthalpy of
vaporizationat
the normal
boilingpoint
ΔH</t>
    </r>
    <r>
      <rPr>
        <b/>
        <vertAlign val="subscript"/>
        <sz val="9.5"/>
        <color rgb="FF112277"/>
        <rFont val="Albany AMT"/>
      </rPr>
      <t>v,b</t>
    </r>
    <r>
      <rPr>
        <b/>
        <sz val="9.5"/>
        <color rgb="FF112277"/>
        <rFont val="Albany AMT"/>
      </rPr>
      <t xml:space="preserve"> 
</t>
    </r>
    <r>
      <rPr>
        <b/>
        <sz val="9.5"/>
        <color rgb="FF112277"/>
        <rFont val="Albany AMT"/>
      </rPr>
      <t xml:space="preserve"> </t>
    </r>
    <r>
      <rPr>
        <b/>
        <sz val="9.5"/>
        <color rgb="FF112277"/>
        <rFont val="Albany AMT"/>
      </rPr>
      <t>(cal/mol)</t>
    </r>
  </si>
  <si>
    <r>
      <t>ΔH</t>
    </r>
    <r>
      <rPr>
        <b/>
        <vertAlign val="subscript"/>
        <sz val="9.5"/>
        <color rgb="FF112277"/>
        <rFont val="Albany AMT"/>
      </rPr>
      <t>v,b</t>
    </r>
    <r>
      <rPr>
        <b/>
        <sz val="9.5"/>
        <color rgb="FF112277"/>
        <rFont val="Albany AMT"/>
      </rPr>
      <t xml:space="preserve"> 
</t>
    </r>
    <r>
      <rPr>
        <b/>
        <sz val="9.5"/>
        <color rgb="FF112277"/>
        <rFont val="Albany AMT"/>
      </rPr>
      <t xml:space="preserve"> </t>
    </r>
    <r>
      <rPr>
        <b/>
        <sz val="9.5"/>
        <color rgb="FF112277"/>
        <rFont val="Albany AMT"/>
      </rPr>
      <t>Ref</t>
    </r>
  </si>
  <si>
    <t>Normal
Boiling
Point
BP 
 (K)</t>
  </si>
  <si>
    <t>BP
Ref</t>
  </si>
  <si>
    <r>
      <t>Exponent
for
ΔH</t>
    </r>
    <r>
      <rPr>
        <b/>
        <vertAlign val="subscript"/>
        <sz val="9.5"/>
        <color rgb="FF112277"/>
        <rFont val="Albany AMT"/>
      </rPr>
      <t>v,gw</t>
    </r>
  </si>
  <si>
    <t>Vapor
Pressure
VP
(mm Hg)</t>
  </si>
  <si>
    <t>VP
Ref</t>
  </si>
  <si>
    <t>Vapor
Pressure
VP
(12.5 ℃) 
 (mm Hg)</t>
  </si>
  <si>
    <r>
      <t>Critical
Temperature
T</t>
    </r>
    <r>
      <rPr>
        <b/>
        <vertAlign val="subscript"/>
        <sz val="9.5"/>
        <color rgb="FF112277"/>
        <rFont val="Albany AMT"/>
      </rPr>
      <t>C</t>
    </r>
    <r>
      <rPr>
        <b/>
        <sz val="9.5"/>
        <color rgb="FF112277"/>
        <rFont val="Albany AMT"/>
      </rPr>
      <t xml:space="preserve"> 
</t>
    </r>
    <r>
      <rPr>
        <b/>
        <sz val="9.5"/>
        <color rgb="FF112277"/>
        <rFont val="Albany AMT"/>
      </rPr>
      <t xml:space="preserve"> </t>
    </r>
    <r>
      <rPr>
        <b/>
        <sz val="9.5"/>
        <color rgb="FF112277"/>
        <rFont val="Albany AMT"/>
      </rPr>
      <t>(K)</t>
    </r>
  </si>
  <si>
    <r>
      <t>T</t>
    </r>
    <r>
      <rPr>
        <b/>
        <vertAlign val="subscript"/>
        <sz val="9.5"/>
        <color rgb="FF112277"/>
        <rFont val="Albany AMT"/>
      </rPr>
      <t>C</t>
    </r>
    <r>
      <rPr>
        <b/>
        <sz val="9.5"/>
        <color rgb="FF112277"/>
        <rFont val="Albany AMT"/>
      </rPr>
      <t xml:space="preserve"> 
</t>
    </r>
    <r>
      <rPr>
        <b/>
        <sz val="9.5"/>
        <color rgb="FF112277"/>
        <rFont val="Albany AMT"/>
      </rPr>
      <t xml:space="preserve"> </t>
    </r>
    <r>
      <rPr>
        <b/>
        <sz val="9.5"/>
        <color rgb="FF112277"/>
        <rFont val="Albany AMT"/>
      </rPr>
      <t>Ref</t>
    </r>
  </si>
  <si>
    <t>PHYSPROP</t>
  </si>
  <si>
    <t>Weast</t>
  </si>
  <si>
    <t>EPI</t>
  </si>
  <si>
    <t>Approx. from Tcrit=1.5xTBoil</t>
  </si>
  <si>
    <t>TOXNET (converted)</t>
  </si>
  <si>
    <t>NIOSH Pocket Guide to Chemical Hazards (NPG), NIOSH Publication No. 97-140, February 2004. (Approximate value)</t>
  </si>
  <si>
    <t>LANGE</t>
  </si>
  <si>
    <t>PERRY</t>
  </si>
  <si>
    <t>EPA OW</t>
  </si>
  <si>
    <t>CompTox</t>
  </si>
  <si>
    <t>Perry</t>
  </si>
  <si>
    <t>PubChem</t>
  </si>
  <si>
    <t>EPA 2001 Fact Sheet</t>
  </si>
  <si>
    <t>TOXNET</t>
  </si>
  <si>
    <t>DECHEMA</t>
  </si>
  <si>
    <t>MSDS (converted)</t>
  </si>
  <si>
    <t>hhc</t>
  </si>
  <si>
    <t>NIST (converted)</t>
  </si>
  <si>
    <t>NIST</t>
  </si>
  <si>
    <t>Toxnet HSDB</t>
  </si>
  <si>
    <t>Weiss</t>
  </si>
  <si>
    <t>hc</t>
  </si>
  <si>
    <t>Merck</t>
  </si>
  <si>
    <t>Ma  et al 2010</t>
  </si>
  <si>
    <t>MSDS</t>
  </si>
  <si>
    <t>Tittlemier et al 2002 &amp; ATSDR 2004 (IRIS Profile)</t>
  </si>
  <si>
    <t>Wong et al 2001 (IRIS Profile)</t>
  </si>
  <si>
    <t>3M</t>
  </si>
  <si>
    <t>HSDB</t>
  </si>
  <si>
    <t>NIOSH Pocket Guide to Chemical Hazards (NPG), NIOSH Publication No. 97-140</t>
  </si>
  <si>
    <t>U.S. Environmental Protection Agency March, 2011 Hazard Characterization Document</t>
  </si>
  <si>
    <t>PPRTV</t>
  </si>
  <si>
    <t>PHYSPROP VP/S</t>
  </si>
  <si>
    <t>ChemID</t>
  </si>
  <si>
    <t>ChemicalBook</t>
  </si>
  <si>
    <t>Matheson Gas MSDS</t>
  </si>
  <si>
    <t>NIOSH Pocket Guide to Chemical Hazards (NPG), NIOSH Publication No. 97-140, September 2005.</t>
  </si>
  <si>
    <t>WebBook</t>
  </si>
  <si>
    <t>NIOSH Pocket Guide to Chemical Hazards (NPG), NIOSH Publication No. 97-140, September 2005. (Approximate value)</t>
  </si>
  <si>
    <t>Comp Tox</t>
  </si>
  <si>
    <t>3M surrogate</t>
  </si>
  <si>
    <t>PHYSPROP surrogate</t>
  </si>
  <si>
    <t>CRC surrogate</t>
  </si>
  <si>
    <t>EPA SRS</t>
  </si>
  <si>
    <t>ATSDR Profile</t>
  </si>
  <si>
    <t>NIOSH Pocket Guide to Chemical Hazards (NPG), NIOSH Publication No. 97-140, February 2004.</t>
  </si>
  <si>
    <t>Lewis, R.J. Sr. (ed) Sax's Dangerous Properties of Industrial Materials. 11th Edition. Wiley-Interscience, Wiley &amp; Sons, Inc. Hoboken, NJ. 2004., p. V3: 1902</t>
  </si>
  <si>
    <t>Beach SA et al; Rev Environ Contam Toxicol 186: 133-74 (2005)</t>
  </si>
  <si>
    <t>Chemical Book</t>
  </si>
  <si>
    <t>ChemIndex</t>
  </si>
  <si>
    <t>SURROGATE</t>
  </si>
  <si>
    <t xml:space="preserve">DEQ applied most of the new toxicity values in the TPH RBC spreadsheet (see link above), including updating toxicity values for the trimethylbenzenes. The exceptions were the high molecular weight aromatic compounds. EPA uses benzo[a]pyrene as the surrogate compound for toxicity of the aromatic high fraction. For the vapor intrusion pathway, EPA screens out chemicals that are considered non-volatile, defined as having a unitless Henry's Law Constant less then 1E-5 or a vapor pressure less than 1 mm Hg. Based on these criteria, EPA concluded that vapor intrusion screening levels should not be calculated for the aromatic high molecular weight fraction, defined by EPA as EC11-EC35. DEQ agrees with this determination for aromatic fractions greater than EC16, but considers it overly broad to conclude that the entire large equivalent carbon range EC11-EC35 is non-volatile. A review of the chemical and physical properties of aromatic EC12-EC16 indicates this fraction has a sufficiently high vapor pressure and thus volatility to generate vapor intrusion risks.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</si>
</sst>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
    <numFmt numFmtId="165" formatCode="#,##0.0"/>
    <numFmt numFmtId="166" formatCode="#,##0.000"/>
    <numFmt numFmtId="167" formatCode="#,##0.0000"/>
    <numFmt numFmtId="168" formatCode="0.E+00"/>
    <numFmt numFmtId="169" formatCode="0.000"/>
    <numFmt numFmtId="170" formatCode="0E+00"/>
    <numFmt numFmtId="171" formatCode="0.0000"/>
    <numFmt numFmtId="172" formatCode="#,##0.00000"/>
    <numFmt numFmtId="173" formatCode="#,##0.000000"/>
    <numFmt numFmtId="174" formatCode="_(* #,##0_);_(* \(#,##0\);_(* &quot;-&quot;??_);_(@_)"/>
    <numFmt numFmtId="175" formatCode="0.000000"/>
    <numFmt numFmtId="176" formatCode="0.0E+00"/>
  </numFmts>
  <fonts count="61">
    <font>
      <sz val="9.5"/>
      <color rgb="FF000000"/>
      <name val="Albany AMT"/>
    </font>
    <font>
      <b/>
      <sz val="9.5"/>
      <color rgb="FF112277"/>
      <name val="Albany AMT"/>
    </font>
    <font>
      <sz val="9.5"/>
      <color rgb="FF112277"/>
      <name val="Albany AMT"/>
    </font>
    <font>
      <vertAlign val="superscript"/>
      <sz val="9.5"/>
      <color rgb="FF000000"/>
      <name val="Albany AMT"/>
    </font>
    <font>
      <vertAlign val="subscript"/>
      <sz val="9.5"/>
      <color rgb="FF000000"/>
      <name val="Albany AMT"/>
    </font>
    <font>
      <b/>
      <vertAlign val="subscript"/>
      <sz val="9.5"/>
      <color rgb="FF112277"/>
      <name val="Albany AMT"/>
    </font>
    <font>
      <b/>
      <vertAlign val="superscript"/>
      <sz val="9.5"/>
      <color rgb="FF112277"/>
      <name val="Albany AMT"/>
    </font>
    <font>
      <b/>
      <sz val="14"/>
      <color rgb="FF000000"/>
      <name val="Albany AMT"/>
    </font>
    <font>
      <sz val="9.5"/>
      <color rgb="FF000000"/>
      <name val="Albany AMT"/>
    </font>
    <font>
      <sz val="10"/>
      <color rgb="FFFF0000"/>
      <name val="Arial"/>
      <family val="2"/>
    </font>
    <font>
      <sz val="11"/>
      <color theme="1"/>
      <name val="Calibri"/>
      <family val="2"/>
    </font>
    <font>
      <sz val="11"/>
      <color rgb="FF000000"/>
      <name val="Calibri"/>
      <family val="2"/>
    </font>
    <font>
      <b/>
      <sz val="15"/>
      <color theme="1"/>
      <name val="Arial"/>
      <family val="2"/>
    </font>
    <font>
      <b/>
      <sz val="11"/>
      <color theme="1"/>
      <name val="Arial"/>
      <family val="2"/>
    </font>
    <font>
      <b/>
      <vertAlign val="superscript"/>
      <sz val="11"/>
      <color theme="1"/>
      <name val="Arial"/>
      <family val="2"/>
    </font>
    <font>
      <sz val="11"/>
      <name val="Calibri"/>
      <family val="2"/>
    </font>
    <font>
      <sz val="11"/>
      <color theme="1"/>
      <name val="Arial"/>
      <family val="2"/>
    </font>
    <font>
      <sz val="10"/>
      <color indexed="8"/>
      <name val="Arial"/>
      <family val="2"/>
    </font>
    <font>
      <sz val="11"/>
      <color indexed="8"/>
      <name val="Calibri"/>
      <family val="2"/>
    </font>
    <font>
      <sz val="11"/>
      <color rgb="FFFF0000"/>
      <name val="Arial"/>
      <family val="2"/>
    </font>
    <font>
      <sz val="9.5"/>
      <color rgb="FF000000"/>
      <name val="Arial"/>
      <family val="2"/>
    </font>
    <font>
      <b/>
      <sz val="11"/>
      <color theme="0"/>
      <name val="Arial"/>
      <family val="2"/>
    </font>
    <font>
      <b/>
      <sz val="9.5"/>
      <color rgb="FF112277"/>
      <name val="Arial"/>
      <family val="2"/>
    </font>
    <font>
      <b/>
      <vertAlign val="superscript"/>
      <sz val="9.5"/>
      <color rgb="FF112277"/>
      <name val="Arial"/>
      <family val="2"/>
    </font>
    <font>
      <sz val="11"/>
      <color rgb="FF000000"/>
      <name val="Courier New"/>
      <family val="2"/>
      <scheme val="minor"/>
    </font>
    <font>
      <sz val="11"/>
      <color rgb="FF000000"/>
      <name val="Arial"/>
      <family val="2"/>
    </font>
    <font>
      <sz val="11"/>
      <color rgb="FFFF0000"/>
      <name val="Courier New"/>
      <family val="2"/>
      <scheme val="minor"/>
    </font>
    <font>
      <b/>
      <sz val="11"/>
      <color theme="1"/>
      <name val="Courier New"/>
      <family val="2"/>
      <scheme val="minor"/>
    </font>
    <font>
      <b/>
      <sz val="14"/>
      <color theme="1"/>
      <name val="Arial"/>
      <family val="2"/>
    </font>
    <font>
      <i/>
      <sz val="11"/>
      <color theme="1"/>
      <name val="Arial"/>
      <family val="2"/>
    </font>
    <font>
      <b/>
      <sz val="14"/>
      <name val="Arial"/>
      <family val="2"/>
    </font>
    <font>
      <b/>
      <sz val="11"/>
      <name val="Arial"/>
      <family val="2"/>
    </font>
    <font>
      <sz val="11"/>
      <name val="Arial"/>
      <family val="2"/>
    </font>
    <font>
      <sz val="11"/>
      <name val="Courier New"/>
      <family val="2"/>
      <scheme val="minor"/>
    </font>
    <font>
      <b/>
      <sz val="11"/>
      <color rgb="FF7030A0"/>
      <name val="Arial"/>
      <family val="2"/>
    </font>
    <font>
      <sz val="9.5"/>
      <color rgb="FF000000"/>
      <name val="Calibri"/>
      <family val="2"/>
    </font>
    <font>
      <b/>
      <sz val="11"/>
      <name val="Calibri"/>
      <family val="2"/>
    </font>
    <font>
      <b/>
      <sz val="11"/>
      <color theme="1"/>
      <name val="Calibri"/>
      <family val="2"/>
    </font>
    <font>
      <sz val="11"/>
      <color rgb="FF000000"/>
      <name val="Albany AMT"/>
    </font>
    <font>
      <u/>
      <sz val="9.5"/>
      <color theme="10"/>
      <name val="Albany AMT"/>
    </font>
    <font>
      <b/>
      <sz val="11"/>
      <name val="Albany AMT"/>
    </font>
    <font>
      <sz val="9.5"/>
      <name val="Albany AMT"/>
    </font>
    <font>
      <sz val="10"/>
      <name val="Arial"/>
      <family val="2"/>
    </font>
    <font>
      <b/>
      <sz val="12"/>
      <name val="Albany AMT"/>
    </font>
    <font>
      <b/>
      <sz val="9.5"/>
      <name val="Albany AMT"/>
    </font>
    <font>
      <b/>
      <vertAlign val="subscript"/>
      <sz val="9.5"/>
      <name val="Albany AMT"/>
    </font>
    <font>
      <b/>
      <vertAlign val="superscript"/>
      <sz val="9.5"/>
      <name val="Albany AMT"/>
    </font>
    <font>
      <b/>
      <sz val="11"/>
      <color rgb="FF000000"/>
      <name val="Arial"/>
      <family val="2"/>
    </font>
    <font>
      <sz val="10"/>
      <color rgb="FF000000"/>
      <name val="Arial"/>
      <family val="2"/>
    </font>
    <font>
      <sz val="10"/>
      <color theme="1"/>
      <name val="Arial"/>
      <family val="2"/>
    </font>
    <font>
      <b/>
      <sz val="11"/>
      <color rgb="FF112277"/>
      <name val="Albany AMT"/>
    </font>
    <font>
      <b/>
      <sz val="10"/>
      <color rgb="FF112277"/>
      <name val="Albany AMT"/>
    </font>
    <font>
      <b/>
      <vertAlign val="superscript"/>
      <sz val="11"/>
      <name val="Arial"/>
      <family val="2"/>
    </font>
    <font>
      <sz val="11.2"/>
      <color theme="1"/>
      <name val="Arial"/>
      <family val="2"/>
    </font>
    <font>
      <sz val="11.2"/>
      <color rgb="FF000000"/>
      <name val="Arial"/>
      <family val="2"/>
    </font>
    <font>
      <b/>
      <sz val="11.2"/>
      <color theme="1"/>
      <name val="Arial"/>
      <family val="2"/>
    </font>
    <font>
      <b/>
      <sz val="11.2"/>
      <color theme="0"/>
      <name val="Arial"/>
      <family val="2"/>
    </font>
    <font>
      <b/>
      <sz val="11.2"/>
      <name val="Arial"/>
      <family val="2"/>
    </font>
    <font>
      <b/>
      <vertAlign val="superscript"/>
      <sz val="11.2"/>
      <name val="Arial"/>
      <family val="2"/>
    </font>
    <font>
      <sz val="11.2"/>
      <name val="Arial"/>
      <family val="2"/>
    </font>
    <font>
      <sz val="9.5"/>
      <color rgb="FFFF0000"/>
      <name val="Albany AMT"/>
    </font>
  </fonts>
  <fills count="21">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4.9989318521683403E-2"/>
        <bgColor indexed="64"/>
      </patternFill>
    </fill>
  </fills>
  <borders count="89">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B0B7BB"/>
      </top>
      <bottom style="thin">
        <color rgb="FFC1C1C1"/>
      </bottom>
      <diagonal/>
    </border>
    <border>
      <left style="thin">
        <color rgb="FFC1C1C1"/>
      </left>
      <right style="thin">
        <color rgb="FFC1C1C1"/>
      </right>
      <top/>
      <bottom style="thin">
        <color rgb="FFC1C1C1"/>
      </bottom>
      <diagonal/>
    </border>
    <border>
      <left style="thin">
        <color rgb="FFC1C1C1"/>
      </left>
      <right/>
      <top style="thin">
        <color rgb="FFC1C1C1"/>
      </top>
      <bottom style="thin">
        <color rgb="FFC1C1C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0B7BB"/>
      </left>
      <right style="thin">
        <color rgb="FFB0B7BB"/>
      </right>
      <top/>
      <bottom style="medium">
        <color indexed="64"/>
      </bottom>
      <diagonal/>
    </border>
    <border>
      <left/>
      <right/>
      <top/>
      <bottom style="medium">
        <color indexed="64"/>
      </bottom>
      <diagonal/>
    </border>
    <border>
      <left style="thin">
        <color rgb="FFB0B7BB"/>
      </left>
      <right/>
      <top/>
      <bottom style="medium">
        <color indexed="64"/>
      </bottom>
      <diagonal/>
    </border>
    <border>
      <left style="thin">
        <color rgb="FFC1C1C1"/>
      </left>
      <right/>
      <top/>
      <bottom style="thin">
        <color rgb="FFC1C1C1"/>
      </bottom>
      <diagonal/>
    </border>
    <border>
      <left style="medium">
        <color auto="1"/>
      </left>
      <right/>
      <top/>
      <bottom/>
      <diagonal/>
    </border>
    <border>
      <left style="medium">
        <color auto="1"/>
      </left>
      <right style="thin">
        <color rgb="FFB0B7BB"/>
      </right>
      <top/>
      <bottom style="medium">
        <color indexed="64"/>
      </bottom>
      <diagonal/>
    </border>
    <border>
      <left style="medium">
        <color auto="1"/>
      </left>
      <right style="thin">
        <color rgb="FFC1C1C1"/>
      </right>
      <top/>
      <bottom style="thin">
        <color rgb="FFC1C1C1"/>
      </bottom>
      <diagonal/>
    </border>
    <border>
      <left style="thin">
        <color rgb="FFB0B7BB"/>
      </left>
      <right/>
      <top style="thin">
        <color rgb="FFB0B7BB"/>
      </top>
      <bottom style="medium">
        <color indexed="64"/>
      </bottom>
      <diagonal/>
    </border>
    <border>
      <left style="medium">
        <color auto="1"/>
      </left>
      <right style="medium">
        <color auto="1"/>
      </right>
      <top/>
      <bottom/>
      <diagonal/>
    </border>
    <border>
      <left/>
      <right style="thin">
        <color rgb="FFB0B7BB"/>
      </right>
      <top/>
      <bottom style="medium">
        <color indexed="64"/>
      </bottom>
      <diagonal/>
    </border>
    <border>
      <left style="medium">
        <color auto="1"/>
      </left>
      <right style="medium">
        <color auto="1"/>
      </right>
      <top/>
      <bottom style="medium">
        <color indexed="64"/>
      </bottom>
      <diagonal/>
    </border>
    <border>
      <left/>
      <right style="medium">
        <color auto="1"/>
      </right>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rgb="FFB0B7BB"/>
      </left>
      <right style="medium">
        <color auto="1"/>
      </right>
      <top/>
      <bottom style="medium">
        <color indexed="64"/>
      </bottom>
      <diagonal/>
    </border>
    <border>
      <left style="medium">
        <color auto="1"/>
      </left>
      <right style="thin">
        <color rgb="FFB0B7BB"/>
      </right>
      <top style="thin">
        <color rgb="FFB0B7BB"/>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6" tint="0.39991454817346722"/>
      </right>
      <top/>
      <bottom style="thin">
        <color theme="6" tint="0.39991454817346722"/>
      </bottom>
      <diagonal/>
    </border>
    <border>
      <left style="thin">
        <color theme="6" tint="0.39991454817346722"/>
      </left>
      <right style="thin">
        <color theme="6" tint="0.39991454817346722"/>
      </right>
      <top/>
      <bottom style="thin">
        <color theme="6" tint="0.39991454817346722"/>
      </bottom>
      <diagonal/>
    </border>
    <border>
      <left style="thin">
        <color theme="6" tint="0.39991454817346722"/>
      </left>
      <right/>
      <top/>
      <bottom style="thin">
        <color theme="6" tint="0.39991454817346722"/>
      </bottom>
      <diagonal/>
    </border>
    <border>
      <left style="thin">
        <color theme="6" tint="0.39988402966399123"/>
      </left>
      <right style="thin">
        <color theme="6" tint="0.39991454817346722"/>
      </right>
      <top style="thin">
        <color theme="6" tint="0.39991454817346722"/>
      </top>
      <bottom/>
      <diagonal/>
    </border>
    <border>
      <left style="thin">
        <color theme="6" tint="0.39991454817346722"/>
      </left>
      <right style="thin">
        <color theme="6" tint="0.39991454817346722"/>
      </right>
      <top style="thin">
        <color theme="6" tint="0.39991454817346722"/>
      </top>
      <bottom/>
      <diagonal/>
    </border>
    <border>
      <left style="thin">
        <color theme="6" tint="0.39991454817346722"/>
      </left>
      <right style="thin">
        <color theme="6" tint="0.39994506668294322"/>
      </right>
      <top style="thin">
        <color theme="6" tint="0.39991454817346722"/>
      </top>
      <bottom style="thin">
        <color theme="6" tint="0.39994506668294322"/>
      </bottom>
      <diagonal/>
    </border>
    <border>
      <left style="thin">
        <color theme="6" tint="0.39994506668294322"/>
      </left>
      <right style="thin">
        <color theme="6" tint="0.39994506668294322"/>
      </right>
      <top/>
      <bottom style="thin">
        <color theme="6" tint="0.39994506668294322"/>
      </bottom>
      <diagonal/>
    </border>
    <border>
      <left style="thin">
        <color theme="6" tint="0.39994506668294322"/>
      </left>
      <right/>
      <top/>
      <bottom style="thin">
        <color theme="6" tint="0.39994506668294322"/>
      </bottom>
      <diagonal/>
    </border>
    <border>
      <left style="thin">
        <color indexed="64"/>
      </left>
      <right style="thin">
        <color theme="6" tint="0.39994506668294322"/>
      </right>
      <top style="thin">
        <color indexed="64"/>
      </top>
      <bottom style="thin">
        <color theme="6" tint="0.39988402966399123"/>
      </bottom>
      <diagonal/>
    </border>
    <border>
      <left style="thin">
        <color theme="6" tint="0.39994506668294322"/>
      </left>
      <right style="thin">
        <color theme="6" tint="0.39994506668294322"/>
      </right>
      <top style="thin">
        <color indexed="64"/>
      </top>
      <bottom style="thin">
        <color theme="6" tint="0.39994506668294322"/>
      </bottom>
      <diagonal/>
    </border>
    <border>
      <left style="thin">
        <color theme="6" tint="0.39994506668294322"/>
      </left>
      <right style="thin">
        <color indexed="64"/>
      </right>
      <top style="thin">
        <color indexed="64"/>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style="thin">
        <color indexed="64"/>
      </left>
      <right style="thin">
        <color theme="6" tint="0.39994506668294322"/>
      </right>
      <top style="thin">
        <color theme="6" tint="0.39988402966399123"/>
      </top>
      <bottom style="thin">
        <color theme="6" tint="0.39988402966399123"/>
      </bottom>
      <diagonal/>
    </border>
    <border>
      <left style="thin">
        <color theme="6" tint="0.39994506668294322"/>
      </left>
      <right style="thin">
        <color indexed="64"/>
      </right>
      <top style="thin">
        <color theme="6" tint="0.39994506668294322"/>
      </top>
      <bottom style="thin">
        <color theme="6" tint="0.39994506668294322"/>
      </bottom>
      <diagonal/>
    </border>
    <border>
      <left style="thin">
        <color indexed="64"/>
      </left>
      <right style="thin">
        <color theme="6" tint="0.39994506668294322"/>
      </right>
      <top style="thin">
        <color theme="6" tint="0.39988402966399123"/>
      </top>
      <bottom style="thin">
        <color indexed="64"/>
      </bottom>
      <diagonal/>
    </border>
    <border>
      <left style="thin">
        <color theme="6" tint="0.39994506668294322"/>
      </left>
      <right style="thin">
        <color theme="6" tint="0.39994506668294322"/>
      </right>
      <top style="thin">
        <color theme="6" tint="0.39994506668294322"/>
      </top>
      <bottom style="thin">
        <color indexed="64"/>
      </bottom>
      <diagonal/>
    </border>
    <border>
      <left style="thin">
        <color theme="6" tint="0.39994506668294322"/>
      </left>
      <right style="thin">
        <color indexed="64"/>
      </right>
      <top style="thin">
        <color theme="6" tint="0.39994506668294322"/>
      </top>
      <bottom style="thin">
        <color indexed="64"/>
      </bottom>
      <diagonal/>
    </border>
    <border>
      <left style="thin">
        <color indexed="64"/>
      </left>
      <right style="thin">
        <color theme="6" tint="0.39994506668294322"/>
      </right>
      <top/>
      <bottom style="thin">
        <color theme="6" tint="0.39988402966399123"/>
      </bottom>
      <diagonal/>
    </border>
    <border>
      <left style="thin">
        <color theme="6" tint="0.39994506668294322"/>
      </left>
      <right style="thin">
        <color indexed="64"/>
      </right>
      <top/>
      <bottom style="thin">
        <color theme="6" tint="0.39994506668294322"/>
      </bottom>
      <diagonal/>
    </border>
    <border>
      <left/>
      <right style="thin">
        <color theme="6" tint="0.39994506668294322"/>
      </right>
      <top/>
      <bottom style="thin">
        <color theme="6" tint="0.39988402966399123"/>
      </bottom>
      <diagonal/>
    </border>
    <border>
      <left style="thin">
        <color theme="6" tint="0.39994506668294322"/>
      </left>
      <right style="thin">
        <color theme="6" tint="0.39994506668294322"/>
      </right>
      <top/>
      <bottom/>
      <diagonal/>
    </border>
    <border>
      <left style="thin">
        <color theme="6" tint="0.39994506668294322"/>
      </left>
      <right style="thin">
        <color theme="6" tint="0.39994506668294322"/>
      </right>
      <top style="thin">
        <color theme="6" tint="0.39994506668294322"/>
      </top>
      <bottom/>
      <diagonal/>
    </border>
    <border>
      <left style="thin">
        <color theme="6" tint="0.39994506668294322"/>
      </left>
      <right/>
      <top style="thin">
        <color theme="6" tint="0.39994506668294322"/>
      </top>
      <bottom/>
      <diagonal/>
    </border>
    <border>
      <left/>
      <right/>
      <top style="thin">
        <color theme="6" tint="0.39988402966399123"/>
      </top>
      <bottom style="thin">
        <color theme="6" tint="0.39988402966399123"/>
      </bottom>
      <diagonal/>
    </border>
    <border>
      <left/>
      <right/>
      <top style="thin">
        <color theme="6" tint="0.39988402966399123"/>
      </top>
      <bottom/>
      <diagonal/>
    </border>
    <border>
      <left style="hair">
        <color auto="1"/>
      </left>
      <right style="hair">
        <color auto="1"/>
      </right>
      <top style="hair">
        <color auto="1"/>
      </top>
      <bottom style="hair">
        <color auto="1"/>
      </bottom>
      <diagonal/>
    </border>
    <border>
      <left style="hair">
        <color rgb="FFC1C1C1"/>
      </left>
      <right style="hair">
        <color rgb="FFC1C1C1"/>
      </right>
      <top style="hair">
        <color rgb="FFC1C1C1"/>
      </top>
      <bottom style="hair">
        <color rgb="FFC1C1C1"/>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style="thin">
        <color rgb="FFB0B7BB"/>
      </right>
      <top style="thin">
        <color indexed="64"/>
      </top>
      <bottom style="medium">
        <color auto="1"/>
      </bottom>
      <diagonal/>
    </border>
    <border>
      <left style="thin">
        <color rgb="FFB0B7BB"/>
      </left>
      <right style="thin">
        <color rgb="FFB0B7BB"/>
      </right>
      <top style="thin">
        <color indexed="64"/>
      </top>
      <bottom style="medium">
        <color auto="1"/>
      </bottom>
      <diagonal/>
    </border>
    <border>
      <left style="thin">
        <color rgb="FFB0B7BB"/>
      </left>
      <right/>
      <top style="thin">
        <color indexed="64"/>
      </top>
      <bottom style="medium">
        <color auto="1"/>
      </bottom>
      <diagonal/>
    </border>
    <border>
      <left style="thin">
        <color rgb="FFB0B7BB"/>
      </left>
      <right style="medium">
        <color auto="1"/>
      </right>
      <top style="thin">
        <color indexed="64"/>
      </top>
      <bottom style="medium">
        <color auto="1"/>
      </bottom>
      <diagonal/>
    </border>
    <border>
      <left style="medium">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auto="1"/>
      </left>
      <right style="thin">
        <color rgb="FFC1C1C1"/>
      </right>
      <top/>
      <bottom style="medium">
        <color auto="1"/>
      </bottom>
      <diagonal/>
    </border>
    <border>
      <left style="thin">
        <color rgb="FFC1C1C1"/>
      </left>
      <right style="thin">
        <color rgb="FFC1C1C1"/>
      </right>
      <top/>
      <bottom style="medium">
        <color auto="1"/>
      </bottom>
      <diagonal/>
    </border>
    <border>
      <left style="thin">
        <color rgb="FFC1C1C1"/>
      </left>
      <right/>
      <top/>
      <bottom style="medium">
        <color auto="1"/>
      </bottom>
      <diagonal/>
    </border>
    <border>
      <left style="thin">
        <color rgb="FFC1C1C1"/>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8" fillId="0" borderId="0" applyFont="0" applyFill="0" applyBorder="0" applyAlignment="0" applyProtection="0"/>
    <xf numFmtId="0" fontId="17" fillId="0" borderId="0"/>
    <xf numFmtId="0" fontId="39" fillId="0" borderId="0" applyNumberFormat="0" applyFill="0" applyBorder="0" applyAlignment="0" applyProtection="0"/>
  </cellStyleXfs>
  <cellXfs count="581">
    <xf numFmtId="0" fontId="0" fillId="2" borderId="0" xfId="0" applyFill="1" applyAlignment="1">
      <alignment horizontal="left"/>
    </xf>
    <xf numFmtId="0" fontId="1" fillId="3" borderId="1" xfId="0" applyFont="1" applyFill="1" applyBorder="1" applyAlignment="1">
      <alignment horizontal="center" wrapText="1"/>
    </xf>
    <xf numFmtId="0" fontId="0" fillId="4" borderId="2" xfId="0" applyFill="1" applyBorder="1" applyAlignment="1">
      <alignment horizontal="left" wrapText="1"/>
    </xf>
    <xf numFmtId="11" fontId="0" fillId="4" borderId="2" xfId="0" applyNumberFormat="1" applyFill="1" applyBorder="1" applyAlignment="1">
      <alignment horizontal="center" wrapText="1"/>
    </xf>
    <xf numFmtId="0" fontId="0" fillId="4" borderId="2" xfId="0" applyFill="1" applyBorder="1" applyAlignment="1">
      <alignment horizontal="center" wrapText="1"/>
    </xf>
    <xf numFmtId="0" fontId="7" fillId="2" borderId="0" xfId="0" applyFont="1" applyFill="1" applyAlignment="1">
      <alignment horizontal="left"/>
    </xf>
    <xf numFmtId="164" fontId="1" fillId="8" borderId="1" xfId="0" applyNumberFormat="1" applyFont="1" applyFill="1" applyBorder="1" applyAlignment="1">
      <alignment horizontal="center" wrapText="1"/>
    </xf>
    <xf numFmtId="0" fontId="9" fillId="2" borderId="0" xfId="0" applyFont="1" applyFill="1" applyAlignment="1">
      <alignment horizontal="center" wrapText="1"/>
    </xf>
    <xf numFmtId="1" fontId="0" fillId="8" borderId="2" xfId="0" applyNumberFormat="1" applyFill="1" applyBorder="1" applyAlignment="1">
      <alignment horizontal="center" wrapText="1"/>
    </xf>
    <xf numFmtId="0" fontId="0" fillId="7" borderId="0" xfId="0" applyFill="1" applyAlignment="1">
      <alignment horizontal="left"/>
    </xf>
    <xf numFmtId="11" fontId="0" fillId="7" borderId="2" xfId="0" applyNumberFormat="1" applyFill="1" applyBorder="1" applyAlignment="1">
      <alignment horizontal="center" wrapText="1"/>
    </xf>
    <xf numFmtId="11" fontId="0" fillId="10" borderId="2" xfId="0" applyNumberFormat="1" applyFill="1" applyBorder="1" applyAlignment="1">
      <alignment horizontal="center" wrapText="1"/>
    </xf>
    <xf numFmtId="0" fontId="0" fillId="10" borderId="0" xfId="0" applyFill="1" applyAlignment="1">
      <alignment horizontal="left"/>
    </xf>
    <xf numFmtId="0" fontId="9" fillId="8" borderId="0" xfId="0" applyFont="1" applyFill="1" applyAlignment="1">
      <alignment horizontal="center" wrapText="1"/>
    </xf>
    <xf numFmtId="0" fontId="0" fillId="8" borderId="0" xfId="0" applyFill="1" applyAlignment="1">
      <alignment horizontal="left"/>
    </xf>
    <xf numFmtId="0" fontId="0" fillId="9" borderId="0" xfId="0" applyFill="1" applyAlignment="1">
      <alignment horizontal="left"/>
    </xf>
    <xf numFmtId="11" fontId="0" fillId="9" borderId="2" xfId="0" applyNumberFormat="1" applyFill="1" applyBorder="1" applyAlignment="1">
      <alignment horizontal="center" wrapText="1"/>
    </xf>
    <xf numFmtId="0" fontId="0" fillId="7" borderId="4" xfId="0" applyFill="1" applyBorder="1" applyAlignment="1">
      <alignment horizontal="center" wrapText="1"/>
    </xf>
    <xf numFmtId="0" fontId="11" fillId="10" borderId="0" xfId="0" applyFont="1" applyFill="1" applyAlignment="1">
      <alignment horizontal="center"/>
    </xf>
    <xf numFmtId="0" fontId="11" fillId="10" borderId="3" xfId="0" applyFont="1" applyFill="1" applyBorder="1" applyAlignment="1">
      <alignment horizontal="center"/>
    </xf>
    <xf numFmtId="0" fontId="11" fillId="9" borderId="3" xfId="0" applyFont="1" applyFill="1" applyBorder="1" applyAlignment="1">
      <alignment horizontal="center"/>
    </xf>
    <xf numFmtId="0" fontId="11" fillId="10" borderId="5" xfId="0" applyFont="1" applyFill="1" applyBorder="1" applyAlignment="1">
      <alignment horizontal="center"/>
    </xf>
    <xf numFmtId="0" fontId="0" fillId="11" borderId="0" xfId="0" applyFill="1"/>
    <xf numFmtId="0" fontId="12" fillId="8" borderId="0" xfId="0" applyFont="1" applyFill="1" applyAlignment="1">
      <alignment horizontal="center"/>
    </xf>
    <xf numFmtId="3" fontId="12" fillId="8" borderId="6" xfId="0" applyNumberFormat="1" applyFont="1" applyFill="1" applyBorder="1" applyAlignment="1">
      <alignment horizontal="center"/>
    </xf>
    <xf numFmtId="0" fontId="13" fillId="11" borderId="0" xfId="0" applyFont="1" applyFill="1" applyAlignment="1">
      <alignment horizontal="center"/>
    </xf>
    <xf numFmtId="0" fontId="13" fillId="8" borderId="8" xfId="0" applyFont="1" applyFill="1" applyBorder="1" applyAlignment="1">
      <alignment horizontal="center" wrapText="1"/>
    </xf>
    <xf numFmtId="0" fontId="13" fillId="8" borderId="9" xfId="0" applyFont="1" applyFill="1" applyBorder="1" applyAlignment="1">
      <alignment horizontal="center" wrapText="1"/>
    </xf>
    <xf numFmtId="3" fontId="13" fillId="7" borderId="7" xfId="0" applyNumberFormat="1" applyFont="1" applyFill="1" applyBorder="1" applyAlignment="1">
      <alignment horizontal="center"/>
    </xf>
    <xf numFmtId="3" fontId="13" fillId="8" borderId="10" xfId="0" applyNumberFormat="1" applyFont="1" applyFill="1" applyBorder="1" applyAlignment="1">
      <alignment horizontal="center"/>
    </xf>
    <xf numFmtId="3" fontId="13" fillId="9" borderId="7" xfId="0" applyNumberFormat="1" applyFont="1" applyFill="1" applyBorder="1" applyAlignment="1">
      <alignment horizontal="center"/>
    </xf>
    <xf numFmtId="0" fontId="0" fillId="0" borderId="7" xfId="0" applyBorder="1"/>
    <xf numFmtId="0" fontId="0" fillId="0" borderId="7" xfId="0" applyBorder="1" applyAlignment="1">
      <alignment wrapText="1"/>
    </xf>
    <xf numFmtId="0" fontId="0" fillId="0" borderId="0" xfId="0"/>
    <xf numFmtId="49" fontId="18" fillId="0" borderId="7" xfId="2" applyNumberFormat="1" applyFont="1" applyBorder="1" applyAlignment="1">
      <alignment wrapText="1"/>
    </xf>
    <xf numFmtId="0" fontId="19" fillId="0" borderId="0" xfId="0" applyFont="1" applyAlignment="1">
      <alignment horizontal="center"/>
    </xf>
    <xf numFmtId="3" fontId="19" fillId="0" borderId="0" xfId="0" applyNumberFormat="1" applyFont="1" applyAlignment="1">
      <alignment horizontal="center"/>
    </xf>
    <xf numFmtId="0" fontId="16" fillId="0" borderId="18" xfId="0" applyFont="1" applyBorder="1"/>
    <xf numFmtId="0" fontId="20" fillId="2" borderId="0" xfId="0" applyFont="1" applyFill="1" applyAlignment="1">
      <alignment horizontal="left"/>
    </xf>
    <xf numFmtId="0" fontId="22" fillId="10" borderId="17" xfId="0" applyFont="1" applyFill="1" applyBorder="1" applyAlignment="1">
      <alignment horizontal="center" wrapText="1"/>
    </xf>
    <xf numFmtId="0" fontId="10" fillId="10" borderId="4" xfId="0" applyFont="1" applyFill="1" applyBorder="1" applyAlignment="1">
      <alignment horizontal="center" vertical="center"/>
    </xf>
    <xf numFmtId="0" fontId="12" fillId="7" borderId="0" xfId="0" applyFont="1" applyFill="1" applyAlignment="1">
      <alignment horizontal="center"/>
    </xf>
    <xf numFmtId="3" fontId="11" fillId="7" borderId="7" xfId="0" applyNumberFormat="1" applyFont="1" applyFill="1" applyBorder="1" applyAlignment="1">
      <alignment horizontal="center"/>
    </xf>
    <xf numFmtId="3" fontId="10" fillId="7" borderId="7" xfId="0" applyNumberFormat="1" applyFont="1" applyFill="1" applyBorder="1" applyAlignment="1">
      <alignment horizontal="center" vertical="center"/>
    </xf>
    <xf numFmtId="0" fontId="11" fillId="7" borderId="7" xfId="0" applyFont="1" applyFill="1" applyBorder="1" applyAlignment="1">
      <alignment horizontal="center"/>
    </xf>
    <xf numFmtId="0" fontId="10" fillId="7" borderId="7" xfId="0" applyFont="1" applyFill="1" applyBorder="1" applyAlignment="1">
      <alignment horizontal="center" vertical="center"/>
    </xf>
    <xf numFmtId="0" fontId="12" fillId="10" borderId="0" xfId="0" applyFont="1" applyFill="1" applyAlignment="1">
      <alignment horizontal="center"/>
    </xf>
    <xf numFmtId="3" fontId="13" fillId="10" borderId="7" xfId="0" applyNumberFormat="1" applyFont="1" applyFill="1" applyBorder="1" applyAlignment="1">
      <alignment horizontal="center"/>
    </xf>
    <xf numFmtId="37" fontId="15" fillId="10" borderId="7" xfId="1" applyNumberFormat="1" applyFont="1" applyFill="1" applyBorder="1" applyAlignment="1">
      <alignment horizontal="center" vertical="center"/>
    </xf>
    <xf numFmtId="14" fontId="0" fillId="15" borderId="7" xfId="0" quotePrefix="1" applyNumberFormat="1" applyFill="1" applyBorder="1"/>
    <xf numFmtId="3" fontId="12" fillId="7" borderId="0" xfId="0" applyNumberFormat="1" applyFont="1" applyFill="1" applyAlignment="1">
      <alignment horizontal="center"/>
    </xf>
    <xf numFmtId="0" fontId="12" fillId="9" borderId="0" xfId="0" applyFont="1" applyFill="1" applyAlignment="1">
      <alignment horizontal="center"/>
    </xf>
    <xf numFmtId="3" fontId="12" fillId="9" borderId="0" xfId="0" applyNumberFormat="1" applyFont="1" applyFill="1" applyAlignment="1">
      <alignment horizontal="center"/>
    </xf>
    <xf numFmtId="3" fontId="10" fillId="9" borderId="11" xfId="0" applyNumberFormat="1" applyFont="1" applyFill="1" applyBorder="1" applyAlignment="1">
      <alignment horizontal="center" vertical="center"/>
    </xf>
    <xf numFmtId="3" fontId="10" fillId="9" borderId="7" xfId="0" applyNumberFormat="1" applyFont="1" applyFill="1" applyBorder="1" applyAlignment="1">
      <alignment horizontal="center" vertical="center"/>
    </xf>
    <xf numFmtId="49" fontId="18" fillId="15" borderId="7" xfId="2" applyNumberFormat="1" applyFont="1" applyFill="1" applyBorder="1" applyAlignment="1">
      <alignment wrapText="1"/>
    </xf>
    <xf numFmtId="0" fontId="24" fillId="15" borderId="0" xfId="0" applyFont="1" applyFill="1"/>
    <xf numFmtId="0" fontId="0" fillId="15" borderId="7" xfId="0" applyFill="1" applyBorder="1"/>
    <xf numFmtId="0" fontId="0" fillId="0" borderId="7" xfId="0" quotePrefix="1" applyBorder="1"/>
    <xf numFmtId="0" fontId="0" fillId="7" borderId="0" xfId="0" applyFill="1"/>
    <xf numFmtId="0" fontId="0" fillId="8" borderId="0" xfId="0" applyFill="1" applyAlignment="1">
      <alignment horizontal="center"/>
    </xf>
    <xf numFmtId="0" fontId="0" fillId="9" borderId="0" xfId="0" applyFill="1"/>
    <xf numFmtId="0" fontId="0" fillId="8" borderId="0" xfId="0" applyFill="1"/>
    <xf numFmtId="3" fontId="12" fillId="10" borderId="0" xfId="0" applyNumberFormat="1" applyFont="1" applyFill="1" applyAlignment="1">
      <alignment horizontal="center"/>
    </xf>
    <xf numFmtId="3" fontId="15" fillId="10" borderId="7" xfId="0" applyNumberFormat="1" applyFont="1" applyFill="1" applyBorder="1" applyAlignment="1">
      <alignment horizontal="center" vertical="center"/>
    </xf>
    <xf numFmtId="0" fontId="0" fillId="10" borderId="0" xfId="0" applyFill="1"/>
    <xf numFmtId="37" fontId="15" fillId="10" borderId="7" xfId="1" applyNumberFormat="1" applyFont="1" applyFill="1" applyBorder="1" applyAlignment="1">
      <alignment horizontal="center"/>
    </xf>
    <xf numFmtId="37" fontId="15" fillId="9" borderId="7" xfId="1" applyNumberFormat="1" applyFont="1" applyFill="1" applyBorder="1" applyAlignment="1">
      <alignment horizontal="center"/>
    </xf>
    <xf numFmtId="1" fontId="10" fillId="8" borderId="7" xfId="0" applyNumberFormat="1" applyFont="1" applyFill="1" applyBorder="1" applyAlignment="1">
      <alignment horizontal="center" vertical="center"/>
    </xf>
    <xf numFmtId="37" fontId="11" fillId="7" borderId="7" xfId="1" applyNumberFormat="1" applyFont="1" applyFill="1" applyBorder="1" applyAlignment="1">
      <alignment horizontal="center"/>
    </xf>
    <xf numFmtId="1" fontId="11" fillId="8" borderId="7" xfId="0" applyNumberFormat="1" applyFont="1" applyFill="1" applyBorder="1" applyAlignment="1">
      <alignment horizontal="center" vertical="center"/>
    </xf>
    <xf numFmtId="0" fontId="11" fillId="11" borderId="0" xfId="0" applyFont="1" applyFill="1" applyAlignment="1">
      <alignment horizontal="center"/>
    </xf>
    <xf numFmtId="37" fontId="11" fillId="7" borderId="7" xfId="1" applyNumberFormat="1" applyFont="1" applyFill="1" applyBorder="1" applyAlignment="1">
      <alignment horizontal="center" vertical="center"/>
    </xf>
    <xf numFmtId="37" fontId="15" fillId="9" borderId="7" xfId="1" applyNumberFormat="1" applyFont="1" applyFill="1" applyBorder="1" applyAlignment="1">
      <alignment horizontal="center" vertical="center"/>
    </xf>
    <xf numFmtId="0" fontId="0" fillId="0" borderId="7" xfId="0" applyBorder="1" applyAlignment="1">
      <alignment vertical="center"/>
    </xf>
    <xf numFmtId="0" fontId="11" fillId="7" borderId="7" xfId="1" applyNumberFormat="1" applyFont="1" applyFill="1" applyBorder="1" applyAlignment="1">
      <alignment horizontal="center"/>
    </xf>
    <xf numFmtId="4" fontId="11" fillId="7" borderId="7" xfId="0" applyNumberFormat="1" applyFont="1" applyFill="1" applyBorder="1" applyAlignment="1">
      <alignment horizontal="center"/>
    </xf>
    <xf numFmtId="3" fontId="22" fillId="10" borderId="17" xfId="0" applyNumberFormat="1" applyFont="1" applyFill="1" applyBorder="1" applyAlignment="1">
      <alignment horizontal="center" wrapText="1"/>
    </xf>
    <xf numFmtId="3" fontId="11" fillId="7" borderId="0" xfId="0" applyNumberFormat="1" applyFont="1" applyFill="1" applyAlignment="1">
      <alignment horizontal="center" vertical="center"/>
    </xf>
    <xf numFmtId="3" fontId="11" fillId="10" borderId="0" xfId="0" applyNumberFormat="1" applyFont="1" applyFill="1" applyAlignment="1">
      <alignment horizontal="center" vertical="center"/>
    </xf>
    <xf numFmtId="3" fontId="11" fillId="9" borderId="0" xfId="0" applyNumberFormat="1" applyFont="1" applyFill="1" applyAlignment="1">
      <alignment horizontal="center" vertical="center"/>
    </xf>
    <xf numFmtId="3" fontId="25" fillId="7" borderId="0" xfId="0" applyNumberFormat="1" applyFont="1" applyFill="1" applyAlignment="1">
      <alignment horizontal="center" vertical="center"/>
    </xf>
    <xf numFmtId="3" fontId="25" fillId="10" borderId="0" xfId="0" applyNumberFormat="1" applyFont="1" applyFill="1" applyAlignment="1">
      <alignment horizontal="center" vertical="center"/>
    </xf>
    <xf numFmtId="3" fontId="25" fillId="9" borderId="0" xfId="0" applyNumberFormat="1" applyFont="1" applyFill="1" applyAlignment="1">
      <alignment horizontal="center" vertical="center"/>
    </xf>
    <xf numFmtId="3" fontId="0" fillId="2" borderId="0" xfId="0" applyNumberFormat="1" applyFill="1" applyAlignment="1">
      <alignment horizontal="center"/>
    </xf>
    <xf numFmtId="3" fontId="0" fillId="10" borderId="0" xfId="0" applyNumberFormat="1" applyFill="1" applyAlignment="1">
      <alignment horizontal="center"/>
    </xf>
    <xf numFmtId="0" fontId="11" fillId="7" borderId="0" xfId="0" applyFont="1" applyFill="1" applyAlignment="1">
      <alignment horizontal="center" vertical="center"/>
    </xf>
    <xf numFmtId="0" fontId="11" fillId="10" borderId="0" xfId="0" applyFont="1" applyFill="1" applyAlignment="1">
      <alignment horizontal="center" vertical="center"/>
    </xf>
    <xf numFmtId="0" fontId="11" fillId="9" borderId="0" xfId="0" applyFont="1" applyFill="1" applyAlignment="1">
      <alignment horizontal="center" vertical="center"/>
    </xf>
    <xf numFmtId="3" fontId="0" fillId="2" borderId="0" xfId="0" applyNumberFormat="1" applyFill="1" applyAlignment="1">
      <alignment horizontal="left"/>
    </xf>
    <xf numFmtId="3" fontId="10" fillId="10" borderId="4" xfId="0" applyNumberFormat="1" applyFont="1" applyFill="1" applyBorder="1" applyAlignment="1">
      <alignment horizontal="center" vertical="center"/>
    </xf>
    <xf numFmtId="3" fontId="0" fillId="10" borderId="0" xfId="0" applyNumberFormat="1" applyFill="1" applyAlignment="1">
      <alignment horizontal="left"/>
    </xf>
    <xf numFmtId="3" fontId="22" fillId="9" borderId="19" xfId="0" applyNumberFormat="1" applyFont="1" applyFill="1" applyBorder="1" applyAlignment="1">
      <alignment horizontal="center" wrapText="1"/>
    </xf>
    <xf numFmtId="3" fontId="10" fillId="9" borderId="20" xfId="0" applyNumberFormat="1" applyFont="1" applyFill="1" applyBorder="1" applyAlignment="1">
      <alignment horizontal="center" vertical="center"/>
    </xf>
    <xf numFmtId="0" fontId="10" fillId="9" borderId="20" xfId="0" applyFont="1" applyFill="1" applyBorder="1" applyAlignment="1">
      <alignment horizontal="center" vertical="center"/>
    </xf>
    <xf numFmtId="0" fontId="22" fillId="7" borderId="22" xfId="0" applyFont="1" applyFill="1" applyBorder="1" applyAlignment="1">
      <alignment horizontal="center" wrapText="1"/>
    </xf>
    <xf numFmtId="0" fontId="10" fillId="7" borderId="23" xfId="0" applyFont="1" applyFill="1" applyBorder="1" applyAlignment="1">
      <alignment horizontal="center" vertical="center"/>
    </xf>
    <xf numFmtId="0" fontId="0" fillId="2" borderId="21" xfId="0" applyFill="1" applyBorder="1" applyAlignment="1">
      <alignment horizontal="left"/>
    </xf>
    <xf numFmtId="0" fontId="22" fillId="3" borderId="24" xfId="0" applyFont="1" applyFill="1" applyBorder="1" applyAlignment="1">
      <alignment horizontal="center" wrapText="1"/>
    </xf>
    <xf numFmtId="3" fontId="10" fillId="7" borderId="23" xfId="0" applyNumberFormat="1" applyFont="1" applyFill="1" applyBorder="1" applyAlignment="1">
      <alignment horizontal="center" vertical="center"/>
    </xf>
    <xf numFmtId="3" fontId="22" fillId="7" borderId="26" xfId="0" applyNumberFormat="1" applyFont="1" applyFill="1" applyBorder="1" applyAlignment="1">
      <alignment horizontal="center" wrapText="1"/>
    </xf>
    <xf numFmtId="0" fontId="0" fillId="0" borderId="25" xfId="0" applyBorder="1"/>
    <xf numFmtId="0" fontId="16" fillId="0" borderId="27" xfId="0" applyFont="1" applyBorder="1"/>
    <xf numFmtId="0" fontId="0" fillId="2" borderId="25" xfId="0" applyFill="1" applyBorder="1" applyAlignment="1">
      <alignment horizontal="left"/>
    </xf>
    <xf numFmtId="3" fontId="20" fillId="0" borderId="0" xfId="0" applyNumberFormat="1" applyFont="1" applyAlignment="1">
      <alignment horizontal="center"/>
    </xf>
    <xf numFmtId="3" fontId="22" fillId="7" borderId="22" xfId="0" applyNumberFormat="1" applyFont="1" applyFill="1" applyBorder="1" applyAlignment="1">
      <alignment horizontal="center" wrapText="1"/>
    </xf>
    <xf numFmtId="3" fontId="22" fillId="9" borderId="31" xfId="0" applyNumberFormat="1" applyFont="1" applyFill="1" applyBorder="1" applyAlignment="1">
      <alignment horizontal="center" wrapText="1"/>
    </xf>
    <xf numFmtId="3" fontId="11" fillId="7" borderId="21" xfId="0" applyNumberFormat="1" applyFont="1" applyFill="1" applyBorder="1" applyAlignment="1">
      <alignment horizontal="center" vertical="center"/>
    </xf>
    <xf numFmtId="3" fontId="11" fillId="9" borderId="28" xfId="0" applyNumberFormat="1" applyFont="1" applyFill="1" applyBorder="1" applyAlignment="1">
      <alignment horizontal="center" vertical="center"/>
    </xf>
    <xf numFmtId="0" fontId="11" fillId="7" borderId="21" xfId="0" applyFont="1" applyFill="1" applyBorder="1" applyAlignment="1">
      <alignment horizontal="center" vertical="center"/>
    </xf>
    <xf numFmtId="0" fontId="11" fillId="9" borderId="28" xfId="0" applyFont="1" applyFill="1" applyBorder="1" applyAlignment="1">
      <alignment horizontal="center" vertical="center"/>
    </xf>
    <xf numFmtId="3" fontId="25" fillId="7" borderId="21" xfId="0" applyNumberFormat="1" applyFont="1" applyFill="1" applyBorder="1" applyAlignment="1">
      <alignment horizontal="center" vertical="center"/>
    </xf>
    <xf numFmtId="3" fontId="25" fillId="9" borderId="28" xfId="0" applyNumberFormat="1" applyFont="1" applyFill="1" applyBorder="1" applyAlignment="1">
      <alignment horizontal="center" vertical="center"/>
    </xf>
    <xf numFmtId="3" fontId="0" fillId="2" borderId="21" xfId="0" applyNumberFormat="1" applyFill="1" applyBorder="1" applyAlignment="1">
      <alignment horizontal="center"/>
    </xf>
    <xf numFmtId="3" fontId="0" fillId="2" borderId="28" xfId="0" applyNumberFormat="1" applyFill="1" applyBorder="1" applyAlignment="1">
      <alignment horizontal="center"/>
    </xf>
    <xf numFmtId="0" fontId="16" fillId="0" borderId="21" xfId="0" applyFont="1" applyBorder="1"/>
    <xf numFmtId="0" fontId="0" fillId="0" borderId="21" xfId="0" applyBorder="1"/>
    <xf numFmtId="0" fontId="22" fillId="3" borderId="32" xfId="0" applyFont="1" applyFill="1" applyBorder="1" applyAlignment="1">
      <alignment horizontal="center" wrapText="1"/>
    </xf>
    <xf numFmtId="0" fontId="20" fillId="0" borderId="0" xfId="0" applyFont="1" applyAlignment="1">
      <alignment horizontal="center"/>
    </xf>
    <xf numFmtId="0" fontId="20" fillId="0" borderId="0" xfId="0" applyFont="1"/>
    <xf numFmtId="0" fontId="28" fillId="0" borderId="0" xfId="0" quotePrefix="1"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3" fillId="0" borderId="0" xfId="0" applyFont="1" applyAlignment="1">
      <alignment vertical="center"/>
    </xf>
    <xf numFmtId="0" fontId="16" fillId="0" borderId="0" xfId="0" applyFont="1"/>
    <xf numFmtId="0" fontId="28" fillId="0" borderId="0" xfId="0" applyFont="1"/>
    <xf numFmtId="0" fontId="30" fillId="0" borderId="0" xfId="0" applyFont="1" applyAlignment="1">
      <alignment horizontal="left" vertical="center"/>
    </xf>
    <xf numFmtId="0" fontId="32" fillId="0" borderId="33" xfId="0" applyFont="1" applyBorder="1" applyAlignment="1">
      <alignment vertical="center" wrapText="1"/>
    </xf>
    <xf numFmtId="0" fontId="0" fillId="0" borderId="34" xfId="0" applyBorder="1"/>
    <xf numFmtId="0" fontId="32" fillId="0" borderId="0" xfId="0" applyFont="1" applyAlignment="1">
      <alignment vertical="center"/>
    </xf>
    <xf numFmtId="0" fontId="32" fillId="0" borderId="0" xfId="0" applyFont="1" applyAlignment="1">
      <alignment vertical="center" wrapText="1"/>
    </xf>
    <xf numFmtId="0" fontId="27" fillId="0" borderId="0" xfId="0" applyFont="1"/>
    <xf numFmtId="0" fontId="0" fillId="19" borderId="0" xfId="0" applyFill="1"/>
    <xf numFmtId="1" fontId="0" fillId="19" borderId="0" xfId="0" applyNumberFormat="1" applyFill="1" applyAlignment="1">
      <alignment horizontal="center"/>
    </xf>
    <xf numFmtId="2" fontId="0" fillId="19" borderId="0" xfId="0" applyNumberFormat="1" applyFill="1" applyAlignment="1">
      <alignment horizontal="center"/>
    </xf>
    <xf numFmtId="1" fontId="27" fillId="19" borderId="0" xfId="0" applyNumberFormat="1" applyFont="1" applyFill="1" applyAlignment="1">
      <alignment horizontal="center"/>
    </xf>
    <xf numFmtId="2" fontId="27" fillId="19" borderId="0" xfId="0" applyNumberFormat="1" applyFont="1" applyFill="1" applyAlignment="1">
      <alignment horizontal="center"/>
    </xf>
    <xf numFmtId="0" fontId="26" fillId="0" borderId="0" xfId="0" applyFont="1"/>
    <xf numFmtId="0" fontId="0" fillId="0" borderId="37" xfId="0" applyBorder="1"/>
    <xf numFmtId="0" fontId="0" fillId="0" borderId="38" xfId="0" applyBorder="1"/>
    <xf numFmtId="0" fontId="0" fillId="0" borderId="39" xfId="0" applyBorder="1"/>
    <xf numFmtId="0" fontId="0" fillId="11" borderId="42" xfId="0" applyFill="1" applyBorder="1"/>
    <xf numFmtId="0" fontId="0" fillId="0" borderId="43" xfId="0" applyBorder="1"/>
    <xf numFmtId="0" fontId="0" fillId="0" borderId="44" xfId="0" applyBorder="1"/>
    <xf numFmtId="0" fontId="27" fillId="11" borderId="48" xfId="0" applyFont="1" applyFill="1" applyBorder="1" applyAlignment="1">
      <alignment horizontal="center"/>
    </xf>
    <xf numFmtId="0" fontId="27" fillId="11" borderId="49" xfId="0" applyFont="1" applyFill="1" applyBorder="1" applyAlignment="1">
      <alignment horizontal="center"/>
    </xf>
    <xf numFmtId="0" fontId="27" fillId="11" borderId="50" xfId="0" applyFont="1" applyFill="1" applyBorder="1" applyAlignment="1">
      <alignment horizontal="center"/>
    </xf>
    <xf numFmtId="0" fontId="0" fillId="11" borderId="48" xfId="0" applyFill="1" applyBorder="1"/>
    <xf numFmtId="0" fontId="0" fillId="0" borderId="49" xfId="0" applyBorder="1"/>
    <xf numFmtId="0" fontId="0" fillId="0" borderId="50" xfId="0" applyBorder="1"/>
    <xf numFmtId="0" fontId="0" fillId="11" borderId="51" xfId="0" applyFill="1" applyBorder="1"/>
    <xf numFmtId="0" fontId="0" fillId="11" borderId="49" xfId="0" applyFill="1" applyBorder="1"/>
    <xf numFmtId="0" fontId="33" fillId="11" borderId="49" xfId="0" applyFont="1" applyFill="1" applyBorder="1"/>
    <xf numFmtId="0" fontId="33" fillId="11" borderId="52" xfId="0" applyFont="1" applyFill="1" applyBorder="1"/>
    <xf numFmtId="0" fontId="0" fillId="0" borderId="48"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13" fillId="6" borderId="0" xfId="0" applyFont="1" applyFill="1"/>
    <xf numFmtId="0" fontId="20" fillId="6" borderId="0" xfId="0" applyFont="1" applyFill="1"/>
    <xf numFmtId="169" fontId="31" fillId="19" borderId="0" xfId="0" applyNumberFormat="1" applyFont="1" applyFill="1"/>
    <xf numFmtId="0" fontId="13" fillId="19" borderId="0" xfId="0" applyFont="1" applyFill="1"/>
    <xf numFmtId="1" fontId="31" fillId="19" borderId="0" xfId="0" applyNumberFormat="1" applyFont="1" applyFill="1"/>
    <xf numFmtId="1" fontId="34" fillId="19" borderId="0" xfId="0" applyNumberFormat="1" applyFont="1" applyFill="1"/>
    <xf numFmtId="0" fontId="35" fillId="0" borderId="0" xfId="0" applyFont="1"/>
    <xf numFmtId="0" fontId="15" fillId="0" borderId="0" xfId="0" applyFont="1"/>
    <xf numFmtId="0" fontId="37" fillId="0" borderId="0" xfId="0" applyFont="1"/>
    <xf numFmtId="0" fontId="11" fillId="0" borderId="0" xfId="0" applyFont="1"/>
    <xf numFmtId="0" fontId="38" fillId="0" borderId="0" xfId="0" applyFont="1"/>
    <xf numFmtId="0" fontId="32" fillId="0" borderId="0" xfId="0" applyFont="1"/>
    <xf numFmtId="0" fontId="28" fillId="11" borderId="40" xfId="0" applyFont="1" applyFill="1" applyBorder="1"/>
    <xf numFmtId="0" fontId="20" fillId="11" borderId="41" xfId="0" applyFont="1" applyFill="1" applyBorder="1"/>
    <xf numFmtId="0" fontId="20" fillId="11" borderId="45" xfId="0" applyFont="1" applyFill="1" applyBorder="1"/>
    <xf numFmtId="0" fontId="13" fillId="11" borderId="46" xfId="0" applyFont="1" applyFill="1" applyBorder="1"/>
    <xf numFmtId="0" fontId="13" fillId="11" borderId="47" xfId="0" applyFont="1" applyFill="1" applyBorder="1" applyAlignment="1">
      <alignment horizontal="center"/>
    </xf>
    <xf numFmtId="0" fontId="13" fillId="11" borderId="51" xfId="0" applyFont="1" applyFill="1" applyBorder="1" applyAlignment="1">
      <alignment horizontal="center"/>
    </xf>
    <xf numFmtId="0" fontId="13" fillId="11" borderId="49" xfId="0" applyFont="1" applyFill="1" applyBorder="1" applyAlignment="1">
      <alignment horizontal="center"/>
    </xf>
    <xf numFmtId="0" fontId="13" fillId="11" borderId="52" xfId="0" applyFont="1" applyFill="1" applyBorder="1" applyAlignment="1">
      <alignment horizontal="center"/>
    </xf>
    <xf numFmtId="0" fontId="13" fillId="0" borderId="53" xfId="0" applyFont="1" applyBorder="1"/>
    <xf numFmtId="0" fontId="13" fillId="11" borderId="54" xfId="0" applyFont="1" applyFill="1" applyBorder="1" applyAlignment="1">
      <alignment horizontal="center"/>
    </xf>
    <xf numFmtId="0" fontId="13" fillId="11" borderId="55" xfId="0" applyFont="1" applyFill="1" applyBorder="1" applyAlignment="1">
      <alignment horizontal="center"/>
    </xf>
    <xf numFmtId="0" fontId="15" fillId="11" borderId="43" xfId="0" applyFont="1" applyFill="1" applyBorder="1"/>
    <xf numFmtId="169" fontId="15" fillId="11" borderId="57" xfId="0" applyNumberFormat="1" applyFont="1" applyFill="1" applyBorder="1"/>
    <xf numFmtId="0" fontId="15" fillId="11" borderId="49" xfId="0" applyFont="1" applyFill="1" applyBorder="1"/>
    <xf numFmtId="169" fontId="15" fillId="11" borderId="52" xfId="0" applyNumberFormat="1" applyFont="1" applyFill="1" applyBorder="1"/>
    <xf numFmtId="0" fontId="15" fillId="4" borderId="49" xfId="0" applyFont="1" applyFill="1" applyBorder="1" applyAlignment="1">
      <alignment horizontal="right" wrapText="1"/>
    </xf>
    <xf numFmtId="169" fontId="36" fillId="11" borderId="52" xfId="0" applyNumberFormat="1" applyFont="1" applyFill="1" applyBorder="1"/>
    <xf numFmtId="169" fontId="15" fillId="11" borderId="52" xfId="0" applyNumberFormat="1" applyFont="1" applyFill="1" applyBorder="1" applyAlignment="1">
      <alignment horizontal="center"/>
    </xf>
    <xf numFmtId="169" fontId="15" fillId="11" borderId="52" xfId="0" applyNumberFormat="1" applyFont="1" applyFill="1" applyBorder="1" applyAlignment="1">
      <alignment horizontal="right"/>
    </xf>
    <xf numFmtId="0" fontId="35" fillId="0" borderId="51" xfId="0" applyFont="1" applyBorder="1"/>
    <xf numFmtId="0" fontId="35" fillId="0" borderId="49" xfId="0" applyFont="1" applyBorder="1"/>
    <xf numFmtId="0" fontId="15" fillId="11" borderId="52" xfId="0" applyFont="1" applyFill="1" applyBorder="1"/>
    <xf numFmtId="0" fontId="37" fillId="0" borderId="55" xfId="0" applyFont="1" applyBorder="1"/>
    <xf numFmtId="0" fontId="11" fillId="4" borderId="51" xfId="0" applyFont="1" applyFill="1" applyBorder="1" applyAlignment="1">
      <alignment horizontal="left"/>
    </xf>
    <xf numFmtId="0" fontId="11" fillId="4" borderId="49" xfId="0" applyFont="1" applyFill="1" applyBorder="1" applyAlignment="1">
      <alignment horizontal="center" wrapText="1"/>
    </xf>
    <xf numFmtId="0" fontId="13" fillId="19" borderId="0" xfId="0" applyFont="1" applyFill="1" applyAlignment="1">
      <alignment horizontal="center"/>
    </xf>
    <xf numFmtId="0" fontId="25" fillId="19" borderId="0" xfId="0" applyFont="1" applyFill="1"/>
    <xf numFmtId="0" fontId="11" fillId="0" borderId="51" xfId="0" applyFont="1" applyBorder="1"/>
    <xf numFmtId="0" fontId="11" fillId="4" borderId="49" xfId="0" applyFont="1" applyFill="1" applyBorder="1" applyAlignment="1">
      <alignment horizontal="center"/>
    </xf>
    <xf numFmtId="0" fontId="11" fillId="0" borderId="49" xfId="0" applyFont="1" applyBorder="1"/>
    <xf numFmtId="0" fontId="11" fillId="0" borderId="53" xfId="0" applyFont="1" applyBorder="1"/>
    <xf numFmtId="0" fontId="11" fillId="0" borderId="54" xfId="0" applyFont="1" applyBorder="1" applyAlignment="1">
      <alignment horizontal="center"/>
    </xf>
    <xf numFmtId="0" fontId="11" fillId="0" borderId="54" xfId="0" applyFont="1" applyBorder="1"/>
    <xf numFmtId="0" fontId="11" fillId="11" borderId="56" xfId="0" applyFont="1" applyFill="1" applyBorder="1"/>
    <xf numFmtId="0" fontId="11" fillId="11" borderId="43" xfId="0" applyFont="1" applyFill="1" applyBorder="1"/>
    <xf numFmtId="0" fontId="11" fillId="11" borderId="51" xfId="0" applyFont="1" applyFill="1" applyBorder="1"/>
    <xf numFmtId="0" fontId="11" fillId="11" borderId="49" xfId="0" applyFont="1" applyFill="1" applyBorder="1"/>
    <xf numFmtId="0" fontId="11" fillId="4" borderId="49" xfId="0" applyFont="1" applyFill="1" applyBorder="1" applyAlignment="1">
      <alignment horizontal="right" wrapText="1"/>
    </xf>
    <xf numFmtId="0" fontId="25" fillId="0" borderId="0" xfId="0" applyFont="1"/>
    <xf numFmtId="3" fontId="25" fillId="0" borderId="0" xfId="0" applyNumberFormat="1" applyFont="1"/>
    <xf numFmtId="0" fontId="25" fillId="0" borderId="0" xfId="0" applyFont="1" applyAlignment="1">
      <alignment horizontal="center"/>
    </xf>
    <xf numFmtId="0" fontId="0" fillId="2" borderId="64" xfId="0" applyFill="1" applyBorder="1" applyAlignment="1">
      <alignment horizontal="left"/>
    </xf>
    <xf numFmtId="0" fontId="0" fillId="7" borderId="64" xfId="0" applyFill="1" applyBorder="1" applyAlignment="1">
      <alignment horizontal="left"/>
    </xf>
    <xf numFmtId="0" fontId="0" fillId="10" borderId="64" xfId="0" applyFill="1" applyBorder="1" applyAlignment="1">
      <alignment horizontal="left"/>
    </xf>
    <xf numFmtId="0" fontId="0" fillId="9" borderId="64" xfId="0" applyFill="1" applyBorder="1" applyAlignment="1">
      <alignment horizontal="left"/>
    </xf>
    <xf numFmtId="0" fontId="0" fillId="8" borderId="64" xfId="0" applyFill="1" applyBorder="1" applyAlignment="1">
      <alignment horizontal="left"/>
    </xf>
    <xf numFmtId="0" fontId="0" fillId="7" borderId="64" xfId="0" applyFill="1" applyBorder="1" applyAlignment="1">
      <alignment horizontal="center"/>
    </xf>
    <xf numFmtId="1" fontId="0" fillId="10" borderId="64" xfId="0" applyNumberFormat="1" applyFill="1" applyBorder="1" applyAlignment="1">
      <alignment horizontal="center"/>
    </xf>
    <xf numFmtId="0" fontId="11" fillId="10" borderId="64" xfId="0" applyFont="1" applyFill="1" applyBorder="1" applyAlignment="1">
      <alignment horizontal="center"/>
    </xf>
    <xf numFmtId="0" fontId="11" fillId="9" borderId="64" xfId="0" applyFont="1" applyFill="1" applyBorder="1" applyAlignment="1">
      <alignment horizontal="center"/>
    </xf>
    <xf numFmtId="1" fontId="0" fillId="9" borderId="64" xfId="0" applyNumberFormat="1" applyFill="1" applyBorder="1" applyAlignment="1">
      <alignment horizontal="center"/>
    </xf>
    <xf numFmtId="0" fontId="25" fillId="5" borderId="0" xfId="0" applyFont="1" applyFill="1"/>
    <xf numFmtId="0" fontId="13" fillId="5" borderId="0" xfId="0" applyFont="1" applyFill="1"/>
    <xf numFmtId="0" fontId="13" fillId="5" borderId="0" xfId="0" applyFont="1" applyFill="1" applyAlignment="1">
      <alignment horizontal="center"/>
    </xf>
    <xf numFmtId="0" fontId="0" fillId="5" borderId="0" xfId="0" applyFill="1"/>
    <xf numFmtId="3" fontId="0" fillId="5" borderId="0" xfId="0" applyNumberFormat="1" applyFill="1"/>
    <xf numFmtId="1" fontId="0" fillId="5" borderId="0" xfId="0" applyNumberFormat="1" applyFill="1"/>
    <xf numFmtId="1" fontId="0" fillId="5" borderId="0" xfId="0" applyNumberFormat="1" applyFill="1" applyAlignment="1">
      <alignment horizontal="center"/>
    </xf>
    <xf numFmtId="168" fontId="0" fillId="5" borderId="0" xfId="0" applyNumberFormat="1" applyFill="1"/>
    <xf numFmtId="164" fontId="0" fillId="5" borderId="0" xfId="0" applyNumberFormat="1" applyFill="1"/>
    <xf numFmtId="1" fontId="27" fillId="5" borderId="0" xfId="0" applyNumberFormat="1" applyFont="1" applyFill="1"/>
    <xf numFmtId="1" fontId="27" fillId="5" borderId="0" xfId="0" applyNumberFormat="1" applyFont="1" applyFill="1" applyAlignment="1">
      <alignment horizontal="center"/>
    </xf>
    <xf numFmtId="0" fontId="20" fillId="5" borderId="0" xfId="0" applyFont="1" applyFill="1"/>
    <xf numFmtId="169" fontId="31" fillId="5" borderId="0" xfId="0" applyNumberFormat="1" applyFont="1" applyFill="1"/>
    <xf numFmtId="1" fontId="31" fillId="5" borderId="0" xfId="0" applyNumberFormat="1" applyFont="1" applyFill="1"/>
    <xf numFmtId="1" fontId="34" fillId="5" borderId="0" xfId="0" applyNumberFormat="1" applyFont="1" applyFill="1"/>
    <xf numFmtId="164" fontId="27" fillId="5" borderId="0" xfId="0" applyNumberFormat="1" applyFont="1" applyFill="1" applyAlignment="1">
      <alignment horizontal="center"/>
    </xf>
    <xf numFmtId="0" fontId="13" fillId="20" borderId="64" xfId="0" applyFont="1" applyFill="1" applyBorder="1"/>
    <xf numFmtId="0" fontId="25" fillId="20" borderId="64" xfId="0" applyFont="1" applyFill="1" applyBorder="1"/>
    <xf numFmtId="0" fontId="0" fillId="4" borderId="65" xfId="0" applyFill="1" applyBorder="1" applyAlignment="1">
      <alignment horizontal="left" wrapText="1"/>
    </xf>
    <xf numFmtId="11" fontId="0" fillId="4" borderId="65" xfId="0" applyNumberFormat="1" applyFill="1" applyBorder="1" applyAlignment="1">
      <alignment horizontal="center" wrapText="1"/>
    </xf>
    <xf numFmtId="0" fontId="0" fillId="4" borderId="65" xfId="0" applyFill="1" applyBorder="1" applyAlignment="1">
      <alignment horizontal="center" wrapText="1"/>
    </xf>
    <xf numFmtId="11" fontId="0" fillId="7" borderId="65" xfId="0" applyNumberFormat="1" applyFill="1" applyBorder="1" applyAlignment="1">
      <alignment horizontal="center" wrapText="1"/>
    </xf>
    <xf numFmtId="0" fontId="0" fillId="7" borderId="65" xfId="0" applyFill="1" applyBorder="1" applyAlignment="1">
      <alignment horizontal="center" wrapText="1"/>
    </xf>
    <xf numFmtId="11" fontId="0" fillId="10" borderId="65" xfId="0" applyNumberFormat="1" applyFill="1" applyBorder="1" applyAlignment="1">
      <alignment horizontal="center" wrapText="1"/>
    </xf>
    <xf numFmtId="0" fontId="11" fillId="10" borderId="65" xfId="0" applyFont="1" applyFill="1" applyBorder="1" applyAlignment="1">
      <alignment horizontal="center"/>
    </xf>
    <xf numFmtId="11" fontId="0" fillId="9" borderId="65" xfId="0" applyNumberFormat="1" applyFill="1" applyBorder="1" applyAlignment="1">
      <alignment horizontal="center" wrapText="1"/>
    </xf>
    <xf numFmtId="0" fontId="11" fillId="9" borderId="65" xfId="0" applyFont="1" applyFill="1" applyBorder="1" applyAlignment="1">
      <alignment horizontal="center"/>
    </xf>
    <xf numFmtId="1" fontId="0" fillId="8" borderId="65" xfId="0" applyNumberFormat="1" applyFill="1" applyBorder="1" applyAlignment="1">
      <alignment horizontal="center" wrapText="1"/>
    </xf>
    <xf numFmtId="0" fontId="13" fillId="20" borderId="65" xfId="0" applyFont="1" applyFill="1" applyBorder="1"/>
    <xf numFmtId="0" fontId="25" fillId="20" borderId="65" xfId="0" applyFont="1" applyFill="1" applyBorder="1"/>
    <xf numFmtId="3" fontId="11" fillId="10" borderId="64" xfId="0" applyNumberFormat="1" applyFont="1" applyFill="1" applyBorder="1" applyAlignment="1">
      <alignment horizontal="center"/>
    </xf>
    <xf numFmtId="0" fontId="39" fillId="2" borderId="0" xfId="3" applyFill="1" applyBorder="1" applyAlignment="1">
      <alignment horizontal="left" vertical="top"/>
    </xf>
    <xf numFmtId="0" fontId="0" fillId="0" borderId="66" xfId="0" applyBorder="1"/>
    <xf numFmtId="0" fontId="13" fillId="11" borderId="66" xfId="0" applyFont="1" applyFill="1" applyBorder="1"/>
    <xf numFmtId="0" fontId="20" fillId="11" borderId="66" xfId="0" applyFont="1" applyFill="1" applyBorder="1"/>
    <xf numFmtId="0" fontId="20" fillId="0" borderId="66" xfId="0" applyFont="1" applyBorder="1"/>
    <xf numFmtId="0" fontId="9" fillId="20" borderId="0" xfId="0" applyFont="1" applyFill="1" applyAlignment="1">
      <alignment horizontal="center" wrapText="1"/>
    </xf>
    <xf numFmtId="0" fontId="0" fillId="20" borderId="0" xfId="0" applyFill="1" applyAlignment="1">
      <alignment horizontal="center"/>
    </xf>
    <xf numFmtId="0" fontId="1" fillId="20" borderId="1" xfId="0" applyFont="1" applyFill="1" applyBorder="1" applyAlignment="1">
      <alignment horizontal="center" wrapText="1"/>
    </xf>
    <xf numFmtId="164" fontId="27" fillId="19" borderId="0" xfId="0" applyNumberFormat="1" applyFont="1" applyFill="1" applyAlignment="1">
      <alignment horizontal="center"/>
    </xf>
    <xf numFmtId="164" fontId="0" fillId="5" borderId="0" xfId="0" applyNumberFormat="1" applyFill="1" applyAlignment="1">
      <alignment horizontal="center"/>
    </xf>
    <xf numFmtId="1" fontId="0" fillId="19" borderId="0" xfId="0" applyNumberFormat="1" applyFill="1" applyAlignment="1">
      <alignment horizontal="right"/>
    </xf>
    <xf numFmtId="168" fontId="0" fillId="19" borderId="0" xfId="0" applyNumberFormat="1" applyFill="1" applyAlignment="1">
      <alignment horizontal="right"/>
    </xf>
    <xf numFmtId="170" fontId="0" fillId="5" borderId="0" xfId="0" applyNumberFormat="1" applyFill="1"/>
    <xf numFmtId="2" fontId="0" fillId="5" borderId="6" xfId="0" applyNumberFormat="1" applyFill="1" applyBorder="1"/>
    <xf numFmtId="1" fontId="0" fillId="5" borderId="6" xfId="0" applyNumberFormat="1" applyFill="1" applyBorder="1" applyAlignment="1">
      <alignment horizontal="center"/>
    </xf>
    <xf numFmtId="1" fontId="0" fillId="19" borderId="6" xfId="0" applyNumberFormat="1" applyFill="1" applyBorder="1" applyAlignment="1">
      <alignment horizontal="center"/>
    </xf>
    <xf numFmtId="2" fontId="0" fillId="19" borderId="6" xfId="0" applyNumberFormat="1" applyFill="1" applyBorder="1" applyAlignment="1">
      <alignment horizontal="center"/>
    </xf>
    <xf numFmtId="0" fontId="0" fillId="0" borderId="6" xfId="0" applyBorder="1"/>
    <xf numFmtId="0" fontId="0" fillId="5" borderId="6" xfId="0" applyFill="1" applyBorder="1"/>
    <xf numFmtId="0" fontId="0" fillId="19" borderId="6" xfId="0" applyFill="1" applyBorder="1"/>
    <xf numFmtId="164" fontId="0" fillId="5" borderId="6" xfId="0" applyNumberFormat="1" applyFill="1" applyBorder="1" applyAlignment="1">
      <alignment horizontal="center"/>
    </xf>
    <xf numFmtId="0" fontId="28" fillId="0" borderId="0" xfId="0" applyFont="1" applyAlignment="1">
      <alignment horizontal="left" vertical="center"/>
    </xf>
    <xf numFmtId="0" fontId="28" fillId="0" borderId="0" xfId="0" quotePrefix="1" applyFont="1" applyAlignment="1">
      <alignment horizontal="left" vertical="center"/>
    </xf>
    <xf numFmtId="0" fontId="40" fillId="2" borderId="0" xfId="0" applyFont="1" applyFill="1" applyAlignment="1">
      <alignment horizontal="left"/>
    </xf>
    <xf numFmtId="0" fontId="41" fillId="2" borderId="0" xfId="0" applyFont="1" applyFill="1" applyAlignment="1">
      <alignment horizontal="left"/>
    </xf>
    <xf numFmtId="0" fontId="42" fillId="9" borderId="0" xfId="0" applyFont="1" applyFill="1" applyAlignment="1">
      <alignment horizontal="center" wrapText="1"/>
    </xf>
    <xf numFmtId="0" fontId="43" fillId="2" borderId="0" xfId="0" applyFont="1" applyFill="1"/>
    <xf numFmtId="0" fontId="41" fillId="7" borderId="0" xfId="0" applyFont="1" applyFill="1" applyAlignment="1">
      <alignment horizontal="left"/>
    </xf>
    <xf numFmtId="0" fontId="41" fillId="10" borderId="0" xfId="0" applyFont="1" applyFill="1" applyAlignment="1">
      <alignment horizontal="left"/>
    </xf>
    <xf numFmtId="0" fontId="41" fillId="9" borderId="0" xfId="0" applyFont="1" applyFill="1" applyAlignment="1">
      <alignment horizontal="left"/>
    </xf>
    <xf numFmtId="0" fontId="44" fillId="3" borderId="1" xfId="0" applyFont="1" applyFill="1" applyBorder="1" applyAlignment="1">
      <alignment horizontal="center" wrapText="1"/>
    </xf>
    <xf numFmtId="0" fontId="44" fillId="7" borderId="1" xfId="0" applyFont="1" applyFill="1" applyBorder="1" applyAlignment="1">
      <alignment horizontal="center" wrapText="1"/>
    </xf>
    <xf numFmtId="0" fontId="44" fillId="10" borderId="1" xfId="0" applyFont="1" applyFill="1" applyBorder="1" applyAlignment="1">
      <alignment horizontal="center" wrapText="1"/>
    </xf>
    <xf numFmtId="0" fontId="44" fillId="9" borderId="1" xfId="0" applyFont="1" applyFill="1" applyBorder="1" applyAlignment="1">
      <alignment horizontal="center" wrapText="1"/>
    </xf>
    <xf numFmtId="3" fontId="44" fillId="9" borderId="1" xfId="0" applyNumberFormat="1" applyFont="1" applyFill="1" applyBorder="1" applyAlignment="1">
      <alignment horizontal="center" wrapText="1"/>
    </xf>
    <xf numFmtId="0" fontId="43" fillId="2" borderId="0" xfId="0" applyFont="1" applyFill="1" applyAlignment="1">
      <alignment horizontal="left"/>
    </xf>
    <xf numFmtId="0" fontId="20" fillId="11" borderId="0" xfId="0" applyFont="1" applyFill="1"/>
    <xf numFmtId="0" fontId="20" fillId="11" borderId="0" xfId="0" applyFont="1" applyFill="1" applyAlignment="1">
      <alignment horizontal="center"/>
    </xf>
    <xf numFmtId="0" fontId="47" fillId="11" borderId="0" xfId="0" applyFont="1" applyFill="1"/>
    <xf numFmtId="0" fontId="25" fillId="11" borderId="0" xfId="0" applyFont="1" applyFill="1"/>
    <xf numFmtId="0" fontId="48" fillId="11" borderId="0" xfId="0" applyFont="1" applyFill="1"/>
    <xf numFmtId="0" fontId="48" fillId="0" borderId="7" xfId="0" applyFont="1" applyBorder="1"/>
    <xf numFmtId="0" fontId="48" fillId="0" borderId="7" xfId="0" applyFont="1" applyBorder="1" applyAlignment="1">
      <alignment wrapText="1"/>
    </xf>
    <xf numFmtId="3" fontId="48" fillId="7" borderId="7" xfId="0" applyNumberFormat="1" applyFont="1" applyFill="1" applyBorder="1" applyAlignment="1">
      <alignment horizontal="center"/>
    </xf>
    <xf numFmtId="3" fontId="49" fillId="7" borderId="7" xfId="0" applyNumberFormat="1" applyFont="1" applyFill="1" applyBorder="1" applyAlignment="1">
      <alignment horizontal="center" vertical="center"/>
    </xf>
    <xf numFmtId="3" fontId="42" fillId="10" borderId="7" xfId="0" applyNumberFormat="1" applyFont="1" applyFill="1" applyBorder="1" applyAlignment="1">
      <alignment horizontal="center" vertical="center"/>
    </xf>
    <xf numFmtId="3" fontId="49" fillId="9" borderId="11" xfId="0" applyNumberFormat="1" applyFont="1" applyFill="1" applyBorder="1" applyAlignment="1">
      <alignment horizontal="center" vertical="center"/>
    </xf>
    <xf numFmtId="3" fontId="49" fillId="9" borderId="7" xfId="0" applyNumberFormat="1" applyFont="1" applyFill="1" applyBorder="1" applyAlignment="1">
      <alignment horizontal="center" vertical="center"/>
    </xf>
    <xf numFmtId="0" fontId="48" fillId="11" borderId="0" xfId="0" applyFont="1" applyFill="1" applyAlignment="1">
      <alignment horizontal="center"/>
    </xf>
    <xf numFmtId="3" fontId="48" fillId="7" borderId="7" xfId="1" applyNumberFormat="1" applyFont="1" applyFill="1" applyBorder="1" applyAlignment="1">
      <alignment horizontal="center"/>
    </xf>
    <xf numFmtId="165" fontId="48" fillId="7" borderId="7" xfId="0" applyNumberFormat="1" applyFont="1" applyFill="1" applyBorder="1" applyAlignment="1">
      <alignment horizontal="center"/>
    </xf>
    <xf numFmtId="0" fontId="48" fillId="7" borderId="7" xfId="0" applyFont="1" applyFill="1" applyBorder="1" applyAlignment="1">
      <alignment horizontal="center"/>
    </xf>
    <xf numFmtId="0" fontId="49" fillId="7" borderId="7" xfId="0" applyFont="1" applyFill="1" applyBorder="1" applyAlignment="1">
      <alignment horizontal="center" vertical="center"/>
    </xf>
    <xf numFmtId="4" fontId="48" fillId="7" borderId="7" xfId="0" applyNumberFormat="1" applyFont="1" applyFill="1" applyBorder="1" applyAlignment="1">
      <alignment horizontal="center"/>
    </xf>
    <xf numFmtId="49" fontId="17" fillId="0" borderId="7" xfId="2" applyNumberFormat="1" applyBorder="1" applyAlignment="1">
      <alignment wrapText="1"/>
    </xf>
    <xf numFmtId="0" fontId="48" fillId="0" borderId="7" xfId="0" applyFont="1" applyBorder="1" applyAlignment="1">
      <alignment horizontal="center"/>
    </xf>
    <xf numFmtId="14" fontId="48" fillId="0" borderId="7" xfId="0" quotePrefix="1" applyNumberFormat="1" applyFont="1" applyBorder="1"/>
    <xf numFmtId="166" fontId="48" fillId="7" borderId="7" xfId="0" applyNumberFormat="1" applyFont="1" applyFill="1" applyBorder="1" applyAlignment="1">
      <alignment horizontal="center"/>
    </xf>
    <xf numFmtId="167" fontId="48" fillId="7" borderId="7" xfId="0" applyNumberFormat="1" applyFont="1" applyFill="1" applyBorder="1" applyAlignment="1">
      <alignment horizontal="center"/>
    </xf>
    <xf numFmtId="0" fontId="48" fillId="0" borderId="7" xfId="0" quotePrefix="1" applyFont="1" applyBorder="1"/>
    <xf numFmtId="0" fontId="48" fillId="0" borderId="7" xfId="0" applyFont="1" applyBorder="1" applyAlignment="1">
      <alignment vertical="center"/>
    </xf>
    <xf numFmtId="3" fontId="48" fillId="7" borderId="7" xfId="0" applyNumberFormat="1" applyFont="1" applyFill="1" applyBorder="1" applyAlignment="1">
      <alignment horizontal="center" vertical="center"/>
    </xf>
    <xf numFmtId="11" fontId="1" fillId="3" borderId="1" xfId="0" applyNumberFormat="1" applyFont="1" applyFill="1" applyBorder="1" applyAlignment="1">
      <alignment horizontal="center" wrapText="1"/>
    </xf>
    <xf numFmtId="3" fontId="25" fillId="0" borderId="0" xfId="0" applyNumberFormat="1" applyFont="1" applyAlignment="1">
      <alignment horizontal="center"/>
    </xf>
    <xf numFmtId="0" fontId="25" fillId="2" borderId="0" xfId="0" applyFont="1" applyFill="1" applyAlignment="1">
      <alignment horizontal="left"/>
    </xf>
    <xf numFmtId="0" fontId="25" fillId="0" borderId="21" xfId="0" applyFont="1" applyBorder="1"/>
    <xf numFmtId="0" fontId="31" fillId="3" borderId="32" xfId="0" applyFont="1" applyFill="1" applyBorder="1" applyAlignment="1">
      <alignment horizontal="center" wrapText="1"/>
    </xf>
    <xf numFmtId="0" fontId="31" fillId="3" borderId="24" xfId="0" applyFont="1" applyFill="1" applyBorder="1" applyAlignment="1">
      <alignment horizontal="center" wrapText="1"/>
    </xf>
    <xf numFmtId="0" fontId="31" fillId="7" borderId="22" xfId="0" applyFont="1" applyFill="1" applyBorder="1" applyAlignment="1">
      <alignment horizontal="center" wrapText="1"/>
    </xf>
    <xf numFmtId="0" fontId="31" fillId="10" borderId="17" xfId="0" applyFont="1" applyFill="1" applyBorder="1" applyAlignment="1">
      <alignment horizontal="center" wrapText="1"/>
    </xf>
    <xf numFmtId="3" fontId="31" fillId="9" borderId="19" xfId="0" applyNumberFormat="1" applyFont="1" applyFill="1" applyBorder="1" applyAlignment="1">
      <alignment horizontal="center" wrapText="1"/>
    </xf>
    <xf numFmtId="3" fontId="31" fillId="10" borderId="17" xfId="0" applyNumberFormat="1" applyFont="1" applyFill="1" applyBorder="1" applyAlignment="1">
      <alignment horizontal="center" wrapText="1"/>
    </xf>
    <xf numFmtId="0" fontId="32" fillId="0" borderId="72" xfId="0" applyFont="1" applyBorder="1"/>
    <xf numFmtId="3" fontId="31" fillId="7" borderId="68" xfId="0" applyNumberFormat="1" applyFont="1" applyFill="1" applyBorder="1" applyAlignment="1">
      <alignment horizontal="center" wrapText="1"/>
    </xf>
    <xf numFmtId="3" fontId="31" fillId="10" borderId="69" xfId="0" applyNumberFormat="1" applyFont="1" applyFill="1" applyBorder="1" applyAlignment="1">
      <alignment horizontal="center" wrapText="1"/>
    </xf>
    <xf numFmtId="3" fontId="31" fillId="9" borderId="70" xfId="0" applyNumberFormat="1" applyFont="1" applyFill="1" applyBorder="1" applyAlignment="1">
      <alignment horizontal="center" wrapText="1"/>
    </xf>
    <xf numFmtId="3" fontId="31" fillId="9" borderId="71" xfId="0" applyNumberFormat="1" applyFont="1" applyFill="1" applyBorder="1" applyAlignment="1">
      <alignment horizontal="center" wrapText="1"/>
    </xf>
    <xf numFmtId="0" fontId="16" fillId="7" borderId="23" xfId="0" applyFont="1" applyFill="1" applyBorder="1" applyAlignment="1">
      <alignment horizontal="center" vertical="center"/>
    </xf>
    <xf numFmtId="0" fontId="16" fillId="10" borderId="4" xfId="0" applyFont="1" applyFill="1" applyBorder="1" applyAlignment="1">
      <alignment horizontal="center" vertical="center"/>
    </xf>
    <xf numFmtId="3" fontId="16" fillId="9" borderId="20" xfId="0" applyNumberFormat="1" applyFont="1" applyFill="1" applyBorder="1" applyAlignment="1">
      <alignment horizontal="center" vertical="center"/>
    </xf>
    <xf numFmtId="3" fontId="16" fillId="10" borderId="4" xfId="0" applyNumberFormat="1" applyFont="1" applyFill="1" applyBorder="1" applyAlignment="1">
      <alignment horizontal="center" vertical="center"/>
    </xf>
    <xf numFmtId="3" fontId="25" fillId="7" borderId="76" xfId="0" applyNumberFormat="1" applyFont="1" applyFill="1" applyBorder="1" applyAlignment="1">
      <alignment horizontal="center" vertical="center"/>
    </xf>
    <xf numFmtId="3" fontId="25" fillId="10" borderId="67" xfId="0" applyNumberFormat="1" applyFont="1" applyFill="1" applyBorder="1" applyAlignment="1">
      <alignment horizontal="center" vertical="center"/>
    </xf>
    <xf numFmtId="3" fontId="25" fillId="9" borderId="67" xfId="0" applyNumberFormat="1" applyFont="1" applyFill="1" applyBorder="1" applyAlignment="1">
      <alignment horizontal="center" vertical="center"/>
    </xf>
    <xf numFmtId="3" fontId="25" fillId="7" borderId="67" xfId="0" applyNumberFormat="1" applyFont="1" applyFill="1" applyBorder="1" applyAlignment="1">
      <alignment horizontal="center" vertical="center"/>
    </xf>
    <xf numFmtId="3" fontId="25" fillId="9" borderId="77" xfId="0" applyNumberFormat="1" applyFont="1" applyFill="1" applyBorder="1" applyAlignment="1">
      <alignment horizontal="center" vertical="center"/>
    </xf>
    <xf numFmtId="3" fontId="25" fillId="7" borderId="66" xfId="0" applyNumberFormat="1" applyFont="1" applyFill="1" applyBorder="1" applyAlignment="1">
      <alignment horizontal="center" vertical="center"/>
    </xf>
    <xf numFmtId="3" fontId="25" fillId="10" borderId="64" xfId="0" applyNumberFormat="1" applyFont="1" applyFill="1" applyBorder="1" applyAlignment="1">
      <alignment horizontal="center" vertical="center"/>
    </xf>
    <xf numFmtId="3" fontId="25" fillId="9" borderId="64" xfId="0" applyNumberFormat="1" applyFont="1" applyFill="1" applyBorder="1" applyAlignment="1">
      <alignment horizontal="center" vertical="center"/>
    </xf>
    <xf numFmtId="3" fontId="25" fillId="7" borderId="64" xfId="0" applyNumberFormat="1" applyFont="1" applyFill="1" applyBorder="1" applyAlignment="1">
      <alignment horizontal="center" vertical="center"/>
    </xf>
    <xf numFmtId="3" fontId="25" fillId="9" borderId="78" xfId="0" applyNumberFormat="1" applyFont="1" applyFill="1" applyBorder="1" applyAlignment="1">
      <alignment horizontal="center" vertical="center"/>
    </xf>
    <xf numFmtId="0" fontId="16" fillId="9" borderId="20" xfId="0" applyFont="1" applyFill="1" applyBorder="1" applyAlignment="1">
      <alignment horizontal="center" vertical="center"/>
    </xf>
    <xf numFmtId="0" fontId="25" fillId="7" borderId="66" xfId="0" applyFont="1" applyFill="1" applyBorder="1" applyAlignment="1">
      <alignment horizontal="center" vertical="center"/>
    </xf>
    <xf numFmtId="0" fontId="25" fillId="10" borderId="64" xfId="0" applyFont="1" applyFill="1" applyBorder="1" applyAlignment="1">
      <alignment horizontal="center" vertical="center"/>
    </xf>
    <xf numFmtId="0" fontId="25" fillId="9" borderId="64" xfId="0" applyFont="1" applyFill="1" applyBorder="1" applyAlignment="1">
      <alignment horizontal="center" vertical="center"/>
    </xf>
    <xf numFmtId="0" fontId="25" fillId="7" borderId="64" xfId="0" applyFont="1" applyFill="1" applyBorder="1" applyAlignment="1">
      <alignment horizontal="center" vertical="center"/>
    </xf>
    <xf numFmtId="0" fontId="25" fillId="9" borderId="78" xfId="0" applyFont="1" applyFill="1" applyBorder="1" applyAlignment="1">
      <alignment horizontal="center" vertical="center"/>
    </xf>
    <xf numFmtId="3" fontId="16" fillId="7" borderId="23" xfId="0" applyNumberFormat="1" applyFont="1" applyFill="1" applyBorder="1" applyAlignment="1">
      <alignment horizontal="center" vertical="center"/>
    </xf>
    <xf numFmtId="0" fontId="13" fillId="11" borderId="21" xfId="0" applyFont="1" applyFill="1" applyBorder="1"/>
    <xf numFmtId="0" fontId="25" fillId="11" borderId="21" xfId="0" applyFont="1" applyFill="1" applyBorder="1"/>
    <xf numFmtId="0" fontId="25" fillId="11" borderId="72" xfId="0" applyFont="1" applyFill="1" applyBorder="1"/>
    <xf numFmtId="0" fontId="25" fillId="0" borderId="18" xfId="0" applyFont="1" applyBorder="1"/>
    <xf numFmtId="0" fontId="16" fillId="7" borderId="82" xfId="0" applyFont="1" applyFill="1" applyBorder="1" applyAlignment="1">
      <alignment horizontal="center" vertical="center"/>
    </xf>
    <xf numFmtId="0" fontId="16" fillId="10" borderId="83" xfId="0" applyFont="1" applyFill="1" applyBorder="1" applyAlignment="1">
      <alignment horizontal="center" vertical="center"/>
    </xf>
    <xf numFmtId="3" fontId="16" fillId="9" borderId="84" xfId="0" applyNumberFormat="1" applyFont="1" applyFill="1" applyBorder="1" applyAlignment="1">
      <alignment horizontal="center" vertical="center"/>
    </xf>
    <xf numFmtId="3" fontId="16" fillId="10" borderId="83" xfId="0" applyNumberFormat="1" applyFont="1" applyFill="1" applyBorder="1" applyAlignment="1">
      <alignment horizontal="center" vertical="center"/>
    </xf>
    <xf numFmtId="3" fontId="16" fillId="9" borderId="85" xfId="0" applyNumberFormat="1" applyFont="1" applyFill="1" applyBorder="1" applyAlignment="1">
      <alignment horizontal="center" vertical="center"/>
    </xf>
    <xf numFmtId="0" fontId="25" fillId="0" borderId="72" xfId="0" applyFont="1" applyBorder="1"/>
    <xf numFmtId="3" fontId="25" fillId="7" borderId="79" xfId="0" applyNumberFormat="1" applyFont="1" applyFill="1" applyBorder="1" applyAlignment="1">
      <alignment horizontal="center" vertical="center"/>
    </xf>
    <xf numFmtId="3" fontId="25" fillId="10" borderId="80" xfId="0" applyNumberFormat="1" applyFont="1" applyFill="1" applyBorder="1" applyAlignment="1">
      <alignment horizontal="center" vertical="center"/>
    </xf>
    <xf numFmtId="3" fontId="25" fillId="9" borderId="80" xfId="0" applyNumberFormat="1" applyFont="1" applyFill="1" applyBorder="1" applyAlignment="1">
      <alignment horizontal="center" vertical="center"/>
    </xf>
    <xf numFmtId="3" fontId="25" fillId="7" borderId="80" xfId="0" applyNumberFormat="1" applyFont="1" applyFill="1" applyBorder="1" applyAlignment="1">
      <alignment horizontal="center" vertical="center"/>
    </xf>
    <xf numFmtId="3" fontId="25" fillId="9" borderId="81" xfId="0" applyNumberFormat="1" applyFont="1" applyFill="1" applyBorder="1" applyAlignment="1">
      <alignment horizontal="center" vertical="center"/>
    </xf>
    <xf numFmtId="0" fontId="16" fillId="0" borderId="0" xfId="0" applyFont="1" applyAlignment="1">
      <alignment horizontal="center" vertical="center"/>
    </xf>
    <xf numFmtId="3" fontId="16" fillId="0" borderId="0" xfId="0" applyNumberFormat="1" applyFont="1" applyAlignment="1">
      <alignment horizontal="center" vertical="center"/>
    </xf>
    <xf numFmtId="3" fontId="25" fillId="0" borderId="0" xfId="0" applyNumberFormat="1" applyFont="1" applyAlignment="1">
      <alignment horizontal="center" vertical="center"/>
    </xf>
    <xf numFmtId="0" fontId="13" fillId="11" borderId="0" xfId="0" applyFont="1" applyFill="1"/>
    <xf numFmtId="0" fontId="25" fillId="2" borderId="21" xfId="0" applyFont="1" applyFill="1" applyBorder="1" applyAlignment="1">
      <alignment horizontal="left"/>
    </xf>
    <xf numFmtId="0" fontId="25" fillId="10" borderId="0" xfId="0" applyFont="1" applyFill="1" applyAlignment="1">
      <alignment horizontal="left"/>
    </xf>
    <xf numFmtId="3" fontId="25" fillId="2" borderId="0" xfId="0" applyNumberFormat="1" applyFont="1" applyFill="1" applyAlignment="1">
      <alignment horizontal="left"/>
    </xf>
    <xf numFmtId="3" fontId="25" fillId="10" borderId="0" xfId="0" applyNumberFormat="1" applyFont="1" applyFill="1" applyAlignment="1">
      <alignment horizontal="left"/>
    </xf>
    <xf numFmtId="0" fontId="25" fillId="2" borderId="25" xfId="0" applyFont="1" applyFill="1" applyBorder="1" applyAlignment="1">
      <alignment horizontal="left"/>
    </xf>
    <xf numFmtId="3" fontId="25" fillId="2" borderId="0" xfId="0" applyNumberFormat="1" applyFont="1" applyFill="1" applyAlignment="1">
      <alignment horizontal="center"/>
    </xf>
    <xf numFmtId="3" fontId="25" fillId="10" borderId="0" xfId="0" applyNumberFormat="1" applyFont="1" applyFill="1" applyAlignment="1">
      <alignment horizontal="center"/>
    </xf>
    <xf numFmtId="3" fontId="25" fillId="2" borderId="21" xfId="0" applyNumberFormat="1" applyFont="1" applyFill="1" applyBorder="1" applyAlignment="1">
      <alignment horizontal="center"/>
    </xf>
    <xf numFmtId="3" fontId="25" fillId="2" borderId="28" xfId="0" applyNumberFormat="1" applyFont="1" applyFill="1" applyBorder="1" applyAlignment="1">
      <alignment horizontal="center"/>
    </xf>
    <xf numFmtId="0" fontId="16" fillId="7" borderId="0" xfId="0" applyFont="1" applyFill="1" applyAlignment="1">
      <alignment horizontal="center" vertical="center"/>
    </xf>
    <xf numFmtId="0" fontId="16" fillId="10" borderId="0" xfId="0" applyFont="1" applyFill="1" applyAlignment="1">
      <alignment horizontal="center" vertical="center"/>
    </xf>
    <xf numFmtId="0" fontId="16" fillId="9" borderId="0" xfId="0" applyFont="1" applyFill="1" applyAlignment="1">
      <alignment horizontal="center" vertical="center"/>
    </xf>
    <xf numFmtId="0" fontId="25" fillId="7" borderId="0" xfId="0" applyFont="1" applyFill="1" applyAlignment="1">
      <alignment horizontal="center" vertical="center"/>
    </xf>
    <xf numFmtId="0" fontId="25" fillId="10" borderId="0" xfId="0" applyFont="1" applyFill="1" applyAlignment="1">
      <alignment horizontal="center" vertical="center"/>
    </xf>
    <xf numFmtId="0" fontId="25" fillId="9" borderId="0" xfId="0" applyFont="1" applyFill="1" applyAlignment="1">
      <alignment horizontal="center" vertical="center"/>
    </xf>
    <xf numFmtId="3" fontId="16" fillId="9" borderId="0" xfId="0" applyNumberFormat="1" applyFont="1" applyFill="1" applyAlignment="1">
      <alignment horizontal="center" vertical="center"/>
    </xf>
    <xf numFmtId="3" fontId="16" fillId="10" borderId="0" xfId="0" applyNumberFormat="1" applyFont="1" applyFill="1" applyAlignment="1">
      <alignment horizontal="center" vertical="center"/>
    </xf>
    <xf numFmtId="0" fontId="53" fillId="0" borderId="21" xfId="0" applyFont="1" applyBorder="1"/>
    <xf numFmtId="0" fontId="54" fillId="0" borderId="0" xfId="0" applyFont="1"/>
    <xf numFmtId="0" fontId="54" fillId="0" borderId="0" xfId="0" applyFont="1" applyAlignment="1">
      <alignment horizontal="center"/>
    </xf>
    <xf numFmtId="3" fontId="54" fillId="0" borderId="0" xfId="0" applyNumberFormat="1" applyFont="1" applyAlignment="1">
      <alignment horizontal="center"/>
    </xf>
    <xf numFmtId="0" fontId="54" fillId="0" borderId="21" xfId="0" applyFont="1" applyBorder="1"/>
    <xf numFmtId="0" fontId="57" fillId="3" borderId="32" xfId="0" applyFont="1" applyFill="1" applyBorder="1" applyAlignment="1">
      <alignment horizontal="center" wrapText="1"/>
    </xf>
    <xf numFmtId="0" fontId="57" fillId="3" borderId="24" xfId="0" applyFont="1" applyFill="1" applyBorder="1" applyAlignment="1">
      <alignment horizontal="center" wrapText="1"/>
    </xf>
    <xf numFmtId="0" fontId="57" fillId="7" borderId="22" xfId="0" applyFont="1" applyFill="1" applyBorder="1" applyAlignment="1">
      <alignment horizontal="center" wrapText="1"/>
    </xf>
    <xf numFmtId="0" fontId="57" fillId="10" borderId="17" xfId="0" applyFont="1" applyFill="1" applyBorder="1" applyAlignment="1">
      <alignment horizontal="center" wrapText="1"/>
    </xf>
    <xf numFmtId="3" fontId="57" fillId="9" borderId="19" xfId="0" applyNumberFormat="1" applyFont="1" applyFill="1" applyBorder="1" applyAlignment="1">
      <alignment horizontal="center" wrapText="1"/>
    </xf>
    <xf numFmtId="3" fontId="57" fillId="10" borderId="17" xfId="0" applyNumberFormat="1" applyFont="1" applyFill="1" applyBorder="1" applyAlignment="1">
      <alignment horizontal="center" wrapText="1"/>
    </xf>
    <xf numFmtId="0" fontId="59" fillId="0" borderId="72" xfId="0" applyFont="1" applyBorder="1"/>
    <xf numFmtId="3" fontId="57" fillId="7" borderId="68" xfId="0" applyNumberFormat="1" applyFont="1" applyFill="1" applyBorder="1" applyAlignment="1">
      <alignment horizontal="center" wrapText="1"/>
    </xf>
    <xf numFmtId="3" fontId="57" fillId="10" borderId="69" xfId="0" applyNumberFormat="1" applyFont="1" applyFill="1" applyBorder="1" applyAlignment="1">
      <alignment horizontal="center" wrapText="1"/>
    </xf>
    <xf numFmtId="3" fontId="57" fillId="9" borderId="70" xfId="0" applyNumberFormat="1" applyFont="1" applyFill="1" applyBorder="1" applyAlignment="1">
      <alignment horizontal="center" wrapText="1"/>
    </xf>
    <xf numFmtId="3" fontId="57" fillId="9" borderId="71" xfId="0" applyNumberFormat="1" applyFont="1" applyFill="1" applyBorder="1" applyAlignment="1">
      <alignment horizontal="center" wrapText="1"/>
    </xf>
    <xf numFmtId="0" fontId="53" fillId="7" borderId="23" xfId="0" applyFont="1" applyFill="1" applyBorder="1" applyAlignment="1">
      <alignment horizontal="center" vertical="center"/>
    </xf>
    <xf numFmtId="0" fontId="53" fillId="10" borderId="4" xfId="0" applyFont="1" applyFill="1" applyBorder="1" applyAlignment="1">
      <alignment horizontal="center" vertical="center"/>
    </xf>
    <xf numFmtId="3" fontId="53" fillId="9" borderId="20" xfId="0" applyNumberFormat="1" applyFont="1" applyFill="1" applyBorder="1" applyAlignment="1">
      <alignment horizontal="center" vertical="center"/>
    </xf>
    <xf numFmtId="3" fontId="53" fillId="10" borderId="4" xfId="0" applyNumberFormat="1" applyFont="1" applyFill="1" applyBorder="1" applyAlignment="1">
      <alignment horizontal="center" vertical="center"/>
    </xf>
    <xf numFmtId="3" fontId="54" fillId="7" borderId="66" xfId="0" applyNumberFormat="1" applyFont="1" applyFill="1" applyBorder="1" applyAlignment="1">
      <alignment horizontal="center" vertical="center"/>
    </xf>
    <xf numFmtId="3" fontId="54" fillId="10" borderId="64" xfId="0" applyNumberFormat="1" applyFont="1" applyFill="1" applyBorder="1" applyAlignment="1">
      <alignment horizontal="center" vertical="center"/>
    </xf>
    <xf numFmtId="3" fontId="54" fillId="9" borderId="64" xfId="0" applyNumberFormat="1" applyFont="1" applyFill="1" applyBorder="1" applyAlignment="1">
      <alignment horizontal="center" vertical="center"/>
    </xf>
    <xf numFmtId="3" fontId="54" fillId="7" borderId="64" xfId="0" applyNumberFormat="1" applyFont="1" applyFill="1" applyBorder="1" applyAlignment="1">
      <alignment horizontal="center" vertical="center"/>
    </xf>
    <xf numFmtId="3" fontId="54" fillId="9" borderId="78" xfId="0" applyNumberFormat="1" applyFont="1" applyFill="1" applyBorder="1" applyAlignment="1">
      <alignment horizontal="center" vertical="center"/>
    </xf>
    <xf numFmtId="3" fontId="53" fillId="7" borderId="23" xfId="0" applyNumberFormat="1" applyFont="1" applyFill="1" applyBorder="1" applyAlignment="1">
      <alignment horizontal="center" vertical="center"/>
    </xf>
    <xf numFmtId="0" fontId="54" fillId="7" borderId="66" xfId="0" applyFont="1" applyFill="1" applyBorder="1" applyAlignment="1">
      <alignment horizontal="center" vertical="center"/>
    </xf>
    <xf numFmtId="0" fontId="54" fillId="10" borderId="64" xfId="0" applyFont="1" applyFill="1" applyBorder="1" applyAlignment="1">
      <alignment horizontal="center" vertical="center"/>
    </xf>
    <xf numFmtId="0" fontId="54" fillId="9" borderId="64" xfId="0" applyFont="1" applyFill="1" applyBorder="1" applyAlignment="1">
      <alignment horizontal="center" vertical="center"/>
    </xf>
    <xf numFmtId="0" fontId="54" fillId="7" borderId="64" xfId="0" applyFont="1" applyFill="1" applyBorder="1" applyAlignment="1">
      <alignment horizontal="center" vertical="center"/>
    </xf>
    <xf numFmtId="0" fontId="53" fillId="9" borderId="20" xfId="0" applyFont="1" applyFill="1" applyBorder="1" applyAlignment="1">
      <alignment horizontal="center" vertical="center"/>
    </xf>
    <xf numFmtId="4" fontId="11" fillId="7" borderId="0" xfId="0" applyNumberFormat="1" applyFont="1" applyFill="1" applyAlignment="1">
      <alignment horizontal="center" vertical="center"/>
    </xf>
    <xf numFmtId="4" fontId="11" fillId="7" borderId="21" xfId="0" applyNumberFormat="1" applyFont="1" applyFill="1" applyBorder="1" applyAlignment="1">
      <alignment horizontal="center" vertical="center"/>
    </xf>
    <xf numFmtId="165" fontId="25" fillId="7" borderId="66" xfId="0" applyNumberFormat="1" applyFont="1" applyFill="1" applyBorder="1" applyAlignment="1">
      <alignment horizontal="center" vertical="center"/>
    </xf>
    <xf numFmtId="4" fontId="25" fillId="7" borderId="66" xfId="0" applyNumberFormat="1" applyFont="1" applyFill="1" applyBorder="1" applyAlignment="1">
      <alignment horizontal="center" vertical="center"/>
    </xf>
    <xf numFmtId="165" fontId="25" fillId="7" borderId="64" xfId="0" applyNumberFormat="1" applyFont="1" applyFill="1" applyBorder="1" applyAlignment="1">
      <alignment horizontal="center" vertical="center"/>
    </xf>
    <xf numFmtId="4" fontId="25" fillId="7" borderId="64" xfId="0" applyNumberFormat="1" applyFont="1" applyFill="1" applyBorder="1" applyAlignment="1">
      <alignment horizontal="center" vertical="center"/>
    </xf>
    <xf numFmtId="2" fontId="16" fillId="7" borderId="23" xfId="0" applyNumberFormat="1" applyFont="1" applyFill="1" applyBorder="1" applyAlignment="1">
      <alignment horizontal="center" vertical="center"/>
    </xf>
    <xf numFmtId="164" fontId="16" fillId="7" borderId="23" xfId="0" applyNumberFormat="1" applyFont="1" applyFill="1" applyBorder="1" applyAlignment="1">
      <alignment horizontal="center" vertical="center"/>
    </xf>
    <xf numFmtId="2" fontId="16" fillId="10" borderId="4" xfId="0" applyNumberFormat="1" applyFont="1" applyFill="1" applyBorder="1" applyAlignment="1">
      <alignment horizontal="center" vertical="center"/>
    </xf>
    <xf numFmtId="164" fontId="16" fillId="10" borderId="4" xfId="0" applyNumberFormat="1" applyFont="1" applyFill="1" applyBorder="1" applyAlignment="1">
      <alignment horizontal="center" vertical="center"/>
    </xf>
    <xf numFmtId="165" fontId="16" fillId="9" borderId="20" xfId="0" applyNumberFormat="1" applyFont="1" applyFill="1" applyBorder="1" applyAlignment="1">
      <alignment horizontal="center" vertical="center"/>
    </xf>
    <xf numFmtId="171" fontId="25" fillId="7" borderId="66" xfId="0" applyNumberFormat="1" applyFont="1" applyFill="1" applyBorder="1" applyAlignment="1">
      <alignment horizontal="center" vertical="center"/>
    </xf>
    <xf numFmtId="169" fontId="25" fillId="7" borderId="66" xfId="0" applyNumberFormat="1" applyFont="1" applyFill="1" applyBorder="1" applyAlignment="1">
      <alignment horizontal="center" vertical="center"/>
    </xf>
    <xf numFmtId="2" fontId="25" fillId="7" borderId="66" xfId="0" applyNumberFormat="1" applyFont="1" applyFill="1" applyBorder="1" applyAlignment="1">
      <alignment horizontal="center" vertical="center"/>
    </xf>
    <xf numFmtId="164" fontId="25" fillId="7" borderId="66" xfId="0" applyNumberFormat="1" applyFont="1" applyFill="1" applyBorder="1" applyAlignment="1">
      <alignment horizontal="center" vertical="center"/>
    </xf>
    <xf numFmtId="171" fontId="25" fillId="7" borderId="64" xfId="0" applyNumberFormat="1" applyFont="1" applyFill="1" applyBorder="1" applyAlignment="1">
      <alignment horizontal="center" vertical="center"/>
    </xf>
    <xf numFmtId="169" fontId="25" fillId="7" borderId="64" xfId="0" applyNumberFormat="1" applyFont="1" applyFill="1" applyBorder="1" applyAlignment="1">
      <alignment horizontal="center" vertical="center"/>
    </xf>
    <xf numFmtId="2" fontId="25" fillId="7" borderId="64" xfId="0" applyNumberFormat="1" applyFont="1" applyFill="1" applyBorder="1" applyAlignment="1">
      <alignment horizontal="center" vertical="center"/>
    </xf>
    <xf numFmtId="164" fontId="25" fillId="7" borderId="64" xfId="0" applyNumberFormat="1" applyFont="1" applyFill="1" applyBorder="1" applyAlignment="1">
      <alignment horizontal="center" vertical="center"/>
    </xf>
    <xf numFmtId="165" fontId="16" fillId="10" borderId="4" xfId="0" applyNumberFormat="1" applyFont="1" applyFill="1" applyBorder="1" applyAlignment="1">
      <alignment horizontal="center" vertical="center"/>
    </xf>
    <xf numFmtId="4" fontId="16" fillId="9" borderId="20" xfId="0" applyNumberFormat="1" applyFont="1" applyFill="1" applyBorder="1" applyAlignment="1">
      <alignment horizontal="center" vertical="center"/>
    </xf>
    <xf numFmtId="166" fontId="16" fillId="9" borderId="20" xfId="0" applyNumberFormat="1" applyFont="1" applyFill="1" applyBorder="1" applyAlignment="1">
      <alignment horizontal="center" vertical="center"/>
    </xf>
    <xf numFmtId="166" fontId="25" fillId="7" borderId="66" xfId="0" applyNumberFormat="1" applyFont="1" applyFill="1" applyBorder="1" applyAlignment="1">
      <alignment horizontal="center" vertical="center"/>
    </xf>
    <xf numFmtId="166" fontId="25" fillId="7" borderId="64" xfId="0" applyNumberFormat="1" applyFont="1" applyFill="1" applyBorder="1" applyAlignment="1">
      <alignment horizontal="center" vertical="center"/>
    </xf>
    <xf numFmtId="171" fontId="16" fillId="7" borderId="23" xfId="0" applyNumberFormat="1" applyFont="1" applyFill="1" applyBorder="1" applyAlignment="1">
      <alignment horizontal="center" vertical="center"/>
    </xf>
    <xf numFmtId="169" fontId="16" fillId="7" borderId="23" xfId="0" applyNumberFormat="1" applyFont="1" applyFill="1" applyBorder="1" applyAlignment="1">
      <alignment horizontal="center" vertical="center"/>
    </xf>
    <xf numFmtId="165" fontId="25" fillId="10" borderId="64" xfId="0" applyNumberFormat="1" applyFont="1" applyFill="1" applyBorder="1" applyAlignment="1">
      <alignment horizontal="center" vertical="center"/>
    </xf>
    <xf numFmtId="165" fontId="25" fillId="9" borderId="78" xfId="0" applyNumberFormat="1" applyFont="1" applyFill="1" applyBorder="1" applyAlignment="1">
      <alignment horizontal="center" vertical="center"/>
    </xf>
    <xf numFmtId="4" fontId="16" fillId="10" borderId="4" xfId="0" applyNumberFormat="1" applyFont="1" applyFill="1" applyBorder="1" applyAlignment="1">
      <alignment horizontal="center" vertical="center"/>
    </xf>
    <xf numFmtId="4" fontId="16" fillId="7" borderId="23" xfId="0" applyNumberFormat="1" applyFont="1" applyFill="1" applyBorder="1" applyAlignment="1">
      <alignment horizontal="center" vertical="center"/>
    </xf>
    <xf numFmtId="166" fontId="16" fillId="10" borderId="4" xfId="0" applyNumberFormat="1" applyFont="1" applyFill="1" applyBorder="1" applyAlignment="1">
      <alignment horizontal="center" vertical="center"/>
    </xf>
    <xf numFmtId="167" fontId="16" fillId="9" borderId="20" xfId="0" applyNumberFormat="1" applyFont="1" applyFill="1" applyBorder="1" applyAlignment="1">
      <alignment horizontal="center" vertical="center"/>
    </xf>
    <xf numFmtId="167" fontId="16" fillId="7" borderId="23" xfId="0" applyNumberFormat="1" applyFont="1" applyFill="1" applyBorder="1" applyAlignment="1">
      <alignment horizontal="center" vertical="center"/>
    </xf>
    <xf numFmtId="167" fontId="16" fillId="10" borderId="4" xfId="0" applyNumberFormat="1" applyFont="1" applyFill="1" applyBorder="1" applyAlignment="1">
      <alignment horizontal="center" vertical="center"/>
    </xf>
    <xf numFmtId="173" fontId="16" fillId="7" borderId="23" xfId="0" applyNumberFormat="1" applyFont="1" applyFill="1" applyBorder="1" applyAlignment="1">
      <alignment horizontal="center" vertical="center"/>
    </xf>
    <xf numFmtId="172" fontId="16" fillId="10" borderId="4" xfId="0" applyNumberFormat="1" applyFont="1" applyFill="1" applyBorder="1" applyAlignment="1">
      <alignment horizontal="center" vertical="center"/>
    </xf>
    <xf numFmtId="164" fontId="16" fillId="9" borderId="20" xfId="0" applyNumberFormat="1" applyFont="1" applyFill="1" applyBorder="1" applyAlignment="1">
      <alignment horizontal="center" vertical="center"/>
    </xf>
    <xf numFmtId="172" fontId="16" fillId="9" borderId="20" xfId="0" applyNumberFormat="1" applyFont="1" applyFill="1" applyBorder="1" applyAlignment="1">
      <alignment horizontal="center" vertical="center"/>
    </xf>
    <xf numFmtId="173" fontId="16" fillId="9" borderId="20" xfId="0" applyNumberFormat="1" applyFont="1" applyFill="1" applyBorder="1" applyAlignment="1">
      <alignment horizontal="center" vertical="center"/>
    </xf>
    <xf numFmtId="173" fontId="16" fillId="10" borderId="4" xfId="0" applyNumberFormat="1" applyFont="1" applyFill="1" applyBorder="1" applyAlignment="1">
      <alignment horizontal="center" vertical="center"/>
    </xf>
    <xf numFmtId="165" fontId="53" fillId="9" borderId="20" xfId="0" applyNumberFormat="1" applyFont="1" applyFill="1" applyBorder="1" applyAlignment="1">
      <alignment horizontal="center" vertical="center"/>
    </xf>
    <xf numFmtId="165" fontId="53" fillId="7" borderId="23" xfId="0" applyNumberFormat="1" applyFont="1" applyFill="1" applyBorder="1" applyAlignment="1">
      <alignment horizontal="center" vertical="center"/>
    </xf>
    <xf numFmtId="165" fontId="54" fillId="7" borderId="66" xfId="0" applyNumberFormat="1" applyFont="1" applyFill="1" applyBorder="1" applyAlignment="1">
      <alignment horizontal="center" vertical="center"/>
    </xf>
    <xf numFmtId="165" fontId="54" fillId="9" borderId="64" xfId="0" applyNumberFormat="1" applyFont="1" applyFill="1" applyBorder="1" applyAlignment="1">
      <alignment horizontal="center" vertical="center"/>
    </xf>
    <xf numFmtId="165" fontId="54" fillId="7" borderId="64" xfId="0" applyNumberFormat="1" applyFont="1" applyFill="1" applyBorder="1" applyAlignment="1">
      <alignment horizontal="center" vertical="center"/>
    </xf>
    <xf numFmtId="4" fontId="53" fillId="9" borderId="20" xfId="0" applyNumberFormat="1" applyFont="1" applyFill="1" applyBorder="1" applyAlignment="1">
      <alignment horizontal="center" vertical="center"/>
    </xf>
    <xf numFmtId="165" fontId="25" fillId="9" borderId="64" xfId="0" applyNumberFormat="1" applyFont="1" applyFill="1" applyBorder="1" applyAlignment="1">
      <alignment horizontal="center" vertical="center"/>
    </xf>
    <xf numFmtId="0" fontId="9" fillId="7" borderId="0" xfId="0" applyFont="1" applyFill="1" applyAlignment="1">
      <alignment horizontal="center" wrapText="1"/>
    </xf>
    <xf numFmtId="0" fontId="60" fillId="2" borderId="0" xfId="0" applyFont="1" applyFill="1" applyAlignment="1">
      <alignment horizontal="left"/>
    </xf>
    <xf numFmtId="0" fontId="9" fillId="10" borderId="0" xfId="0" applyFont="1" applyFill="1" applyAlignment="1">
      <alignment horizontal="center" wrapText="1"/>
    </xf>
    <xf numFmtId="0" fontId="9" fillId="9" borderId="0" xfId="0" applyFont="1" applyFill="1" applyAlignment="1">
      <alignment horizontal="center" wrapText="1"/>
    </xf>
    <xf numFmtId="0" fontId="53" fillId="11" borderId="0" xfId="0" applyFont="1" applyFill="1" applyAlignment="1">
      <alignment horizontal="center" vertical="center"/>
    </xf>
    <xf numFmtId="3" fontId="53" fillId="11" borderId="0" xfId="0" applyNumberFormat="1" applyFont="1" applyFill="1" applyAlignment="1">
      <alignment horizontal="center" vertical="center"/>
    </xf>
    <xf numFmtId="0" fontId="54" fillId="11" borderId="21" xfId="0" applyFont="1" applyFill="1" applyBorder="1"/>
    <xf numFmtId="3" fontId="54" fillId="11" borderId="21" xfId="0" applyNumberFormat="1" applyFont="1" applyFill="1" applyBorder="1" applyAlignment="1">
      <alignment horizontal="center" vertical="center"/>
    </xf>
    <xf numFmtId="3" fontId="54" fillId="11" borderId="0" xfId="0" applyNumberFormat="1" applyFont="1" applyFill="1" applyAlignment="1">
      <alignment horizontal="center" vertical="center"/>
    </xf>
    <xf numFmtId="174" fontId="16" fillId="10" borderId="4" xfId="1" applyNumberFormat="1" applyFont="1" applyFill="1" applyBorder="1" applyAlignment="1">
      <alignment horizontal="center" vertical="center"/>
    </xf>
    <xf numFmtId="165" fontId="16" fillId="7" borderId="23" xfId="0" applyNumberFormat="1" applyFont="1" applyFill="1" applyBorder="1" applyAlignment="1">
      <alignment horizontal="center" vertical="center"/>
    </xf>
    <xf numFmtId="3" fontId="16" fillId="7" borderId="23" xfId="1" applyNumberFormat="1" applyFont="1" applyFill="1" applyBorder="1" applyAlignment="1">
      <alignment horizontal="center" vertical="center"/>
    </xf>
    <xf numFmtId="3" fontId="16" fillId="10" borderId="4" xfId="1" applyNumberFormat="1" applyFont="1" applyFill="1" applyBorder="1" applyAlignment="1">
      <alignment horizontal="center" vertical="center"/>
    </xf>
    <xf numFmtId="175" fontId="16" fillId="7" borderId="23" xfId="0" applyNumberFormat="1" applyFont="1" applyFill="1" applyBorder="1" applyAlignment="1">
      <alignment horizontal="center" vertical="center"/>
    </xf>
    <xf numFmtId="176" fontId="25" fillId="9" borderId="64" xfId="0" applyNumberFormat="1" applyFont="1" applyFill="1" applyBorder="1" applyAlignment="1">
      <alignment horizontal="center" vertical="center"/>
    </xf>
    <xf numFmtId="176" fontId="25" fillId="9" borderId="78" xfId="0" applyNumberFormat="1" applyFont="1" applyFill="1" applyBorder="1" applyAlignment="1">
      <alignment horizontal="center" vertical="center"/>
    </xf>
    <xf numFmtId="0" fontId="12" fillId="11" borderId="0" xfId="0" applyFont="1" applyFill="1" applyAlignment="1">
      <alignment horizontal="center"/>
    </xf>
    <xf numFmtId="3" fontId="20" fillId="0" borderId="0" xfId="0" applyNumberFormat="1" applyFont="1" applyFill="1"/>
    <xf numFmtId="0" fontId="20" fillId="0" borderId="0" xfId="0" applyFont="1" applyFill="1"/>
    <xf numFmtId="0" fontId="20" fillId="0" borderId="0" xfId="0" applyFont="1" applyFill="1" applyAlignment="1">
      <alignment horizontal="center"/>
    </xf>
    <xf numFmtId="3" fontId="20" fillId="11" borderId="0" xfId="0" applyNumberFormat="1" applyFont="1" applyFill="1"/>
    <xf numFmtId="0" fontId="0" fillId="11" borderId="0" xfId="0" applyFill="1" applyAlignment="1">
      <alignment horizontal="left"/>
    </xf>
    <xf numFmtId="0" fontId="0" fillId="15" borderId="5" xfId="0" applyFill="1" applyBorder="1" applyAlignment="1">
      <alignment horizontal="left" wrapText="1"/>
    </xf>
    <xf numFmtId="0" fontId="16" fillId="0" borderId="0" xfId="0" applyFont="1" applyAlignment="1">
      <alignment horizontal="left"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Alignment="1">
      <alignment horizontal="center" vertical="center" wrapText="1"/>
    </xf>
    <xf numFmtId="0" fontId="32" fillId="9" borderId="33" xfId="0" applyFont="1" applyFill="1" applyBorder="1" applyAlignment="1">
      <alignment horizontal="center" vertical="center" wrapText="1"/>
    </xf>
    <xf numFmtId="0" fontId="32" fillId="9" borderId="0" xfId="0" applyFont="1" applyFill="1" applyAlignment="1">
      <alignment horizontal="center" vertical="center" wrapText="1"/>
    </xf>
    <xf numFmtId="0" fontId="32" fillId="9" borderId="34"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8" borderId="0" xfId="0" applyFont="1" applyFill="1" applyAlignment="1">
      <alignment horizontal="center" vertical="center" wrapText="1"/>
    </xf>
    <xf numFmtId="0" fontId="32" fillId="8" borderId="34"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0" xfId="0" applyFont="1" applyFill="1" applyAlignment="1">
      <alignment horizontal="center" vertical="center" wrapText="1"/>
    </xf>
    <xf numFmtId="0" fontId="32" fillId="16" borderId="34"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0" xfId="0" applyFont="1" applyFill="1" applyAlignment="1">
      <alignment horizontal="center" vertical="center" wrapText="1"/>
    </xf>
    <xf numFmtId="0" fontId="32" fillId="10" borderId="34"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6" xfId="0" applyFont="1" applyBorder="1" applyAlignment="1">
      <alignment horizontal="center" vertical="center" wrapText="1"/>
    </xf>
    <xf numFmtId="0" fontId="32" fillId="18" borderId="35" xfId="0" applyFont="1" applyFill="1" applyBorder="1" applyAlignment="1">
      <alignment horizontal="center" vertical="center" wrapText="1"/>
    </xf>
    <xf numFmtId="0" fontId="32" fillId="18" borderId="6" xfId="0" applyFont="1" applyFill="1" applyBorder="1" applyAlignment="1">
      <alignment horizontal="center" vertical="center" wrapText="1"/>
    </xf>
    <xf numFmtId="0" fontId="32" fillId="18" borderId="36" xfId="0" applyFont="1" applyFill="1" applyBorder="1" applyAlignment="1">
      <alignment horizontal="center" vertical="center" wrapText="1"/>
    </xf>
    <xf numFmtId="0" fontId="32" fillId="17" borderId="33" xfId="0" applyFont="1" applyFill="1" applyBorder="1" applyAlignment="1">
      <alignment horizontal="center" vertical="center" wrapText="1"/>
    </xf>
    <xf numFmtId="0" fontId="32" fillId="17" borderId="0" xfId="0" applyFont="1" applyFill="1" applyAlignment="1">
      <alignment horizontal="center" vertical="center" wrapText="1"/>
    </xf>
    <xf numFmtId="0" fontId="32" fillId="17" borderId="34" xfId="0" applyFont="1" applyFill="1" applyBorder="1" applyAlignment="1">
      <alignment horizontal="center" vertical="center" wrapText="1"/>
    </xf>
    <xf numFmtId="0" fontId="32" fillId="18" borderId="33" xfId="0" applyFont="1" applyFill="1" applyBorder="1" applyAlignment="1">
      <alignment horizontal="center" vertical="center" wrapText="1"/>
    </xf>
    <xf numFmtId="0" fontId="32" fillId="18" borderId="0" xfId="0" applyFont="1" applyFill="1" applyAlignment="1">
      <alignment horizontal="center" vertical="center" wrapText="1"/>
    </xf>
    <xf numFmtId="0" fontId="32" fillId="18" borderId="34" xfId="0" applyFont="1" applyFill="1" applyBorder="1" applyAlignment="1">
      <alignment horizontal="center" vertical="center" wrapText="1"/>
    </xf>
    <xf numFmtId="0" fontId="2" fillId="2" borderId="0" xfId="0" applyFont="1" applyFill="1" applyAlignment="1">
      <alignment horizontal="left" wrapText="1"/>
    </xf>
    <xf numFmtId="3" fontId="13" fillId="7" borderId="7" xfId="0" applyNumberFormat="1" applyFont="1" applyFill="1" applyBorder="1" applyAlignment="1">
      <alignment horizontal="center" wrapText="1"/>
    </xf>
    <xf numFmtId="0" fontId="13" fillId="7" borderId="7" xfId="0" applyFont="1" applyFill="1" applyBorder="1" applyAlignment="1">
      <alignment horizontal="center" wrapText="1"/>
    </xf>
    <xf numFmtId="0" fontId="13" fillId="9" borderId="7" xfId="0" applyFont="1" applyFill="1" applyBorder="1" applyAlignment="1">
      <alignment horizontal="center" wrapText="1"/>
    </xf>
    <xf numFmtId="0" fontId="12" fillId="11" borderId="0" xfId="0" applyFont="1" applyFill="1" applyAlignment="1">
      <alignment horizontal="center"/>
    </xf>
    <xf numFmtId="3" fontId="12" fillId="7" borderId="6" xfId="0" applyNumberFormat="1" applyFont="1" applyFill="1" applyBorder="1" applyAlignment="1">
      <alignment horizontal="center"/>
    </xf>
    <xf numFmtId="3" fontId="12" fillId="10" borderId="6" xfId="0" applyNumberFormat="1" applyFont="1" applyFill="1" applyBorder="1" applyAlignment="1">
      <alignment horizontal="center"/>
    </xf>
    <xf numFmtId="3" fontId="12" fillId="9" borderId="6" xfId="0" applyNumberFormat="1" applyFont="1" applyFill="1" applyBorder="1" applyAlignment="1">
      <alignment horizontal="center"/>
    </xf>
    <xf numFmtId="0" fontId="13" fillId="12" borderId="7" xfId="0" applyFont="1" applyFill="1" applyBorder="1" applyAlignment="1">
      <alignment horizontal="center" wrapText="1"/>
    </xf>
    <xf numFmtId="3" fontId="13" fillId="10" borderId="7" xfId="0" applyNumberFormat="1" applyFont="1" applyFill="1" applyBorder="1" applyAlignment="1">
      <alignment horizontal="center" wrapText="1"/>
    </xf>
    <xf numFmtId="3" fontId="13" fillId="9" borderId="7" xfId="0" applyNumberFormat="1" applyFont="1" applyFill="1" applyBorder="1" applyAlignment="1">
      <alignment horizontal="center" wrapText="1"/>
    </xf>
    <xf numFmtId="0" fontId="13" fillId="10" borderId="7" xfId="0" applyFont="1" applyFill="1" applyBorder="1" applyAlignment="1">
      <alignment horizontal="center" wrapText="1"/>
    </xf>
    <xf numFmtId="0" fontId="13" fillId="12" borderId="7" xfId="0" applyFont="1" applyFill="1" applyBorder="1" applyAlignment="1">
      <alignment horizontal="center"/>
    </xf>
    <xf numFmtId="0" fontId="13" fillId="14" borderId="11" xfId="0" applyFont="1" applyFill="1" applyBorder="1" applyAlignment="1">
      <alignment horizontal="center"/>
    </xf>
    <xf numFmtId="0" fontId="13" fillId="14" borderId="12" xfId="0" applyFont="1" applyFill="1" applyBorder="1" applyAlignment="1">
      <alignment horizontal="center"/>
    </xf>
    <xf numFmtId="0" fontId="13" fillId="14" borderId="13" xfId="0" applyFont="1" applyFill="1" applyBorder="1" applyAlignment="1">
      <alignment horizontal="center"/>
    </xf>
    <xf numFmtId="3" fontId="21" fillId="13" borderId="14" xfId="0" applyNumberFormat="1" applyFont="1" applyFill="1" applyBorder="1" applyAlignment="1">
      <alignment horizontal="center"/>
    </xf>
    <xf numFmtId="3" fontId="21" fillId="13" borderId="15" xfId="0" applyNumberFormat="1" applyFont="1" applyFill="1" applyBorder="1" applyAlignment="1">
      <alignment horizontal="center"/>
    </xf>
    <xf numFmtId="3" fontId="21" fillId="13" borderId="16" xfId="0" applyNumberFormat="1" applyFont="1" applyFill="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6" borderId="11" xfId="0" applyFont="1" applyFill="1" applyBorder="1" applyAlignment="1">
      <alignment horizontal="center"/>
    </xf>
    <xf numFmtId="0" fontId="13" fillId="6" borderId="12" xfId="0" applyFont="1" applyFill="1" applyBorder="1" applyAlignment="1">
      <alignment horizontal="center"/>
    </xf>
    <xf numFmtId="0" fontId="13" fillId="6" borderId="13" xfId="0" applyFont="1" applyFill="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3" fontId="13" fillId="0" borderId="13" xfId="0" applyNumberFormat="1" applyFont="1" applyBorder="1" applyAlignment="1">
      <alignment horizontal="center"/>
    </xf>
    <xf numFmtId="3" fontId="13" fillId="6" borderId="29" xfId="0" applyNumberFormat="1" applyFont="1" applyFill="1" applyBorder="1" applyAlignment="1">
      <alignment horizontal="center"/>
    </xf>
    <xf numFmtId="3" fontId="13" fillId="6" borderId="12" xfId="0" applyNumberFormat="1" applyFont="1" applyFill="1" applyBorder="1" applyAlignment="1">
      <alignment horizontal="center"/>
    </xf>
    <xf numFmtId="3" fontId="13" fillId="6" borderId="30" xfId="0" applyNumberFormat="1" applyFont="1" applyFill="1" applyBorder="1" applyAlignment="1">
      <alignment horizontal="center"/>
    </xf>
    <xf numFmtId="0" fontId="13" fillId="14" borderId="30" xfId="0" applyFont="1" applyFill="1" applyBorder="1" applyAlignment="1">
      <alignment horizontal="center"/>
    </xf>
    <xf numFmtId="3" fontId="21" fillId="13" borderId="86" xfId="0" applyNumberFormat="1" applyFont="1" applyFill="1" applyBorder="1" applyAlignment="1">
      <alignment horizontal="center"/>
    </xf>
    <xf numFmtId="3" fontId="21" fillId="13" borderId="87" xfId="0" applyNumberFormat="1" applyFont="1" applyFill="1" applyBorder="1" applyAlignment="1">
      <alignment horizontal="center"/>
    </xf>
    <xf numFmtId="3" fontId="21" fillId="13" borderId="88" xfId="0" applyNumberFormat="1" applyFont="1" applyFill="1" applyBorder="1" applyAlignment="1">
      <alignment horizontal="center"/>
    </xf>
    <xf numFmtId="0" fontId="13" fillId="0" borderId="13" xfId="0" applyFont="1" applyBorder="1" applyAlignment="1">
      <alignment horizontal="center"/>
    </xf>
    <xf numFmtId="0" fontId="13" fillId="6" borderId="30" xfId="0" applyFont="1" applyFill="1" applyBorder="1" applyAlignment="1">
      <alignment horizontal="center"/>
    </xf>
    <xf numFmtId="3" fontId="13" fillId="0" borderId="29" xfId="0" applyNumberFormat="1" applyFont="1" applyBorder="1" applyAlignment="1">
      <alignment horizontal="center"/>
    </xf>
    <xf numFmtId="3" fontId="13" fillId="0" borderId="30" xfId="0" applyNumberFormat="1" applyFont="1" applyBorder="1" applyAlignment="1">
      <alignment horizontal="center"/>
    </xf>
    <xf numFmtId="0" fontId="55" fillId="14" borderId="11" xfId="0" applyFont="1" applyFill="1" applyBorder="1" applyAlignment="1">
      <alignment horizontal="center"/>
    </xf>
    <xf numFmtId="0" fontId="55" fillId="14" borderId="12" xfId="0" applyFont="1" applyFill="1" applyBorder="1" applyAlignment="1">
      <alignment horizontal="center"/>
    </xf>
    <xf numFmtId="0" fontId="55" fillId="14" borderId="30" xfId="0" applyFont="1" applyFill="1" applyBorder="1" applyAlignment="1">
      <alignment horizontal="center"/>
    </xf>
    <xf numFmtId="3" fontId="56" fillId="13" borderId="86" xfId="0" applyNumberFormat="1" applyFont="1" applyFill="1" applyBorder="1" applyAlignment="1">
      <alignment horizontal="center"/>
    </xf>
    <xf numFmtId="3" fontId="56" fillId="13" borderId="87" xfId="0" applyNumberFormat="1" applyFont="1" applyFill="1" applyBorder="1" applyAlignment="1">
      <alignment horizontal="center"/>
    </xf>
    <xf numFmtId="3" fontId="56" fillId="13" borderId="88" xfId="0" applyNumberFormat="1" applyFont="1" applyFill="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0" fontId="55" fillId="0" borderId="13" xfId="0" applyFont="1" applyBorder="1" applyAlignment="1">
      <alignment horizontal="center"/>
    </xf>
    <xf numFmtId="0" fontId="55" fillId="6" borderId="11" xfId="0" applyFont="1" applyFill="1" applyBorder="1" applyAlignment="1">
      <alignment horizontal="center"/>
    </xf>
    <xf numFmtId="0" fontId="55" fillId="6" borderId="12" xfId="0" applyFont="1" applyFill="1" applyBorder="1" applyAlignment="1">
      <alignment horizontal="center"/>
    </xf>
    <xf numFmtId="0" fontId="55" fillId="6" borderId="30" xfId="0" applyFont="1" applyFill="1" applyBorder="1" applyAlignment="1">
      <alignment horizontal="center"/>
    </xf>
    <xf numFmtId="3" fontId="55" fillId="0" borderId="29" xfId="0" applyNumberFormat="1" applyFont="1" applyBorder="1" applyAlignment="1">
      <alignment horizontal="center"/>
    </xf>
    <xf numFmtId="3" fontId="55" fillId="0" borderId="12" xfId="0" applyNumberFormat="1" applyFont="1" applyBorder="1" applyAlignment="1">
      <alignment horizontal="center"/>
    </xf>
    <xf numFmtId="3" fontId="55" fillId="0" borderId="30" xfId="0" applyNumberFormat="1" applyFont="1" applyBorder="1" applyAlignment="1">
      <alignment horizontal="center"/>
    </xf>
    <xf numFmtId="3" fontId="55" fillId="6" borderId="29" xfId="0" applyNumberFormat="1" applyFont="1" applyFill="1" applyBorder="1" applyAlignment="1">
      <alignment horizontal="center"/>
    </xf>
    <xf numFmtId="3" fontId="55" fillId="6" borderId="12" xfId="0" applyNumberFormat="1" applyFont="1" applyFill="1" applyBorder="1" applyAlignment="1">
      <alignment horizontal="center"/>
    </xf>
    <xf numFmtId="3" fontId="55" fillId="6" borderId="30" xfId="0" applyNumberFormat="1" applyFont="1" applyFill="1" applyBorder="1" applyAlignment="1">
      <alignment horizontal="center"/>
    </xf>
    <xf numFmtId="3" fontId="21" fillId="13" borderId="73" xfId="0" applyNumberFormat="1" applyFont="1" applyFill="1" applyBorder="1" applyAlignment="1">
      <alignment horizontal="center"/>
    </xf>
    <xf numFmtId="3" fontId="21" fillId="13" borderId="74" xfId="0" applyNumberFormat="1" applyFont="1" applyFill="1" applyBorder="1" applyAlignment="1">
      <alignment horizontal="center"/>
    </xf>
    <xf numFmtId="3" fontId="21" fillId="13" borderId="75" xfId="0" applyNumberFormat="1" applyFont="1" applyFill="1" applyBorder="1" applyAlignment="1">
      <alignment horizontal="center"/>
    </xf>
    <xf numFmtId="0" fontId="50" fillId="2" borderId="0" xfId="0" applyFont="1" applyFill="1" applyAlignment="1">
      <alignment horizontal="left" wrapText="1"/>
    </xf>
    <xf numFmtId="0" fontId="0" fillId="2" borderId="0" xfId="0" applyFill="1" applyAlignment="1">
      <alignment horizontal="left"/>
    </xf>
    <xf numFmtId="0" fontId="51" fillId="2" borderId="0" xfId="0" applyFont="1" applyFill="1" applyAlignment="1">
      <alignment horizontal="left" wrapText="1"/>
    </xf>
  </cellXfs>
  <cellStyles count="4">
    <cellStyle name="Comma" xfId="1" builtinId="3"/>
    <cellStyle name="Hyperlink" xfId="3" builtinId="8"/>
    <cellStyle name="Normal" xfId="0" builtinId="0"/>
    <cellStyle name="Normal_Sheet1" xfId="2" xr:uid="{6ABF53C5-41B0-4D84-87A0-EC42EE9996FD}"/>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xdr:rowOff>
    </xdr:from>
    <xdr:to>
      <xdr:col>1</xdr:col>
      <xdr:colOff>2377440</xdr:colOff>
      <xdr:row>0</xdr:row>
      <xdr:rowOff>504318</xdr:rowOff>
    </xdr:to>
    <xdr:pic>
      <xdr:nvPicPr>
        <xdr:cNvPr id="3" name="Picture 2">
          <a:extLst>
            <a:ext uri="{FF2B5EF4-FFF2-40B4-BE49-F238E27FC236}">
              <a16:creationId xmlns:a16="http://schemas.microsoft.com/office/drawing/2014/main" id="{AC365E4F-A722-9428-398A-15252361B553}"/>
            </a:ext>
          </a:extLst>
        </xdr:cNvPr>
        <xdr:cNvPicPr>
          <a:picLocks noChangeAspect="1"/>
        </xdr:cNvPicPr>
      </xdr:nvPicPr>
      <xdr:blipFill>
        <a:blip xmlns:r="http://schemas.openxmlformats.org/officeDocument/2006/relationships" r:embed="rId1"/>
        <a:stretch>
          <a:fillRect/>
        </a:stretch>
      </xdr:blipFill>
      <xdr:spPr>
        <a:xfrm>
          <a:off x="341313" y="9"/>
          <a:ext cx="2377440" cy="5043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0</xdr:row>
      <xdr:rowOff>1</xdr:rowOff>
    </xdr:from>
    <xdr:to>
      <xdr:col>2</xdr:col>
      <xdr:colOff>459120</xdr:colOff>
      <xdr:row>3</xdr:row>
      <xdr:rowOff>26670</xdr:rowOff>
    </xdr:to>
    <xdr:pic>
      <xdr:nvPicPr>
        <xdr:cNvPr id="3" name="Picture 2">
          <a:extLst>
            <a:ext uri="{FF2B5EF4-FFF2-40B4-BE49-F238E27FC236}">
              <a16:creationId xmlns:a16="http://schemas.microsoft.com/office/drawing/2014/main" id="{92528B86-0D4E-4448-9B66-C403EC17D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1" y="1"/>
          <a:ext cx="459119" cy="636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374651</xdr:colOff>
      <xdr:row>3</xdr:row>
      <xdr:rowOff>22142</xdr:rowOff>
    </xdr:to>
    <xdr:pic>
      <xdr:nvPicPr>
        <xdr:cNvPr id="2" name="Picture 1">
          <a:extLst>
            <a:ext uri="{FF2B5EF4-FFF2-40B4-BE49-F238E27FC236}">
              <a16:creationId xmlns:a16="http://schemas.microsoft.com/office/drawing/2014/main" id="{72E1263F-34C6-4334-A23F-5A30C5CD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1" y="0"/>
          <a:ext cx="355600" cy="555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374650</xdr:colOff>
      <xdr:row>3</xdr:row>
      <xdr:rowOff>13483</xdr:rowOff>
    </xdr:to>
    <xdr:pic>
      <xdr:nvPicPr>
        <xdr:cNvPr id="2" name="Picture 1">
          <a:extLst>
            <a:ext uri="{FF2B5EF4-FFF2-40B4-BE49-F238E27FC236}">
              <a16:creationId xmlns:a16="http://schemas.microsoft.com/office/drawing/2014/main" id="{4066C225-CA83-45D6-805E-19559AC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55600" cy="584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OULSEN Mike * DEQ" id="{FE0651B5-8EB6-4813-8CA5-B209D25E5FD1}" userId="S::Mike.POULSEN@deq.oregon.gov::69640716-ded8-4c34-9eef-4e9ed6891d7c" providerId="AD"/>
</personList>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5" dT="2023-04-05T20:21:58.21" personId="{FE0651B5-8EB6-4813-8CA5-B209D25E5FD1}" id="{DF9AF4A7-163D-4908-9C66-14F2E6EB2E3A}">
    <text>Switched from 57-74-9 to technical chlordane 12789-03-6.</text>
  </threadedComment>
  <threadedComment ref="C45" dT="2023-04-05T20:21:58.21" personId="{FE0651B5-8EB6-4813-8CA5-B209D25E5FD1}" id="{03754886-74CA-4E56-8B5B-57F263CBEDC7}">
    <text>Switched from 57-74-9 to technical chlordane 12789-03-6 for lookup.</text>
  </threadedComment>
  <threadedComment ref="B61" dT="2023-04-05T20:30:55.31" personId="{FE0651B5-8EB6-4813-8CA5-B209D25E5FD1}" id="{705E564B-E501-4DB4-BEF2-50100853E5A1}">
    <text>Switch from 7738-94-5 to 18540-29-9</text>
  </threadedComment>
  <threadedComment ref="C61" dT="2023-04-05T20:30:55.31" personId="{FE0651B5-8EB6-4813-8CA5-B209D25E5FD1}" id="{0022570B-F1A3-4969-9DD1-3A7FDE0B9FF3}">
    <text>Switch from 7738-94-5 to 18540-29-9 for lookup.</text>
  </threadedComment>
  <threadedComment ref="B113" dT="2023-04-05T20:25:16.79" personId="{FE0651B5-8EB6-4813-8CA5-B209D25E5FD1}" id="{37B81035-3CB4-499A-A25B-C0008B04C25E}">
    <text>Switch from 239 to 16984-48-8</text>
  </threadedComment>
  <threadedComment ref="C113" dT="2023-04-05T20:25:16.79" personId="{FE0651B5-8EB6-4813-8CA5-B209D25E5FD1}" id="{D42D843B-36B1-4E6F-818D-36D502E18EE2}">
    <text>Switch from 239 to 16984-48-8 for lookup.</text>
  </threadedComment>
  <threadedComment ref="B136" dT="2023-04-05T20:24:29.99" personId="{FE0651B5-8EB6-4813-8CA5-B209D25E5FD1}" id="{E047A4DD-CDD8-473E-B248-C0C0A1345C22}">
    <text>Switch from 7439-92-1 to lead acetate 301-04-2</text>
  </threadedComment>
  <threadedComment ref="C136" dT="2023-04-05T20:24:29.99" personId="{FE0651B5-8EB6-4813-8CA5-B209D25E5FD1}" id="{53484F02-7B91-41BE-988C-C4633357DE65}">
    <text>Switch from 7439-92-1 to lead acetate 301-04-2 for lookup.</text>
  </threadedComment>
  <threadedComment ref="B150" dT="2023-04-05T20:28:13.61" personId="{FE0651B5-8EB6-4813-8CA5-B209D25E5FD1}" id="{6090E48D-0CC8-4646-AC8B-20C0BE29ACDF}">
    <text>Switch from 365 to nickel acetate 373-02-4</text>
  </threadedComment>
  <threadedComment ref="C150" dT="2023-04-05T20:28:13.61" personId="{FE0651B5-8EB6-4813-8CA5-B209D25E5FD1}" id="{56105778-87D5-4F24-88D6-C18677D11DA1}">
    <text>Switch from 365 to nickel acetate 373-02-4 for lookup.</text>
  </threadedComment>
  <threadedComment ref="B151" dT="2023-04-05T20:28:30.88" personId="{FE0651B5-8EB6-4813-8CA5-B209D25E5FD1}" id="{FCAA7A2C-91E5-423D-9082-9BBB470CE29D}">
    <text>Switch to 7440-02-0</text>
  </threadedComment>
  <threadedComment ref="C151" dT="2023-04-05T20:28:30.88" personId="{FE0651B5-8EB6-4813-8CA5-B209D25E5FD1}" id="{7C21CC59-96C7-47C8-83D9-DFBEBC0F147A}">
    <text>Switch from 368 to 7440-02-0 for lookup.</text>
  </threadedComment>
  <threadedComment ref="B152" dT="2023-04-05T20:35:32.78" personId="{FE0651B5-8EB6-4813-8CA5-B209D25E5FD1}" id="{F9A80679-9726-4657-872E-9DC47E775AC0}">
    <text>Switch from 7697-37-2 to nitrate 14797-55-8</text>
  </threadedComment>
  <threadedComment ref="C152" dT="2023-04-05T20:35:32.78" personId="{FE0651B5-8EB6-4813-8CA5-B209D25E5FD1}" id="{D5A67A41-E265-4187-8920-7E25F1969AD5}">
    <text>Switch from 7697-37-2 to nitrate 14797-55-8 for lookup.</text>
  </threadedComment>
  <threadedComment ref="B165" dT="2023-04-05T20:37:03.15" personId="{FE0651B5-8EB6-4813-8CA5-B209D25E5FD1}" id="{E3D536D2-BBE5-4EE7-A9E6-57523ABB84A4}">
    <text>Switch from 8014-95-7 to sulfur trioxide 7446-11-9</text>
  </threadedComment>
  <threadedComment ref="C165" dT="2023-04-05T20:37:03.15" personId="{FE0651B5-8EB6-4813-8CA5-B209D25E5FD1}" id="{763C31F8-4C03-49ED-A0E1-10738E29A60A}">
    <text>Switch from 8014-95-7 to sulfur trioxide 7446-11-9 for lookup.</text>
  </threadedComment>
  <threadedComment ref="B250" dT="2023-04-05T20:44:57.05" personId="{FE0651B5-8EB6-4813-8CA5-B209D25E5FD1}" id="{3DE367CF-C6BB-41EC-A77F-705020F2AB1C}">
    <text>Switch from 26471-62-5 to toluene 2,4-diisocyanate 584-84-9</text>
  </threadedComment>
  <threadedComment ref="C250" dT="2023-04-05T20:44:57.05" personId="{FE0651B5-8EB6-4813-8CA5-B209D25E5FD1}" id="{B1258FC1-1CC2-449F-8A7E-E9D2B2DA762F}">
    <text>Switch from 26471-62-5 to toluene 2,4-diisocyanate 584-84-9 for lookup.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regon.gov/deq/hazards-and-cleanup/env-cleanup/pages/risk-based-decision-making.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298CA-20EB-4A4E-9335-27F00754F19B}">
  <dimension ref="B1:B32"/>
  <sheetViews>
    <sheetView tabSelected="1" zoomScaleNormal="100" workbookViewId="0">
      <selection activeCell="C2" sqref="C2"/>
    </sheetView>
  </sheetViews>
  <sheetFormatPr defaultColWidth="8.85546875" defaultRowHeight="14.25"/>
  <cols>
    <col min="1" max="1" width="5.140625" style="33" customWidth="1"/>
    <col min="2" max="2" width="134" style="124" customWidth="1"/>
    <col min="3" max="16384" width="8.85546875" style="33"/>
  </cols>
  <sheetData>
    <row r="1" spans="2:2" ht="40.5" customHeight="1"/>
    <row r="2" spans="2:2" ht="18">
      <c r="B2" s="276" t="s">
        <v>0</v>
      </c>
    </row>
    <row r="3" spans="2:2" ht="18">
      <c r="B3" s="277" t="s">
        <v>1</v>
      </c>
    </row>
    <row r="4" spans="2:2" ht="18">
      <c r="B4" s="120"/>
    </row>
    <row r="5" spans="2:2" ht="36.6" customHeight="1">
      <c r="B5" s="121" t="s">
        <v>2</v>
      </c>
    </row>
    <row r="6" spans="2:2" ht="73.5">
      <c r="B6" s="121" t="s">
        <v>3</v>
      </c>
    </row>
    <row r="7" spans="2:2" ht="34.15" customHeight="1">
      <c r="B7" s="121" t="s">
        <v>4</v>
      </c>
    </row>
    <row r="8" spans="2:2" ht="43.5">
      <c r="B8" s="121" t="s">
        <v>5</v>
      </c>
    </row>
    <row r="9" spans="2:2" ht="10.9" customHeight="1">
      <c r="B9" s="122"/>
    </row>
    <row r="10" spans="2:2" ht="15">
      <c r="B10" s="123" t="s">
        <v>6</v>
      </c>
    </row>
    <row r="11" spans="2:2">
      <c r="B11" s="122" t="s">
        <v>7</v>
      </c>
    </row>
    <row r="12" spans="2:2">
      <c r="B12" s="122" t="s">
        <v>8</v>
      </c>
    </row>
    <row r="13" spans="2:2">
      <c r="B13" s="122" t="s">
        <v>9</v>
      </c>
    </row>
    <row r="14" spans="2:2">
      <c r="B14" s="122" t="s">
        <v>10</v>
      </c>
    </row>
    <row r="15" spans="2:2">
      <c r="B15" s="122"/>
    </row>
    <row r="16" spans="2:2" ht="15">
      <c r="B16" s="123" t="s">
        <v>11</v>
      </c>
    </row>
    <row r="17" spans="2:2">
      <c r="B17" s="122" t="s">
        <v>12</v>
      </c>
    </row>
    <row r="18" spans="2:2">
      <c r="B18" s="122" t="s">
        <v>13</v>
      </c>
    </row>
    <row r="19" spans="2:2">
      <c r="B19" s="122" t="s">
        <v>14</v>
      </c>
    </row>
    <row r="20" spans="2:2">
      <c r="B20" s="122" t="s">
        <v>15</v>
      </c>
    </row>
    <row r="21" spans="2:2">
      <c r="B21" s="122" t="s">
        <v>16</v>
      </c>
    </row>
    <row r="22" spans="2:2">
      <c r="B22" s="122" t="s">
        <v>17</v>
      </c>
    </row>
    <row r="23" spans="2:2">
      <c r="B23" s="122" t="s">
        <v>18</v>
      </c>
    </row>
    <row r="24" spans="2:2">
      <c r="B24" s="122"/>
    </row>
    <row r="25" spans="2:2" ht="28.15" customHeight="1">
      <c r="B25" s="121" t="s">
        <v>19</v>
      </c>
    </row>
    <row r="26" spans="2:2" ht="15.6" customHeight="1">
      <c r="B26" s="121"/>
    </row>
    <row r="27" spans="2:2" ht="15">
      <c r="B27" s="123" t="s">
        <v>20</v>
      </c>
    </row>
    <row r="28" spans="2:2" ht="28.5">
      <c r="B28" s="121" t="s">
        <v>21</v>
      </c>
    </row>
    <row r="29" spans="2:2">
      <c r="B29" s="122"/>
    </row>
    <row r="30" spans="2:2" ht="15">
      <c r="B30" s="121" t="s">
        <v>22</v>
      </c>
    </row>
    <row r="31" spans="2:2">
      <c r="B31" s="122"/>
    </row>
    <row r="32" spans="2:2" ht="42.75">
      <c r="B32" s="121" t="s">
        <v>23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5E9B-8F35-41A3-A421-A87AE498BCCE}">
  <dimension ref="B2:T159"/>
  <sheetViews>
    <sheetView zoomScale="120" zoomScaleNormal="120" workbookViewId="0">
      <selection activeCell="J2" sqref="J2"/>
    </sheetView>
  </sheetViews>
  <sheetFormatPr defaultColWidth="8.85546875" defaultRowHeight="12.75"/>
  <cols>
    <col min="1" max="1" width="6.42578125" style="33" customWidth="1"/>
    <col min="2" max="2" width="20.28515625" style="33" customWidth="1"/>
    <col min="3" max="3" width="12.7109375" style="33" customWidth="1"/>
    <col min="4" max="4" width="10.5703125" style="33" bestFit="1" customWidth="1"/>
    <col min="5" max="8" width="8.85546875" style="33"/>
    <col min="9" max="9" width="9.7109375" style="33" customWidth="1"/>
    <col min="10" max="10" width="8.85546875" style="33"/>
    <col min="11" max="11" width="10.42578125" style="33" customWidth="1"/>
    <col min="12" max="12" width="11.5703125" style="33" customWidth="1"/>
    <col min="13" max="13" width="8.85546875" style="33"/>
    <col min="14" max="14" width="10.42578125" style="33" customWidth="1"/>
    <col min="15" max="15" width="13.28515625" style="33" customWidth="1"/>
    <col min="16" max="16384" width="8.85546875" style="33"/>
  </cols>
  <sheetData>
    <row r="2" spans="2:11" ht="18">
      <c r="B2" s="125" t="s">
        <v>24</v>
      </c>
    </row>
    <row r="3" spans="2:11" ht="86.45" customHeight="1">
      <c r="B3" s="490" t="s">
        <v>25</v>
      </c>
      <c r="C3" s="490"/>
      <c r="D3" s="490"/>
      <c r="E3" s="490"/>
      <c r="F3" s="490"/>
      <c r="G3" s="490"/>
      <c r="H3" s="490"/>
      <c r="I3" s="490"/>
      <c r="J3" s="490"/>
      <c r="K3" s="255" t="s">
        <v>28</v>
      </c>
    </row>
    <row r="4" spans="2:11" ht="90" customHeight="1">
      <c r="B4" s="490" t="s">
        <v>26</v>
      </c>
      <c r="C4" s="490"/>
      <c r="D4" s="490"/>
      <c r="E4" s="490"/>
      <c r="F4" s="490"/>
      <c r="G4" s="490"/>
      <c r="H4" s="490"/>
      <c r="I4" s="490"/>
      <c r="J4" s="490"/>
    </row>
    <row r="5" spans="2:11" ht="64.900000000000006" customHeight="1">
      <c r="B5" s="490" t="s">
        <v>27</v>
      </c>
      <c r="C5" s="490"/>
      <c r="D5" s="490"/>
      <c r="E5" s="490"/>
      <c r="F5" s="490"/>
      <c r="G5" s="490"/>
      <c r="H5" s="490"/>
      <c r="I5" s="490"/>
      <c r="J5" s="490"/>
    </row>
    <row r="6" spans="2:11" ht="159.75" customHeight="1">
      <c r="B6" s="490" t="s">
        <v>2332</v>
      </c>
      <c r="C6" s="490"/>
      <c r="D6" s="490"/>
      <c r="E6" s="490"/>
      <c r="F6" s="490"/>
      <c r="G6" s="490"/>
      <c r="H6" s="490"/>
      <c r="I6" s="490"/>
      <c r="J6" s="490"/>
      <c r="K6" s="255"/>
    </row>
    <row r="7" spans="2:11" ht="90" customHeight="1">
      <c r="B7" s="490" t="s">
        <v>29</v>
      </c>
      <c r="C7" s="490"/>
      <c r="D7" s="490"/>
      <c r="E7" s="490"/>
      <c r="F7" s="490"/>
      <c r="G7" s="490"/>
      <c r="H7" s="490"/>
      <c r="I7" s="490"/>
      <c r="J7" s="490"/>
    </row>
    <row r="8" spans="2:11" ht="106.9" customHeight="1">
      <c r="B8" s="490" t="s">
        <v>30</v>
      </c>
      <c r="C8" s="490"/>
      <c r="D8" s="490"/>
      <c r="E8" s="490"/>
      <c r="F8" s="490"/>
      <c r="G8" s="490"/>
      <c r="H8" s="490"/>
      <c r="I8" s="490"/>
      <c r="J8" s="490"/>
    </row>
    <row r="9" spans="2:11" ht="186.75" customHeight="1">
      <c r="B9" s="490" t="s">
        <v>31</v>
      </c>
      <c r="C9" s="490"/>
      <c r="D9" s="490"/>
      <c r="E9" s="490"/>
      <c r="F9" s="490"/>
      <c r="G9" s="490"/>
      <c r="H9" s="490"/>
      <c r="I9" s="490"/>
      <c r="J9" s="490"/>
    </row>
    <row r="10" spans="2:11" ht="175.15" customHeight="1">
      <c r="B10" s="490" t="s">
        <v>32</v>
      </c>
      <c r="C10" s="490"/>
      <c r="D10" s="490"/>
      <c r="E10" s="490"/>
      <c r="F10" s="490"/>
      <c r="G10" s="490"/>
      <c r="H10" s="490"/>
      <c r="I10" s="490"/>
      <c r="J10" s="490"/>
    </row>
    <row r="13" spans="2:11" ht="18">
      <c r="B13" s="126" t="s">
        <v>33</v>
      </c>
    </row>
    <row r="14" spans="2:11" ht="21.6" customHeight="1">
      <c r="B14" s="491" t="s">
        <v>34</v>
      </c>
      <c r="C14" s="492"/>
      <c r="D14" s="491" t="s">
        <v>35</v>
      </c>
      <c r="E14" s="492"/>
      <c r="F14" s="492"/>
      <c r="G14" s="493"/>
    </row>
    <row r="15" spans="2:11" ht="15" customHeight="1">
      <c r="B15" s="494" t="s">
        <v>36</v>
      </c>
      <c r="C15" s="495"/>
      <c r="D15" s="496" t="s">
        <v>37</v>
      </c>
      <c r="E15" s="497"/>
      <c r="F15" s="497"/>
      <c r="G15" s="498"/>
    </row>
    <row r="16" spans="2:11" ht="15" customHeight="1">
      <c r="B16" s="494" t="s">
        <v>38</v>
      </c>
      <c r="C16" s="495"/>
      <c r="D16" s="496" t="s">
        <v>37</v>
      </c>
      <c r="E16" s="497"/>
      <c r="F16" s="497"/>
      <c r="G16" s="498"/>
    </row>
    <row r="17" spans="2:16" ht="15" customHeight="1">
      <c r="B17" s="494" t="s">
        <v>39</v>
      </c>
      <c r="C17" s="495"/>
      <c r="D17" s="499" t="s">
        <v>40</v>
      </c>
      <c r="E17" s="500"/>
      <c r="F17" s="500"/>
      <c r="G17" s="501"/>
    </row>
    <row r="18" spans="2:16" ht="15" customHeight="1">
      <c r="B18" s="494" t="s">
        <v>41</v>
      </c>
      <c r="C18" s="495"/>
      <c r="D18" s="499" t="s">
        <v>40</v>
      </c>
      <c r="E18" s="500"/>
      <c r="F18" s="500"/>
      <c r="G18" s="501"/>
    </row>
    <row r="19" spans="2:16" ht="15" customHeight="1">
      <c r="B19" s="494" t="s">
        <v>42</v>
      </c>
      <c r="C19" s="495"/>
      <c r="D19" s="499" t="s">
        <v>40</v>
      </c>
      <c r="E19" s="500"/>
      <c r="F19" s="500"/>
      <c r="G19" s="501"/>
    </row>
    <row r="20" spans="2:16" ht="15" customHeight="1">
      <c r="B20" s="494" t="s">
        <v>43</v>
      </c>
      <c r="C20" s="495"/>
      <c r="D20" s="502" t="s">
        <v>44</v>
      </c>
      <c r="E20" s="503"/>
      <c r="F20" s="503"/>
      <c r="G20" s="504"/>
    </row>
    <row r="21" spans="2:16" ht="15" customHeight="1">
      <c r="B21" s="494" t="s">
        <v>45</v>
      </c>
      <c r="C21" s="495"/>
      <c r="D21" s="502" t="s">
        <v>44</v>
      </c>
      <c r="E21" s="503"/>
      <c r="F21" s="503"/>
      <c r="G21" s="504"/>
    </row>
    <row r="22" spans="2:16" ht="7.15" customHeight="1">
      <c r="B22" s="127"/>
      <c r="D22" s="127"/>
      <c r="G22" s="128"/>
    </row>
    <row r="23" spans="2:16" ht="15" customHeight="1">
      <c r="B23" s="494" t="s">
        <v>46</v>
      </c>
      <c r="C23" s="495"/>
      <c r="D23" s="505" t="s">
        <v>47</v>
      </c>
      <c r="E23" s="506"/>
      <c r="F23" s="506"/>
      <c r="G23" s="507"/>
    </row>
    <row r="24" spans="2:16" ht="15" customHeight="1">
      <c r="B24" s="494" t="s">
        <v>48</v>
      </c>
      <c r="C24" s="495"/>
      <c r="D24" s="513" t="s">
        <v>49</v>
      </c>
      <c r="E24" s="514"/>
      <c r="F24" s="514"/>
      <c r="G24" s="515"/>
    </row>
    <row r="25" spans="2:16" ht="15" customHeight="1">
      <c r="B25" s="494" t="s">
        <v>50</v>
      </c>
      <c r="C25" s="495"/>
      <c r="D25" s="516" t="s">
        <v>51</v>
      </c>
      <c r="E25" s="517"/>
      <c r="F25" s="517"/>
      <c r="G25" s="518"/>
    </row>
    <row r="26" spans="2:16" ht="15" customHeight="1">
      <c r="B26" s="494" t="s">
        <v>52</v>
      </c>
      <c r="C26" s="495"/>
      <c r="D26" s="516" t="s">
        <v>51</v>
      </c>
      <c r="E26" s="517"/>
      <c r="F26" s="517"/>
      <c r="G26" s="518"/>
    </row>
    <row r="27" spans="2:16" ht="15" customHeight="1">
      <c r="B27" s="508" t="s">
        <v>53</v>
      </c>
      <c r="C27" s="509"/>
      <c r="D27" s="510" t="s">
        <v>51</v>
      </c>
      <c r="E27" s="511"/>
      <c r="F27" s="511"/>
      <c r="G27" s="512"/>
    </row>
    <row r="28" spans="2:16" ht="18.600000000000001" customHeight="1">
      <c r="B28" s="129" t="s">
        <v>54</v>
      </c>
      <c r="C28" s="130"/>
      <c r="F28" s="130"/>
    </row>
    <row r="31" spans="2:16" ht="18">
      <c r="B31" s="125" t="s">
        <v>55</v>
      </c>
      <c r="K31" s="22"/>
      <c r="L31" s="22"/>
      <c r="M31" s="22"/>
      <c r="N31" s="22"/>
      <c r="O31" s="22"/>
      <c r="P31" s="22"/>
    </row>
    <row r="32" spans="2:16" ht="15.75">
      <c r="B32" s="33" t="s">
        <v>56</v>
      </c>
      <c r="C32" s="131" t="s">
        <v>57</v>
      </c>
      <c r="H32" s="33" t="s">
        <v>58</v>
      </c>
      <c r="K32" s="22"/>
      <c r="L32" s="22"/>
      <c r="M32" s="22"/>
      <c r="N32" s="22"/>
      <c r="O32" s="22"/>
      <c r="P32" s="22"/>
    </row>
    <row r="33" spans="2:20" ht="15">
      <c r="C33" s="33" t="s">
        <v>59</v>
      </c>
      <c r="F33" s="33" t="s">
        <v>60</v>
      </c>
      <c r="H33" s="33" t="s">
        <v>61</v>
      </c>
      <c r="K33" s="224"/>
      <c r="L33" s="225" t="s">
        <v>62</v>
      </c>
      <c r="M33" s="224"/>
      <c r="N33" s="199"/>
      <c r="O33" s="164" t="s">
        <v>63</v>
      </c>
      <c r="P33" s="199"/>
    </row>
    <row r="34" spans="2:20" ht="15">
      <c r="B34" s="33" t="s">
        <v>64</v>
      </c>
      <c r="C34" s="33" t="s">
        <v>65</v>
      </c>
      <c r="D34" s="33" t="s">
        <v>66</v>
      </c>
      <c r="E34" s="33" t="s">
        <v>67</v>
      </c>
      <c r="F34" s="33" t="s">
        <v>68</v>
      </c>
      <c r="H34" s="33" t="s">
        <v>69</v>
      </c>
      <c r="I34" s="33" t="s">
        <v>70</v>
      </c>
      <c r="J34" s="33" t="s">
        <v>71</v>
      </c>
      <c r="K34" s="225" t="s">
        <v>72</v>
      </c>
      <c r="L34" s="226" t="s">
        <v>73</v>
      </c>
      <c r="M34" s="226" t="s">
        <v>74</v>
      </c>
      <c r="N34" s="164" t="s">
        <v>72</v>
      </c>
      <c r="O34" s="198" t="s">
        <v>73</v>
      </c>
      <c r="P34" s="198" t="s">
        <v>74</v>
      </c>
      <c r="Q34" s="33" t="s">
        <v>75</v>
      </c>
      <c r="R34" s="33" t="s">
        <v>76</v>
      </c>
      <c r="S34" s="33" t="s">
        <v>77</v>
      </c>
      <c r="T34" s="33" t="s">
        <v>78</v>
      </c>
    </row>
    <row r="35" spans="2:20">
      <c r="B35" s="272"/>
      <c r="C35" s="272" t="s">
        <v>79</v>
      </c>
      <c r="D35" s="272" t="s">
        <v>80</v>
      </c>
      <c r="E35" s="272"/>
      <c r="F35" s="272" t="s">
        <v>80</v>
      </c>
      <c r="G35" s="272"/>
      <c r="H35" s="272"/>
      <c r="I35" s="272"/>
      <c r="J35" s="272" t="s">
        <v>81</v>
      </c>
      <c r="K35" s="273"/>
      <c r="L35" s="273"/>
      <c r="M35" s="273"/>
      <c r="N35" s="274"/>
      <c r="O35" s="274"/>
      <c r="P35" s="274"/>
      <c r="Q35" s="272" t="s">
        <v>82</v>
      </c>
      <c r="R35" s="272" t="s">
        <v>79</v>
      </c>
      <c r="S35" s="272" t="s">
        <v>79</v>
      </c>
      <c r="T35" s="272" t="s">
        <v>70</v>
      </c>
    </row>
    <row r="36" spans="2:20">
      <c r="B36" s="33" t="s">
        <v>83</v>
      </c>
      <c r="C36" s="33">
        <v>36.096099110942411</v>
      </c>
      <c r="D36" s="33">
        <v>0.20600000000000004</v>
      </c>
      <c r="E36" s="33">
        <v>0.44563085322151125</v>
      </c>
      <c r="F36" s="33">
        <v>0.25357788821082683</v>
      </c>
      <c r="H36" s="33">
        <v>0.11031330442017361</v>
      </c>
      <c r="I36" s="33">
        <v>0.25357788821082683</v>
      </c>
      <c r="J36" s="33">
        <v>131052205.65116623</v>
      </c>
      <c r="K36" s="228">
        <f>J36/1000</f>
        <v>131052.20565116624</v>
      </c>
      <c r="L36" s="229">
        <v>417.14285714285717</v>
      </c>
      <c r="M36" s="230">
        <f>K36/L36</f>
        <v>314.16624642402866</v>
      </c>
      <c r="N36" s="133">
        <f>J36/1000</f>
        <v>131052.20565116624</v>
      </c>
      <c r="O36" s="265">
        <v>1752</v>
      </c>
      <c r="P36" s="134">
        <f>N36/O36</f>
        <v>74.801487243816339</v>
      </c>
      <c r="Q36" s="33">
        <v>3.9712789591262498</v>
      </c>
      <c r="R36" s="33">
        <v>15.772495026002193</v>
      </c>
      <c r="S36" s="33">
        <v>0</v>
      </c>
      <c r="T36" s="33">
        <v>0</v>
      </c>
    </row>
    <row r="37" spans="2:20">
      <c r="B37" s="33" t="s">
        <v>84</v>
      </c>
      <c r="C37" s="33">
        <v>38.549232060229755</v>
      </c>
      <c r="D37" s="33">
        <v>0.22000000000000003</v>
      </c>
      <c r="E37" s="33">
        <v>0.38549232060229754</v>
      </c>
      <c r="F37" s="33">
        <v>0.21935718290858902</v>
      </c>
      <c r="H37" s="33">
        <v>0.25843482728431277</v>
      </c>
      <c r="I37" s="33">
        <v>0.21935718290858902</v>
      </c>
      <c r="J37" s="33">
        <v>69777403.366764456</v>
      </c>
      <c r="K37" s="228">
        <f t="shared" ref="K37:K55" si="0">J37/1000</f>
        <v>69777.403366764454</v>
      </c>
      <c r="L37" s="229">
        <v>417.14285714285717</v>
      </c>
      <c r="M37" s="230">
        <f t="shared" ref="M37:M55" si="1">K37/L37</f>
        <v>167.27459711210656</v>
      </c>
      <c r="N37" s="133">
        <f t="shared" ref="N37:N55" si="2">J37/1000</f>
        <v>69777.403366764454</v>
      </c>
      <c r="O37" s="265">
        <v>1752</v>
      </c>
      <c r="P37" s="134">
        <f t="shared" ref="P37:P55" si="3">N37/O37</f>
        <v>39.827285026692039</v>
      </c>
      <c r="Q37" s="33">
        <v>1.3955480673352891</v>
      </c>
      <c r="R37" s="33">
        <v>27.778884622912706</v>
      </c>
      <c r="S37" s="33">
        <v>0</v>
      </c>
      <c r="T37" s="33">
        <v>0</v>
      </c>
    </row>
    <row r="38" spans="2:20">
      <c r="B38" s="33" t="s">
        <v>85</v>
      </c>
      <c r="C38" s="33">
        <v>15.770140388275809</v>
      </c>
      <c r="D38" s="33">
        <v>9.0000000000000011E-2</v>
      </c>
      <c r="E38" s="33">
        <v>0.12130877221750623</v>
      </c>
      <c r="F38" s="33">
        <v>6.9028484132073478E-2</v>
      </c>
      <c r="H38" s="33">
        <v>0.21520241511451377</v>
      </c>
      <c r="I38" s="33">
        <v>6.9028484132073478E-2</v>
      </c>
      <c r="J38" s="33">
        <v>7402963.0799392723</v>
      </c>
      <c r="K38" s="228">
        <f t="shared" si="0"/>
        <v>7402.9630799392726</v>
      </c>
      <c r="L38" s="229">
        <v>104.28571428571429</v>
      </c>
      <c r="M38" s="230">
        <f t="shared" si="1"/>
        <v>70.987317204897124</v>
      </c>
      <c r="N38" s="133">
        <f t="shared" si="2"/>
        <v>7402.9630799392726</v>
      </c>
      <c r="O38" s="265">
        <v>438</v>
      </c>
      <c r="P38" s="134">
        <f t="shared" si="3"/>
        <v>16.901742191642175</v>
      </c>
      <c r="Q38" s="33">
        <v>9.2537038499240915E-2</v>
      </c>
      <c r="R38" s="33">
        <v>14.631390479214563</v>
      </c>
      <c r="S38" s="33">
        <v>0</v>
      </c>
      <c r="T38" s="33">
        <v>0</v>
      </c>
    </row>
    <row r="39" spans="2:20">
      <c r="B39" s="33" t="s">
        <v>86</v>
      </c>
      <c r="C39" s="33">
        <v>5.2567134627586034</v>
      </c>
      <c r="D39" s="33">
        <v>3.0000000000000006E-2</v>
      </c>
      <c r="E39" s="33">
        <v>3.285445914224127E-2</v>
      </c>
      <c r="F39" s="33">
        <v>1.8695214452436566E-2</v>
      </c>
      <c r="H39" s="33">
        <v>0.12132239018265734</v>
      </c>
      <c r="I39" s="33">
        <v>1.8695214452436566E-2</v>
      </c>
      <c r="J39" s="33">
        <v>494995.35194524197</v>
      </c>
      <c r="K39" s="228">
        <f t="shared" si="0"/>
        <v>494.99535194524196</v>
      </c>
      <c r="L39" s="229">
        <v>104.28571428571429</v>
      </c>
      <c r="M39" s="230">
        <f t="shared" si="1"/>
        <v>4.7465307720776622</v>
      </c>
      <c r="N39" s="133">
        <f t="shared" si="2"/>
        <v>494.99535194524196</v>
      </c>
      <c r="O39" s="265">
        <v>438</v>
      </c>
      <c r="P39" s="134">
        <f t="shared" si="3"/>
        <v>1.1301263743042054</v>
      </c>
      <c r="Q39" s="33">
        <v>4.1249612662103497E-3</v>
      </c>
      <c r="R39" s="33">
        <v>5.180717117548185</v>
      </c>
      <c r="S39" s="33">
        <v>0</v>
      </c>
      <c r="T39" s="33">
        <v>0</v>
      </c>
    </row>
    <row r="40" spans="2:20">
      <c r="B40" s="33" t="s">
        <v>87</v>
      </c>
      <c r="C40" s="33">
        <v>0</v>
      </c>
      <c r="D40" s="33">
        <v>0</v>
      </c>
      <c r="E40" s="33">
        <v>0</v>
      </c>
      <c r="F40" s="33">
        <v>0</v>
      </c>
      <c r="H40" s="33">
        <v>0</v>
      </c>
      <c r="I40" s="33">
        <v>0</v>
      </c>
      <c r="J40" s="33">
        <v>0</v>
      </c>
      <c r="K40" s="228">
        <f t="shared" si="0"/>
        <v>0</v>
      </c>
      <c r="L40" s="229">
        <v>104.28571428571429</v>
      </c>
      <c r="M40" s="230">
        <f t="shared" si="1"/>
        <v>0</v>
      </c>
      <c r="N40" s="133">
        <f t="shared" si="2"/>
        <v>0</v>
      </c>
      <c r="O40" s="265">
        <v>438</v>
      </c>
      <c r="P40" s="134">
        <f t="shared" si="3"/>
        <v>0</v>
      </c>
      <c r="Q40" s="33">
        <v>0</v>
      </c>
      <c r="R40" s="33">
        <v>0</v>
      </c>
      <c r="S40" s="33">
        <v>0</v>
      </c>
      <c r="T40" s="33">
        <v>0</v>
      </c>
    </row>
    <row r="41" spans="2:20">
      <c r="B41" s="33" t="s">
        <v>88</v>
      </c>
      <c r="C41" s="33">
        <v>0</v>
      </c>
      <c r="D41" s="33">
        <v>0</v>
      </c>
      <c r="E41" s="33">
        <v>0</v>
      </c>
      <c r="F41" s="33">
        <v>0</v>
      </c>
      <c r="H41" s="33">
        <v>0</v>
      </c>
      <c r="I41" s="33">
        <v>0</v>
      </c>
      <c r="J41" s="33">
        <v>0</v>
      </c>
      <c r="K41" s="228">
        <f t="shared" si="0"/>
        <v>0</v>
      </c>
      <c r="L41" s="267">
        <v>1.0428571428571429E+19</v>
      </c>
      <c r="M41" s="230">
        <f t="shared" si="1"/>
        <v>0</v>
      </c>
      <c r="N41" s="133">
        <f t="shared" si="2"/>
        <v>0</v>
      </c>
      <c r="O41" s="266">
        <v>4.38E+19</v>
      </c>
      <c r="P41" s="134">
        <f t="shared" si="3"/>
        <v>0</v>
      </c>
      <c r="Q41" s="33">
        <v>0</v>
      </c>
      <c r="R41" s="33">
        <v>0</v>
      </c>
      <c r="S41" s="33">
        <v>0</v>
      </c>
      <c r="T41" s="33">
        <v>0</v>
      </c>
    </row>
    <row r="42" spans="2:20">
      <c r="B42" s="33" t="s">
        <v>89</v>
      </c>
      <c r="C42" s="33">
        <v>0</v>
      </c>
      <c r="D42" s="33">
        <v>0</v>
      </c>
      <c r="E42" s="33">
        <v>0</v>
      </c>
      <c r="F42" s="33">
        <v>0</v>
      </c>
      <c r="H42" s="33">
        <v>0</v>
      </c>
      <c r="I42" s="33">
        <v>0</v>
      </c>
      <c r="J42" s="33">
        <v>0</v>
      </c>
      <c r="K42" s="228">
        <f t="shared" si="0"/>
        <v>0</v>
      </c>
      <c r="L42" s="267">
        <v>1.0428571428571429E+19</v>
      </c>
      <c r="M42" s="230">
        <f t="shared" si="1"/>
        <v>0</v>
      </c>
      <c r="N42" s="133">
        <f t="shared" si="2"/>
        <v>0</v>
      </c>
      <c r="O42" s="266">
        <v>4.38E+19</v>
      </c>
      <c r="P42" s="134">
        <f t="shared" si="3"/>
        <v>0</v>
      </c>
      <c r="Q42" s="33">
        <v>0</v>
      </c>
      <c r="R42" s="33">
        <v>0</v>
      </c>
      <c r="S42" s="33">
        <v>0</v>
      </c>
      <c r="T42" s="33">
        <v>0</v>
      </c>
    </row>
    <row r="43" spans="2:20">
      <c r="B43" s="33" t="s">
        <v>90</v>
      </c>
      <c r="C43" s="33">
        <v>15.805185144694201</v>
      </c>
      <c r="D43" s="33">
        <v>9.0200000000000016E-2</v>
      </c>
      <c r="E43" s="33">
        <v>0.131709876205785</v>
      </c>
      <c r="F43" s="33">
        <v>7.4947037493767923E-2</v>
      </c>
      <c r="H43" s="33">
        <v>3.0136669804364455E-2</v>
      </c>
      <c r="I43" s="33">
        <v>7.4947037493767923E-2</v>
      </c>
      <c r="J43" s="33">
        <v>940264.09789617092</v>
      </c>
      <c r="K43" s="228">
        <f t="shared" si="0"/>
        <v>940.26409789617094</v>
      </c>
      <c r="L43" s="267">
        <v>1.0428571428571429E+19</v>
      </c>
      <c r="M43" s="230">
        <f t="shared" si="1"/>
        <v>9.0162310757167073E-17</v>
      </c>
      <c r="N43" s="133">
        <f t="shared" si="2"/>
        <v>940.26409789617094</v>
      </c>
      <c r="O43" s="266">
        <v>4.38E+19</v>
      </c>
      <c r="P43" s="134">
        <f t="shared" si="3"/>
        <v>2.1467216846944543E-17</v>
      </c>
      <c r="Q43" s="33">
        <v>1.9588835372836897</v>
      </c>
      <c r="R43" s="33">
        <v>15.523105915325349</v>
      </c>
      <c r="S43" s="33">
        <v>0</v>
      </c>
      <c r="T43" s="33">
        <v>0</v>
      </c>
    </row>
    <row r="44" spans="2:20">
      <c r="B44" s="33" t="s">
        <v>91</v>
      </c>
      <c r="C44" s="33">
        <v>3.9425350970689528</v>
      </c>
      <c r="D44" s="33">
        <v>2.2500000000000006E-2</v>
      </c>
      <c r="E44" s="33">
        <v>3.0327193054376561E-2</v>
      </c>
      <c r="F44" s="33">
        <v>1.725712103301837E-2</v>
      </c>
      <c r="H44" s="33">
        <v>1.2465102916326564E-2</v>
      </c>
      <c r="I44" s="33">
        <v>1.725712103301837E-2</v>
      </c>
      <c r="J44" s="33">
        <v>43627.860207142978</v>
      </c>
      <c r="K44" s="228">
        <f t="shared" si="0"/>
        <v>43.62786020714298</v>
      </c>
      <c r="L44" s="229">
        <v>62.571428571428569</v>
      </c>
      <c r="M44" s="230">
        <f t="shared" si="1"/>
        <v>0.69724890742009327</v>
      </c>
      <c r="N44" s="133">
        <f t="shared" si="2"/>
        <v>43.62786020714298</v>
      </c>
      <c r="O44" s="265">
        <v>262.8</v>
      </c>
      <c r="P44" s="134">
        <f t="shared" si="3"/>
        <v>0.16601164462383172</v>
      </c>
      <c r="Q44" s="33">
        <v>0.31162757290816412</v>
      </c>
      <c r="R44" s="33">
        <v>3.9138653603614011</v>
      </c>
      <c r="S44" s="33">
        <v>0</v>
      </c>
      <c r="T44" s="33">
        <v>0</v>
      </c>
    </row>
    <row r="45" spans="2:20">
      <c r="B45" s="33" t="s">
        <v>92</v>
      </c>
      <c r="C45" s="33">
        <v>0</v>
      </c>
      <c r="D45" s="33">
        <v>0</v>
      </c>
      <c r="E45" s="33">
        <v>0</v>
      </c>
      <c r="F45" s="33">
        <v>0</v>
      </c>
      <c r="H45" s="33">
        <v>0</v>
      </c>
      <c r="I45" s="33">
        <v>0</v>
      </c>
      <c r="J45" s="33">
        <v>0</v>
      </c>
      <c r="K45" s="228">
        <f t="shared" si="0"/>
        <v>0</v>
      </c>
      <c r="L45" s="229">
        <v>104.28571428571429</v>
      </c>
      <c r="M45" s="230">
        <f t="shared" si="1"/>
        <v>0</v>
      </c>
      <c r="N45" s="133">
        <f t="shared" si="2"/>
        <v>0</v>
      </c>
      <c r="O45" s="265">
        <v>438</v>
      </c>
      <c r="P45" s="134">
        <f t="shared" si="3"/>
        <v>0</v>
      </c>
      <c r="Q45" s="33">
        <v>0</v>
      </c>
      <c r="R45" s="33">
        <v>0</v>
      </c>
      <c r="S45" s="33">
        <v>0</v>
      </c>
      <c r="T45" s="33">
        <v>0</v>
      </c>
    </row>
    <row r="46" spans="2:20">
      <c r="B46" s="33" t="s">
        <v>93</v>
      </c>
      <c r="C46" s="33">
        <v>0</v>
      </c>
      <c r="D46" s="33">
        <v>0</v>
      </c>
      <c r="E46" s="33">
        <v>0</v>
      </c>
      <c r="F46" s="33">
        <v>0</v>
      </c>
      <c r="H46" s="33">
        <v>0</v>
      </c>
      <c r="I46" s="33">
        <v>0</v>
      </c>
      <c r="J46" s="33">
        <v>0</v>
      </c>
      <c r="K46" s="228">
        <f t="shared" si="0"/>
        <v>0</v>
      </c>
      <c r="L46" s="231">
        <v>1.0428571428571429E+19</v>
      </c>
      <c r="M46" s="230">
        <f t="shared" si="1"/>
        <v>0</v>
      </c>
      <c r="N46" s="133">
        <f t="shared" si="2"/>
        <v>0</v>
      </c>
      <c r="O46" s="266">
        <v>4.38E+19</v>
      </c>
      <c r="P46" s="134">
        <f t="shared" si="3"/>
        <v>0</v>
      </c>
      <c r="Q46" s="33">
        <v>0</v>
      </c>
      <c r="R46" s="33">
        <v>0</v>
      </c>
      <c r="S46" s="33">
        <v>0</v>
      </c>
      <c r="T46" s="33">
        <v>0</v>
      </c>
    </row>
    <row r="47" spans="2:20">
      <c r="B47" s="33" t="s">
        <v>94</v>
      </c>
      <c r="C47" s="33">
        <v>0</v>
      </c>
      <c r="D47" s="33">
        <v>0</v>
      </c>
      <c r="E47" s="33">
        <v>0</v>
      </c>
      <c r="F47" s="33">
        <v>0</v>
      </c>
      <c r="H47" s="33">
        <v>0</v>
      </c>
      <c r="I47" s="33">
        <v>0</v>
      </c>
      <c r="J47" s="33">
        <v>0</v>
      </c>
      <c r="K47" s="228">
        <f t="shared" si="0"/>
        <v>0</v>
      </c>
      <c r="L47" s="267">
        <v>1.0428571428571429E+19</v>
      </c>
      <c r="M47" s="230">
        <f t="shared" si="1"/>
        <v>0</v>
      </c>
      <c r="N47" s="133">
        <f t="shared" si="2"/>
        <v>0</v>
      </c>
      <c r="O47" s="266">
        <v>4.38E+19</v>
      </c>
      <c r="P47" s="134">
        <f t="shared" si="3"/>
        <v>0</v>
      </c>
      <c r="Q47" s="33">
        <v>0</v>
      </c>
      <c r="R47" s="33">
        <v>0</v>
      </c>
      <c r="S47" s="33">
        <v>0</v>
      </c>
      <c r="T47" s="33">
        <v>0</v>
      </c>
    </row>
    <row r="48" spans="2:20">
      <c r="B48" s="33" t="s">
        <v>95</v>
      </c>
      <c r="C48" s="33">
        <v>4.2053707702068825</v>
      </c>
      <c r="D48" s="33">
        <v>2.4000000000000004E-2</v>
      </c>
      <c r="E48" s="33">
        <v>4.8899660118684678E-2</v>
      </c>
      <c r="F48" s="33">
        <v>2.7825435464091632E-2</v>
      </c>
      <c r="H48" s="33">
        <v>3.6367025936166218E-2</v>
      </c>
      <c r="I48" s="33">
        <v>2.7825435464091632E-2</v>
      </c>
      <c r="J48" s="33">
        <v>25851938.80385787</v>
      </c>
      <c r="K48" s="228">
        <f t="shared" si="0"/>
        <v>25851.938803857869</v>
      </c>
      <c r="L48" s="227">
        <v>729.99999999999989</v>
      </c>
      <c r="M48" s="230">
        <f t="shared" si="1"/>
        <v>35.413614799805309</v>
      </c>
      <c r="N48" s="133">
        <f t="shared" si="2"/>
        <v>25851.938803857869</v>
      </c>
      <c r="O48" s="265">
        <v>3066</v>
      </c>
      <c r="P48" s="134">
        <f t="shared" si="3"/>
        <v>8.4318130475726907</v>
      </c>
      <c r="Q48" s="33">
        <v>0.34548674639357907</v>
      </c>
      <c r="R48" s="33">
        <v>0.22715753575377848</v>
      </c>
      <c r="S48" s="33">
        <v>0</v>
      </c>
      <c r="T48" s="33">
        <v>0</v>
      </c>
    </row>
    <row r="49" spans="2:20">
      <c r="B49" s="33" t="s">
        <v>96</v>
      </c>
      <c r="C49" s="33">
        <v>4.3805945522988363</v>
      </c>
      <c r="D49" s="33">
        <v>2.5000000000000005E-2</v>
      </c>
      <c r="E49" s="33">
        <v>5.6161468619215851E-2</v>
      </c>
      <c r="F49" s="33">
        <v>3.1957631542626611E-2</v>
      </c>
      <c r="H49" s="33">
        <v>2.9312900339790501E-3</v>
      </c>
      <c r="I49" s="33">
        <v>3.1957631542626611E-2</v>
      </c>
      <c r="J49" s="33">
        <v>1210581.4869307335</v>
      </c>
      <c r="K49" s="228">
        <f t="shared" si="0"/>
        <v>1210.5814869307335</v>
      </c>
      <c r="L49" s="229">
        <v>31.285714285714285</v>
      </c>
      <c r="M49" s="230">
        <f t="shared" si="1"/>
        <v>38.694385427009749</v>
      </c>
      <c r="N49" s="133">
        <f t="shared" si="2"/>
        <v>1210.5814869307335</v>
      </c>
      <c r="O49" s="265">
        <v>131.4</v>
      </c>
      <c r="P49" s="134">
        <f t="shared" si="3"/>
        <v>9.2129489111927967</v>
      </c>
      <c r="Q49" s="33">
        <v>5.2470091608224996</v>
      </c>
      <c r="R49" s="33">
        <v>3.8250696782396059</v>
      </c>
      <c r="S49" s="33">
        <v>0</v>
      </c>
      <c r="T49" s="33">
        <v>0</v>
      </c>
    </row>
    <row r="50" spans="2:20">
      <c r="B50" s="33" t="s">
        <v>97</v>
      </c>
      <c r="C50" s="33">
        <v>21.026853851034414</v>
      </c>
      <c r="D50" s="33">
        <v>0.12000000000000002</v>
      </c>
      <c r="E50" s="33">
        <v>0.22855275925037405</v>
      </c>
      <c r="F50" s="33">
        <v>0.13005366575608046</v>
      </c>
      <c r="H50" s="33">
        <v>3.1174343917846847E-2</v>
      </c>
      <c r="I50" s="33">
        <v>0.13005366575608046</v>
      </c>
      <c r="J50" s="33">
        <v>4526269.0775516666</v>
      </c>
      <c r="K50" s="228">
        <f t="shared" si="0"/>
        <v>4526.2690775516667</v>
      </c>
      <c r="L50" s="229">
        <v>5214.2857142857147</v>
      </c>
      <c r="M50" s="230">
        <f t="shared" si="1"/>
        <v>0.86805160391401825</v>
      </c>
      <c r="N50" s="133">
        <f t="shared" si="2"/>
        <v>4526.2690775516667</v>
      </c>
      <c r="O50" s="265">
        <v>21900</v>
      </c>
      <c r="P50" s="134">
        <f t="shared" si="3"/>
        <v>0.20667895331286149</v>
      </c>
      <c r="Q50" s="33">
        <v>16.397704900787442</v>
      </c>
      <c r="R50" s="33">
        <v>19.177115881470925</v>
      </c>
      <c r="S50" s="33">
        <v>0</v>
      </c>
      <c r="T50" s="33">
        <v>0</v>
      </c>
    </row>
    <row r="51" spans="2:20">
      <c r="B51" s="33" t="s">
        <v>98</v>
      </c>
      <c r="C51" s="33">
        <v>3.5044756418390688</v>
      </c>
      <c r="D51" s="33">
        <v>2.0000000000000004E-2</v>
      </c>
      <c r="E51" s="33">
        <v>3.3061090960745929E-2</v>
      </c>
      <c r="F51" s="33">
        <v>1.8812794417546227E-2</v>
      </c>
      <c r="H51" s="33">
        <v>8.8196001366773347E-3</v>
      </c>
      <c r="I51" s="33">
        <v>1.8812794417546227E-2</v>
      </c>
      <c r="J51" s="33">
        <v>488259.88011024339</v>
      </c>
      <c r="K51" s="228">
        <f t="shared" si="0"/>
        <v>488.25988011024339</v>
      </c>
      <c r="L51" s="229">
        <v>1042.8571428571429</v>
      </c>
      <c r="M51" s="230">
        <f t="shared" si="1"/>
        <v>0.4681944055851649</v>
      </c>
      <c r="N51" s="133">
        <f t="shared" si="2"/>
        <v>488.25988011024339</v>
      </c>
      <c r="O51" s="265">
        <v>4380</v>
      </c>
      <c r="P51" s="134">
        <f t="shared" si="3"/>
        <v>0.11147485847265831</v>
      </c>
      <c r="Q51" s="33">
        <v>1.4905124230984697</v>
      </c>
      <c r="R51" s="33">
        <v>3.3245879597211401</v>
      </c>
      <c r="S51" s="33">
        <v>0</v>
      </c>
      <c r="T51" s="33">
        <v>0</v>
      </c>
    </row>
    <row r="52" spans="2:20">
      <c r="B52" s="33" t="s">
        <v>99</v>
      </c>
      <c r="C52" s="33">
        <v>19.274616030114878</v>
      </c>
      <c r="D52" s="33">
        <v>0.11000000000000001</v>
      </c>
      <c r="E52" s="33">
        <v>0.18183600028410263</v>
      </c>
      <c r="F52" s="33">
        <v>0.10347036929650427</v>
      </c>
      <c r="H52" s="33">
        <v>8.969628701887733E-2</v>
      </c>
      <c r="I52" s="33">
        <v>0.10347036929650427</v>
      </c>
      <c r="J52" s="33">
        <v>2620493.4709243537</v>
      </c>
      <c r="K52" s="228">
        <f t="shared" si="0"/>
        <v>2620.4934709243539</v>
      </c>
      <c r="L52" s="229">
        <v>104.28571428571429</v>
      </c>
      <c r="M52" s="230">
        <f t="shared" si="1"/>
        <v>25.128019584206132</v>
      </c>
      <c r="N52" s="133">
        <f t="shared" si="2"/>
        <v>2620.4934709243539</v>
      </c>
      <c r="O52" s="265">
        <v>438</v>
      </c>
      <c r="P52" s="134">
        <f t="shared" si="3"/>
        <v>5.9828618057633651</v>
      </c>
      <c r="Q52" s="33">
        <v>9.5078064240009965</v>
      </c>
      <c r="R52" s="33">
        <v>18.202695398749906</v>
      </c>
      <c r="S52" s="33">
        <v>0</v>
      </c>
      <c r="T52" s="33">
        <v>0</v>
      </c>
    </row>
    <row r="53" spans="2:20">
      <c r="B53" s="33" t="s">
        <v>100</v>
      </c>
      <c r="C53" s="33">
        <v>5.2567134627586034</v>
      </c>
      <c r="D53" s="33">
        <v>3.0000000000000006E-2</v>
      </c>
      <c r="E53" s="33">
        <v>4.380594552298836E-2</v>
      </c>
      <c r="F53" s="33">
        <v>2.4926952603248755E-2</v>
      </c>
      <c r="H53" s="33">
        <v>2.8989535330898292E-2</v>
      </c>
      <c r="I53" s="33">
        <v>2.4926952603248755E-2</v>
      </c>
      <c r="J53" s="33">
        <v>423141.91240121744</v>
      </c>
      <c r="K53" s="228">
        <f t="shared" si="0"/>
        <v>423.14191240121744</v>
      </c>
      <c r="L53" s="229">
        <v>62.571428571428569</v>
      </c>
      <c r="M53" s="230">
        <f t="shared" si="1"/>
        <v>6.7625419790148911</v>
      </c>
      <c r="N53" s="133">
        <f t="shared" si="2"/>
        <v>423.14191240121744</v>
      </c>
      <c r="O53" s="265">
        <v>262.8</v>
      </c>
      <c r="P53" s="134">
        <f t="shared" si="3"/>
        <v>1.6101290426225929</v>
      </c>
      <c r="Q53" s="33">
        <v>1.6524035138612028</v>
      </c>
      <c r="R53" s="33">
        <v>5.0753573928246842</v>
      </c>
      <c r="S53" s="33">
        <v>0</v>
      </c>
      <c r="T53" s="33">
        <v>0</v>
      </c>
    </row>
    <row r="54" spans="2:20">
      <c r="B54" s="33" t="s">
        <v>101</v>
      </c>
      <c r="C54" s="33">
        <v>1.7171930645011437</v>
      </c>
      <c r="D54" s="33">
        <v>9.8000000000000014E-3</v>
      </c>
      <c r="E54" s="33">
        <v>1.4309942204176198E-2</v>
      </c>
      <c r="F54" s="33">
        <v>8.1428045170612601E-3</v>
      </c>
      <c r="H54" s="33">
        <v>1.1357395493809427E-2</v>
      </c>
      <c r="I54" s="33">
        <v>8.1428045170612601E-3</v>
      </c>
      <c r="J54" s="33">
        <v>199578.89025579215</v>
      </c>
      <c r="K54" s="228">
        <f t="shared" si="0"/>
        <v>199.57889025579215</v>
      </c>
      <c r="L54" s="229">
        <v>62.571428571428569</v>
      </c>
      <c r="M54" s="230">
        <f t="shared" si="1"/>
        <v>3.1896169675583219</v>
      </c>
      <c r="N54" s="133">
        <f t="shared" si="2"/>
        <v>199.57889025579215</v>
      </c>
      <c r="O54" s="265">
        <v>262.8</v>
      </c>
      <c r="P54" s="134">
        <f t="shared" si="3"/>
        <v>0.75943261132341</v>
      </c>
      <c r="Q54" s="33">
        <v>0.54742646280161433</v>
      </c>
      <c r="R54" s="33">
        <v>1.6480273662642615</v>
      </c>
      <c r="S54" s="33">
        <v>0</v>
      </c>
      <c r="T54" s="33">
        <v>0</v>
      </c>
    </row>
    <row r="55" spans="2:20">
      <c r="B55" s="33" t="s">
        <v>102</v>
      </c>
      <c r="C55" s="33">
        <v>0.4380594552298836</v>
      </c>
      <c r="D55" s="33">
        <v>2.5000000000000005E-3</v>
      </c>
      <c r="E55" s="33">
        <v>3.4223394939834656E-3</v>
      </c>
      <c r="F55" s="33">
        <v>1.9474181721288091E-3</v>
      </c>
      <c r="H55" s="33">
        <v>1.7668432406478347E-3</v>
      </c>
      <c r="I55" s="33">
        <v>1.9474181721288091E-3</v>
      </c>
      <c r="J55" s="33">
        <v>1001.8474848551657</v>
      </c>
      <c r="K55" s="268">
        <f t="shared" si="0"/>
        <v>1.0018474848551657</v>
      </c>
      <c r="L55" s="232">
        <v>3.1285714285714286</v>
      </c>
      <c r="M55" s="269">
        <f t="shared" si="1"/>
        <v>0.32022522346968768</v>
      </c>
      <c r="N55" s="270">
        <f t="shared" si="2"/>
        <v>1.0018474848551657</v>
      </c>
      <c r="O55" s="265">
        <v>13.14</v>
      </c>
      <c r="P55" s="271">
        <f t="shared" si="3"/>
        <v>7.6244100826116115E-2</v>
      </c>
      <c r="Q55" s="272">
        <v>5.4772140460082878E-2</v>
      </c>
      <c r="R55" s="33">
        <v>0.43403996275854695</v>
      </c>
      <c r="S55" s="33">
        <v>0</v>
      </c>
      <c r="T55" s="33">
        <v>0</v>
      </c>
    </row>
    <row r="56" spans="2:20" ht="15.75">
      <c r="B56" s="33" t="s">
        <v>103</v>
      </c>
      <c r="C56" s="33">
        <v>175.22378209195341</v>
      </c>
      <c r="D56" s="33">
        <v>1.0000000000000002</v>
      </c>
      <c r="E56" s="33">
        <v>1.7573726808979886</v>
      </c>
      <c r="F56" s="33">
        <v>1.0000000000000004</v>
      </c>
      <c r="H56" s="33">
        <v>0.95897703083125097</v>
      </c>
      <c r="I56" s="33">
        <v>1.0000000000000004</v>
      </c>
      <c r="J56" s="33">
        <v>245032724.77743521</v>
      </c>
      <c r="K56" s="233">
        <f>SUM(K36:K54)</f>
        <v>245031.7229299504</v>
      </c>
      <c r="L56" s="227"/>
      <c r="M56" s="234">
        <f>SUM(M36:M54)</f>
        <v>668.3963651876237</v>
      </c>
      <c r="N56" s="135">
        <f>SUM(N36:N55)</f>
        <v>245032.72477743524</v>
      </c>
      <c r="O56" s="135"/>
      <c r="P56" s="135">
        <f>SUM(P36:P55)</f>
        <v>159.21823581216509</v>
      </c>
      <c r="Q56" s="33">
        <v>42.977121908644733</v>
      </c>
      <c r="R56" s="33">
        <v>134.71450969714726</v>
      </c>
      <c r="S56" s="33">
        <v>0</v>
      </c>
      <c r="T56" s="33">
        <v>0</v>
      </c>
    </row>
    <row r="57" spans="2:20">
      <c r="K57" s="227"/>
      <c r="L57" s="227"/>
      <c r="M57" s="227"/>
      <c r="N57" s="132"/>
      <c r="O57" s="132"/>
      <c r="P57" s="132"/>
    </row>
    <row r="58" spans="2:20" ht="15">
      <c r="H58" s="161" t="s">
        <v>104</v>
      </c>
      <c r="I58" s="162"/>
      <c r="J58" s="162"/>
      <c r="K58" s="235"/>
      <c r="L58" s="225" t="s">
        <v>62</v>
      </c>
      <c r="M58" s="236">
        <f>Q56/M56</f>
        <v>6.4298856407725591E-2</v>
      </c>
      <c r="N58" s="163"/>
      <c r="O58" s="164" t="s">
        <v>63</v>
      </c>
      <c r="P58" s="163">
        <f>Q56/P56</f>
        <v>0.2699258768282437</v>
      </c>
      <c r="Q58" s="172" t="s">
        <v>105</v>
      </c>
    </row>
    <row r="59" spans="2:20" ht="15">
      <c r="H59" s="161" t="s">
        <v>106</v>
      </c>
      <c r="I59" s="162"/>
      <c r="J59" s="162"/>
      <c r="K59" s="235"/>
      <c r="L59" s="235"/>
      <c r="M59" s="237">
        <f>M58*1000</f>
        <v>64.298856407725594</v>
      </c>
      <c r="N59" s="165"/>
      <c r="O59" s="165"/>
      <c r="P59" s="165">
        <f>P58*1000</f>
        <v>269.9258768282437</v>
      </c>
      <c r="Q59" s="172" t="s">
        <v>107</v>
      </c>
    </row>
    <row r="60" spans="2:20" ht="15">
      <c r="H60" s="161" t="s">
        <v>108</v>
      </c>
      <c r="I60" s="162"/>
      <c r="J60" s="162"/>
      <c r="K60" s="235"/>
      <c r="L60" s="235"/>
      <c r="M60" s="238">
        <f>M59/E$152</f>
        <v>123.65164693793383</v>
      </c>
      <c r="N60" s="166"/>
      <c r="O60" s="166"/>
      <c r="P60" s="166">
        <f>P59/E$152</f>
        <v>519.08822466969946</v>
      </c>
      <c r="Q60" s="172" t="s">
        <v>107</v>
      </c>
    </row>
    <row r="63" spans="2:20" ht="18">
      <c r="B63" s="125" t="s">
        <v>109</v>
      </c>
    </row>
    <row r="64" spans="2:20" ht="15.75">
      <c r="B64" s="33" t="s">
        <v>56</v>
      </c>
      <c r="C64" s="131" t="s">
        <v>110</v>
      </c>
      <c r="H64" s="33" t="s">
        <v>58</v>
      </c>
    </row>
    <row r="65" spans="2:20" ht="15">
      <c r="C65" s="33" t="s">
        <v>59</v>
      </c>
      <c r="F65" s="33" t="s">
        <v>60</v>
      </c>
      <c r="H65" s="33" t="s">
        <v>61</v>
      </c>
      <c r="K65" s="224"/>
      <c r="L65" s="225" t="s">
        <v>62</v>
      </c>
      <c r="M65" s="224"/>
      <c r="N65" s="199"/>
      <c r="O65" s="164" t="s">
        <v>63</v>
      </c>
      <c r="P65" s="199"/>
    </row>
    <row r="66" spans="2:20" ht="15">
      <c r="B66" s="33" t="s">
        <v>64</v>
      </c>
      <c r="C66" s="33" t="s">
        <v>65</v>
      </c>
      <c r="D66" s="33" t="s">
        <v>66</v>
      </c>
      <c r="E66" s="33" t="s">
        <v>67</v>
      </c>
      <c r="F66" s="33" t="s">
        <v>68</v>
      </c>
      <c r="H66" s="33" t="s">
        <v>69</v>
      </c>
      <c r="I66" s="33" t="s">
        <v>70</v>
      </c>
      <c r="J66" s="33" t="s">
        <v>71</v>
      </c>
      <c r="K66" s="225" t="s">
        <v>72</v>
      </c>
      <c r="L66" s="226" t="s">
        <v>73</v>
      </c>
      <c r="M66" s="226" t="s">
        <v>74</v>
      </c>
      <c r="N66" s="164" t="s">
        <v>72</v>
      </c>
      <c r="O66" s="198" t="s">
        <v>73</v>
      </c>
      <c r="P66" s="198" t="s">
        <v>74</v>
      </c>
      <c r="Q66" s="33" t="s">
        <v>75</v>
      </c>
      <c r="R66" s="33" t="s">
        <v>76</v>
      </c>
      <c r="S66" s="33" t="s">
        <v>77</v>
      </c>
      <c r="T66" s="33" t="s">
        <v>78</v>
      </c>
    </row>
    <row r="67" spans="2:20">
      <c r="B67" s="272"/>
      <c r="C67" s="272" t="s">
        <v>79</v>
      </c>
      <c r="D67" s="272" t="s">
        <v>80</v>
      </c>
      <c r="E67" s="272"/>
      <c r="F67" s="272" t="s">
        <v>80</v>
      </c>
      <c r="G67" s="272"/>
      <c r="H67" s="272"/>
      <c r="I67" s="272"/>
      <c r="J67" s="272" t="s">
        <v>81</v>
      </c>
      <c r="K67" s="273"/>
      <c r="L67" s="273"/>
      <c r="M67" s="273"/>
      <c r="N67" s="274"/>
      <c r="O67" s="274"/>
      <c r="P67" s="274"/>
      <c r="Q67" s="272" t="s">
        <v>82</v>
      </c>
      <c r="R67" s="272" t="s">
        <v>79</v>
      </c>
      <c r="S67" s="272" t="s">
        <v>79</v>
      </c>
      <c r="T67" s="272" t="s">
        <v>70</v>
      </c>
    </row>
    <row r="68" spans="2:20">
      <c r="B68" s="167" t="s">
        <v>83</v>
      </c>
      <c r="C68" s="33">
        <v>0</v>
      </c>
      <c r="D68" s="33">
        <v>0</v>
      </c>
      <c r="E68" s="33">
        <v>0</v>
      </c>
      <c r="F68" s="33">
        <v>0</v>
      </c>
      <c r="H68" s="33">
        <v>0</v>
      </c>
      <c r="I68" s="33">
        <v>0</v>
      </c>
      <c r="J68" s="33">
        <v>0</v>
      </c>
      <c r="K68" s="228">
        <f>J68/1000</f>
        <v>0</v>
      </c>
      <c r="L68" s="229">
        <v>417.14285714285717</v>
      </c>
      <c r="M68" s="230">
        <f>K68/L68</f>
        <v>0</v>
      </c>
      <c r="N68" s="133">
        <f>J68/1000</f>
        <v>0</v>
      </c>
      <c r="O68" s="265">
        <v>1752</v>
      </c>
      <c r="P68" s="134">
        <f>N68/O68</f>
        <v>0</v>
      </c>
      <c r="Q68" s="33">
        <v>0</v>
      </c>
      <c r="R68" s="33">
        <v>0</v>
      </c>
      <c r="S68" s="33">
        <v>0</v>
      </c>
      <c r="T68" s="33">
        <v>0</v>
      </c>
    </row>
    <row r="69" spans="2:20">
      <c r="B69" s="167" t="s">
        <v>84</v>
      </c>
      <c r="C69" s="33">
        <v>0</v>
      </c>
      <c r="D69" s="33">
        <v>0</v>
      </c>
      <c r="E69" s="33">
        <v>0</v>
      </c>
      <c r="F69" s="33">
        <v>0</v>
      </c>
      <c r="H69" s="33">
        <v>0</v>
      </c>
      <c r="I69" s="33">
        <v>0</v>
      </c>
      <c r="J69" s="33">
        <v>0</v>
      </c>
      <c r="K69" s="228">
        <f t="shared" ref="K69:K87" si="4">J69/1000</f>
        <v>0</v>
      </c>
      <c r="L69" s="229">
        <v>417.14285714285717</v>
      </c>
      <c r="M69" s="230">
        <f t="shared" ref="M69:M87" si="5">K69/L69</f>
        <v>0</v>
      </c>
      <c r="N69" s="133">
        <f t="shared" ref="N69:N87" si="6">J69/1000</f>
        <v>0</v>
      </c>
      <c r="O69" s="265">
        <v>1752</v>
      </c>
      <c r="P69" s="134">
        <f t="shared" ref="P69:P87" si="7">N69/O69</f>
        <v>0</v>
      </c>
      <c r="Q69" s="33">
        <v>0</v>
      </c>
      <c r="R69" s="33">
        <v>0</v>
      </c>
      <c r="S69" s="33">
        <v>0</v>
      </c>
      <c r="T69" s="33">
        <v>0</v>
      </c>
    </row>
    <row r="70" spans="2:20" ht="15">
      <c r="B70" s="168" t="s">
        <v>85</v>
      </c>
      <c r="C70" s="33">
        <v>2353.4706975160288</v>
      </c>
      <c r="D70" s="33">
        <v>1.995828717979423E-2</v>
      </c>
      <c r="E70" s="33">
        <v>18.103620750123298</v>
      </c>
      <c r="F70" s="33">
        <v>3.1044775864280585E-2</v>
      </c>
      <c r="H70" s="33">
        <v>32.115920691690349</v>
      </c>
      <c r="I70" s="33">
        <v>3.110295770503213E-2</v>
      </c>
      <c r="J70" s="33">
        <v>1076249.4423442108</v>
      </c>
      <c r="K70" s="228">
        <f t="shared" si="4"/>
        <v>1076.2494423442108</v>
      </c>
      <c r="L70" s="229">
        <v>104.28571428571429</v>
      </c>
      <c r="M70" s="230">
        <f t="shared" si="5"/>
        <v>10.320200132067775</v>
      </c>
      <c r="N70" s="133">
        <f t="shared" si="6"/>
        <v>1076.2494423442108</v>
      </c>
      <c r="O70" s="265">
        <v>438</v>
      </c>
      <c r="P70" s="134">
        <f t="shared" si="7"/>
        <v>2.4571905076351843</v>
      </c>
      <c r="Q70" s="33">
        <v>1.3453118029302635E-2</v>
      </c>
      <c r="R70" s="33">
        <v>2.127124730183612</v>
      </c>
      <c r="S70" s="33">
        <v>19948.762778720724</v>
      </c>
      <c r="T70" s="33">
        <v>3.128632099837822E-2</v>
      </c>
    </row>
    <row r="71" spans="2:20" ht="15">
      <c r="B71" s="168" t="s">
        <v>86</v>
      </c>
      <c r="C71" s="33">
        <v>8237.1474413061005</v>
      </c>
      <c r="D71" s="33">
        <v>6.9854005129279806E-2</v>
      </c>
      <c r="E71" s="33">
        <v>51.482171508163127</v>
      </c>
      <c r="F71" s="33">
        <v>8.8283581364047903E-2</v>
      </c>
      <c r="H71" s="33">
        <v>190.10935691019765</v>
      </c>
      <c r="I71" s="33">
        <v>8.8488407878964961E-2</v>
      </c>
      <c r="J71" s="33">
        <v>363162.0767987197</v>
      </c>
      <c r="K71" s="228">
        <f t="shared" si="4"/>
        <v>363.16207679871968</v>
      </c>
      <c r="L71" s="229">
        <v>104.28571428571429</v>
      </c>
      <c r="M71" s="230">
        <f t="shared" si="5"/>
        <v>3.4823760788918325</v>
      </c>
      <c r="N71" s="133">
        <f t="shared" si="6"/>
        <v>363.16207679871968</v>
      </c>
      <c r="O71" s="265">
        <v>438</v>
      </c>
      <c r="P71" s="134">
        <f t="shared" si="7"/>
        <v>0.82913716164091256</v>
      </c>
      <c r="Q71" s="33">
        <v>3.0263506399893308E-3</v>
      </c>
      <c r="R71" s="33">
        <v>3.8009245547897734</v>
      </c>
      <c r="S71" s="33">
        <v>69851.749462737833</v>
      </c>
      <c r="T71" s="33">
        <v>8.901031294086266E-2</v>
      </c>
    </row>
    <row r="72" spans="2:20" ht="15">
      <c r="B72" s="168" t="s">
        <v>87</v>
      </c>
      <c r="C72" s="33">
        <v>41185.737206530495</v>
      </c>
      <c r="D72" s="33">
        <v>0.34927002564639897</v>
      </c>
      <c r="E72" s="33">
        <v>205.92868603265248</v>
      </c>
      <c r="F72" s="33">
        <v>0.35313432545619156</v>
      </c>
      <c r="H72" s="33">
        <v>2155.6880578107211</v>
      </c>
      <c r="I72" s="33">
        <v>0.35405826654300193</v>
      </c>
      <c r="J72" s="33">
        <v>140749.34375687304</v>
      </c>
      <c r="K72" s="228">
        <f t="shared" si="4"/>
        <v>140.74934375687303</v>
      </c>
      <c r="L72" s="229">
        <v>104.28571428571429</v>
      </c>
      <c r="M72" s="230">
        <f t="shared" si="5"/>
        <v>1.3496512415042619</v>
      </c>
      <c r="N72" s="133">
        <f t="shared" si="6"/>
        <v>140.74934375687303</v>
      </c>
      <c r="O72" s="265">
        <v>438</v>
      </c>
      <c r="P72" s="134">
        <f t="shared" si="7"/>
        <v>0.32134553369149094</v>
      </c>
      <c r="Q72" s="33">
        <v>2.7067181491706357E-4</v>
      </c>
      <c r="R72" s="33">
        <v>6.7828629069578188</v>
      </c>
      <c r="S72" s="33">
        <v>349361.99444905051</v>
      </c>
      <c r="T72" s="33">
        <v>0.35614712489087308</v>
      </c>
    </row>
    <row r="73" spans="2:20" ht="15">
      <c r="B73" s="168" t="s">
        <v>88</v>
      </c>
      <c r="C73" s="33">
        <v>40009.001857772491</v>
      </c>
      <c r="D73" s="33">
        <v>0.33929088205650193</v>
      </c>
      <c r="E73" s="33">
        <v>148.18148836212035</v>
      </c>
      <c r="F73" s="33">
        <v>0.25410723948170405</v>
      </c>
      <c r="H73" s="33">
        <v>5071.5947162954517</v>
      </c>
      <c r="I73" s="33">
        <v>0.25480101553368145</v>
      </c>
      <c r="J73" s="33">
        <v>3139.7295339701509</v>
      </c>
      <c r="K73" s="228">
        <f t="shared" si="4"/>
        <v>3.1397295339701508</v>
      </c>
      <c r="L73" s="267">
        <v>1.0428571428571429E+19</v>
      </c>
      <c r="M73" s="230">
        <f t="shared" si="5"/>
        <v>3.0106995531220621E-19</v>
      </c>
      <c r="N73" s="133">
        <f t="shared" si="6"/>
        <v>3.1397295339701508</v>
      </c>
      <c r="O73" s="266">
        <v>4.38E+19</v>
      </c>
      <c r="P73" s="134">
        <f t="shared" si="7"/>
        <v>7.1683322693382435E-20</v>
      </c>
      <c r="Q73" s="33">
        <v>6.4076112938166341E-7</v>
      </c>
      <c r="R73" s="33">
        <v>2.0214647032039292</v>
      </c>
      <c r="S73" s="33">
        <v>339418.76005023724</v>
      </c>
      <c r="T73" s="33">
        <v>0.25630445175266536</v>
      </c>
    </row>
    <row r="74" spans="2:20" ht="15">
      <c r="B74" s="168" t="s">
        <v>89</v>
      </c>
      <c r="C74" s="33">
        <v>0</v>
      </c>
      <c r="D74" s="33">
        <v>0</v>
      </c>
      <c r="E74" s="33">
        <v>0</v>
      </c>
      <c r="F74" s="33">
        <v>0</v>
      </c>
      <c r="H74" s="33">
        <v>0</v>
      </c>
      <c r="I74" s="33">
        <v>0</v>
      </c>
      <c r="J74" s="33">
        <v>0</v>
      </c>
      <c r="K74" s="228">
        <f t="shared" si="4"/>
        <v>0</v>
      </c>
      <c r="L74" s="267">
        <v>1.0428571428571429E+19</v>
      </c>
      <c r="M74" s="230">
        <f t="shared" si="5"/>
        <v>0</v>
      </c>
      <c r="N74" s="133">
        <f t="shared" si="6"/>
        <v>0</v>
      </c>
      <c r="O74" s="266">
        <v>4.38E+19</v>
      </c>
      <c r="P74" s="134">
        <f t="shared" si="7"/>
        <v>0</v>
      </c>
      <c r="Q74" s="33">
        <v>0</v>
      </c>
      <c r="R74" s="33">
        <v>0</v>
      </c>
      <c r="S74" s="33">
        <v>0</v>
      </c>
      <c r="T74" s="33">
        <v>0</v>
      </c>
    </row>
    <row r="75" spans="2:20" ht="15">
      <c r="B75" s="168" t="s">
        <v>90</v>
      </c>
      <c r="C75" s="33">
        <v>296.53730788701955</v>
      </c>
      <c r="D75" s="33">
        <v>2.5147441846540726E-3</v>
      </c>
      <c r="E75" s="33">
        <v>2.4711442323918296</v>
      </c>
      <c r="F75" s="33">
        <v>4.2376119054742985E-3</v>
      </c>
      <c r="H75" s="33">
        <v>0.56542500772072879</v>
      </c>
      <c r="I75" s="33">
        <v>4.2179628854084128E-3</v>
      </c>
      <c r="J75" s="33">
        <v>132371.20320488376</v>
      </c>
      <c r="K75" s="228">
        <f t="shared" si="4"/>
        <v>132.37120320488376</v>
      </c>
      <c r="L75" s="267">
        <v>1.0428571428571429E+19</v>
      </c>
      <c r="M75" s="230">
        <f t="shared" si="5"/>
        <v>1.2693129074440907E-17</v>
      </c>
      <c r="N75" s="133">
        <f t="shared" si="6"/>
        <v>132.37120320488376</v>
      </c>
      <c r="O75" s="266">
        <v>4.38E+19</v>
      </c>
      <c r="P75" s="134">
        <f t="shared" si="7"/>
        <v>3.0221735891525973E-18</v>
      </c>
      <c r="Q75" s="33">
        <v>0.27577334001017456</v>
      </c>
      <c r="R75" s="33">
        <v>2.1853564462219515</v>
      </c>
      <c r="S75" s="33">
        <v>2497.2091862954098</v>
      </c>
      <c r="T75" s="33">
        <v>4.2426667693873004E-3</v>
      </c>
    </row>
    <row r="76" spans="2:20" ht="15">
      <c r="B76" s="168" t="s">
        <v>91</v>
      </c>
      <c r="C76" s="33">
        <v>870.78415808093064</v>
      </c>
      <c r="D76" s="33">
        <v>7.384566256523865E-3</v>
      </c>
      <c r="E76" s="33">
        <v>6.6983396775456203</v>
      </c>
      <c r="F76" s="33">
        <v>1.1486567069783815E-2</v>
      </c>
      <c r="H76" s="33">
        <v>2.7531559976359401</v>
      </c>
      <c r="I76" s="33">
        <v>1.147059210214643E-2</v>
      </c>
      <c r="J76" s="33">
        <v>40382.97818578154</v>
      </c>
      <c r="K76" s="228">
        <f t="shared" si="4"/>
        <v>40.382978185781539</v>
      </c>
      <c r="L76" s="229">
        <v>62.571428571428569</v>
      </c>
      <c r="M76" s="230">
        <f t="shared" si="5"/>
        <v>0.64539006232984197</v>
      </c>
      <c r="N76" s="133">
        <f t="shared" si="6"/>
        <v>40.382978185781539</v>
      </c>
      <c r="O76" s="265">
        <v>262.8</v>
      </c>
      <c r="P76" s="134">
        <f t="shared" si="7"/>
        <v>0.15366430055472427</v>
      </c>
      <c r="Q76" s="33">
        <v>0.28844984418415387</v>
      </c>
      <c r="R76" s="33">
        <v>3.622766248886145</v>
      </c>
      <c r="S76" s="33">
        <v>7356.9890988266143</v>
      </c>
      <c r="T76" s="33">
        <v>1.1537993767366155E-2</v>
      </c>
    </row>
    <row r="77" spans="2:20" ht="15">
      <c r="B77" s="168" t="s">
        <v>92</v>
      </c>
      <c r="C77" s="33">
        <v>9413.8827900641154</v>
      </c>
      <c r="D77" s="33">
        <v>7.9833148719176919E-2</v>
      </c>
      <c r="E77" s="33">
        <v>62.759218600427438</v>
      </c>
      <c r="F77" s="33">
        <v>0.10762188966283937</v>
      </c>
      <c r="H77" s="33">
        <v>64.566776867847565</v>
      </c>
      <c r="I77" s="33">
        <v>0.10774111336708683</v>
      </c>
      <c r="J77" s="33">
        <v>33314.720266151402</v>
      </c>
      <c r="K77" s="228">
        <f t="shared" si="4"/>
        <v>33.314720266151404</v>
      </c>
      <c r="L77" s="229">
        <v>104.28571428571429</v>
      </c>
      <c r="M77" s="230">
        <f t="shared" si="5"/>
        <v>0.31945622173021893</v>
      </c>
      <c r="N77" s="133">
        <f t="shared" si="6"/>
        <v>33.314720266151404</v>
      </c>
      <c r="O77" s="265">
        <v>438</v>
      </c>
      <c r="P77" s="134">
        <f t="shared" si="7"/>
        <v>7.6061005173861648E-2</v>
      </c>
      <c r="Q77" s="33">
        <v>0.62857962766323405</v>
      </c>
      <c r="R77" s="33">
        <v>15.751804235149887</v>
      </c>
      <c r="S77" s="33">
        <v>79734.016559492811</v>
      </c>
      <c r="T77" s="33">
        <v>0.1083757978729714</v>
      </c>
    </row>
    <row r="78" spans="2:20" ht="15">
      <c r="B78" s="168" t="s">
        <v>93</v>
      </c>
      <c r="C78" s="33">
        <v>14120.824185096171</v>
      </c>
      <c r="D78" s="33">
        <v>0.11974972307876537</v>
      </c>
      <c r="E78" s="33">
        <v>74.320127289979851</v>
      </c>
      <c r="F78" s="33">
        <v>0.12744697460073082</v>
      </c>
      <c r="H78" s="33">
        <v>273.89185465942899</v>
      </c>
      <c r="I78" s="33">
        <v>0.12774175150354891</v>
      </c>
      <c r="J78" s="33">
        <v>1085.7841659177766</v>
      </c>
      <c r="K78" s="228">
        <f t="shared" si="4"/>
        <v>1.0857841659177765</v>
      </c>
      <c r="L78" s="231">
        <v>1.0428571428571429E+19</v>
      </c>
      <c r="M78" s="230">
        <f t="shared" si="5"/>
        <v>1.0411628988252651E-19</v>
      </c>
      <c r="N78" s="133">
        <f t="shared" si="6"/>
        <v>1.0857841659177765</v>
      </c>
      <c r="O78" s="266">
        <v>4.38E+19</v>
      </c>
      <c r="P78" s="134">
        <f t="shared" si="7"/>
        <v>2.4789592829172978E-20</v>
      </c>
      <c r="Q78" s="33">
        <v>8.3521858916752054E-2</v>
      </c>
      <c r="R78" s="33">
        <v>6.6186612809428995</v>
      </c>
      <c r="S78" s="33">
        <v>119745.00084313337</v>
      </c>
      <c r="T78" s="33">
        <v>0.1284951675642339</v>
      </c>
    </row>
    <row r="79" spans="2:20" ht="15">
      <c r="B79" s="168" t="s">
        <v>94</v>
      </c>
      <c r="C79" s="33">
        <v>0</v>
      </c>
      <c r="D79" s="33">
        <v>0</v>
      </c>
      <c r="E79" s="33">
        <v>0</v>
      </c>
      <c r="F79" s="33">
        <v>0</v>
      </c>
      <c r="H79" s="33">
        <v>0</v>
      </c>
      <c r="I79" s="33">
        <v>0</v>
      </c>
      <c r="J79" s="33">
        <v>0</v>
      </c>
      <c r="K79" s="228">
        <f t="shared" si="4"/>
        <v>0</v>
      </c>
      <c r="L79" s="267">
        <v>1.0428571428571429E+19</v>
      </c>
      <c r="M79" s="230">
        <f t="shared" si="5"/>
        <v>0</v>
      </c>
      <c r="N79" s="133">
        <f t="shared" si="6"/>
        <v>0</v>
      </c>
      <c r="O79" s="266">
        <v>4.38E+19</v>
      </c>
      <c r="P79" s="134">
        <f t="shared" si="7"/>
        <v>0</v>
      </c>
      <c r="Q79" s="33">
        <v>0</v>
      </c>
      <c r="R79" s="33">
        <v>0</v>
      </c>
      <c r="S79" s="33">
        <v>0</v>
      </c>
      <c r="T79" s="33">
        <v>0</v>
      </c>
    </row>
    <row r="80" spans="2:20" ht="15">
      <c r="B80" s="168" t="s">
        <v>95</v>
      </c>
      <c r="C80" s="33">
        <v>0</v>
      </c>
      <c r="D80" s="33">
        <v>0</v>
      </c>
      <c r="E80" s="33">
        <v>0</v>
      </c>
      <c r="F80" s="33">
        <v>0</v>
      </c>
      <c r="H80" s="33">
        <v>0</v>
      </c>
      <c r="I80" s="33">
        <v>0</v>
      </c>
      <c r="J80" s="33">
        <v>0</v>
      </c>
      <c r="K80" s="228">
        <f t="shared" si="4"/>
        <v>0</v>
      </c>
      <c r="L80" s="227">
        <v>729.99999999999989</v>
      </c>
      <c r="M80" s="230">
        <f t="shared" si="5"/>
        <v>0</v>
      </c>
      <c r="N80" s="133">
        <f t="shared" si="6"/>
        <v>0</v>
      </c>
      <c r="O80" s="265">
        <v>3066</v>
      </c>
      <c r="P80" s="134">
        <f t="shared" si="7"/>
        <v>0</v>
      </c>
      <c r="Q80" s="33">
        <v>0</v>
      </c>
      <c r="R80" s="33">
        <v>0</v>
      </c>
      <c r="S80" s="33">
        <v>0</v>
      </c>
      <c r="T80" s="33">
        <v>0</v>
      </c>
    </row>
    <row r="81" spans="2:20" ht="15">
      <c r="B81" s="168" t="s">
        <v>96</v>
      </c>
      <c r="C81" s="33">
        <v>34.125325113982413</v>
      </c>
      <c r="D81" s="33">
        <v>2.893951641070163E-4</v>
      </c>
      <c r="E81" s="33">
        <v>0.43750416812797965</v>
      </c>
      <c r="F81" s="33">
        <v>7.5024875005344732E-4</v>
      </c>
      <c r="H81" s="33">
        <v>2.2835079626444207E-2</v>
      </c>
      <c r="I81" s="33">
        <v>7.2925041971488793E-4</v>
      </c>
      <c r="J81" s="33">
        <v>302892.43262226594</v>
      </c>
      <c r="K81" s="228">
        <f t="shared" si="4"/>
        <v>302.89243262226597</v>
      </c>
      <c r="L81" s="229">
        <v>31.285714285714285</v>
      </c>
      <c r="M81" s="230">
        <f t="shared" si="5"/>
        <v>9.6814932801637532</v>
      </c>
      <c r="N81" s="133">
        <f t="shared" si="6"/>
        <v>302.89243262226597</v>
      </c>
      <c r="O81" s="265">
        <v>131.4</v>
      </c>
      <c r="P81" s="134">
        <f t="shared" si="7"/>
        <v>2.3051174476580361</v>
      </c>
      <c r="Q81" s="33">
        <v>1.3128231233258367</v>
      </c>
      <c r="R81" s="33">
        <v>0.95704805690453587</v>
      </c>
      <c r="S81" s="33">
        <v>280.63524569860124</v>
      </c>
      <c r="T81" s="33">
        <v>7.3342073928817694E-4</v>
      </c>
    </row>
    <row r="82" spans="2:20" ht="15">
      <c r="B82" s="168" t="s">
        <v>97</v>
      </c>
      <c r="C82" s="33">
        <v>211.81236277644257</v>
      </c>
      <c r="D82" s="33">
        <v>1.7962458461814807E-3</v>
      </c>
      <c r="E82" s="33">
        <v>2.3023082910482886</v>
      </c>
      <c r="F82" s="33">
        <v>3.9480856262182912E-3</v>
      </c>
      <c r="H82" s="33">
        <v>0.31403230792512132</v>
      </c>
      <c r="I82" s="33">
        <v>3.9112592725590372E-3</v>
      </c>
      <c r="J82" s="33">
        <v>571194.25838079676</v>
      </c>
      <c r="K82" s="228">
        <f t="shared" si="4"/>
        <v>571.19425838079678</v>
      </c>
      <c r="L82" s="229">
        <v>5214.2857142857147</v>
      </c>
      <c r="M82" s="230">
        <f t="shared" si="5"/>
        <v>0.10954410434700211</v>
      </c>
      <c r="N82" s="133">
        <f t="shared" si="6"/>
        <v>571.19425838079678</v>
      </c>
      <c r="O82" s="265">
        <v>21900</v>
      </c>
      <c r="P82" s="134">
        <f t="shared" si="7"/>
        <v>2.6081929606429077E-2</v>
      </c>
      <c r="Q82" s="33">
        <v>2.0693146451246358</v>
      </c>
      <c r="R82" s="33">
        <v>2.4200634774732634</v>
      </c>
      <c r="S82" s="33">
        <v>1775.3147318400468</v>
      </c>
      <c r="T82" s="33">
        <v>3.9340582606932238E-3</v>
      </c>
    </row>
    <row r="83" spans="2:20" ht="15">
      <c r="B83" s="168" t="s">
        <v>98</v>
      </c>
      <c r="C83" s="33">
        <v>80.018003715544978</v>
      </c>
      <c r="D83" s="33">
        <v>6.7858176411300381E-4</v>
      </c>
      <c r="E83" s="33">
        <v>0.75488682750514136</v>
      </c>
      <c r="F83" s="33">
        <v>1.2945085784916998E-3</v>
      </c>
      <c r="H83" s="33">
        <v>0.20137871357437048</v>
      </c>
      <c r="I83" s="33">
        <v>1.2899572308669766E-3</v>
      </c>
      <c r="J83" s="33">
        <v>71831.756911756864</v>
      </c>
      <c r="K83" s="228">
        <f t="shared" si="4"/>
        <v>71.831756911756869</v>
      </c>
      <c r="L83" s="229">
        <v>1042.8571428571429</v>
      </c>
      <c r="M83" s="230">
        <f t="shared" si="5"/>
        <v>6.8879766901684666E-2</v>
      </c>
      <c r="N83" s="133">
        <f t="shared" si="6"/>
        <v>71.831756911756869</v>
      </c>
      <c r="O83" s="265">
        <v>4380</v>
      </c>
      <c r="P83" s="134">
        <f t="shared" si="7"/>
        <v>1.6399944500401113E-2</v>
      </c>
      <c r="Q83" s="33">
        <v>0.21928102310144482</v>
      </c>
      <c r="R83" s="33">
        <v>0.48910632202777321</v>
      </c>
      <c r="S83" s="33">
        <v>674.60895271516279</v>
      </c>
      <c r="T83" s="33">
        <v>1.2975208467541112E-3</v>
      </c>
    </row>
    <row r="84" spans="2:20" ht="15">
      <c r="B84" s="168" t="s">
        <v>99</v>
      </c>
      <c r="C84" s="33">
        <v>588.36767437900721</v>
      </c>
      <c r="D84" s="33">
        <v>4.9895717949485574E-3</v>
      </c>
      <c r="E84" s="33">
        <v>5.5506384375378035</v>
      </c>
      <c r="F84" s="33">
        <v>9.5184454300860279E-3</v>
      </c>
      <c r="H84" s="33">
        <v>2.738025790566903</v>
      </c>
      <c r="I84" s="33">
        <v>9.5123913041412923E-3</v>
      </c>
      <c r="J84" s="33">
        <v>279540.4858907712</v>
      </c>
      <c r="K84" s="228">
        <f t="shared" si="4"/>
        <v>279.54048589077121</v>
      </c>
      <c r="L84" s="229">
        <v>104.28571428571429</v>
      </c>
      <c r="M84" s="230">
        <f t="shared" si="5"/>
        <v>2.6805252071717787</v>
      </c>
      <c r="N84" s="133">
        <f t="shared" si="6"/>
        <v>279.54048589077121</v>
      </c>
      <c r="O84" s="265">
        <v>438</v>
      </c>
      <c r="P84" s="134">
        <f t="shared" si="7"/>
        <v>0.63822028742185211</v>
      </c>
      <c r="Q84" s="33">
        <v>1.0142428733406137</v>
      </c>
      <c r="R84" s="33">
        <v>1.9417679810106045</v>
      </c>
      <c r="S84" s="33">
        <v>4974.6954255147157</v>
      </c>
      <c r="T84" s="33">
        <v>9.568328993779374E-3</v>
      </c>
    </row>
    <row r="85" spans="2:20" ht="15">
      <c r="B85" s="168" t="s">
        <v>100</v>
      </c>
      <c r="C85" s="33">
        <v>0</v>
      </c>
      <c r="D85" s="33">
        <v>0</v>
      </c>
      <c r="E85" s="33">
        <v>0</v>
      </c>
      <c r="F85" s="33">
        <v>0</v>
      </c>
      <c r="H85" s="33">
        <v>0</v>
      </c>
      <c r="I85" s="33">
        <v>0</v>
      </c>
      <c r="J85" s="33">
        <v>0</v>
      </c>
      <c r="K85" s="228">
        <f t="shared" si="4"/>
        <v>0</v>
      </c>
      <c r="L85" s="229">
        <v>62.571428571428569</v>
      </c>
      <c r="M85" s="230">
        <f t="shared" si="5"/>
        <v>0</v>
      </c>
      <c r="N85" s="133">
        <f t="shared" si="6"/>
        <v>0</v>
      </c>
      <c r="O85" s="265">
        <v>262.8</v>
      </c>
      <c r="P85" s="134">
        <f t="shared" si="7"/>
        <v>0</v>
      </c>
      <c r="Q85" s="33">
        <v>0</v>
      </c>
      <c r="R85" s="33">
        <v>0</v>
      </c>
      <c r="S85" s="33">
        <v>0</v>
      </c>
      <c r="T85" s="33">
        <v>0</v>
      </c>
    </row>
    <row r="86" spans="2:20" ht="15">
      <c r="B86" s="170" t="s">
        <v>101</v>
      </c>
      <c r="C86" s="33">
        <v>211.81236277644257</v>
      </c>
      <c r="D86" s="33">
        <v>1.7962458461814807E-3</v>
      </c>
      <c r="E86" s="33">
        <v>1.7651030231370215</v>
      </c>
      <c r="F86" s="33">
        <v>3.0268656467673568E-3</v>
      </c>
      <c r="H86" s="33">
        <v>1.4009122353572689</v>
      </c>
      <c r="I86" s="33">
        <v>3.028827982231393E-3</v>
      </c>
      <c r="J86" s="33">
        <v>53537.752726300292</v>
      </c>
      <c r="K86" s="228">
        <f t="shared" si="4"/>
        <v>53.53775272630029</v>
      </c>
      <c r="L86" s="229">
        <v>62.571428571428569</v>
      </c>
      <c r="M86" s="230">
        <f t="shared" si="5"/>
        <v>0.85562618512352062</v>
      </c>
      <c r="N86" s="133">
        <f t="shared" si="6"/>
        <v>53.53775272630029</v>
      </c>
      <c r="O86" s="265">
        <v>262.8</v>
      </c>
      <c r="P86" s="134">
        <f t="shared" si="7"/>
        <v>0.2037205202675049</v>
      </c>
      <c r="Q86" s="33">
        <v>0.14684911096430692</v>
      </c>
      <c r="R86" s="33">
        <v>0.44208924855804632</v>
      </c>
      <c r="S86" s="33">
        <v>1793.1919427509288</v>
      </c>
      <c r="T86" s="33">
        <v>3.0466620532013881E-3</v>
      </c>
    </row>
    <row r="87" spans="2:20" ht="15">
      <c r="B87" s="170" t="s">
        <v>102</v>
      </c>
      <c r="C87" s="33">
        <v>305.95119067708373</v>
      </c>
      <c r="D87" s="33">
        <v>2.5945773333732498E-3</v>
      </c>
      <c r="E87" s="33">
        <v>2.3902436771647166</v>
      </c>
      <c r="F87" s="33">
        <v>4.0988805633307961E-3</v>
      </c>
      <c r="H87" s="33">
        <v>1.2340055368335436</v>
      </c>
      <c r="I87" s="33">
        <v>4.0966371597119028E-3</v>
      </c>
      <c r="J87" s="33">
        <v>2336.5641657435417</v>
      </c>
      <c r="K87" s="268">
        <f t="shared" si="4"/>
        <v>2.3365641657435416</v>
      </c>
      <c r="L87" s="232">
        <v>3.1285714285714286</v>
      </c>
      <c r="M87" s="269">
        <f t="shared" si="5"/>
        <v>0.74684699361665718</v>
      </c>
      <c r="N87" s="270">
        <f t="shared" si="6"/>
        <v>2.3365641657435416</v>
      </c>
      <c r="O87" s="265">
        <v>13.14</v>
      </c>
      <c r="P87" s="271">
        <f t="shared" si="7"/>
        <v>0.17782071276587075</v>
      </c>
      <c r="Q87" s="272">
        <v>0.1277426181277514</v>
      </c>
      <c r="R87" s="33">
        <v>1.0122920292891655</v>
      </c>
      <c r="S87" s="33">
        <v>2587.0712729861343</v>
      </c>
      <c r="T87" s="33">
        <v>4.1207296170242391E-3</v>
      </c>
    </row>
    <row r="88" spans="2:20" ht="15.75">
      <c r="B88" s="169" t="s">
        <v>103</v>
      </c>
      <c r="C88" s="33">
        <v>117919.47256369186</v>
      </c>
      <c r="D88" s="33">
        <v>0.99999999999999967</v>
      </c>
      <c r="E88" s="33">
        <v>583.14548087792491</v>
      </c>
      <c r="F88" s="33">
        <v>1</v>
      </c>
      <c r="H88" s="33">
        <v>7797.1964539045766</v>
      </c>
      <c r="I88" s="33">
        <v>1.0021903908880965</v>
      </c>
      <c r="J88" s="33">
        <v>3071788.5289541427</v>
      </c>
      <c r="K88" s="233">
        <f>SUM(K68:K86)</f>
        <v>3069.4519647883994</v>
      </c>
      <c r="L88" s="227"/>
      <c r="M88" s="234">
        <f>SUM(M68:M86)</f>
        <v>29.513142280231669</v>
      </c>
      <c r="N88" s="135">
        <f>SUM(N68:N87)</f>
        <v>3071.7885289541432</v>
      </c>
      <c r="O88" s="135"/>
      <c r="P88" s="263">
        <f>SUM(P68:P87)</f>
        <v>7.2047593509162677</v>
      </c>
      <c r="Q88" s="33">
        <v>6.1833288460042413</v>
      </c>
      <c r="R88" s="33">
        <v>50.173332221599409</v>
      </c>
      <c r="S88" s="33">
        <v>1000000.0000000002</v>
      </c>
      <c r="T88" s="33">
        <v>1.008100557067479</v>
      </c>
    </row>
    <row r="89" spans="2:20" ht="15">
      <c r="B89" s="171"/>
      <c r="C89" s="171"/>
      <c r="D89" s="171"/>
      <c r="E89" s="171"/>
      <c r="F89" s="171"/>
      <c r="K89" s="227"/>
      <c r="L89" s="227"/>
      <c r="M89" s="227"/>
      <c r="N89" s="132"/>
      <c r="O89" s="132"/>
      <c r="P89" s="132"/>
      <c r="Q89" s="137"/>
    </row>
    <row r="90" spans="2:20" ht="15">
      <c r="H90" s="161" t="s">
        <v>104</v>
      </c>
      <c r="I90" s="162"/>
      <c r="J90" s="162"/>
      <c r="K90" s="235"/>
      <c r="L90" s="225" t="s">
        <v>62</v>
      </c>
      <c r="M90" s="236">
        <f>Q88/M88</f>
        <v>0.20951103028246248</v>
      </c>
      <c r="N90" s="163"/>
      <c r="O90" s="164" t="s">
        <v>63</v>
      </c>
      <c r="P90" s="163">
        <f>Q88/P88</f>
        <v>0.85822836611716591</v>
      </c>
      <c r="Q90" s="172" t="s">
        <v>105</v>
      </c>
    </row>
    <row r="91" spans="2:20" ht="15">
      <c r="H91" s="161" t="s">
        <v>106</v>
      </c>
      <c r="I91" s="162"/>
      <c r="J91" s="162"/>
      <c r="K91" s="235"/>
      <c r="L91" s="235"/>
      <c r="M91" s="237">
        <f>M90*1000</f>
        <v>209.51103028246249</v>
      </c>
      <c r="N91" s="165"/>
      <c r="O91" s="165"/>
      <c r="P91" s="165">
        <f>P90*1000</f>
        <v>858.22836611716593</v>
      </c>
      <c r="Q91" s="172" t="s">
        <v>107</v>
      </c>
    </row>
    <row r="92" spans="2:20" ht="15">
      <c r="H92" s="161" t="s">
        <v>108</v>
      </c>
      <c r="I92" s="162"/>
      <c r="J92" s="162"/>
      <c r="K92" s="235"/>
      <c r="L92" s="235"/>
      <c r="M92" s="238">
        <f>M91/E$152</f>
        <v>402.90582746627399</v>
      </c>
      <c r="N92" s="166"/>
      <c r="O92" s="166"/>
      <c r="P92" s="166">
        <f>P91/E$152</f>
        <v>1650.4391656099344</v>
      </c>
      <c r="Q92" s="172" t="s">
        <v>107</v>
      </c>
    </row>
    <row r="95" spans="2:20" ht="18">
      <c r="B95" s="125" t="s">
        <v>111</v>
      </c>
      <c r="L95" s="22"/>
      <c r="M95" s="22"/>
      <c r="N95" s="22"/>
      <c r="O95" s="22"/>
      <c r="P95" s="22"/>
    </row>
    <row r="96" spans="2:20">
      <c r="B96" s="33" t="s">
        <v>56</v>
      </c>
      <c r="C96" s="33" t="s">
        <v>112</v>
      </c>
      <c r="H96" s="33" t="s">
        <v>58</v>
      </c>
    </row>
    <row r="97" spans="2:20" ht="15">
      <c r="C97" s="33" t="s">
        <v>59</v>
      </c>
      <c r="F97" s="33" t="s">
        <v>60</v>
      </c>
      <c r="H97" s="33" t="s">
        <v>61</v>
      </c>
      <c r="K97" s="224"/>
      <c r="L97" s="225" t="s">
        <v>62</v>
      </c>
      <c r="M97" s="224"/>
      <c r="N97" s="199"/>
      <c r="O97" s="164" t="s">
        <v>63</v>
      </c>
      <c r="P97" s="199"/>
    </row>
    <row r="98" spans="2:20" ht="15">
      <c r="B98" s="33" t="s">
        <v>64</v>
      </c>
      <c r="C98" s="33" t="s">
        <v>65</v>
      </c>
      <c r="D98" s="33" t="s">
        <v>66</v>
      </c>
      <c r="E98" s="33" t="s">
        <v>67</v>
      </c>
      <c r="F98" s="33" t="s">
        <v>68</v>
      </c>
      <c r="H98" s="33" t="s">
        <v>69</v>
      </c>
      <c r="I98" s="33" t="s">
        <v>70</v>
      </c>
      <c r="J98" s="33" t="s">
        <v>71</v>
      </c>
      <c r="K98" s="225" t="s">
        <v>72</v>
      </c>
      <c r="L98" s="226" t="s">
        <v>73</v>
      </c>
      <c r="M98" s="226" t="s">
        <v>74</v>
      </c>
      <c r="N98" s="164" t="s">
        <v>72</v>
      </c>
      <c r="O98" s="198" t="s">
        <v>73</v>
      </c>
      <c r="P98" s="198" t="s">
        <v>74</v>
      </c>
      <c r="Q98" s="33" t="s">
        <v>75</v>
      </c>
      <c r="R98" s="33" t="s">
        <v>76</v>
      </c>
      <c r="S98" s="33" t="s">
        <v>77</v>
      </c>
      <c r="T98" s="33" t="s">
        <v>78</v>
      </c>
    </row>
    <row r="99" spans="2:20">
      <c r="B99" s="272"/>
      <c r="C99" s="272" t="s">
        <v>79</v>
      </c>
      <c r="D99" s="272" t="s">
        <v>80</v>
      </c>
      <c r="E99" s="272"/>
      <c r="F99" s="272" t="s">
        <v>80</v>
      </c>
      <c r="G99" s="272"/>
      <c r="H99" s="272"/>
      <c r="I99" s="272"/>
      <c r="J99" s="272" t="s">
        <v>81</v>
      </c>
      <c r="K99" s="273"/>
      <c r="L99" s="273"/>
      <c r="M99" s="273"/>
      <c r="N99" s="274"/>
      <c r="O99" s="274"/>
      <c r="P99" s="274"/>
      <c r="Q99" s="272" t="s">
        <v>82</v>
      </c>
      <c r="R99" s="272" t="s">
        <v>79</v>
      </c>
      <c r="S99" s="272" t="s">
        <v>79</v>
      </c>
      <c r="T99" s="272" t="s">
        <v>70</v>
      </c>
    </row>
    <row r="100" spans="2:20">
      <c r="B100" s="33" t="s">
        <v>83</v>
      </c>
      <c r="C100" s="33">
        <v>0</v>
      </c>
      <c r="D100" s="33">
        <v>0</v>
      </c>
      <c r="E100" s="33">
        <v>0</v>
      </c>
      <c r="F100" s="33">
        <v>0</v>
      </c>
      <c r="H100" s="33">
        <v>0</v>
      </c>
      <c r="I100" s="33">
        <v>0</v>
      </c>
      <c r="J100" s="33">
        <v>0</v>
      </c>
      <c r="K100" s="228">
        <f>J100/1000</f>
        <v>0</v>
      </c>
      <c r="L100" s="229">
        <v>417.14285714285717</v>
      </c>
      <c r="M100" s="264">
        <f>K100/L100</f>
        <v>0</v>
      </c>
      <c r="N100" s="133">
        <f>J100/1000</f>
        <v>0</v>
      </c>
      <c r="O100" s="265">
        <v>1752</v>
      </c>
      <c r="P100" s="134">
        <f>N100/O100</f>
        <v>0</v>
      </c>
      <c r="Q100" s="33">
        <v>0</v>
      </c>
      <c r="R100" s="33">
        <v>0</v>
      </c>
      <c r="S100" s="33">
        <v>0</v>
      </c>
      <c r="T100" s="33">
        <v>0</v>
      </c>
    </row>
    <row r="101" spans="2:20">
      <c r="B101" s="33" t="s">
        <v>84</v>
      </c>
      <c r="C101" s="33">
        <v>0</v>
      </c>
      <c r="D101" s="33">
        <v>0</v>
      </c>
      <c r="E101" s="33">
        <v>0</v>
      </c>
      <c r="F101" s="33">
        <v>0</v>
      </c>
      <c r="H101" s="33">
        <v>0</v>
      </c>
      <c r="I101" s="33">
        <v>0</v>
      </c>
      <c r="J101" s="33">
        <v>0</v>
      </c>
      <c r="K101" s="228">
        <f t="shared" ref="K101:K119" si="8">J101/1000</f>
        <v>0</v>
      </c>
      <c r="L101" s="229">
        <v>417.14285714285717</v>
      </c>
      <c r="M101" s="264">
        <f t="shared" ref="M101:M119" si="9">K101/L101</f>
        <v>0</v>
      </c>
      <c r="N101" s="133">
        <f t="shared" ref="N101:N119" si="10">J101/1000</f>
        <v>0</v>
      </c>
      <c r="O101" s="265">
        <v>1752</v>
      </c>
      <c r="P101" s="134">
        <f t="shared" ref="P101:P119" si="11">N101/O101</f>
        <v>0</v>
      </c>
      <c r="Q101" s="33">
        <v>0</v>
      </c>
      <c r="R101" s="33">
        <v>0</v>
      </c>
      <c r="S101" s="33">
        <v>0</v>
      </c>
      <c r="T101" s="33">
        <v>0</v>
      </c>
    </row>
    <row r="102" spans="2:20">
      <c r="B102" s="33" t="s">
        <v>85</v>
      </c>
      <c r="C102" s="33">
        <v>126.35412791536075</v>
      </c>
      <c r="D102" s="33">
        <v>1.0010010010010012E-3</v>
      </c>
      <c r="E102" s="33">
        <v>0.97195483011815964</v>
      </c>
      <c r="F102" s="33">
        <v>1.878717350591043E-3</v>
      </c>
      <c r="H102" s="33">
        <v>1.7242531022291538</v>
      </c>
      <c r="I102" s="33">
        <v>1.8780894573126945E-3</v>
      </c>
      <c r="J102" s="33">
        <v>64800.359730588963</v>
      </c>
      <c r="K102" s="228">
        <f t="shared" si="8"/>
        <v>64.800359730588966</v>
      </c>
      <c r="L102" s="229">
        <v>104.28571428571429</v>
      </c>
      <c r="M102" s="264">
        <f t="shared" si="9"/>
        <v>0.62137331248509964</v>
      </c>
      <c r="N102" s="133">
        <f t="shared" si="10"/>
        <v>64.800359730588966</v>
      </c>
      <c r="O102" s="265">
        <v>438</v>
      </c>
      <c r="P102" s="134">
        <f t="shared" si="11"/>
        <v>0.14794602678216659</v>
      </c>
      <c r="Q102" s="33">
        <v>8.1000449663236199E-4</v>
      </c>
      <c r="R102" s="33">
        <v>0.12807295621682277</v>
      </c>
      <c r="S102" s="33">
        <v>1000.1308046443528</v>
      </c>
      <c r="T102" s="33">
        <v>1.8837313875171209E-3</v>
      </c>
    </row>
    <row r="103" spans="2:20">
      <c r="B103" s="33" t="s">
        <v>86</v>
      </c>
      <c r="C103" s="33">
        <v>379.06238374608228</v>
      </c>
      <c r="D103" s="33">
        <v>3.0030030030030038E-3</v>
      </c>
      <c r="E103" s="33">
        <v>2.3691398984130143</v>
      </c>
      <c r="F103" s="33">
        <v>4.5793735420656678E-3</v>
      </c>
      <c r="H103" s="33">
        <v>8.7485754645406395</v>
      </c>
      <c r="I103" s="33">
        <v>4.5801095205250499E-3</v>
      </c>
      <c r="J103" s="33">
        <v>18743.011495506693</v>
      </c>
      <c r="K103" s="228">
        <f t="shared" si="8"/>
        <v>18.743011495506693</v>
      </c>
      <c r="L103" s="229">
        <v>104.28571428571429</v>
      </c>
      <c r="M103" s="264">
        <f t="shared" si="9"/>
        <v>0.17972750749116007</v>
      </c>
      <c r="N103" s="133">
        <f t="shared" si="10"/>
        <v>18.743011495506693</v>
      </c>
      <c r="O103" s="265">
        <v>438</v>
      </c>
      <c r="P103" s="134">
        <f t="shared" si="11"/>
        <v>4.2792263688371447E-2</v>
      </c>
      <c r="Q103" s="33">
        <v>1.5619176246255579E-4</v>
      </c>
      <c r="R103" s="33">
        <v>0.19616798442163094</v>
      </c>
      <c r="S103" s="33">
        <v>3001.8778939489262</v>
      </c>
      <c r="T103" s="33">
        <v>4.593875366545758E-3</v>
      </c>
    </row>
    <row r="104" spans="2:20">
      <c r="B104" s="33" t="s">
        <v>87</v>
      </c>
      <c r="C104" s="33">
        <v>20216.660466457721</v>
      </c>
      <c r="D104" s="33">
        <v>0.16016016016016021</v>
      </c>
      <c r="E104" s="33">
        <v>101.08330233228861</v>
      </c>
      <c r="F104" s="33">
        <v>0.19538660446146849</v>
      </c>
      <c r="H104" s="33">
        <v>1058.1530523009983</v>
      </c>
      <c r="I104" s="33">
        <v>0.19548287711117202</v>
      </c>
      <c r="J104" s="33">
        <v>77487.105259362565</v>
      </c>
      <c r="K104" s="228">
        <f t="shared" si="8"/>
        <v>77.487105259362565</v>
      </c>
      <c r="L104" s="229">
        <v>104.28571428571429</v>
      </c>
      <c r="M104" s="264">
        <f t="shared" si="9"/>
        <v>0.74302703673361359</v>
      </c>
      <c r="N104" s="133">
        <f t="shared" si="10"/>
        <v>77.487105259362565</v>
      </c>
      <c r="O104" s="265">
        <v>438</v>
      </c>
      <c r="P104" s="134">
        <f t="shared" si="11"/>
        <v>0.17691119922228896</v>
      </c>
      <c r="Q104" s="33">
        <v>1.4901366396031262E-4</v>
      </c>
      <c r="R104" s="33">
        <v>3.7341873006466586</v>
      </c>
      <c r="S104" s="33">
        <v>160153.30114264687</v>
      </c>
      <c r="T104" s="33">
        <v>0.19607061047409555</v>
      </c>
    </row>
    <row r="105" spans="2:20">
      <c r="B105" s="33" t="s">
        <v>88</v>
      </c>
      <c r="C105" s="33">
        <v>88447.889540752512</v>
      </c>
      <c r="D105" s="33">
        <v>0.70070070070070078</v>
      </c>
      <c r="E105" s="33">
        <v>327.58477607686115</v>
      </c>
      <c r="F105" s="33">
        <v>0.63319732927327732</v>
      </c>
      <c r="H105" s="33">
        <v>11211.773061897089</v>
      </c>
      <c r="I105" s="33">
        <v>0.63359020886361272</v>
      </c>
      <c r="J105" s="33">
        <v>7784.8184962924461</v>
      </c>
      <c r="K105" s="228">
        <f t="shared" si="8"/>
        <v>7.7848184962924458</v>
      </c>
      <c r="L105" s="267">
        <v>1.0428571428571429E+19</v>
      </c>
      <c r="M105" s="264">
        <f t="shared" si="9"/>
        <v>7.4648944484996053E-19</v>
      </c>
      <c r="N105" s="133">
        <f t="shared" si="10"/>
        <v>7.7848184962924458</v>
      </c>
      <c r="O105" s="266">
        <v>4.38E+19</v>
      </c>
      <c r="P105" s="134">
        <f t="shared" si="11"/>
        <v>1.7773558210713346E-19</v>
      </c>
      <c r="Q105" s="33">
        <v>1.5887384686311115E-6</v>
      </c>
      <c r="R105" s="33">
        <v>5.0121310262050986</v>
      </c>
      <c r="S105" s="33">
        <v>700760.15238751634</v>
      </c>
      <c r="T105" s="33">
        <v>0.63549538745244449</v>
      </c>
    </row>
    <row r="106" spans="2:20">
      <c r="B106" s="33" t="s">
        <v>89</v>
      </c>
      <c r="C106" s="33">
        <v>0</v>
      </c>
      <c r="D106" s="33">
        <v>0</v>
      </c>
      <c r="E106" s="33">
        <v>0</v>
      </c>
      <c r="F106" s="33">
        <v>0</v>
      </c>
      <c r="H106" s="33">
        <v>0</v>
      </c>
      <c r="I106" s="33">
        <v>0</v>
      </c>
      <c r="J106" s="33">
        <v>0</v>
      </c>
      <c r="K106" s="228">
        <f t="shared" si="8"/>
        <v>0</v>
      </c>
      <c r="L106" s="267">
        <v>1.0428571428571429E+19</v>
      </c>
      <c r="M106" s="264">
        <f t="shared" si="9"/>
        <v>0</v>
      </c>
      <c r="N106" s="133">
        <f t="shared" si="10"/>
        <v>0</v>
      </c>
      <c r="O106" s="266">
        <v>4.38E+19</v>
      </c>
      <c r="P106" s="134">
        <f t="shared" si="11"/>
        <v>0</v>
      </c>
      <c r="Q106" s="33">
        <v>0</v>
      </c>
      <c r="R106" s="33">
        <v>0</v>
      </c>
      <c r="S106" s="33">
        <v>0</v>
      </c>
      <c r="T106" s="33">
        <v>0</v>
      </c>
    </row>
    <row r="107" spans="2:20">
      <c r="B107" s="33" t="s">
        <v>90</v>
      </c>
      <c r="C107" s="33">
        <v>126.35412791536075</v>
      </c>
      <c r="D107" s="33">
        <v>1.0010010010010012E-3</v>
      </c>
      <c r="E107" s="33">
        <v>1.0529510659613395</v>
      </c>
      <c r="F107" s="33">
        <v>2.0352771298069632E-3</v>
      </c>
      <c r="H107" s="33">
        <v>0.24092679690512611</v>
      </c>
      <c r="I107" s="33">
        <v>2.0197376432348427E-3</v>
      </c>
      <c r="J107" s="33">
        <v>63203.732320620213</v>
      </c>
      <c r="K107" s="228">
        <f t="shared" si="8"/>
        <v>63.203732320620212</v>
      </c>
      <c r="L107" s="267">
        <v>1.0428571428571429E+19</v>
      </c>
      <c r="M107" s="264">
        <f t="shared" si="9"/>
        <v>6.0606318663608418E-18</v>
      </c>
      <c r="N107" s="133">
        <f t="shared" si="10"/>
        <v>63.203732320620212</v>
      </c>
      <c r="O107" s="266">
        <v>4.38E+19</v>
      </c>
      <c r="P107" s="134">
        <f t="shared" si="11"/>
        <v>1.443007587228772E-18</v>
      </c>
      <c r="Q107" s="33">
        <v>0.13167444233462544</v>
      </c>
      <c r="R107" s="33">
        <v>1.0434496363863079</v>
      </c>
      <c r="S107" s="33">
        <v>992.82655070246005</v>
      </c>
      <c r="T107" s="33">
        <v>2.0257606513019301E-3</v>
      </c>
    </row>
    <row r="108" spans="2:20">
      <c r="B108" s="33" t="s">
        <v>91</v>
      </c>
      <c r="C108" s="33">
        <v>126.35412791536075</v>
      </c>
      <c r="D108" s="33">
        <v>1.0010010010010012E-3</v>
      </c>
      <c r="E108" s="33">
        <v>0.97195483011815964</v>
      </c>
      <c r="F108" s="33">
        <v>1.878717350591043E-3</v>
      </c>
      <c r="H108" s="33">
        <v>0.39949351612331807</v>
      </c>
      <c r="I108" s="33">
        <v>1.8711985149295475E-3</v>
      </c>
      <c r="J108" s="33">
        <v>6568.7967011746769</v>
      </c>
      <c r="K108" s="228">
        <f t="shared" si="8"/>
        <v>6.5687967011746773</v>
      </c>
      <c r="L108" s="229">
        <v>62.571428571428569</v>
      </c>
      <c r="M108" s="264">
        <f t="shared" si="9"/>
        <v>0.10498076919685558</v>
      </c>
      <c r="N108" s="133">
        <f t="shared" si="10"/>
        <v>6.5687967011746773</v>
      </c>
      <c r="O108" s="265">
        <v>262.8</v>
      </c>
      <c r="P108" s="134">
        <f t="shared" si="11"/>
        <v>2.4995421237346563E-2</v>
      </c>
      <c r="Q108" s="33">
        <v>4.6919976436961969E-2</v>
      </c>
      <c r="R108" s="33">
        <v>0.58928826089377018</v>
      </c>
      <c r="S108" s="33">
        <v>996.46120108868615</v>
      </c>
      <c r="T108" s="33">
        <v>1.8767990574784787E-3</v>
      </c>
    </row>
    <row r="109" spans="2:20">
      <c r="B109" s="33" t="s">
        <v>92</v>
      </c>
      <c r="C109" s="33">
        <v>884.4788954075251</v>
      </c>
      <c r="D109" s="33">
        <v>7.0070070070070078E-3</v>
      </c>
      <c r="E109" s="33">
        <v>5.896525969383501</v>
      </c>
      <c r="F109" s="33">
        <v>1.1397551926918994E-2</v>
      </c>
      <c r="H109" s="33">
        <v>6.0663546336451697</v>
      </c>
      <c r="I109" s="33">
        <v>1.1383872415816379E-2</v>
      </c>
      <c r="J109" s="33">
        <v>3509.9057296870451</v>
      </c>
      <c r="K109" s="228">
        <f t="shared" si="8"/>
        <v>3.5099057296870453</v>
      </c>
      <c r="L109" s="229">
        <v>104.28571428571429</v>
      </c>
      <c r="M109" s="264">
        <f t="shared" si="9"/>
        <v>3.3656630284670294E-2</v>
      </c>
      <c r="N109" s="133">
        <f t="shared" si="10"/>
        <v>3.5099057296870453</v>
      </c>
      <c r="O109" s="265">
        <v>438</v>
      </c>
      <c r="P109" s="134">
        <f t="shared" si="11"/>
        <v>8.0134834011119753E-3</v>
      </c>
      <c r="Q109" s="33">
        <v>6.6224636409189533E-2</v>
      </c>
      <c r="R109" s="33">
        <v>1.6595471159946851</v>
      </c>
      <c r="S109" s="33">
        <v>6994.8508053068599</v>
      </c>
      <c r="T109" s="33">
        <v>1.1418040760205091E-2</v>
      </c>
    </row>
    <row r="110" spans="2:20">
      <c r="B110" s="33" t="s">
        <v>93</v>
      </c>
      <c r="C110" s="33">
        <v>10108.33023322886</v>
      </c>
      <c r="D110" s="33">
        <v>8.0080080080080107E-2</v>
      </c>
      <c r="E110" s="33">
        <v>53.201738069625584</v>
      </c>
      <c r="F110" s="33">
        <v>0.10283505497972026</v>
      </c>
      <c r="H110" s="33">
        <v>196.06428624832958</v>
      </c>
      <c r="I110" s="33">
        <v>0.1028506948594488</v>
      </c>
      <c r="J110" s="33">
        <v>871.70045608125906</v>
      </c>
      <c r="K110" s="228">
        <f t="shared" si="8"/>
        <v>0.87170045608125901</v>
      </c>
      <c r="L110" s="231">
        <v>1.0428571428571429E+19</v>
      </c>
      <c r="M110" s="264">
        <f t="shared" si="9"/>
        <v>8.3587714966696063E-20</v>
      </c>
      <c r="N110" s="133">
        <f t="shared" si="10"/>
        <v>0.87170045608125901</v>
      </c>
      <c r="O110" s="266">
        <v>4.38E+19</v>
      </c>
      <c r="P110" s="134">
        <f t="shared" si="11"/>
        <v>1.9901836896832397E-20</v>
      </c>
      <c r="Q110" s="33">
        <v>6.7053881237019927E-2</v>
      </c>
      <c r="R110" s="33">
        <v>5.3136619950324482</v>
      </c>
      <c r="S110" s="33">
        <v>80049.38653695352</v>
      </c>
      <c r="T110" s="33">
        <v>0.10315981728772296</v>
      </c>
    </row>
    <row r="111" spans="2:20">
      <c r="B111" s="33" t="s">
        <v>94</v>
      </c>
      <c r="C111" s="33">
        <v>5812.2898841065944</v>
      </c>
      <c r="D111" s="33">
        <v>4.6046046046046056E-2</v>
      </c>
      <c r="E111" s="33">
        <v>24.217874517110811</v>
      </c>
      <c r="F111" s="33">
        <v>4.6811373985560158E-2</v>
      </c>
      <c r="H111" s="33">
        <v>1398.8931916757392</v>
      </c>
      <c r="I111" s="33">
        <v>4.6841497010430132E-2</v>
      </c>
      <c r="J111" s="33">
        <v>0.20775595450632706</v>
      </c>
      <c r="K111" s="228">
        <f t="shared" si="8"/>
        <v>2.0775595450632706E-4</v>
      </c>
      <c r="L111" s="267">
        <v>1.0428571428571429E+19</v>
      </c>
      <c r="M111" s="264">
        <f t="shared" si="9"/>
        <v>1.9921803856771087E-23</v>
      </c>
      <c r="N111" s="133">
        <f t="shared" si="10"/>
        <v>2.0775595450632706E-4</v>
      </c>
      <c r="O111" s="266">
        <v>4.38E+19</v>
      </c>
      <c r="P111" s="134">
        <f t="shared" si="11"/>
        <v>4.7432866325645446E-24</v>
      </c>
      <c r="Q111" s="33">
        <v>3.1008351418854776E-4</v>
      </c>
      <c r="R111" s="33">
        <v>0.19518600789520021</v>
      </c>
      <c r="S111" s="33">
        <v>46051.01267719212</v>
      </c>
      <c r="T111" s="33">
        <v>4.6982350634628453E-2</v>
      </c>
    </row>
    <row r="112" spans="2:20">
      <c r="B112" s="33" t="s">
        <v>95</v>
      </c>
      <c r="C112" s="33">
        <v>0</v>
      </c>
      <c r="D112" s="33">
        <v>0</v>
      </c>
      <c r="E112" s="33">
        <v>0</v>
      </c>
      <c r="F112" s="33">
        <v>0</v>
      </c>
      <c r="H112" s="33">
        <v>0</v>
      </c>
      <c r="I112" s="33">
        <v>0</v>
      </c>
      <c r="J112" s="33">
        <v>0</v>
      </c>
      <c r="K112" s="228">
        <f t="shared" si="8"/>
        <v>0</v>
      </c>
      <c r="L112" s="227">
        <v>729.99999999999989</v>
      </c>
      <c r="M112" s="264">
        <f t="shared" si="9"/>
        <v>0</v>
      </c>
      <c r="N112" s="133">
        <f t="shared" si="10"/>
        <v>0</v>
      </c>
      <c r="O112" s="265">
        <v>3066</v>
      </c>
      <c r="P112" s="134">
        <f t="shared" si="11"/>
        <v>0</v>
      </c>
      <c r="Q112" s="33">
        <v>0</v>
      </c>
      <c r="R112" s="33">
        <v>0</v>
      </c>
      <c r="S112" s="33">
        <v>0</v>
      </c>
      <c r="T112" s="33">
        <v>0</v>
      </c>
    </row>
    <row r="113" spans="2:20">
      <c r="B113" s="33" t="s">
        <v>96</v>
      </c>
      <c r="C113" s="33">
        <v>0</v>
      </c>
      <c r="D113" s="33">
        <v>0</v>
      </c>
      <c r="E113" s="33">
        <v>0</v>
      </c>
      <c r="F113" s="33">
        <v>0</v>
      </c>
      <c r="H113" s="33">
        <v>0</v>
      </c>
      <c r="I113" s="33">
        <v>0</v>
      </c>
      <c r="J113" s="33">
        <v>0</v>
      </c>
      <c r="K113" s="228">
        <f t="shared" si="8"/>
        <v>0</v>
      </c>
      <c r="L113" s="229">
        <v>31.285714285714285</v>
      </c>
      <c r="M113" s="264">
        <f t="shared" si="9"/>
        <v>0</v>
      </c>
      <c r="N113" s="133">
        <f t="shared" si="10"/>
        <v>0</v>
      </c>
      <c r="O113" s="265">
        <v>131.4</v>
      </c>
      <c r="P113" s="134">
        <f t="shared" si="11"/>
        <v>0</v>
      </c>
      <c r="Q113" s="33">
        <v>0</v>
      </c>
      <c r="R113" s="33">
        <v>0</v>
      </c>
      <c r="S113" s="33">
        <v>0</v>
      </c>
      <c r="T113" s="33">
        <v>0</v>
      </c>
    </row>
    <row r="114" spans="2:20">
      <c r="B114" s="33" t="s">
        <v>97</v>
      </c>
      <c r="C114" s="33">
        <v>0</v>
      </c>
      <c r="D114" s="33">
        <v>0</v>
      </c>
      <c r="E114" s="33">
        <v>0</v>
      </c>
      <c r="F114" s="33">
        <v>0</v>
      </c>
      <c r="H114" s="33">
        <v>0</v>
      </c>
      <c r="I114" s="33">
        <v>0</v>
      </c>
      <c r="J114" s="33">
        <v>0</v>
      </c>
      <c r="K114" s="228">
        <f t="shared" si="8"/>
        <v>0</v>
      </c>
      <c r="L114" s="229">
        <v>5214.2857142857147</v>
      </c>
      <c r="M114" s="264">
        <f t="shared" si="9"/>
        <v>0</v>
      </c>
      <c r="N114" s="133">
        <f t="shared" si="10"/>
        <v>0</v>
      </c>
      <c r="O114" s="265">
        <v>21900</v>
      </c>
      <c r="P114" s="134">
        <f t="shared" si="11"/>
        <v>0</v>
      </c>
      <c r="Q114" s="33">
        <v>0</v>
      </c>
      <c r="R114" s="33">
        <v>0</v>
      </c>
      <c r="S114" s="33">
        <v>0</v>
      </c>
      <c r="T114" s="33">
        <v>0</v>
      </c>
    </row>
    <row r="115" spans="2:20">
      <c r="B115" s="33" t="s">
        <v>98</v>
      </c>
      <c r="C115" s="33">
        <v>0</v>
      </c>
      <c r="D115" s="33">
        <v>0</v>
      </c>
      <c r="E115" s="33">
        <v>0</v>
      </c>
      <c r="F115" s="33">
        <v>0</v>
      </c>
      <c r="H115" s="33">
        <v>0</v>
      </c>
      <c r="I115" s="33">
        <v>0</v>
      </c>
      <c r="J115" s="33">
        <v>0</v>
      </c>
      <c r="K115" s="228">
        <f t="shared" si="8"/>
        <v>0</v>
      </c>
      <c r="L115" s="229">
        <v>1042.8571428571429</v>
      </c>
      <c r="M115" s="264">
        <f t="shared" si="9"/>
        <v>0</v>
      </c>
      <c r="N115" s="133">
        <f t="shared" si="10"/>
        <v>0</v>
      </c>
      <c r="O115" s="265">
        <v>4380</v>
      </c>
      <c r="P115" s="134">
        <f t="shared" si="11"/>
        <v>0</v>
      </c>
      <c r="Q115" s="33">
        <v>0</v>
      </c>
      <c r="R115" s="33">
        <v>0</v>
      </c>
      <c r="S115" s="33">
        <v>0</v>
      </c>
      <c r="T115" s="33">
        <v>0</v>
      </c>
    </row>
    <row r="116" spans="2:20">
      <c r="B116" s="33" t="s">
        <v>99</v>
      </c>
      <c r="C116" s="33">
        <v>0</v>
      </c>
      <c r="D116" s="33">
        <v>0</v>
      </c>
      <c r="E116" s="33">
        <v>0</v>
      </c>
      <c r="F116" s="33">
        <v>0</v>
      </c>
      <c r="H116" s="33">
        <v>0</v>
      </c>
      <c r="I116" s="33">
        <v>0</v>
      </c>
      <c r="J116" s="33">
        <v>0</v>
      </c>
      <c r="K116" s="228">
        <f t="shared" si="8"/>
        <v>0</v>
      </c>
      <c r="L116" s="229">
        <v>104.28571428571429</v>
      </c>
      <c r="M116" s="264">
        <f t="shared" si="9"/>
        <v>0</v>
      </c>
      <c r="N116" s="133">
        <f t="shared" si="10"/>
        <v>0</v>
      </c>
      <c r="O116" s="265">
        <v>438</v>
      </c>
      <c r="P116" s="134">
        <f t="shared" si="11"/>
        <v>0</v>
      </c>
      <c r="Q116" s="33">
        <v>0</v>
      </c>
      <c r="R116" s="33">
        <v>0</v>
      </c>
      <c r="S116" s="33">
        <v>0</v>
      </c>
      <c r="T116" s="33">
        <v>0</v>
      </c>
    </row>
    <row r="117" spans="2:20">
      <c r="B117" s="33" t="s">
        <v>100</v>
      </c>
      <c r="C117" s="33">
        <v>0</v>
      </c>
      <c r="D117" s="33">
        <v>0</v>
      </c>
      <c r="E117" s="33">
        <v>0</v>
      </c>
      <c r="F117" s="33">
        <v>0</v>
      </c>
      <c r="H117" s="33">
        <v>0</v>
      </c>
      <c r="I117" s="33">
        <v>0</v>
      </c>
      <c r="J117" s="33">
        <v>0</v>
      </c>
      <c r="K117" s="228">
        <f t="shared" si="8"/>
        <v>0</v>
      </c>
      <c r="L117" s="229">
        <v>62.571428571428569</v>
      </c>
      <c r="M117" s="264">
        <f t="shared" si="9"/>
        <v>0</v>
      </c>
      <c r="N117" s="133">
        <f t="shared" si="10"/>
        <v>0</v>
      </c>
      <c r="O117" s="265">
        <v>262.8</v>
      </c>
      <c r="P117" s="134">
        <f t="shared" si="11"/>
        <v>0</v>
      </c>
      <c r="Q117" s="33">
        <v>0</v>
      </c>
      <c r="R117" s="33">
        <v>0</v>
      </c>
      <c r="S117" s="33">
        <v>0</v>
      </c>
      <c r="T117" s="33">
        <v>0</v>
      </c>
    </row>
    <row r="118" spans="2:20">
      <c r="B118" s="33" t="s">
        <v>101</v>
      </c>
      <c r="C118" s="33">
        <v>0</v>
      </c>
      <c r="D118" s="33">
        <v>0</v>
      </c>
      <c r="E118" s="33">
        <v>0</v>
      </c>
      <c r="F118" s="33">
        <v>0</v>
      </c>
      <c r="H118" s="33">
        <v>0</v>
      </c>
      <c r="I118" s="33">
        <v>0</v>
      </c>
      <c r="J118" s="33">
        <v>0</v>
      </c>
      <c r="K118" s="228">
        <f t="shared" si="8"/>
        <v>0</v>
      </c>
      <c r="L118" s="229">
        <v>62.571428571428569</v>
      </c>
      <c r="M118" s="264">
        <f t="shared" si="9"/>
        <v>0</v>
      </c>
      <c r="N118" s="133">
        <f t="shared" si="10"/>
        <v>0</v>
      </c>
      <c r="O118" s="265">
        <v>262.8</v>
      </c>
      <c r="P118" s="134">
        <f t="shared" si="11"/>
        <v>0</v>
      </c>
      <c r="Q118" s="33">
        <v>0</v>
      </c>
      <c r="R118" s="33">
        <v>0</v>
      </c>
      <c r="S118" s="33">
        <v>0</v>
      </c>
      <c r="T118" s="33">
        <v>0</v>
      </c>
    </row>
    <row r="119" spans="2:20">
      <c r="B119" s="33" t="s">
        <v>102</v>
      </c>
      <c r="C119" s="33">
        <v>0</v>
      </c>
      <c r="D119" s="33">
        <v>0</v>
      </c>
      <c r="E119" s="33">
        <v>0</v>
      </c>
      <c r="F119" s="33">
        <v>0</v>
      </c>
      <c r="H119" s="33">
        <v>0</v>
      </c>
      <c r="I119" s="33">
        <v>0</v>
      </c>
      <c r="J119" s="33">
        <v>0</v>
      </c>
      <c r="K119" s="268">
        <f t="shared" si="8"/>
        <v>0</v>
      </c>
      <c r="L119" s="232">
        <v>3.1285714285714286</v>
      </c>
      <c r="M119" s="275">
        <f t="shared" si="9"/>
        <v>0</v>
      </c>
      <c r="N119" s="270">
        <f t="shared" si="10"/>
        <v>0</v>
      </c>
      <c r="O119" s="265">
        <v>13.14</v>
      </c>
      <c r="P119" s="271">
        <f t="shared" si="11"/>
        <v>0</v>
      </c>
      <c r="Q119" s="33">
        <v>0</v>
      </c>
      <c r="R119" s="33">
        <v>0</v>
      </c>
      <c r="S119" s="33">
        <v>0</v>
      </c>
      <c r="T119" s="33">
        <v>0</v>
      </c>
    </row>
    <row r="120" spans="2:20" ht="15.75">
      <c r="B120" s="33" t="s">
        <v>103</v>
      </c>
      <c r="C120" s="33">
        <v>126227.77378744536</v>
      </c>
      <c r="D120" s="33">
        <v>1.0000000000000002</v>
      </c>
      <c r="E120" s="33">
        <v>517.35021758988034</v>
      </c>
      <c r="F120" s="33">
        <v>1</v>
      </c>
      <c r="H120" s="33">
        <v>13882.063195635599</v>
      </c>
      <c r="I120" s="33">
        <v>1.0004982853964821</v>
      </c>
      <c r="J120" s="33">
        <v>242969.63794526833</v>
      </c>
      <c r="K120" s="233">
        <f>SUM(K100:K118)</f>
        <v>242.96963794526837</v>
      </c>
      <c r="L120" s="227"/>
      <c r="M120" s="239">
        <f>SUM(M100:M118)</f>
        <v>1.6827652561913993</v>
      </c>
      <c r="N120" s="135">
        <f>SUM(N100:N119)</f>
        <v>242.96963794526837</v>
      </c>
      <c r="O120" s="135"/>
      <c r="P120" s="136">
        <f>SUM(P100:P119)</f>
        <v>0.40065839433128547</v>
      </c>
      <c r="Q120" s="33">
        <v>0.3132998185935093</v>
      </c>
      <c r="R120" s="33">
        <v>17.871692283692621</v>
      </c>
      <c r="S120" s="33">
        <v>1000000.0000000001</v>
      </c>
      <c r="T120" s="33">
        <v>1.0035063730719398</v>
      </c>
    </row>
    <row r="121" spans="2:20">
      <c r="K121" s="227"/>
      <c r="L121" s="227"/>
      <c r="M121" s="227"/>
      <c r="N121" s="132"/>
      <c r="O121" s="132"/>
      <c r="P121" s="132"/>
    </row>
    <row r="122" spans="2:20" ht="15">
      <c r="H122" s="161" t="s">
        <v>104</v>
      </c>
      <c r="I122" s="162"/>
      <c r="J122" s="162"/>
      <c r="K122" s="235"/>
      <c r="L122" s="225" t="s">
        <v>62</v>
      </c>
      <c r="M122" s="236">
        <f>Q120/M120</f>
        <v>0.18618153508980834</v>
      </c>
      <c r="N122" s="163"/>
      <c r="O122" s="164" t="s">
        <v>63</v>
      </c>
      <c r="P122" s="163">
        <f>Q120/P120</f>
        <v>0.78196244737719511</v>
      </c>
      <c r="Q122" s="172" t="s">
        <v>105</v>
      </c>
    </row>
    <row r="123" spans="2:20" ht="15">
      <c r="H123" s="161" t="s">
        <v>106</v>
      </c>
      <c r="I123" s="162"/>
      <c r="J123" s="162"/>
      <c r="K123" s="235"/>
      <c r="L123" s="235"/>
      <c r="M123" s="237">
        <f>M122*1000</f>
        <v>186.18153508980834</v>
      </c>
      <c r="N123" s="165"/>
      <c r="O123" s="165"/>
      <c r="P123" s="165">
        <f>P122*1000</f>
        <v>781.96244737719508</v>
      </c>
      <c r="Q123" s="172" t="s">
        <v>107</v>
      </c>
    </row>
    <row r="124" spans="2:20" ht="15">
      <c r="H124" s="161" t="s">
        <v>108</v>
      </c>
      <c r="I124" s="162"/>
      <c r="J124" s="162"/>
      <c r="K124" s="235"/>
      <c r="L124" s="235"/>
      <c r="M124" s="238">
        <f>M123/E$152</f>
        <v>358.04141363424679</v>
      </c>
      <c r="N124" s="166"/>
      <c r="O124" s="166"/>
      <c r="P124" s="166">
        <f>P123/E$152</f>
        <v>1503.7739372638366</v>
      </c>
      <c r="Q124" s="172" t="s">
        <v>107</v>
      </c>
    </row>
    <row r="126" spans="2:20">
      <c r="B126" s="138"/>
      <c r="C126" s="139"/>
      <c r="D126" s="139"/>
      <c r="E126" s="139"/>
      <c r="F126" s="140"/>
    </row>
    <row r="127" spans="2:20" ht="18">
      <c r="B127" s="173" t="s">
        <v>113</v>
      </c>
      <c r="C127" s="174"/>
      <c r="D127" s="174"/>
      <c r="E127" s="174"/>
      <c r="F127" s="141"/>
      <c r="G127" s="142"/>
      <c r="H127" s="143"/>
    </row>
    <row r="128" spans="2:20" ht="15.75">
      <c r="B128" s="175"/>
      <c r="C128" s="176" t="s">
        <v>114</v>
      </c>
      <c r="D128" s="176" t="s">
        <v>114</v>
      </c>
      <c r="E128" s="177"/>
      <c r="F128" s="144"/>
      <c r="G128" s="145"/>
      <c r="H128" s="146"/>
    </row>
    <row r="129" spans="2:8" ht="15.75">
      <c r="B129" s="178"/>
      <c r="C129" s="179" t="s">
        <v>115</v>
      </c>
      <c r="D129" s="179" t="s">
        <v>115</v>
      </c>
      <c r="E129" s="180"/>
      <c r="F129" s="144"/>
      <c r="G129" s="145"/>
      <c r="H129" s="146"/>
    </row>
    <row r="130" spans="2:8" ht="15">
      <c r="B130" s="178"/>
      <c r="C130" s="179" t="s">
        <v>116</v>
      </c>
      <c r="D130" s="179" t="s">
        <v>117</v>
      </c>
      <c r="E130" s="180" t="s">
        <v>118</v>
      </c>
      <c r="F130" s="147"/>
      <c r="G130" s="148"/>
      <c r="H130" s="149"/>
    </row>
    <row r="131" spans="2:8" ht="15">
      <c r="B131" s="181" t="s">
        <v>119</v>
      </c>
      <c r="C131" s="182" t="s">
        <v>120</v>
      </c>
      <c r="D131" s="182" t="s">
        <v>120</v>
      </c>
      <c r="E131" s="183" t="s">
        <v>121</v>
      </c>
      <c r="F131" s="147"/>
      <c r="G131" s="148"/>
      <c r="H131" s="149"/>
    </row>
    <row r="132" spans="2:8" ht="15">
      <c r="B132" s="206" t="s">
        <v>96</v>
      </c>
      <c r="C132" s="207">
        <v>0.23</v>
      </c>
      <c r="D132" s="184">
        <v>0.13</v>
      </c>
      <c r="E132" s="185">
        <f>D132/C132</f>
        <v>0.56521739130434778</v>
      </c>
      <c r="F132" s="147"/>
      <c r="G132" s="148"/>
      <c r="H132" s="149"/>
    </row>
    <row r="133" spans="2:8" ht="15">
      <c r="B133" s="208" t="s">
        <v>98</v>
      </c>
      <c r="C133" s="209">
        <v>0.32200000000000001</v>
      </c>
      <c r="D133" s="186">
        <v>0.159</v>
      </c>
      <c r="E133" s="187">
        <f t="shared" ref="E133:E140" si="12">D133/C133</f>
        <v>0.49378881987577639</v>
      </c>
      <c r="F133" s="147"/>
      <c r="G133" s="148"/>
      <c r="H133" s="149"/>
    </row>
    <row r="134" spans="2:8" ht="15">
      <c r="B134" s="208" t="s">
        <v>97</v>
      </c>
      <c r="C134" s="210">
        <v>0.27100000000000002</v>
      </c>
      <c r="D134" s="188">
        <v>0.14399999999999999</v>
      </c>
      <c r="E134" s="187">
        <f t="shared" si="12"/>
        <v>0.53136531365313644</v>
      </c>
      <c r="F134" s="147"/>
      <c r="G134" s="148"/>
      <c r="H134" s="149"/>
    </row>
    <row r="135" spans="2:8" ht="15">
      <c r="B135" s="208" t="s">
        <v>122</v>
      </c>
      <c r="C135" s="209">
        <v>0.27100000000000002</v>
      </c>
      <c r="D135" s="186">
        <v>0.13300000000000001</v>
      </c>
      <c r="E135" s="187">
        <f t="shared" si="12"/>
        <v>0.4907749077490775</v>
      </c>
      <c r="F135" s="147"/>
      <c r="G135" s="148"/>
      <c r="H135" s="149"/>
    </row>
    <row r="136" spans="2:8" ht="15">
      <c r="B136" s="208" t="s">
        <v>123</v>
      </c>
      <c r="C136" s="209">
        <v>211</v>
      </c>
      <c r="D136" s="186">
        <v>87.7</v>
      </c>
      <c r="E136" s="187">
        <f t="shared" si="12"/>
        <v>0.4156398104265403</v>
      </c>
      <c r="F136" s="147"/>
      <c r="G136" s="148"/>
      <c r="H136" s="149"/>
    </row>
    <row r="137" spans="2:8" ht="15">
      <c r="B137" s="208" t="s">
        <v>124</v>
      </c>
      <c r="C137" s="209">
        <v>81.8</v>
      </c>
      <c r="D137" s="186">
        <v>44.1</v>
      </c>
      <c r="E137" s="187">
        <f t="shared" si="12"/>
        <v>0.53911980440097806</v>
      </c>
      <c r="F137" s="147"/>
      <c r="G137" s="148"/>
      <c r="H137" s="149"/>
    </row>
    <row r="138" spans="2:8" ht="15">
      <c r="B138" s="208" t="s">
        <v>125</v>
      </c>
      <c r="C138" s="209">
        <v>73.599999999999994</v>
      </c>
      <c r="D138" s="186">
        <v>43.5</v>
      </c>
      <c r="E138" s="187">
        <f t="shared" si="12"/>
        <v>0.59103260869565222</v>
      </c>
      <c r="F138" s="147"/>
      <c r="G138" s="148"/>
      <c r="H138" s="149"/>
    </row>
    <row r="139" spans="2:8" ht="15">
      <c r="B139" s="208" t="s">
        <v>126</v>
      </c>
      <c r="C139" s="209">
        <v>139</v>
      </c>
      <c r="D139" s="186">
        <v>62.8</v>
      </c>
      <c r="E139" s="187">
        <f t="shared" si="12"/>
        <v>0.45179856115107914</v>
      </c>
      <c r="F139" s="147"/>
      <c r="G139" s="148"/>
      <c r="H139" s="149"/>
    </row>
    <row r="140" spans="2:8" ht="15">
      <c r="B140" s="208" t="s">
        <v>127</v>
      </c>
      <c r="C140" s="209">
        <v>51.1</v>
      </c>
      <c r="D140" s="186">
        <v>33</v>
      </c>
      <c r="E140" s="187">
        <f t="shared" si="12"/>
        <v>0.64579256360078274</v>
      </c>
      <c r="F140" s="147"/>
      <c r="G140" s="148"/>
      <c r="H140" s="149"/>
    </row>
    <row r="141" spans="2:8" ht="15">
      <c r="B141" s="208"/>
      <c r="C141" s="209"/>
      <c r="D141" s="186" t="s">
        <v>128</v>
      </c>
      <c r="E141" s="189">
        <f>AVERAGE(E132:E140)</f>
        <v>0.52494775342859679</v>
      </c>
      <c r="F141" s="147"/>
      <c r="G141" s="148"/>
      <c r="H141" s="149"/>
    </row>
    <row r="142" spans="2:8" ht="15">
      <c r="B142" s="150"/>
      <c r="C142" s="151"/>
      <c r="D142" s="152"/>
      <c r="E142" s="153"/>
      <c r="F142" s="147"/>
      <c r="G142" s="148"/>
      <c r="H142" s="149"/>
    </row>
    <row r="143" spans="2:8" ht="15">
      <c r="B143" s="196" t="s">
        <v>129</v>
      </c>
      <c r="C143" s="197">
        <v>334</v>
      </c>
      <c r="D143" s="197" t="s">
        <v>130</v>
      </c>
      <c r="E143" s="190"/>
      <c r="F143" s="154"/>
      <c r="G143" s="148"/>
      <c r="H143" s="149"/>
    </row>
    <row r="144" spans="2:8" ht="15">
      <c r="B144" s="196" t="s">
        <v>131</v>
      </c>
      <c r="C144" s="197">
        <v>6.13</v>
      </c>
      <c r="D144" s="197">
        <v>3.5</v>
      </c>
      <c r="E144" s="191">
        <f>D144/C144</f>
        <v>0.5709624796084829</v>
      </c>
      <c r="F144" s="154"/>
      <c r="G144" s="148"/>
      <c r="H144" s="149"/>
    </row>
    <row r="145" spans="2:8" ht="15">
      <c r="B145" s="196" t="s">
        <v>132</v>
      </c>
      <c r="C145" s="197">
        <v>139</v>
      </c>
      <c r="D145" s="197" t="s">
        <v>130</v>
      </c>
      <c r="E145" s="191"/>
      <c r="F145" s="154"/>
      <c r="G145" s="148"/>
      <c r="H145" s="149"/>
    </row>
    <row r="146" spans="2:8" ht="15">
      <c r="B146" s="196" t="s">
        <v>133</v>
      </c>
      <c r="C146" s="197">
        <v>1.8700000000000001E-5</v>
      </c>
      <c r="D146" s="197">
        <v>3.36E-6</v>
      </c>
      <c r="E146" s="191">
        <f t="shared" ref="E146:E148" si="13">D146/C146</f>
        <v>0.17967914438502675</v>
      </c>
      <c r="F146" s="154"/>
      <c r="G146" s="148"/>
      <c r="H146" s="149"/>
    </row>
    <row r="147" spans="2:8" ht="15">
      <c r="B147" s="196" t="s">
        <v>134</v>
      </c>
      <c r="C147" s="197">
        <v>0.22700000000000001</v>
      </c>
      <c r="D147" s="197">
        <v>0.13</v>
      </c>
      <c r="E147" s="191">
        <f t="shared" si="13"/>
        <v>0.57268722466960353</v>
      </c>
      <c r="F147" s="154"/>
      <c r="G147" s="148"/>
      <c r="H147" s="149"/>
    </row>
    <row r="148" spans="2:8" ht="15">
      <c r="B148" s="196" t="s">
        <v>135</v>
      </c>
      <c r="C148" s="197">
        <v>0.26300000000000001</v>
      </c>
      <c r="D148" s="197">
        <v>0.108</v>
      </c>
      <c r="E148" s="191">
        <f t="shared" si="13"/>
        <v>0.41064638783269958</v>
      </c>
      <c r="F148" s="154"/>
      <c r="G148" s="148"/>
      <c r="H148" s="149"/>
    </row>
    <row r="149" spans="2:8" ht="15">
      <c r="B149" s="192"/>
      <c r="C149" s="193"/>
      <c r="D149" s="186" t="s">
        <v>128</v>
      </c>
      <c r="E149" s="189">
        <f>AVERAGE(E143:E148)</f>
        <v>0.43349380912395319</v>
      </c>
      <c r="F149" s="154"/>
      <c r="G149" s="148"/>
      <c r="H149" s="149"/>
    </row>
    <row r="150" spans="2:8" ht="15">
      <c r="B150" s="200"/>
      <c r="C150" s="201" t="s">
        <v>136</v>
      </c>
      <c r="D150" s="202"/>
      <c r="E150" s="189">
        <f>AVERAGE(E144,E147:E148)</f>
        <v>0.51809869737026204</v>
      </c>
      <c r="F150" s="154"/>
      <c r="G150" s="148"/>
      <c r="H150" s="149"/>
    </row>
    <row r="151" spans="2:8" ht="15">
      <c r="B151" s="200"/>
      <c r="C151" s="202"/>
      <c r="D151" s="202"/>
      <c r="E151" s="194"/>
      <c r="F151" s="154"/>
      <c r="G151" s="148"/>
      <c r="H151" s="149"/>
    </row>
    <row r="152" spans="2:8" ht="15">
      <c r="B152" s="203"/>
      <c r="C152" s="204" t="s">
        <v>137</v>
      </c>
      <c r="D152" s="205"/>
      <c r="E152" s="195">
        <v>0.52</v>
      </c>
      <c r="F152" s="154"/>
      <c r="G152" s="148"/>
      <c r="H152" s="149"/>
    </row>
    <row r="153" spans="2:8">
      <c r="B153" s="155"/>
      <c r="C153" s="156"/>
      <c r="D153" s="156"/>
      <c r="E153" s="156"/>
      <c r="F153" s="157"/>
      <c r="G153" s="157"/>
      <c r="H153" s="158"/>
    </row>
    <row r="154" spans="2:8">
      <c r="B154" s="159"/>
    </row>
    <row r="155" spans="2:8">
      <c r="B155" s="159"/>
    </row>
    <row r="156" spans="2:8">
      <c r="B156" s="159"/>
    </row>
    <row r="157" spans="2:8">
      <c r="B157" s="159"/>
    </row>
    <row r="158" spans="2:8">
      <c r="B158" s="159"/>
    </row>
    <row r="159" spans="2:8">
      <c r="B159" s="160"/>
    </row>
  </sheetData>
  <mergeCells count="34">
    <mergeCell ref="B27:C27"/>
    <mergeCell ref="D27:G27"/>
    <mergeCell ref="B24:C24"/>
    <mergeCell ref="D24:G24"/>
    <mergeCell ref="B25:C25"/>
    <mergeCell ref="D25:G25"/>
    <mergeCell ref="B26:C26"/>
    <mergeCell ref="D26:G26"/>
    <mergeCell ref="B20:C20"/>
    <mergeCell ref="D20:G20"/>
    <mergeCell ref="B21:C21"/>
    <mergeCell ref="D21:G21"/>
    <mergeCell ref="B23:C23"/>
    <mergeCell ref="D23:G23"/>
    <mergeCell ref="B17:C17"/>
    <mergeCell ref="D17:G17"/>
    <mergeCell ref="B18:C18"/>
    <mergeCell ref="D18:G18"/>
    <mergeCell ref="B19:C19"/>
    <mergeCell ref="D19:G19"/>
    <mergeCell ref="B14:C14"/>
    <mergeCell ref="D14:G14"/>
    <mergeCell ref="B15:C15"/>
    <mergeCell ref="D15:G15"/>
    <mergeCell ref="B16:C16"/>
    <mergeCell ref="D16:G16"/>
    <mergeCell ref="B10:J10"/>
    <mergeCell ref="B7:J7"/>
    <mergeCell ref="B3:J3"/>
    <mergeCell ref="B4:J4"/>
    <mergeCell ref="B6:J6"/>
    <mergeCell ref="B8:J8"/>
    <mergeCell ref="B9:J9"/>
    <mergeCell ref="B5:J5"/>
  </mergeCells>
  <hyperlinks>
    <hyperlink ref="K3" r:id="rId1" xr:uid="{41E340CC-DF3F-43C6-A70F-9465763581D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35"/>
  <sheetViews>
    <sheetView zoomScaleNormal="100" workbookViewId="0">
      <pane xSplit="2" ySplit="4" topLeftCell="C5" activePane="bottomRight" state="frozen"/>
      <selection pane="topRight" activeCell="C1" sqref="C1"/>
      <selection pane="bottomLeft" activeCell="A5" sqref="A5"/>
      <selection pane="bottomRight" activeCell="B3" sqref="B3"/>
    </sheetView>
  </sheetViews>
  <sheetFormatPr defaultColWidth="11.5703125" defaultRowHeight="12" customHeight="1"/>
  <cols>
    <col min="1" max="1" width="42" customWidth="1"/>
    <col min="2" max="2" width="12.140625" customWidth="1"/>
    <col min="3" max="3" width="15.7109375" hidden="1" customWidth="1"/>
    <col min="4" max="4" width="12.140625" hidden="1" customWidth="1"/>
    <col min="5" max="5" width="14.7109375" hidden="1" customWidth="1"/>
    <col min="6" max="6" width="16.7109375" hidden="1" customWidth="1"/>
    <col min="7" max="7" width="14.28515625" style="9" hidden="1" customWidth="1"/>
    <col min="8" max="8" width="14.28515625" style="9" customWidth="1"/>
    <col min="9" max="9" width="9.5703125" customWidth="1"/>
    <col min="10" max="10" width="14.28515625" style="12" hidden="1" customWidth="1"/>
    <col min="11" max="11" width="14.28515625" style="12" customWidth="1"/>
    <col min="12" max="12" width="13" style="15" hidden="1" customWidth="1"/>
    <col min="13" max="13" width="13" style="15" customWidth="1"/>
    <col min="14" max="14" width="9.42578125" style="14" hidden="1" customWidth="1"/>
    <col min="15" max="18" width="16.7109375" hidden="1" customWidth="1"/>
    <col min="19" max="19" width="12.7109375" hidden="1" customWidth="1"/>
    <col min="20" max="20" width="7.7109375" hidden="1" customWidth="1"/>
    <col min="21" max="21" width="10.7109375" hidden="1" customWidth="1"/>
    <col min="22" max="22" width="4.7109375" hidden="1" customWidth="1"/>
    <col min="23" max="23" width="10.7109375" hidden="1" customWidth="1"/>
    <col min="24" max="24" width="4.7109375" hidden="1" customWidth="1"/>
    <col min="25" max="25" width="10.85546875" hidden="1" customWidth="1"/>
    <col min="26" max="26" width="15.7109375" hidden="1" customWidth="1"/>
    <col min="27" max="27" width="19.7109375" hidden="1" customWidth="1"/>
    <col min="28" max="28" width="7.42578125" style="261" hidden="1" customWidth="1"/>
  </cols>
  <sheetData>
    <row r="1" spans="1:28" ht="15.6" customHeight="1">
      <c r="A1" s="278" t="s">
        <v>138</v>
      </c>
      <c r="B1" s="279"/>
      <c r="C1" s="7" t="s">
        <v>139</v>
      </c>
      <c r="D1" s="7" t="s">
        <v>139</v>
      </c>
      <c r="E1" s="7" t="s">
        <v>139</v>
      </c>
      <c r="F1" s="7" t="s">
        <v>139</v>
      </c>
      <c r="G1" s="467" t="s">
        <v>139</v>
      </c>
      <c r="H1" s="467"/>
      <c r="I1" s="468"/>
      <c r="J1" s="469" t="s">
        <v>139</v>
      </c>
      <c r="K1" s="469"/>
      <c r="L1" s="470" t="s">
        <v>139</v>
      </c>
      <c r="M1" s="280"/>
      <c r="N1" s="13" t="s">
        <v>139</v>
      </c>
      <c r="O1" s="7" t="s">
        <v>139</v>
      </c>
      <c r="P1" s="7" t="s">
        <v>139</v>
      </c>
      <c r="Q1" s="7" t="s">
        <v>139</v>
      </c>
      <c r="R1" s="7" t="s">
        <v>139</v>
      </c>
      <c r="S1" s="7" t="s">
        <v>139</v>
      </c>
      <c r="T1" s="7" t="s">
        <v>139</v>
      </c>
      <c r="U1" s="7" t="s">
        <v>139</v>
      </c>
      <c r="V1" s="7" t="s">
        <v>139</v>
      </c>
      <c r="W1" s="7" t="s">
        <v>139</v>
      </c>
      <c r="X1" s="7" t="s">
        <v>139</v>
      </c>
      <c r="Y1" s="7" t="s">
        <v>139</v>
      </c>
      <c r="Z1" s="7" t="s">
        <v>139</v>
      </c>
      <c r="AA1" s="7" t="s">
        <v>139</v>
      </c>
      <c r="AB1" s="260" t="s">
        <v>139</v>
      </c>
    </row>
    <row r="2" spans="1:28" ht="23.45" hidden="1" customHeight="1">
      <c r="A2" s="281" t="s">
        <v>140</v>
      </c>
      <c r="B2" s="279"/>
      <c r="C2" s="279"/>
      <c r="D2" s="279"/>
      <c r="E2" s="279"/>
      <c r="F2" s="279"/>
      <c r="G2" s="282"/>
      <c r="H2" s="279"/>
      <c r="I2" s="279"/>
      <c r="J2" s="283"/>
      <c r="K2" s="279"/>
      <c r="L2" s="284"/>
      <c r="M2" s="279"/>
      <c r="N2"/>
    </row>
    <row r="3" spans="1:28" ht="12" customHeight="1">
      <c r="A3" s="279"/>
      <c r="B3" s="279"/>
      <c r="C3" s="279"/>
      <c r="D3" s="279"/>
      <c r="E3" s="279"/>
      <c r="F3" s="279"/>
      <c r="G3" s="282"/>
      <c r="H3" s="282"/>
      <c r="I3" s="279"/>
      <c r="J3" s="283"/>
      <c r="K3" s="283"/>
      <c r="L3" s="284"/>
      <c r="M3" s="284"/>
    </row>
    <row r="4" spans="1:28" ht="85.9" customHeight="1">
      <c r="A4" s="285" t="s">
        <v>119</v>
      </c>
      <c r="B4" s="285" t="s">
        <v>141</v>
      </c>
      <c r="C4" s="285" t="s">
        <v>142</v>
      </c>
      <c r="D4" s="285" t="s">
        <v>143</v>
      </c>
      <c r="E4" s="285" t="s">
        <v>144</v>
      </c>
      <c r="F4" s="285" t="s">
        <v>145</v>
      </c>
      <c r="G4" s="286" t="s">
        <v>146</v>
      </c>
      <c r="H4" s="286" t="s">
        <v>147</v>
      </c>
      <c r="I4" s="285" t="s">
        <v>148</v>
      </c>
      <c r="J4" s="287" t="s">
        <v>149</v>
      </c>
      <c r="K4" s="287" t="s">
        <v>150</v>
      </c>
      <c r="L4" s="288" t="s">
        <v>151</v>
      </c>
      <c r="M4" s="289" t="s">
        <v>152</v>
      </c>
      <c r="N4" s="6" t="s">
        <v>153</v>
      </c>
      <c r="O4" s="1" t="s">
        <v>154</v>
      </c>
      <c r="P4" s="1" t="s">
        <v>155</v>
      </c>
      <c r="Q4" s="1" t="s">
        <v>156</v>
      </c>
      <c r="R4" s="1" t="s">
        <v>157</v>
      </c>
      <c r="S4" s="1" t="s">
        <v>158</v>
      </c>
      <c r="T4" s="1" t="s">
        <v>159</v>
      </c>
      <c r="U4" s="1" t="s">
        <v>160</v>
      </c>
      <c r="V4" s="1" t="s">
        <v>161</v>
      </c>
      <c r="W4" s="1" t="s">
        <v>162</v>
      </c>
      <c r="X4" s="1" t="s">
        <v>163</v>
      </c>
      <c r="Y4" s="1" t="s">
        <v>164</v>
      </c>
      <c r="Z4" s="1" t="s">
        <v>165</v>
      </c>
      <c r="AA4" s="1" t="s">
        <v>166</v>
      </c>
      <c r="AB4" s="262" t="s">
        <v>167</v>
      </c>
    </row>
    <row r="5" spans="1:28" ht="13.9" customHeight="1">
      <c r="A5" s="2" t="s">
        <v>168</v>
      </c>
      <c r="B5" s="2" t="s">
        <v>169</v>
      </c>
      <c r="C5" s="3" t="s">
        <v>170</v>
      </c>
      <c r="D5" s="3" t="s">
        <v>171</v>
      </c>
      <c r="E5" s="4" t="s">
        <v>172</v>
      </c>
      <c r="F5" s="4" t="s">
        <v>172</v>
      </c>
      <c r="G5" s="10" t="s">
        <v>173</v>
      </c>
      <c r="H5" s="17" t="str">
        <f>IF(ISNUMBER(G5),ROUND(G5,2-(1+INT(LOG10(G5)))),"NITI")</f>
        <v>NITI</v>
      </c>
      <c r="I5" s="2"/>
      <c r="J5" s="11" t="s">
        <v>173</v>
      </c>
      <c r="K5" s="19" t="str">
        <f>IF(ISNUMBER(J5),ROUND(J5,2-(1+INT(LOG10(J5)))),IF(AND(NOT($C5="Yes"),$D5="No"), "NITI, NV",IF(AND($C5="Yes",$D5="No"),"NITI","NV")))</f>
        <v>NITI</v>
      </c>
      <c r="L5" s="16" t="s">
        <v>173</v>
      </c>
      <c r="M5" s="20" t="str">
        <f>IF(ISNUMBER(L5),ROUND(L5,2-(1+INT(LOG10(L5)))),IF(AND(NOT($C5="Yes"),$D5="No"), "NITI, NV",IF(AND($C5="Yes",$D5="No"),"NITI","NV")))</f>
        <v>NITI</v>
      </c>
      <c r="N5" s="8" t="str">
        <f t="shared" ref="N5:N68" si="0">IF(ISNUMBER(M5)=TRUE, M5/H5, M5)</f>
        <v>NITI</v>
      </c>
      <c r="O5" s="2"/>
      <c r="P5" s="3">
        <v>17800</v>
      </c>
      <c r="Q5" s="3">
        <v>9290</v>
      </c>
      <c r="R5" s="3">
        <v>12.5</v>
      </c>
      <c r="S5" s="3">
        <v>0.8</v>
      </c>
      <c r="T5" s="3" t="s">
        <v>174</v>
      </c>
      <c r="U5" s="3" t="s">
        <v>173</v>
      </c>
      <c r="V5" s="2"/>
      <c r="W5" s="3" t="s">
        <v>173</v>
      </c>
      <c r="X5" s="2"/>
      <c r="Y5" s="3" t="s">
        <v>171</v>
      </c>
      <c r="Z5" s="3" t="s">
        <v>173</v>
      </c>
      <c r="AA5" s="3" t="s">
        <v>173</v>
      </c>
      <c r="AB5" s="261" t="s">
        <v>175</v>
      </c>
    </row>
    <row r="6" spans="1:28" ht="13.9" customHeight="1">
      <c r="A6" s="2" t="s">
        <v>176</v>
      </c>
      <c r="B6" s="2" t="s">
        <v>177</v>
      </c>
      <c r="C6" s="3" t="s">
        <v>171</v>
      </c>
      <c r="D6" s="3" t="s">
        <v>171</v>
      </c>
      <c r="E6" s="4" t="s">
        <v>178</v>
      </c>
      <c r="F6" s="4" t="s">
        <v>178</v>
      </c>
      <c r="G6" s="10" t="s">
        <v>173</v>
      </c>
      <c r="H6" s="17" t="str">
        <f t="shared" ref="H6:H69" si="1">IF(ISNUMBER(G6),ROUND(G6,2-(1+INT(LOG10(G6)))),"NITI")</f>
        <v>NITI</v>
      </c>
      <c r="I6" s="2"/>
      <c r="J6" s="11" t="s">
        <v>173</v>
      </c>
      <c r="K6" s="18" t="str">
        <f t="shared" ref="K6:K69" si="2">IF(ISNUMBER(J6),ROUND(J6,2-(1+INT(LOG10(J6)))),IF(AND(NOT($C6="Yes"),$D6="No"), "NITI, NV",IF(AND($C6="Yes",$D6="No"),"NITI","NV")))</f>
        <v>NITI, NV</v>
      </c>
      <c r="L6" s="16" t="s">
        <v>173</v>
      </c>
      <c r="M6" s="20" t="str">
        <f t="shared" ref="M6:M69" si="3">IF(ISNUMBER(L6),ROUND(L6,2-(1+INT(LOG10(L6)))),IF(AND(NOT($C6="Yes"),$D6="No"), "NITI, NV",IF(AND($C6="Yes",$D6="No"),"NITI","NV")))</f>
        <v>NITI, NV</v>
      </c>
      <c r="N6" s="8" t="str">
        <f t="shared" si="0"/>
        <v>NITI, NV</v>
      </c>
      <c r="O6" s="2"/>
      <c r="P6" s="3">
        <v>16.7</v>
      </c>
      <c r="Q6" s="3">
        <v>16.8</v>
      </c>
      <c r="R6" s="3">
        <v>12.5</v>
      </c>
      <c r="S6" s="3" t="s">
        <v>173</v>
      </c>
      <c r="T6" s="2"/>
      <c r="U6" s="3" t="s">
        <v>173</v>
      </c>
      <c r="V6" s="2"/>
      <c r="W6" s="3" t="s">
        <v>173</v>
      </c>
      <c r="X6" s="2"/>
      <c r="Y6" s="3" t="s">
        <v>171</v>
      </c>
      <c r="Z6" s="3" t="s">
        <v>173</v>
      </c>
      <c r="AA6" s="3" t="s">
        <v>173</v>
      </c>
    </row>
    <row r="7" spans="1:28" ht="13.9" customHeight="1">
      <c r="A7" s="2" t="s">
        <v>179</v>
      </c>
      <c r="B7" s="2" t="s">
        <v>180</v>
      </c>
      <c r="C7" s="3" t="s">
        <v>170</v>
      </c>
      <c r="D7" s="3" t="s">
        <v>170</v>
      </c>
      <c r="E7" s="3" t="s">
        <v>170</v>
      </c>
      <c r="F7" s="3" t="s">
        <v>170</v>
      </c>
      <c r="G7" s="10">
        <v>1.28</v>
      </c>
      <c r="H7" s="17">
        <f t="shared" si="1"/>
        <v>1.3</v>
      </c>
      <c r="I7" s="3" t="s">
        <v>181</v>
      </c>
      <c r="J7" s="11">
        <v>42.5</v>
      </c>
      <c r="K7" s="18">
        <f t="shared" si="2"/>
        <v>43</v>
      </c>
      <c r="L7" s="16">
        <v>712</v>
      </c>
      <c r="M7" s="20">
        <f t="shared" si="3"/>
        <v>710</v>
      </c>
      <c r="N7" s="8">
        <f t="shared" si="0"/>
        <v>546.15384615384619</v>
      </c>
      <c r="O7" s="3" t="s">
        <v>182</v>
      </c>
      <c r="P7" s="3">
        <v>2140000000</v>
      </c>
      <c r="Q7" s="3">
        <v>1790000000</v>
      </c>
      <c r="R7" s="3">
        <v>12.5</v>
      </c>
      <c r="S7" s="3">
        <v>4</v>
      </c>
      <c r="T7" s="3" t="s">
        <v>183</v>
      </c>
      <c r="U7" s="3">
        <v>2.2000000000000001E-6</v>
      </c>
      <c r="V7" s="3" t="s">
        <v>184</v>
      </c>
      <c r="W7" s="3">
        <v>8.9999999999999993E-3</v>
      </c>
      <c r="X7" s="3" t="s">
        <v>184</v>
      </c>
      <c r="Y7" s="3" t="s">
        <v>171</v>
      </c>
      <c r="Z7" s="3">
        <v>1.28</v>
      </c>
      <c r="AA7" s="3">
        <v>9.39</v>
      </c>
    </row>
    <row r="8" spans="1:28" ht="13.9" customHeight="1">
      <c r="A8" s="2" t="s">
        <v>185</v>
      </c>
      <c r="B8" s="2" t="s">
        <v>186</v>
      </c>
      <c r="C8" s="3" t="s">
        <v>171</v>
      </c>
      <c r="D8" s="3" t="s">
        <v>171</v>
      </c>
      <c r="E8" s="4" t="s">
        <v>178</v>
      </c>
      <c r="F8" s="4" t="s">
        <v>178</v>
      </c>
      <c r="G8" s="10" t="s">
        <v>173</v>
      </c>
      <c r="H8" s="17" t="str">
        <f t="shared" si="1"/>
        <v>NITI</v>
      </c>
      <c r="I8" s="2"/>
      <c r="J8" s="11" t="s">
        <v>173</v>
      </c>
      <c r="K8" s="18" t="str">
        <f t="shared" si="2"/>
        <v>NITI, NV</v>
      </c>
      <c r="L8" s="16" t="s">
        <v>173</v>
      </c>
      <c r="M8" s="20" t="str">
        <f t="shared" si="3"/>
        <v>NITI, NV</v>
      </c>
      <c r="N8" s="8" t="str">
        <f t="shared" si="0"/>
        <v>NITI, NV</v>
      </c>
      <c r="O8" s="2"/>
      <c r="P8" s="3">
        <v>406</v>
      </c>
      <c r="Q8" s="3">
        <v>203</v>
      </c>
      <c r="R8" s="3">
        <v>12.5</v>
      </c>
      <c r="S8" s="3" t="s">
        <v>173</v>
      </c>
      <c r="T8" s="2"/>
      <c r="U8" s="3" t="s">
        <v>173</v>
      </c>
      <c r="V8" s="2"/>
      <c r="W8" s="3" t="s">
        <v>173</v>
      </c>
      <c r="X8" s="2"/>
      <c r="Y8" s="3" t="s">
        <v>171</v>
      </c>
      <c r="Z8" s="3" t="s">
        <v>173</v>
      </c>
      <c r="AA8" s="3" t="s">
        <v>173</v>
      </c>
    </row>
    <row r="9" spans="1:28" ht="13.9" customHeight="1">
      <c r="A9" s="2" t="s">
        <v>187</v>
      </c>
      <c r="B9" s="2" t="s">
        <v>188</v>
      </c>
      <c r="C9" s="3" t="s">
        <v>170</v>
      </c>
      <c r="D9" s="3" t="s">
        <v>171</v>
      </c>
      <c r="E9" s="4" t="s">
        <v>172</v>
      </c>
      <c r="F9" s="4" t="s">
        <v>172</v>
      </c>
      <c r="G9" s="10" t="s">
        <v>173</v>
      </c>
      <c r="H9" s="17" t="str">
        <f t="shared" si="1"/>
        <v>NITI</v>
      </c>
      <c r="I9" s="2"/>
      <c r="J9" s="11" t="s">
        <v>173</v>
      </c>
      <c r="K9" s="18" t="str">
        <f t="shared" si="2"/>
        <v>NITI</v>
      </c>
      <c r="L9" s="16" t="s">
        <v>173</v>
      </c>
      <c r="M9" s="20" t="str">
        <f t="shared" si="3"/>
        <v>NITI</v>
      </c>
      <c r="N9" s="8" t="str">
        <f t="shared" si="0"/>
        <v>NITI</v>
      </c>
      <c r="O9" s="2"/>
      <c r="P9" s="3">
        <v>723000000</v>
      </c>
      <c r="Q9" s="3">
        <v>856000000</v>
      </c>
      <c r="R9" s="3">
        <v>12.5</v>
      </c>
      <c r="S9" s="3">
        <v>2.5</v>
      </c>
      <c r="T9" s="3" t="s">
        <v>183</v>
      </c>
      <c r="U9" s="3" t="s">
        <v>173</v>
      </c>
      <c r="V9" s="2"/>
      <c r="W9" s="3" t="s">
        <v>173</v>
      </c>
      <c r="X9" s="2"/>
      <c r="Y9" s="3" t="s">
        <v>171</v>
      </c>
      <c r="Z9" s="3" t="s">
        <v>173</v>
      </c>
      <c r="AA9" s="3" t="s">
        <v>173</v>
      </c>
    </row>
    <row r="10" spans="1:28" ht="13.9" customHeight="1">
      <c r="A10" s="2" t="s">
        <v>189</v>
      </c>
      <c r="B10" s="2" t="s">
        <v>190</v>
      </c>
      <c r="C10" s="3" t="s">
        <v>171</v>
      </c>
      <c r="D10" s="3" t="s">
        <v>170</v>
      </c>
      <c r="E10" s="4" t="s">
        <v>178</v>
      </c>
      <c r="F10" s="4" t="s">
        <v>178</v>
      </c>
      <c r="G10" s="10">
        <v>2.09</v>
      </c>
      <c r="H10" s="17">
        <f t="shared" si="1"/>
        <v>2.1</v>
      </c>
      <c r="I10" s="2"/>
      <c r="J10" s="11" t="s">
        <v>173</v>
      </c>
      <c r="K10" s="18" t="str">
        <f t="shared" si="2"/>
        <v>NV</v>
      </c>
      <c r="L10" s="16" t="s">
        <v>173</v>
      </c>
      <c r="M10" s="20" t="str">
        <f t="shared" si="3"/>
        <v>NV</v>
      </c>
      <c r="N10" s="8" t="str">
        <f t="shared" si="0"/>
        <v>NV</v>
      </c>
      <c r="O10" s="2"/>
      <c r="P10" s="3">
        <v>1560000</v>
      </c>
      <c r="Q10" s="3">
        <v>33700</v>
      </c>
      <c r="R10" s="3">
        <v>12.5</v>
      </c>
      <c r="S10" s="3">
        <v>2.2000000000000002</v>
      </c>
      <c r="T10" s="3" t="s">
        <v>183</v>
      </c>
      <c r="U10" s="3" t="s">
        <v>173</v>
      </c>
      <c r="V10" s="2"/>
      <c r="W10" s="3">
        <v>2E-3</v>
      </c>
      <c r="X10" s="3" t="s">
        <v>191</v>
      </c>
      <c r="Y10" s="3" t="s">
        <v>171</v>
      </c>
      <c r="Z10" s="3" t="s">
        <v>173</v>
      </c>
      <c r="AA10" s="3">
        <v>2.09</v>
      </c>
    </row>
    <row r="11" spans="1:28" ht="13.9" customHeight="1">
      <c r="A11" s="2" t="s">
        <v>192</v>
      </c>
      <c r="B11" s="2" t="s">
        <v>193</v>
      </c>
      <c r="C11" s="3" t="s">
        <v>170</v>
      </c>
      <c r="D11" s="3" t="s">
        <v>170</v>
      </c>
      <c r="E11" s="3" t="s">
        <v>170</v>
      </c>
      <c r="F11" s="3" t="s">
        <v>170</v>
      </c>
      <c r="G11" s="10">
        <v>62.6</v>
      </c>
      <c r="H11" s="17">
        <f t="shared" si="1"/>
        <v>63</v>
      </c>
      <c r="I11" s="3" t="s">
        <v>194</v>
      </c>
      <c r="J11" s="11">
        <v>2090</v>
      </c>
      <c r="K11" s="18">
        <f t="shared" si="2"/>
        <v>2100</v>
      </c>
      <c r="L11" s="16">
        <v>76500</v>
      </c>
      <c r="M11" s="20">
        <f t="shared" si="3"/>
        <v>77000</v>
      </c>
      <c r="N11" s="8">
        <f t="shared" si="0"/>
        <v>1222.2222222222222</v>
      </c>
      <c r="O11" s="3" t="s">
        <v>182</v>
      </c>
      <c r="P11" s="3">
        <v>196000000</v>
      </c>
      <c r="Q11" s="3">
        <v>818000000</v>
      </c>
      <c r="R11" s="3">
        <v>12.5</v>
      </c>
      <c r="S11" s="3">
        <v>3</v>
      </c>
      <c r="T11" s="3" t="s">
        <v>183</v>
      </c>
      <c r="U11" s="3" t="s">
        <v>173</v>
      </c>
      <c r="V11" s="2"/>
      <c r="W11" s="3">
        <v>0.06</v>
      </c>
      <c r="X11" s="3" t="s">
        <v>184</v>
      </c>
      <c r="Y11" s="3" t="s">
        <v>171</v>
      </c>
      <c r="Z11" s="3" t="s">
        <v>173</v>
      </c>
      <c r="AA11" s="3">
        <v>62.6</v>
      </c>
    </row>
    <row r="12" spans="1:28" ht="13.9" customHeight="1">
      <c r="A12" s="2" t="s">
        <v>195</v>
      </c>
      <c r="B12" s="2" t="s">
        <v>196</v>
      </c>
      <c r="C12" s="3" t="s">
        <v>170</v>
      </c>
      <c r="D12" s="3" t="s">
        <v>171</v>
      </c>
      <c r="E12" s="4" t="s">
        <v>172</v>
      </c>
      <c r="F12" s="4" t="s">
        <v>172</v>
      </c>
      <c r="G12" s="10" t="s">
        <v>173</v>
      </c>
      <c r="H12" s="17" t="str">
        <f t="shared" si="1"/>
        <v>NITI</v>
      </c>
      <c r="I12" s="2"/>
      <c r="J12" s="11" t="s">
        <v>173</v>
      </c>
      <c r="K12" s="18" t="str">
        <f t="shared" si="2"/>
        <v>NITI</v>
      </c>
      <c r="L12" s="16" t="s">
        <v>173</v>
      </c>
      <c r="M12" s="20" t="str">
        <f t="shared" si="3"/>
        <v>NITI</v>
      </c>
      <c r="N12" s="8" t="str">
        <f t="shared" si="0"/>
        <v>NITI</v>
      </c>
      <c r="O12" s="2"/>
      <c r="P12" s="3">
        <v>2570000</v>
      </c>
      <c r="Q12" s="3">
        <v>1030000</v>
      </c>
      <c r="R12" s="3">
        <v>12.5</v>
      </c>
      <c r="S12" s="3">
        <v>1.1000000000000001</v>
      </c>
      <c r="T12" s="3" t="s">
        <v>174</v>
      </c>
      <c r="U12" s="3" t="s">
        <v>173</v>
      </c>
      <c r="V12" s="2"/>
      <c r="W12" s="3" t="s">
        <v>173</v>
      </c>
      <c r="X12" s="2"/>
      <c r="Y12" s="3" t="s">
        <v>171</v>
      </c>
      <c r="Z12" s="3" t="s">
        <v>173</v>
      </c>
      <c r="AA12" s="3" t="s">
        <v>173</v>
      </c>
    </row>
    <row r="13" spans="1:28" ht="13.9" customHeight="1">
      <c r="A13" s="2" t="s">
        <v>197</v>
      </c>
      <c r="B13" s="2" t="s">
        <v>198</v>
      </c>
      <c r="C13" s="3" t="s">
        <v>171</v>
      </c>
      <c r="D13" s="3" t="s">
        <v>170</v>
      </c>
      <c r="E13" s="4" t="s">
        <v>178</v>
      </c>
      <c r="F13" s="4" t="s">
        <v>178</v>
      </c>
      <c r="G13" s="10">
        <v>2.16E-3</v>
      </c>
      <c r="H13" s="17">
        <f t="shared" si="1"/>
        <v>2.2000000000000001E-3</v>
      </c>
      <c r="I13" s="2"/>
      <c r="J13" s="11" t="s">
        <v>173</v>
      </c>
      <c r="K13" s="18" t="str">
        <f t="shared" si="2"/>
        <v>NV</v>
      </c>
      <c r="L13" s="16" t="s">
        <v>173</v>
      </c>
      <c r="M13" s="20" t="str">
        <f t="shared" si="3"/>
        <v>NV</v>
      </c>
      <c r="N13" s="8" t="str">
        <f t="shared" si="0"/>
        <v>NV</v>
      </c>
      <c r="O13" s="2"/>
      <c r="P13" s="3">
        <v>1.1299999999999999</v>
      </c>
      <c r="Q13" s="3">
        <v>4.3400000000000001E-2</v>
      </c>
      <c r="R13" s="3">
        <v>12.5</v>
      </c>
      <c r="S13" s="3" t="s">
        <v>173</v>
      </c>
      <c r="T13" s="2"/>
      <c r="U13" s="3">
        <v>1.2999999999999999E-3</v>
      </c>
      <c r="V13" s="3" t="s">
        <v>199</v>
      </c>
      <c r="W13" s="3" t="s">
        <v>173</v>
      </c>
      <c r="X13" s="2"/>
      <c r="Y13" s="3" t="s">
        <v>171</v>
      </c>
      <c r="Z13" s="3">
        <v>2.16E-3</v>
      </c>
      <c r="AA13" s="3" t="s">
        <v>173</v>
      </c>
    </row>
    <row r="14" spans="1:28" ht="13.9" customHeight="1">
      <c r="A14" s="2" t="s">
        <v>200</v>
      </c>
      <c r="B14" s="2" t="s">
        <v>201</v>
      </c>
      <c r="C14" s="3" t="s">
        <v>170</v>
      </c>
      <c r="D14" s="3" t="s">
        <v>170</v>
      </c>
      <c r="E14" s="3" t="s">
        <v>170</v>
      </c>
      <c r="F14" s="3" t="s">
        <v>170</v>
      </c>
      <c r="G14" s="10">
        <v>2.0899999999999998E-2</v>
      </c>
      <c r="H14" s="17">
        <f t="shared" si="1"/>
        <v>2.1000000000000001E-2</v>
      </c>
      <c r="I14" s="3" t="s">
        <v>194</v>
      </c>
      <c r="J14" s="11">
        <v>0.69499999999999995</v>
      </c>
      <c r="K14" s="18">
        <f t="shared" si="2"/>
        <v>0.7</v>
      </c>
      <c r="L14" s="16">
        <v>6.86</v>
      </c>
      <c r="M14" s="20">
        <f t="shared" si="3"/>
        <v>6.9</v>
      </c>
      <c r="N14" s="8">
        <f t="shared" si="0"/>
        <v>328.57142857142856</v>
      </c>
      <c r="O14" s="3" t="s">
        <v>182</v>
      </c>
      <c r="P14" s="3">
        <v>826000000</v>
      </c>
      <c r="Q14" s="3">
        <v>645000000</v>
      </c>
      <c r="R14" s="3">
        <v>12.5</v>
      </c>
      <c r="S14" s="3">
        <v>2.8</v>
      </c>
      <c r="T14" s="3" t="s">
        <v>183</v>
      </c>
      <c r="U14" s="3" t="s">
        <v>173</v>
      </c>
      <c r="V14" s="2"/>
      <c r="W14" s="3">
        <v>2.0000000000000002E-5</v>
      </c>
      <c r="X14" s="3" t="s">
        <v>184</v>
      </c>
      <c r="Y14" s="3" t="s">
        <v>171</v>
      </c>
      <c r="Z14" s="3" t="s">
        <v>173</v>
      </c>
      <c r="AA14" s="3">
        <v>2.0899999999999998E-2</v>
      </c>
    </row>
    <row r="15" spans="1:28" ht="13.9" customHeight="1">
      <c r="A15" s="2" t="s">
        <v>202</v>
      </c>
      <c r="B15" s="2" t="s">
        <v>203</v>
      </c>
      <c r="C15" s="3" t="s">
        <v>171</v>
      </c>
      <c r="D15" s="3" t="s">
        <v>170</v>
      </c>
      <c r="E15" s="4" t="s">
        <v>178</v>
      </c>
      <c r="F15" s="4" t="s">
        <v>178</v>
      </c>
      <c r="G15" s="10">
        <v>1.01E-2</v>
      </c>
      <c r="H15" s="17">
        <f t="shared" si="1"/>
        <v>0.01</v>
      </c>
      <c r="I15" s="2"/>
      <c r="J15" s="11" t="s">
        <v>173</v>
      </c>
      <c r="K15" s="18" t="str">
        <f t="shared" si="2"/>
        <v>NV</v>
      </c>
      <c r="L15" s="16" t="s">
        <v>173</v>
      </c>
      <c r="M15" s="20" t="str">
        <f t="shared" si="3"/>
        <v>NV</v>
      </c>
      <c r="N15" s="8" t="str">
        <f t="shared" si="0"/>
        <v>NV</v>
      </c>
      <c r="O15" s="2"/>
      <c r="P15" s="3">
        <v>26800</v>
      </c>
      <c r="Q15" s="3">
        <v>5840</v>
      </c>
      <c r="R15" s="3">
        <v>12.5</v>
      </c>
      <c r="S15" s="3">
        <v>2.7</v>
      </c>
      <c r="T15" s="3" t="s">
        <v>174</v>
      </c>
      <c r="U15" s="3">
        <v>1E-4</v>
      </c>
      <c r="V15" s="3" t="s">
        <v>184</v>
      </c>
      <c r="W15" s="3">
        <v>6.0000000000000001E-3</v>
      </c>
      <c r="X15" s="3" t="s">
        <v>184</v>
      </c>
      <c r="Y15" s="3" t="s">
        <v>204</v>
      </c>
      <c r="Z15" s="3">
        <v>1.01E-2</v>
      </c>
      <c r="AA15" s="3">
        <v>6.26</v>
      </c>
    </row>
    <row r="16" spans="1:28" ht="13.9" customHeight="1">
      <c r="A16" s="2" t="s">
        <v>205</v>
      </c>
      <c r="B16" s="2" t="s">
        <v>206</v>
      </c>
      <c r="C16" s="3" t="s">
        <v>170</v>
      </c>
      <c r="D16" s="3" t="s">
        <v>170</v>
      </c>
      <c r="E16" s="3" t="s">
        <v>170</v>
      </c>
      <c r="F16" s="3" t="s">
        <v>170</v>
      </c>
      <c r="G16" s="10">
        <v>0.20899999999999999</v>
      </c>
      <c r="H16" s="17">
        <f t="shared" si="1"/>
        <v>0.21</v>
      </c>
      <c r="I16" s="3" t="s">
        <v>194</v>
      </c>
      <c r="J16" s="11">
        <v>6.95</v>
      </c>
      <c r="K16" s="18">
        <f t="shared" si="2"/>
        <v>7</v>
      </c>
      <c r="L16" s="16">
        <v>35100</v>
      </c>
      <c r="M16" s="20">
        <f t="shared" si="3"/>
        <v>35000</v>
      </c>
      <c r="N16" s="8">
        <f t="shared" si="0"/>
        <v>166666.66666666669</v>
      </c>
      <c r="O16" s="3" t="s">
        <v>182</v>
      </c>
      <c r="P16" s="3">
        <v>15400000</v>
      </c>
      <c r="Q16" s="3">
        <v>5940000</v>
      </c>
      <c r="R16" s="3">
        <v>12.5</v>
      </c>
      <c r="S16" s="3">
        <v>2.4</v>
      </c>
      <c r="T16" s="3" t="s">
        <v>183</v>
      </c>
      <c r="U16" s="3" t="s">
        <v>173</v>
      </c>
      <c r="V16" s="2"/>
      <c r="W16" s="3">
        <v>2.0000000000000001E-4</v>
      </c>
      <c r="X16" s="3" t="s">
        <v>207</v>
      </c>
      <c r="Y16" s="3" t="s">
        <v>171</v>
      </c>
      <c r="Z16" s="3" t="s">
        <v>173</v>
      </c>
      <c r="AA16" s="3">
        <v>0.20899999999999999</v>
      </c>
    </row>
    <row r="17" spans="1:27" ht="13.9" customHeight="1">
      <c r="A17" s="2" t="s">
        <v>208</v>
      </c>
      <c r="B17" s="2" t="s">
        <v>209</v>
      </c>
      <c r="C17" s="3" t="s">
        <v>170</v>
      </c>
      <c r="D17" s="3" t="s">
        <v>170</v>
      </c>
      <c r="E17" s="3" t="s">
        <v>170</v>
      </c>
      <c r="F17" s="3" t="s">
        <v>170</v>
      </c>
      <c r="G17" s="10">
        <v>4.1300000000000003E-2</v>
      </c>
      <c r="H17" s="17">
        <f t="shared" si="1"/>
        <v>4.1000000000000002E-2</v>
      </c>
      <c r="I17" s="3" t="s">
        <v>181</v>
      </c>
      <c r="J17" s="11">
        <v>1.38</v>
      </c>
      <c r="K17" s="18">
        <f t="shared" si="2"/>
        <v>1.4</v>
      </c>
      <c r="L17" s="16">
        <v>13.3</v>
      </c>
      <c r="M17" s="20">
        <f t="shared" si="3"/>
        <v>13</v>
      </c>
      <c r="N17" s="8">
        <f t="shared" si="0"/>
        <v>317.07317073170731</v>
      </c>
      <c r="O17" s="3" t="s">
        <v>182</v>
      </c>
      <c r="P17" s="3">
        <v>310000000</v>
      </c>
      <c r="Q17" s="3">
        <v>231000000</v>
      </c>
      <c r="R17" s="3">
        <v>12.5</v>
      </c>
      <c r="S17" s="3">
        <v>3</v>
      </c>
      <c r="T17" s="3" t="s">
        <v>183</v>
      </c>
      <c r="U17" s="3">
        <v>6.7999999999999999E-5</v>
      </c>
      <c r="V17" s="3" t="s">
        <v>184</v>
      </c>
      <c r="W17" s="3">
        <v>2E-3</v>
      </c>
      <c r="X17" s="3" t="s">
        <v>184</v>
      </c>
      <c r="Y17" s="3" t="s">
        <v>171</v>
      </c>
      <c r="Z17" s="3">
        <v>4.1300000000000003E-2</v>
      </c>
      <c r="AA17" s="3">
        <v>2.09</v>
      </c>
    </row>
    <row r="18" spans="1:27" ht="13.9" customHeight="1">
      <c r="A18" s="2" t="s">
        <v>210</v>
      </c>
      <c r="B18" s="2" t="s">
        <v>211</v>
      </c>
      <c r="C18" s="3" t="s">
        <v>171</v>
      </c>
      <c r="D18" s="3" t="s">
        <v>170</v>
      </c>
      <c r="E18" s="4" t="s">
        <v>178</v>
      </c>
      <c r="F18" s="4" t="s">
        <v>178</v>
      </c>
      <c r="G18" s="10">
        <v>6.26</v>
      </c>
      <c r="H18" s="17">
        <f t="shared" si="1"/>
        <v>6.3</v>
      </c>
      <c r="I18" s="2"/>
      <c r="J18" s="11" t="s">
        <v>173</v>
      </c>
      <c r="K18" s="18" t="str">
        <f t="shared" si="2"/>
        <v>NV</v>
      </c>
      <c r="L18" s="16" t="s">
        <v>173</v>
      </c>
      <c r="M18" s="20" t="str">
        <f t="shared" si="3"/>
        <v>NV</v>
      </c>
      <c r="N18" s="8" t="str">
        <f t="shared" si="0"/>
        <v>NV</v>
      </c>
      <c r="O18" s="2"/>
      <c r="P18" s="3">
        <v>3950</v>
      </c>
      <c r="Q18" s="3">
        <v>982</v>
      </c>
      <c r="R18" s="3">
        <v>12.5</v>
      </c>
      <c r="S18" s="3">
        <v>1</v>
      </c>
      <c r="T18" s="3" t="s">
        <v>183</v>
      </c>
      <c r="U18" s="3" t="s">
        <v>173</v>
      </c>
      <c r="V18" s="2"/>
      <c r="W18" s="3">
        <v>6.0000000000000001E-3</v>
      </c>
      <c r="X18" s="3" t="s">
        <v>207</v>
      </c>
      <c r="Y18" s="3" t="s">
        <v>171</v>
      </c>
      <c r="Z18" s="3" t="s">
        <v>173</v>
      </c>
      <c r="AA18" s="3">
        <v>6.26</v>
      </c>
    </row>
    <row r="19" spans="1:27" ht="13.9" customHeight="1">
      <c r="A19" s="2" t="s">
        <v>212</v>
      </c>
      <c r="B19" s="2" t="s">
        <v>213</v>
      </c>
      <c r="C19" s="3" t="s">
        <v>171</v>
      </c>
      <c r="D19" s="3" t="s">
        <v>171</v>
      </c>
      <c r="E19" s="4" t="s">
        <v>178</v>
      </c>
      <c r="F19" s="4" t="s">
        <v>178</v>
      </c>
      <c r="G19" s="10" t="s">
        <v>173</v>
      </c>
      <c r="H19" s="17" t="str">
        <f t="shared" si="1"/>
        <v>NITI</v>
      </c>
      <c r="I19" s="2"/>
      <c r="J19" s="11" t="s">
        <v>173</v>
      </c>
      <c r="K19" s="18" t="str">
        <f t="shared" si="2"/>
        <v>NITI, NV</v>
      </c>
      <c r="L19" s="16" t="s">
        <v>173</v>
      </c>
      <c r="M19" s="20" t="str">
        <f t="shared" si="3"/>
        <v>NITI, NV</v>
      </c>
      <c r="N19" s="8" t="str">
        <f t="shared" si="0"/>
        <v>NITI, NV</v>
      </c>
      <c r="O19" s="2"/>
      <c r="P19" s="3">
        <v>319</v>
      </c>
      <c r="Q19" s="3">
        <v>81.599999999999994</v>
      </c>
      <c r="R19" s="3">
        <v>12.5</v>
      </c>
      <c r="S19" s="3" t="s">
        <v>173</v>
      </c>
      <c r="T19" s="2"/>
      <c r="U19" s="3" t="s">
        <v>173</v>
      </c>
      <c r="V19" s="2"/>
      <c r="W19" s="3" t="s">
        <v>173</v>
      </c>
      <c r="X19" s="2"/>
      <c r="Y19" s="3" t="s">
        <v>171</v>
      </c>
      <c r="Z19" s="3" t="s">
        <v>173</v>
      </c>
      <c r="AA19" s="3" t="s">
        <v>173</v>
      </c>
    </row>
    <row r="20" spans="1:27" ht="13.9" customHeight="1">
      <c r="A20" s="2" t="s">
        <v>214</v>
      </c>
      <c r="B20" s="2" t="s">
        <v>215</v>
      </c>
      <c r="C20" s="3" t="s">
        <v>171</v>
      </c>
      <c r="D20" s="3" t="s">
        <v>171</v>
      </c>
      <c r="E20" s="4" t="s">
        <v>178</v>
      </c>
      <c r="F20" s="4" t="s">
        <v>178</v>
      </c>
      <c r="G20" s="10" t="s">
        <v>173</v>
      </c>
      <c r="H20" s="17" t="str">
        <f t="shared" si="1"/>
        <v>NITI</v>
      </c>
      <c r="I20" s="2"/>
      <c r="J20" s="11" t="s">
        <v>173</v>
      </c>
      <c r="K20" s="18" t="str">
        <f t="shared" si="2"/>
        <v>NITI, NV</v>
      </c>
      <c r="L20" s="16" t="s">
        <v>173</v>
      </c>
      <c r="M20" s="20" t="str">
        <f t="shared" si="3"/>
        <v>NITI, NV</v>
      </c>
      <c r="N20" s="8" t="str">
        <f t="shared" si="0"/>
        <v>NITI, NV</v>
      </c>
      <c r="O20" s="2"/>
      <c r="P20" s="3">
        <v>355</v>
      </c>
      <c r="Q20" s="3">
        <v>355</v>
      </c>
      <c r="R20" s="3">
        <v>12.5</v>
      </c>
      <c r="S20" s="3" t="s">
        <v>173</v>
      </c>
      <c r="T20" s="2"/>
      <c r="U20" s="3" t="s">
        <v>173</v>
      </c>
      <c r="V20" s="2"/>
      <c r="W20" s="3" t="s">
        <v>173</v>
      </c>
      <c r="X20" s="2"/>
      <c r="Y20" s="3" t="s">
        <v>171</v>
      </c>
      <c r="Z20" s="3" t="s">
        <v>173</v>
      </c>
      <c r="AA20" s="3" t="s">
        <v>173</v>
      </c>
    </row>
    <row r="21" spans="1:27" ht="13.9" customHeight="1">
      <c r="A21" s="2" t="s">
        <v>216</v>
      </c>
      <c r="B21" s="2" t="s">
        <v>217</v>
      </c>
      <c r="C21" s="3" t="s">
        <v>171</v>
      </c>
      <c r="D21" s="3" t="s">
        <v>171</v>
      </c>
      <c r="E21" s="4" t="s">
        <v>178</v>
      </c>
      <c r="F21" s="4" t="s">
        <v>178</v>
      </c>
      <c r="G21" s="10" t="s">
        <v>173</v>
      </c>
      <c r="H21" s="17" t="str">
        <f t="shared" si="1"/>
        <v>NITI</v>
      </c>
      <c r="I21" s="2"/>
      <c r="J21" s="11" t="s">
        <v>173</v>
      </c>
      <c r="K21" s="18" t="str">
        <f t="shared" si="2"/>
        <v>NITI, NV</v>
      </c>
      <c r="L21" s="16" t="s">
        <v>173</v>
      </c>
      <c r="M21" s="20" t="str">
        <f t="shared" si="3"/>
        <v>NITI, NV</v>
      </c>
      <c r="N21" s="8" t="str">
        <f t="shared" si="0"/>
        <v>NITI, NV</v>
      </c>
      <c r="O21" s="2"/>
      <c r="P21" s="3">
        <v>1080</v>
      </c>
      <c r="Q21" s="3">
        <v>1380</v>
      </c>
      <c r="R21" s="3">
        <v>12.5</v>
      </c>
      <c r="S21" s="3" t="s">
        <v>173</v>
      </c>
      <c r="T21" s="2"/>
      <c r="U21" s="3" t="s">
        <v>173</v>
      </c>
      <c r="V21" s="2"/>
      <c r="W21" s="3" t="s">
        <v>173</v>
      </c>
      <c r="X21" s="2"/>
      <c r="Y21" s="3" t="s">
        <v>171</v>
      </c>
      <c r="Z21" s="3" t="s">
        <v>173</v>
      </c>
      <c r="AA21" s="3" t="s">
        <v>173</v>
      </c>
    </row>
    <row r="22" spans="1:27" ht="13.9" customHeight="1">
      <c r="A22" s="2" t="s">
        <v>218</v>
      </c>
      <c r="B22" s="2" t="s">
        <v>219</v>
      </c>
      <c r="C22" s="3" t="s">
        <v>170</v>
      </c>
      <c r="D22" s="3" t="s">
        <v>170</v>
      </c>
      <c r="E22" s="3" t="s">
        <v>170</v>
      </c>
      <c r="F22" s="3" t="s">
        <v>170</v>
      </c>
      <c r="G22" s="10">
        <v>5.7300000000000005E-4</v>
      </c>
      <c r="H22" s="17">
        <f t="shared" si="1"/>
        <v>5.6999999999999998E-4</v>
      </c>
      <c r="I22" s="3" t="s">
        <v>181</v>
      </c>
      <c r="J22" s="11">
        <v>1.9099999999999999E-2</v>
      </c>
      <c r="K22" s="18">
        <f t="shared" si="2"/>
        <v>1.9E-2</v>
      </c>
      <c r="L22" s="16">
        <v>8.1</v>
      </c>
      <c r="M22" s="20">
        <f t="shared" si="3"/>
        <v>8.1</v>
      </c>
      <c r="N22" s="8">
        <f t="shared" si="0"/>
        <v>14210.526315789473</v>
      </c>
      <c r="O22" s="3" t="s">
        <v>182</v>
      </c>
      <c r="P22" s="3">
        <v>2360</v>
      </c>
      <c r="Q22" s="3">
        <v>1.2</v>
      </c>
      <c r="R22" s="3">
        <v>12.5</v>
      </c>
      <c r="S22" s="3" t="s">
        <v>173</v>
      </c>
      <c r="T22" s="2"/>
      <c r="U22" s="3">
        <v>4.8999999999999998E-3</v>
      </c>
      <c r="V22" s="3" t="s">
        <v>184</v>
      </c>
      <c r="W22" s="3" t="s">
        <v>173</v>
      </c>
      <c r="X22" s="2"/>
      <c r="Y22" s="3" t="s">
        <v>171</v>
      </c>
      <c r="Z22" s="3">
        <v>5.7300000000000005E-4</v>
      </c>
      <c r="AA22" s="3" t="s">
        <v>173</v>
      </c>
    </row>
    <row r="23" spans="1:27" ht="13.9" customHeight="1">
      <c r="A23" s="2" t="s">
        <v>220</v>
      </c>
      <c r="B23" s="2" t="s">
        <v>221</v>
      </c>
      <c r="C23" s="3" t="s">
        <v>170</v>
      </c>
      <c r="D23" s="3" t="s">
        <v>170</v>
      </c>
      <c r="E23" s="3" t="s">
        <v>170</v>
      </c>
      <c r="F23" s="3" t="s">
        <v>170</v>
      </c>
      <c r="G23" s="10">
        <v>0.104</v>
      </c>
      <c r="H23" s="17">
        <f t="shared" si="1"/>
        <v>0.1</v>
      </c>
      <c r="I23" s="3" t="s">
        <v>194</v>
      </c>
      <c r="J23" s="11">
        <v>3.48</v>
      </c>
      <c r="K23" s="18">
        <f t="shared" si="2"/>
        <v>3.5</v>
      </c>
      <c r="L23" s="16">
        <v>1120</v>
      </c>
      <c r="M23" s="20">
        <f t="shared" si="3"/>
        <v>1100</v>
      </c>
      <c r="N23" s="8">
        <f t="shared" si="0"/>
        <v>11000</v>
      </c>
      <c r="O23" s="3" t="s">
        <v>182</v>
      </c>
      <c r="P23" s="3">
        <v>81500000</v>
      </c>
      <c r="Q23" s="3">
        <v>93100000</v>
      </c>
      <c r="R23" s="3">
        <v>12.5</v>
      </c>
      <c r="S23" s="3">
        <v>2.5</v>
      </c>
      <c r="T23" s="3" t="s">
        <v>183</v>
      </c>
      <c r="U23" s="3" t="s">
        <v>173</v>
      </c>
      <c r="V23" s="2"/>
      <c r="W23" s="3">
        <v>1E-4</v>
      </c>
      <c r="X23" s="3" t="s">
        <v>191</v>
      </c>
      <c r="Y23" s="3" t="s">
        <v>171</v>
      </c>
      <c r="Z23" s="3" t="s">
        <v>173</v>
      </c>
      <c r="AA23" s="3">
        <v>0.104</v>
      </c>
    </row>
    <row r="24" spans="1:27" ht="13.9" customHeight="1">
      <c r="A24" s="2" t="s">
        <v>222</v>
      </c>
      <c r="B24" s="2" t="s">
        <v>223</v>
      </c>
      <c r="C24" s="3" t="s">
        <v>170</v>
      </c>
      <c r="D24" s="3" t="s">
        <v>170</v>
      </c>
      <c r="E24" s="3" t="s">
        <v>170</v>
      </c>
      <c r="F24" s="3" t="s">
        <v>170</v>
      </c>
      <c r="G24" s="10">
        <v>0.46800000000000003</v>
      </c>
      <c r="H24" s="17">
        <f t="shared" si="1"/>
        <v>0.47</v>
      </c>
      <c r="I24" s="3" t="s">
        <v>181</v>
      </c>
      <c r="J24" s="11">
        <v>15.6</v>
      </c>
      <c r="K24" s="18">
        <f t="shared" si="2"/>
        <v>16</v>
      </c>
      <c r="L24" s="16">
        <v>1.71</v>
      </c>
      <c r="M24" s="20">
        <f t="shared" si="3"/>
        <v>1.7</v>
      </c>
      <c r="N24" s="8">
        <f t="shared" si="0"/>
        <v>3.6170212765957448</v>
      </c>
      <c r="O24" s="3" t="s">
        <v>182</v>
      </c>
      <c r="P24" s="3">
        <v>1510000000</v>
      </c>
      <c r="Q24" s="3">
        <v>922000000</v>
      </c>
      <c r="R24" s="3">
        <v>12.5</v>
      </c>
      <c r="S24" s="3">
        <v>2.9</v>
      </c>
      <c r="T24" s="3" t="s">
        <v>183</v>
      </c>
      <c r="U24" s="3">
        <v>6.0000000000000002E-6</v>
      </c>
      <c r="V24" s="3" t="s">
        <v>199</v>
      </c>
      <c r="W24" s="3">
        <v>1E-3</v>
      </c>
      <c r="X24" s="3" t="s">
        <v>184</v>
      </c>
      <c r="Y24" s="3" t="s">
        <v>171</v>
      </c>
      <c r="Z24" s="3">
        <v>0.46800000000000003</v>
      </c>
      <c r="AA24" s="3">
        <v>1.04</v>
      </c>
    </row>
    <row r="25" spans="1:27" ht="13.9" customHeight="1">
      <c r="A25" s="2" t="s">
        <v>224</v>
      </c>
      <c r="B25" s="2" t="s">
        <v>225</v>
      </c>
      <c r="C25" s="3" t="s">
        <v>171</v>
      </c>
      <c r="D25" s="3" t="s">
        <v>170</v>
      </c>
      <c r="E25" s="4" t="s">
        <v>178</v>
      </c>
      <c r="F25" s="4" t="s">
        <v>178</v>
      </c>
      <c r="G25" s="10">
        <v>5.21</v>
      </c>
      <c r="H25" s="17">
        <f t="shared" si="1"/>
        <v>5.2</v>
      </c>
      <c r="I25" s="2"/>
      <c r="J25" s="11" t="s">
        <v>173</v>
      </c>
      <c r="K25" s="18" t="str">
        <f t="shared" si="2"/>
        <v>NV</v>
      </c>
      <c r="L25" s="16" t="s">
        <v>173</v>
      </c>
      <c r="M25" s="20" t="str">
        <f t="shared" si="3"/>
        <v>NV</v>
      </c>
      <c r="N25" s="8" t="str">
        <f t="shared" si="0"/>
        <v>NV</v>
      </c>
      <c r="O25" s="2"/>
      <c r="P25" s="3">
        <v>0</v>
      </c>
      <c r="Q25" s="3" t="s">
        <v>173</v>
      </c>
      <c r="R25" s="3">
        <v>12.5</v>
      </c>
      <c r="S25" s="3" t="s">
        <v>173</v>
      </c>
      <c r="T25" s="2"/>
      <c r="U25" s="3" t="s">
        <v>173</v>
      </c>
      <c r="V25" s="2"/>
      <c r="W25" s="3">
        <v>5.0000000000000001E-3</v>
      </c>
      <c r="X25" s="3" t="s">
        <v>207</v>
      </c>
      <c r="Y25" s="3" t="s">
        <v>171</v>
      </c>
      <c r="Z25" s="3" t="s">
        <v>173</v>
      </c>
      <c r="AA25" s="3">
        <v>5.21</v>
      </c>
    </row>
    <row r="26" spans="1:27" ht="13.9" customHeight="1">
      <c r="A26" s="2" t="s">
        <v>226</v>
      </c>
      <c r="B26" s="2" t="s">
        <v>227</v>
      </c>
      <c r="C26" s="3" t="s">
        <v>228</v>
      </c>
      <c r="D26" s="3" t="s">
        <v>171</v>
      </c>
      <c r="E26" s="4" t="s">
        <v>178</v>
      </c>
      <c r="F26" s="4" t="s">
        <v>178</v>
      </c>
      <c r="G26" s="10" t="s">
        <v>173</v>
      </c>
      <c r="H26" s="17" t="str">
        <f t="shared" si="1"/>
        <v>NITI</v>
      </c>
      <c r="I26" s="2"/>
      <c r="J26" s="11" t="s">
        <v>173</v>
      </c>
      <c r="K26" s="18" t="str">
        <f t="shared" si="2"/>
        <v>NITI, NV</v>
      </c>
      <c r="L26" s="16" t="s">
        <v>173</v>
      </c>
      <c r="M26" s="20" t="str">
        <f t="shared" si="3"/>
        <v>NITI, NV</v>
      </c>
      <c r="N26" s="8" t="str">
        <f t="shared" si="0"/>
        <v>NITI, NV</v>
      </c>
      <c r="O26" s="2"/>
      <c r="P26" s="3" t="s">
        <v>173</v>
      </c>
      <c r="Q26" s="3" t="s">
        <v>173</v>
      </c>
      <c r="R26" s="3">
        <v>12.5</v>
      </c>
      <c r="S26" s="3" t="s">
        <v>173</v>
      </c>
      <c r="T26" s="2"/>
      <c r="U26" s="3" t="s">
        <v>173</v>
      </c>
      <c r="V26" s="2"/>
      <c r="W26" s="3" t="s">
        <v>173</v>
      </c>
      <c r="X26" s="2"/>
      <c r="Y26" s="3" t="s">
        <v>171</v>
      </c>
      <c r="Z26" s="3" t="s">
        <v>173</v>
      </c>
      <c r="AA26" s="3" t="s">
        <v>173</v>
      </c>
    </row>
    <row r="27" spans="1:27" ht="13.9" customHeight="1">
      <c r="A27" s="2" t="s">
        <v>229</v>
      </c>
      <c r="B27" s="2" t="s">
        <v>230</v>
      </c>
      <c r="C27" s="3" t="s">
        <v>228</v>
      </c>
      <c r="D27" s="3" t="s">
        <v>171</v>
      </c>
      <c r="E27" s="4" t="s">
        <v>178</v>
      </c>
      <c r="F27" s="4" t="s">
        <v>178</v>
      </c>
      <c r="G27" s="10" t="s">
        <v>173</v>
      </c>
      <c r="H27" s="17" t="str">
        <f t="shared" si="1"/>
        <v>NITI</v>
      </c>
      <c r="I27" s="2"/>
      <c r="J27" s="11" t="s">
        <v>173</v>
      </c>
      <c r="K27" s="18" t="str">
        <f t="shared" si="2"/>
        <v>NITI, NV</v>
      </c>
      <c r="L27" s="16" t="s">
        <v>173</v>
      </c>
      <c r="M27" s="20" t="str">
        <f t="shared" si="3"/>
        <v>NITI, NV</v>
      </c>
      <c r="N27" s="8" t="str">
        <f t="shared" si="0"/>
        <v>NITI, NV</v>
      </c>
      <c r="O27" s="2"/>
      <c r="P27" s="3" t="s">
        <v>173</v>
      </c>
      <c r="Q27" s="3" t="s">
        <v>173</v>
      </c>
      <c r="R27" s="3">
        <v>12.5</v>
      </c>
      <c r="S27" s="3" t="s">
        <v>173</v>
      </c>
      <c r="T27" s="2"/>
      <c r="U27" s="3" t="s">
        <v>173</v>
      </c>
      <c r="V27" s="2"/>
      <c r="W27" s="3" t="s">
        <v>173</v>
      </c>
      <c r="X27" s="2"/>
      <c r="Y27" s="3" t="s">
        <v>171</v>
      </c>
      <c r="Z27" s="3" t="s">
        <v>173</v>
      </c>
      <c r="AA27" s="3" t="s">
        <v>173</v>
      </c>
    </row>
    <row r="28" spans="1:27" ht="13.9" customHeight="1">
      <c r="A28" s="2" t="s">
        <v>231</v>
      </c>
      <c r="B28" s="2" t="s">
        <v>232</v>
      </c>
      <c r="C28" s="3" t="s">
        <v>228</v>
      </c>
      <c r="D28" s="3" t="s">
        <v>171</v>
      </c>
      <c r="E28" s="4" t="s">
        <v>178</v>
      </c>
      <c r="F28" s="4" t="s">
        <v>178</v>
      </c>
      <c r="G28" s="10" t="s">
        <v>173</v>
      </c>
      <c r="H28" s="17" t="str">
        <f t="shared" si="1"/>
        <v>NITI</v>
      </c>
      <c r="I28" s="2"/>
      <c r="J28" s="11" t="s">
        <v>173</v>
      </c>
      <c r="K28" s="18" t="str">
        <f t="shared" si="2"/>
        <v>NITI, NV</v>
      </c>
      <c r="L28" s="16" t="s">
        <v>173</v>
      </c>
      <c r="M28" s="20" t="str">
        <f t="shared" si="3"/>
        <v>NITI, NV</v>
      </c>
      <c r="N28" s="8" t="str">
        <f t="shared" si="0"/>
        <v>NITI, NV</v>
      </c>
      <c r="O28" s="2"/>
      <c r="P28" s="3" t="s">
        <v>173</v>
      </c>
      <c r="Q28" s="3" t="s">
        <v>173</v>
      </c>
      <c r="R28" s="3">
        <v>12.5</v>
      </c>
      <c r="S28" s="3" t="s">
        <v>173</v>
      </c>
      <c r="T28" s="2"/>
      <c r="U28" s="3" t="s">
        <v>173</v>
      </c>
      <c r="V28" s="2"/>
      <c r="W28" s="3" t="s">
        <v>173</v>
      </c>
      <c r="X28" s="2"/>
      <c r="Y28" s="3" t="s">
        <v>171</v>
      </c>
      <c r="Z28" s="3" t="s">
        <v>173</v>
      </c>
      <c r="AA28" s="3" t="s">
        <v>173</v>
      </c>
    </row>
    <row r="29" spans="1:27" ht="13.9" customHeight="1">
      <c r="A29" s="2" t="s">
        <v>233</v>
      </c>
      <c r="B29" s="2" t="s">
        <v>234</v>
      </c>
      <c r="C29" s="3" t="s">
        <v>171</v>
      </c>
      <c r="D29" s="3" t="s">
        <v>171</v>
      </c>
      <c r="E29" s="4" t="s">
        <v>178</v>
      </c>
      <c r="F29" s="4" t="s">
        <v>178</v>
      </c>
      <c r="G29" s="10" t="s">
        <v>173</v>
      </c>
      <c r="H29" s="17" t="str">
        <f t="shared" si="1"/>
        <v>NITI</v>
      </c>
      <c r="I29" s="2"/>
      <c r="J29" s="11" t="s">
        <v>173</v>
      </c>
      <c r="K29" s="18" t="str">
        <f t="shared" si="2"/>
        <v>NITI, NV</v>
      </c>
      <c r="L29" s="16" t="s">
        <v>173</v>
      </c>
      <c r="M29" s="20" t="str">
        <f t="shared" si="3"/>
        <v>NITI, NV</v>
      </c>
      <c r="N29" s="8" t="str">
        <f t="shared" si="0"/>
        <v>NITI, NV</v>
      </c>
      <c r="O29" s="2"/>
      <c r="P29" s="3">
        <v>33.5</v>
      </c>
      <c r="Q29" s="3">
        <v>20.8</v>
      </c>
      <c r="R29" s="3">
        <v>12.5</v>
      </c>
      <c r="S29" s="3" t="s">
        <v>173</v>
      </c>
      <c r="T29" s="2"/>
      <c r="U29" s="3" t="s">
        <v>173</v>
      </c>
      <c r="V29" s="2"/>
      <c r="W29" s="3" t="s">
        <v>173</v>
      </c>
      <c r="X29" s="2"/>
      <c r="Y29" s="3" t="s">
        <v>171</v>
      </c>
      <c r="Z29" s="3" t="s">
        <v>173</v>
      </c>
      <c r="AA29" s="3" t="s">
        <v>173</v>
      </c>
    </row>
    <row r="30" spans="1:27" ht="13.9" customHeight="1">
      <c r="A30" s="2" t="s">
        <v>235</v>
      </c>
      <c r="B30" s="2" t="s">
        <v>236</v>
      </c>
      <c r="C30" s="3" t="s">
        <v>171</v>
      </c>
      <c r="D30" s="3" t="s">
        <v>170</v>
      </c>
      <c r="E30" s="4" t="s">
        <v>178</v>
      </c>
      <c r="F30" s="4" t="s">
        <v>178</v>
      </c>
      <c r="G30" s="10">
        <v>4.6799999999999999E-4</v>
      </c>
      <c r="H30" s="17">
        <f t="shared" si="1"/>
        <v>4.6999999999999999E-4</v>
      </c>
      <c r="I30" s="2"/>
      <c r="J30" s="11" t="s">
        <v>173</v>
      </c>
      <c r="K30" s="18" t="str">
        <f t="shared" si="2"/>
        <v>NV</v>
      </c>
      <c r="L30" s="16" t="s">
        <v>173</v>
      </c>
      <c r="M30" s="20" t="str">
        <f t="shared" si="3"/>
        <v>NV</v>
      </c>
      <c r="N30" s="8" t="str">
        <f t="shared" si="0"/>
        <v>NV</v>
      </c>
      <c r="O30" s="2"/>
      <c r="P30" s="3">
        <v>1060</v>
      </c>
      <c r="Q30" s="3">
        <v>382</v>
      </c>
      <c r="R30" s="3">
        <v>12.5</v>
      </c>
      <c r="S30" s="3">
        <v>0.7</v>
      </c>
      <c r="T30" s="3" t="s">
        <v>174</v>
      </c>
      <c r="U30" s="3">
        <v>6.0000000000000001E-3</v>
      </c>
      <c r="V30" s="3" t="s">
        <v>199</v>
      </c>
      <c r="W30" s="3" t="s">
        <v>173</v>
      </c>
      <c r="X30" s="2"/>
      <c r="Y30" s="3" t="s">
        <v>171</v>
      </c>
      <c r="Z30" s="3">
        <v>4.6799999999999999E-4</v>
      </c>
      <c r="AA30" s="3" t="s">
        <v>173</v>
      </c>
    </row>
    <row r="31" spans="1:27" ht="13.9" customHeight="1">
      <c r="A31" s="2" t="s">
        <v>237</v>
      </c>
      <c r="B31" s="2" t="s">
        <v>238</v>
      </c>
      <c r="C31" s="3" t="s">
        <v>171</v>
      </c>
      <c r="D31" s="3" t="s">
        <v>171</v>
      </c>
      <c r="E31" s="4" t="s">
        <v>178</v>
      </c>
      <c r="F31" s="4" t="s">
        <v>178</v>
      </c>
      <c r="G31" s="10" t="s">
        <v>173</v>
      </c>
      <c r="H31" s="17" t="str">
        <f t="shared" si="1"/>
        <v>NITI</v>
      </c>
      <c r="I31" s="2"/>
      <c r="J31" s="11" t="s">
        <v>173</v>
      </c>
      <c r="K31" s="18" t="str">
        <f t="shared" si="2"/>
        <v>NITI, NV</v>
      </c>
      <c r="L31" s="16" t="s">
        <v>173</v>
      </c>
      <c r="M31" s="20" t="str">
        <f t="shared" si="3"/>
        <v>NITI, NV</v>
      </c>
      <c r="N31" s="8" t="str">
        <f t="shared" si="0"/>
        <v>NITI, NV</v>
      </c>
      <c r="O31" s="2"/>
      <c r="P31" s="3">
        <v>56100</v>
      </c>
      <c r="Q31" s="3">
        <v>86.1</v>
      </c>
      <c r="R31" s="3">
        <v>12.5</v>
      </c>
      <c r="S31" s="3" t="s">
        <v>173</v>
      </c>
      <c r="T31" s="2"/>
      <c r="U31" s="3" t="s">
        <v>173</v>
      </c>
      <c r="V31" s="2"/>
      <c r="W31" s="3" t="s">
        <v>173</v>
      </c>
      <c r="X31" s="2"/>
      <c r="Y31" s="3" t="s">
        <v>171</v>
      </c>
      <c r="Z31" s="3" t="s">
        <v>173</v>
      </c>
      <c r="AA31" s="3" t="s">
        <v>173</v>
      </c>
    </row>
    <row r="32" spans="1:27" ht="13.9" customHeight="1">
      <c r="A32" s="2" t="s">
        <v>239</v>
      </c>
      <c r="B32" s="2" t="s">
        <v>240</v>
      </c>
      <c r="C32" s="3" t="s">
        <v>171</v>
      </c>
      <c r="D32" s="3" t="s">
        <v>171</v>
      </c>
      <c r="E32" s="4" t="s">
        <v>178</v>
      </c>
      <c r="F32" s="4" t="s">
        <v>178</v>
      </c>
      <c r="G32" s="10" t="s">
        <v>173</v>
      </c>
      <c r="H32" s="17" t="str">
        <f t="shared" si="1"/>
        <v>NITI</v>
      </c>
      <c r="I32" s="2"/>
      <c r="J32" s="11" t="s">
        <v>173</v>
      </c>
      <c r="K32" s="18" t="str">
        <f t="shared" si="2"/>
        <v>NITI, NV</v>
      </c>
      <c r="L32" s="16" t="s">
        <v>173</v>
      </c>
      <c r="M32" s="20" t="str">
        <f t="shared" si="3"/>
        <v>NITI, NV</v>
      </c>
      <c r="N32" s="8" t="str">
        <f t="shared" si="0"/>
        <v>NITI, NV</v>
      </c>
      <c r="O32" s="2"/>
      <c r="P32" s="3">
        <v>56100</v>
      </c>
      <c r="Q32" s="3">
        <v>162</v>
      </c>
      <c r="R32" s="3">
        <v>12.5</v>
      </c>
      <c r="S32" s="3" t="s">
        <v>173</v>
      </c>
      <c r="T32" s="2"/>
      <c r="U32" s="3" t="s">
        <v>173</v>
      </c>
      <c r="V32" s="2"/>
      <c r="W32" s="3" t="s">
        <v>173</v>
      </c>
      <c r="X32" s="2"/>
      <c r="Y32" s="3" t="s">
        <v>171</v>
      </c>
      <c r="Z32" s="3" t="s">
        <v>173</v>
      </c>
      <c r="AA32" s="3" t="s">
        <v>173</v>
      </c>
    </row>
    <row r="33" spans="1:28" ht="13.9" customHeight="1">
      <c r="A33" s="2" t="s">
        <v>241</v>
      </c>
      <c r="B33" s="2" t="s">
        <v>242</v>
      </c>
      <c r="C33" s="3" t="s">
        <v>171</v>
      </c>
      <c r="D33" s="3" t="s">
        <v>171</v>
      </c>
      <c r="E33" s="4" t="s">
        <v>178</v>
      </c>
      <c r="F33" s="4" t="s">
        <v>178</v>
      </c>
      <c r="G33" s="10" t="s">
        <v>173</v>
      </c>
      <c r="H33" s="17" t="str">
        <f t="shared" si="1"/>
        <v>NITI</v>
      </c>
      <c r="I33" s="2"/>
      <c r="J33" s="11" t="s">
        <v>173</v>
      </c>
      <c r="K33" s="18" t="str">
        <f t="shared" si="2"/>
        <v>NITI, NV</v>
      </c>
      <c r="L33" s="16" t="s">
        <v>173</v>
      </c>
      <c r="M33" s="20" t="str">
        <f t="shared" si="3"/>
        <v>NITI, NV</v>
      </c>
      <c r="N33" s="8" t="str">
        <f t="shared" si="0"/>
        <v>NITI, NV</v>
      </c>
      <c r="O33" s="2"/>
      <c r="P33" s="3">
        <v>235</v>
      </c>
      <c r="Q33" s="3">
        <v>87.3</v>
      </c>
      <c r="R33" s="3">
        <v>12.5</v>
      </c>
      <c r="S33" s="3" t="s">
        <v>173</v>
      </c>
      <c r="T33" s="2"/>
      <c r="U33" s="3" t="s">
        <v>173</v>
      </c>
      <c r="V33" s="2"/>
      <c r="W33" s="3" t="s">
        <v>173</v>
      </c>
      <c r="X33" s="2"/>
      <c r="Y33" s="3" t="s">
        <v>171</v>
      </c>
      <c r="Z33" s="3" t="s">
        <v>173</v>
      </c>
      <c r="AA33" s="3" t="s">
        <v>173</v>
      </c>
    </row>
    <row r="34" spans="1:28" ht="13.9" customHeight="1">
      <c r="A34" s="2" t="s">
        <v>243</v>
      </c>
      <c r="B34" s="2" t="s">
        <v>244</v>
      </c>
      <c r="C34" s="3" t="s">
        <v>171</v>
      </c>
      <c r="D34" s="3" t="s">
        <v>171</v>
      </c>
      <c r="E34" s="4" t="s">
        <v>178</v>
      </c>
      <c r="F34" s="4" t="s">
        <v>178</v>
      </c>
      <c r="G34" s="10" t="s">
        <v>173</v>
      </c>
      <c r="H34" s="17" t="str">
        <f t="shared" si="1"/>
        <v>NITI</v>
      </c>
      <c r="I34" s="2"/>
      <c r="J34" s="11" t="s">
        <v>173</v>
      </c>
      <c r="K34" s="18" t="str">
        <f t="shared" si="2"/>
        <v>NITI, NV</v>
      </c>
      <c r="L34" s="16" t="s">
        <v>173</v>
      </c>
      <c r="M34" s="20" t="str">
        <f t="shared" si="3"/>
        <v>NITI, NV</v>
      </c>
      <c r="N34" s="8" t="str">
        <f t="shared" si="0"/>
        <v>NITI, NV</v>
      </c>
      <c r="O34" s="2"/>
      <c r="P34" s="3">
        <v>31.6</v>
      </c>
      <c r="Q34" s="3">
        <v>404</v>
      </c>
      <c r="R34" s="3">
        <v>12.5</v>
      </c>
      <c r="S34" s="3" t="s">
        <v>173</v>
      </c>
      <c r="T34" s="2"/>
      <c r="U34" s="3" t="s">
        <v>173</v>
      </c>
      <c r="V34" s="2"/>
      <c r="W34" s="3" t="s">
        <v>173</v>
      </c>
      <c r="X34" s="2"/>
      <c r="Y34" s="3" t="s">
        <v>171</v>
      </c>
      <c r="Z34" s="3" t="s">
        <v>173</v>
      </c>
      <c r="AA34" s="3" t="s">
        <v>173</v>
      </c>
    </row>
    <row r="35" spans="1:28" ht="13.9" customHeight="1">
      <c r="A35" s="2" t="s">
        <v>245</v>
      </c>
      <c r="B35" s="2" t="s">
        <v>246</v>
      </c>
      <c r="C35" s="3" t="s">
        <v>170</v>
      </c>
      <c r="D35" s="3" t="s">
        <v>170</v>
      </c>
      <c r="E35" s="3" t="s">
        <v>170</v>
      </c>
      <c r="F35" s="3" t="s">
        <v>170</v>
      </c>
      <c r="G35" s="10">
        <v>521</v>
      </c>
      <c r="H35" s="17">
        <f t="shared" si="1"/>
        <v>520</v>
      </c>
      <c r="I35" s="3" t="s">
        <v>194</v>
      </c>
      <c r="J35" s="11">
        <v>17400</v>
      </c>
      <c r="K35" s="18">
        <f t="shared" si="2"/>
        <v>17000</v>
      </c>
      <c r="L35" s="16">
        <v>1100000</v>
      </c>
      <c r="M35" s="20">
        <f t="shared" si="3"/>
        <v>1100000</v>
      </c>
      <c r="N35" s="8">
        <f t="shared" si="0"/>
        <v>2115.3846153846152</v>
      </c>
      <c r="O35" s="3" t="s">
        <v>182</v>
      </c>
      <c r="P35" s="3">
        <v>6880000000</v>
      </c>
      <c r="Q35" s="3">
        <v>228000000</v>
      </c>
      <c r="R35" s="3">
        <v>12.5</v>
      </c>
      <c r="S35" s="3">
        <v>16</v>
      </c>
      <c r="T35" s="3" t="s">
        <v>183</v>
      </c>
      <c r="U35" s="3" t="s">
        <v>173</v>
      </c>
      <c r="V35" s="2"/>
      <c r="W35" s="3">
        <v>0.5</v>
      </c>
      <c r="X35" s="3" t="s">
        <v>184</v>
      </c>
      <c r="Y35" s="3" t="s">
        <v>171</v>
      </c>
      <c r="Z35" s="3" t="s">
        <v>173</v>
      </c>
      <c r="AA35" s="3">
        <v>521</v>
      </c>
    </row>
    <row r="36" spans="1:28" ht="13.9" customHeight="1">
      <c r="A36" s="2" t="s">
        <v>247</v>
      </c>
      <c r="B36" s="2" t="s">
        <v>248</v>
      </c>
      <c r="C36" s="3" t="s">
        <v>228</v>
      </c>
      <c r="D36" s="3" t="s">
        <v>171</v>
      </c>
      <c r="E36" s="4" t="s">
        <v>178</v>
      </c>
      <c r="F36" s="4" t="s">
        <v>178</v>
      </c>
      <c r="G36" s="10" t="s">
        <v>173</v>
      </c>
      <c r="H36" s="17" t="str">
        <f t="shared" si="1"/>
        <v>NITI</v>
      </c>
      <c r="I36" s="2"/>
      <c r="J36" s="11" t="s">
        <v>173</v>
      </c>
      <c r="K36" s="18" t="str">
        <f t="shared" si="2"/>
        <v>NITI, NV</v>
      </c>
      <c r="L36" s="16" t="s">
        <v>173</v>
      </c>
      <c r="M36" s="20" t="str">
        <f t="shared" si="3"/>
        <v>NITI, NV</v>
      </c>
      <c r="N36" s="8" t="str">
        <f t="shared" si="0"/>
        <v>NITI, NV</v>
      </c>
      <c r="O36" s="2"/>
      <c r="P36" s="3" t="s">
        <v>173</v>
      </c>
      <c r="Q36" s="3" t="s">
        <v>173</v>
      </c>
      <c r="R36" s="3">
        <v>12.5</v>
      </c>
      <c r="S36" s="3" t="s">
        <v>173</v>
      </c>
      <c r="T36" s="2"/>
      <c r="U36" s="3" t="s">
        <v>173</v>
      </c>
      <c r="V36" s="2"/>
      <c r="W36" s="3" t="s">
        <v>173</v>
      </c>
      <c r="X36" s="2"/>
      <c r="Y36" s="3" t="s">
        <v>171</v>
      </c>
      <c r="Z36" s="3" t="s">
        <v>173</v>
      </c>
      <c r="AA36" s="3" t="s">
        <v>173</v>
      </c>
    </row>
    <row r="37" spans="1:28" ht="13.9" customHeight="1">
      <c r="A37" s="2" t="s">
        <v>249</v>
      </c>
      <c r="B37" s="2" t="s">
        <v>250</v>
      </c>
      <c r="C37" s="3" t="s">
        <v>171</v>
      </c>
      <c r="D37" s="3" t="s">
        <v>171</v>
      </c>
      <c r="E37" s="4" t="s">
        <v>178</v>
      </c>
      <c r="F37" s="4" t="s">
        <v>178</v>
      </c>
      <c r="G37" s="10" t="s">
        <v>173</v>
      </c>
      <c r="H37" s="17" t="str">
        <f t="shared" si="1"/>
        <v>NITI</v>
      </c>
      <c r="I37" s="2"/>
      <c r="J37" s="11" t="s">
        <v>173</v>
      </c>
      <c r="K37" s="18" t="str">
        <f t="shared" si="2"/>
        <v>NITI, NV</v>
      </c>
      <c r="L37" s="16" t="s">
        <v>173</v>
      </c>
      <c r="M37" s="20" t="str">
        <f t="shared" si="3"/>
        <v>NITI, NV</v>
      </c>
      <c r="N37" s="8" t="str">
        <f t="shared" si="0"/>
        <v>NITI, NV</v>
      </c>
      <c r="O37" s="2"/>
      <c r="P37" s="3">
        <v>9.24</v>
      </c>
      <c r="Q37" s="3">
        <v>8.83</v>
      </c>
      <c r="R37" s="3">
        <v>12.5</v>
      </c>
      <c r="S37" s="3" t="s">
        <v>173</v>
      </c>
      <c r="T37" s="2"/>
      <c r="U37" s="3" t="s">
        <v>173</v>
      </c>
      <c r="V37" s="2"/>
      <c r="W37" s="3" t="s">
        <v>173</v>
      </c>
      <c r="X37" s="2"/>
      <c r="Y37" s="3" t="s">
        <v>171</v>
      </c>
      <c r="Z37" s="3" t="s">
        <v>173</v>
      </c>
      <c r="AA37" s="3" t="s">
        <v>173</v>
      </c>
    </row>
    <row r="38" spans="1:28" ht="13.9" customHeight="1">
      <c r="A38" s="2" t="s">
        <v>251</v>
      </c>
      <c r="B38" s="2" t="s">
        <v>252</v>
      </c>
      <c r="C38" s="3" t="s">
        <v>171</v>
      </c>
      <c r="D38" s="3" t="s">
        <v>171</v>
      </c>
      <c r="E38" s="4" t="s">
        <v>178</v>
      </c>
      <c r="F38" s="4" t="s">
        <v>178</v>
      </c>
      <c r="G38" s="10" t="s">
        <v>173</v>
      </c>
      <c r="H38" s="17" t="str">
        <f t="shared" si="1"/>
        <v>NITI</v>
      </c>
      <c r="I38" s="2"/>
      <c r="J38" s="11" t="s">
        <v>173</v>
      </c>
      <c r="K38" s="18" t="str">
        <f t="shared" si="2"/>
        <v>NITI, NV</v>
      </c>
      <c r="L38" s="16" t="s">
        <v>173</v>
      </c>
      <c r="M38" s="20" t="str">
        <f t="shared" si="3"/>
        <v>NITI, NV</v>
      </c>
      <c r="N38" s="8" t="str">
        <f t="shared" si="0"/>
        <v>NITI, NV</v>
      </c>
      <c r="O38" s="2"/>
      <c r="P38" s="3">
        <v>0</v>
      </c>
      <c r="Q38" s="3" t="s">
        <v>173</v>
      </c>
      <c r="R38" s="3">
        <v>12.5</v>
      </c>
      <c r="S38" s="3" t="s">
        <v>173</v>
      </c>
      <c r="T38" s="2"/>
      <c r="U38" s="3" t="s">
        <v>173</v>
      </c>
      <c r="V38" s="2"/>
      <c r="W38" s="3" t="s">
        <v>173</v>
      </c>
      <c r="X38" s="2"/>
      <c r="Y38" s="3" t="s">
        <v>171</v>
      </c>
      <c r="Z38" s="3" t="s">
        <v>173</v>
      </c>
      <c r="AA38" s="3" t="s">
        <v>173</v>
      </c>
    </row>
    <row r="39" spans="1:28" ht="13.9" customHeight="1">
      <c r="A39" s="2" t="s">
        <v>253</v>
      </c>
      <c r="B39" s="2" t="s">
        <v>254</v>
      </c>
      <c r="C39" s="3" t="s">
        <v>228</v>
      </c>
      <c r="D39" s="3" t="s">
        <v>171</v>
      </c>
      <c r="E39" s="4" t="s">
        <v>178</v>
      </c>
      <c r="F39" s="4" t="s">
        <v>178</v>
      </c>
      <c r="G39" s="10" t="s">
        <v>173</v>
      </c>
      <c r="H39" s="17" t="str">
        <f t="shared" si="1"/>
        <v>NITI</v>
      </c>
      <c r="I39" s="2"/>
      <c r="J39" s="11" t="s">
        <v>173</v>
      </c>
      <c r="K39" s="18" t="str">
        <f t="shared" si="2"/>
        <v>NITI, NV</v>
      </c>
      <c r="L39" s="16" t="s">
        <v>173</v>
      </c>
      <c r="M39" s="20" t="str">
        <f t="shared" si="3"/>
        <v>NITI, NV</v>
      </c>
      <c r="N39" s="8" t="str">
        <f t="shared" si="0"/>
        <v>NITI, NV</v>
      </c>
      <c r="O39" s="2"/>
      <c r="P39" s="3" t="s">
        <v>173</v>
      </c>
      <c r="Q39" s="3" t="s">
        <v>173</v>
      </c>
      <c r="R39" s="3">
        <v>12.5</v>
      </c>
      <c r="S39" s="3" t="s">
        <v>173</v>
      </c>
      <c r="T39" s="2"/>
      <c r="U39" s="3" t="s">
        <v>173</v>
      </c>
      <c r="V39" s="2"/>
      <c r="W39" s="3" t="s">
        <v>173</v>
      </c>
      <c r="X39" s="2"/>
      <c r="Y39" s="3" t="s">
        <v>171</v>
      </c>
      <c r="Z39" s="3" t="s">
        <v>173</v>
      </c>
      <c r="AA39" s="3" t="s">
        <v>173</v>
      </c>
    </row>
    <row r="40" spans="1:28" ht="13.9" customHeight="1">
      <c r="A40" s="2" t="s">
        <v>255</v>
      </c>
      <c r="B40" s="2" t="s">
        <v>256</v>
      </c>
      <c r="C40" s="3" t="s">
        <v>170</v>
      </c>
      <c r="D40" s="3" t="s">
        <v>171</v>
      </c>
      <c r="E40" s="4" t="s">
        <v>172</v>
      </c>
      <c r="F40" s="4" t="s">
        <v>172</v>
      </c>
      <c r="G40" s="10" t="s">
        <v>173</v>
      </c>
      <c r="H40" s="17" t="str">
        <f t="shared" si="1"/>
        <v>NITI</v>
      </c>
      <c r="I40" s="2"/>
      <c r="J40" s="11" t="s">
        <v>173</v>
      </c>
      <c r="K40" s="18" t="str">
        <f t="shared" si="2"/>
        <v>NITI</v>
      </c>
      <c r="L40" s="16" t="s">
        <v>173</v>
      </c>
      <c r="M40" s="20" t="str">
        <f t="shared" si="3"/>
        <v>NITI</v>
      </c>
      <c r="N40" s="8" t="str">
        <f t="shared" si="0"/>
        <v>NITI</v>
      </c>
      <c r="O40" s="2"/>
      <c r="P40" s="3">
        <v>421000000</v>
      </c>
      <c r="Q40" s="3">
        <v>990000</v>
      </c>
      <c r="R40" s="3">
        <v>12.5</v>
      </c>
      <c r="S40" s="3" t="s">
        <v>173</v>
      </c>
      <c r="T40" s="2"/>
      <c r="U40" s="3" t="s">
        <v>173</v>
      </c>
      <c r="V40" s="2"/>
      <c r="W40" s="3" t="s">
        <v>173</v>
      </c>
      <c r="X40" s="2"/>
      <c r="Y40" s="3" t="s">
        <v>171</v>
      </c>
      <c r="Z40" s="3" t="s">
        <v>173</v>
      </c>
      <c r="AA40" s="3" t="s">
        <v>173</v>
      </c>
    </row>
    <row r="41" spans="1:28" ht="13.9" customHeight="1">
      <c r="A41" s="2" t="s">
        <v>257</v>
      </c>
      <c r="B41" s="2" t="s">
        <v>258</v>
      </c>
      <c r="C41" s="3" t="s">
        <v>171</v>
      </c>
      <c r="D41" s="3" t="s">
        <v>171</v>
      </c>
      <c r="E41" s="4" t="s">
        <v>178</v>
      </c>
      <c r="F41" s="4" t="s">
        <v>178</v>
      </c>
      <c r="G41" s="10" t="s">
        <v>173</v>
      </c>
      <c r="H41" s="17" t="str">
        <f t="shared" si="1"/>
        <v>NITI</v>
      </c>
      <c r="I41" s="2"/>
      <c r="J41" s="11" t="s">
        <v>173</v>
      </c>
      <c r="K41" s="18" t="str">
        <f t="shared" si="2"/>
        <v>NITI, NV</v>
      </c>
      <c r="L41" s="16" t="s">
        <v>173</v>
      </c>
      <c r="M41" s="20" t="str">
        <f t="shared" si="3"/>
        <v>NITI, NV</v>
      </c>
      <c r="N41" s="8" t="str">
        <f t="shared" si="0"/>
        <v>NITI, NV</v>
      </c>
      <c r="O41" s="2"/>
      <c r="P41" s="3" t="s">
        <v>173</v>
      </c>
      <c r="Q41" s="3">
        <v>10.7</v>
      </c>
      <c r="R41" s="3">
        <v>12.5</v>
      </c>
      <c r="S41" s="3" t="s">
        <v>173</v>
      </c>
      <c r="T41" s="2"/>
      <c r="U41" s="3" t="s">
        <v>173</v>
      </c>
      <c r="V41" s="2"/>
      <c r="W41" s="3" t="s">
        <v>173</v>
      </c>
      <c r="X41" s="2"/>
      <c r="Y41" s="3" t="s">
        <v>171</v>
      </c>
      <c r="Z41" s="3" t="s">
        <v>173</v>
      </c>
      <c r="AA41" s="3" t="s">
        <v>173</v>
      </c>
    </row>
    <row r="42" spans="1:28" ht="13.9" customHeight="1">
      <c r="A42" s="2" t="s">
        <v>259</v>
      </c>
      <c r="B42" s="2" t="s">
        <v>260</v>
      </c>
      <c r="C42" s="3" t="s">
        <v>170</v>
      </c>
      <c r="D42" s="3" t="s">
        <v>170</v>
      </c>
      <c r="E42" s="3" t="s">
        <v>170</v>
      </c>
      <c r="F42" s="3" t="s">
        <v>170</v>
      </c>
      <c r="G42" s="10">
        <v>3.13</v>
      </c>
      <c r="H42" s="17">
        <f t="shared" si="1"/>
        <v>3.1</v>
      </c>
      <c r="I42" s="3" t="s">
        <v>194</v>
      </c>
      <c r="J42" s="11">
        <v>104</v>
      </c>
      <c r="K42" s="18">
        <f t="shared" si="2"/>
        <v>100</v>
      </c>
      <c r="L42" s="16">
        <v>12000</v>
      </c>
      <c r="M42" s="20">
        <f t="shared" si="3"/>
        <v>12000</v>
      </c>
      <c r="N42" s="8">
        <f t="shared" si="0"/>
        <v>3870.9677419354839</v>
      </c>
      <c r="O42" s="3" t="s">
        <v>182</v>
      </c>
      <c r="P42" s="3">
        <v>79200000</v>
      </c>
      <c r="Q42" s="3">
        <v>28600000</v>
      </c>
      <c r="R42" s="3">
        <v>12.5</v>
      </c>
      <c r="S42" s="3">
        <v>1.2</v>
      </c>
      <c r="T42" s="3" t="s">
        <v>183</v>
      </c>
      <c r="U42" s="3" t="s">
        <v>173</v>
      </c>
      <c r="V42" s="2"/>
      <c r="W42" s="3">
        <v>3.0000000000000001E-3</v>
      </c>
      <c r="X42" s="3" t="s">
        <v>191</v>
      </c>
      <c r="Y42" s="3" t="s">
        <v>171</v>
      </c>
      <c r="Z42" s="3" t="s">
        <v>173</v>
      </c>
      <c r="AA42" s="3">
        <v>3.13</v>
      </c>
    </row>
    <row r="43" spans="1:28" ht="13.9" customHeight="1">
      <c r="A43" s="2" t="s">
        <v>261</v>
      </c>
      <c r="B43" s="2" t="s">
        <v>262</v>
      </c>
      <c r="C43" s="3" t="s">
        <v>171</v>
      </c>
      <c r="D43" s="3" t="s">
        <v>170</v>
      </c>
      <c r="E43" s="4" t="s">
        <v>178</v>
      </c>
      <c r="F43" s="4" t="s">
        <v>178</v>
      </c>
      <c r="G43" s="10">
        <v>1.04</v>
      </c>
      <c r="H43" s="17">
        <f t="shared" si="1"/>
        <v>1</v>
      </c>
      <c r="I43" s="2"/>
      <c r="J43" s="11" t="s">
        <v>173</v>
      </c>
      <c r="K43" s="18" t="str">
        <f t="shared" si="2"/>
        <v>NV</v>
      </c>
      <c r="L43" s="16" t="s">
        <v>173</v>
      </c>
      <c r="M43" s="20" t="str">
        <f t="shared" si="3"/>
        <v>NV</v>
      </c>
      <c r="N43" s="8" t="str">
        <f t="shared" si="0"/>
        <v>NV</v>
      </c>
      <c r="O43" s="2"/>
      <c r="P43" s="3">
        <v>3340000</v>
      </c>
      <c r="Q43" s="3">
        <v>1250000</v>
      </c>
      <c r="R43" s="3">
        <v>12.5</v>
      </c>
      <c r="S43" s="3">
        <v>1.3</v>
      </c>
      <c r="T43" s="3" t="s">
        <v>183</v>
      </c>
      <c r="U43" s="3">
        <v>1.5999999999999999E-6</v>
      </c>
      <c r="V43" s="3" t="s">
        <v>199</v>
      </c>
      <c r="W43" s="3">
        <v>1E-3</v>
      </c>
      <c r="X43" s="3" t="s">
        <v>184</v>
      </c>
      <c r="Y43" s="3" t="s">
        <v>171</v>
      </c>
      <c r="Z43" s="3">
        <v>1.75</v>
      </c>
      <c r="AA43" s="3">
        <v>1.04</v>
      </c>
    </row>
    <row r="44" spans="1:28" ht="13.9" customHeight="1">
      <c r="A44" s="2" t="s">
        <v>263</v>
      </c>
      <c r="B44" s="2" t="s">
        <v>264</v>
      </c>
      <c r="C44" s="3" t="s">
        <v>170</v>
      </c>
      <c r="D44" s="3" t="s">
        <v>171</v>
      </c>
      <c r="E44" s="4" t="s">
        <v>172</v>
      </c>
      <c r="F44" s="4" t="s">
        <v>172</v>
      </c>
      <c r="G44" s="10" t="s">
        <v>173</v>
      </c>
      <c r="H44" s="17" t="str">
        <f t="shared" si="1"/>
        <v>NITI</v>
      </c>
      <c r="I44" s="2"/>
      <c r="J44" s="11" t="s">
        <v>173</v>
      </c>
      <c r="K44" s="18" t="str">
        <f t="shared" si="2"/>
        <v>NITI</v>
      </c>
      <c r="L44" s="16" t="s">
        <v>173</v>
      </c>
      <c r="M44" s="20" t="str">
        <f t="shared" si="3"/>
        <v>NITI</v>
      </c>
      <c r="N44" s="8" t="str">
        <f t="shared" si="0"/>
        <v>NITI</v>
      </c>
      <c r="O44" s="2"/>
      <c r="P44" s="3">
        <v>62.6</v>
      </c>
      <c r="Q44" s="3">
        <v>26.8</v>
      </c>
      <c r="R44" s="3">
        <v>12.5</v>
      </c>
      <c r="S44" s="3">
        <v>0.6</v>
      </c>
      <c r="T44" s="3" t="s">
        <v>183</v>
      </c>
      <c r="U44" s="3" t="s">
        <v>173</v>
      </c>
      <c r="V44" s="2"/>
      <c r="W44" s="3" t="s">
        <v>173</v>
      </c>
      <c r="X44" s="2"/>
      <c r="Y44" s="3" t="s">
        <v>171</v>
      </c>
      <c r="Z44" s="3" t="s">
        <v>173</v>
      </c>
      <c r="AA44" s="3" t="s">
        <v>173</v>
      </c>
      <c r="AB44" s="261" t="s">
        <v>175</v>
      </c>
    </row>
    <row r="45" spans="1:28" ht="13.9" customHeight="1">
      <c r="A45" s="2" t="s">
        <v>265</v>
      </c>
      <c r="B45" s="2" t="s">
        <v>266</v>
      </c>
      <c r="C45" s="3" t="s">
        <v>171</v>
      </c>
      <c r="D45" s="3" t="s">
        <v>171</v>
      </c>
      <c r="E45" s="4" t="s">
        <v>178</v>
      </c>
      <c r="F45" s="4" t="s">
        <v>178</v>
      </c>
      <c r="G45" s="10" t="s">
        <v>173</v>
      </c>
      <c r="H45" s="17" t="str">
        <f t="shared" si="1"/>
        <v>NITI</v>
      </c>
      <c r="I45" s="2"/>
      <c r="J45" s="11" t="s">
        <v>173</v>
      </c>
      <c r="K45" s="18" t="str">
        <f t="shared" si="2"/>
        <v>NITI, NV</v>
      </c>
      <c r="L45" s="16" t="s">
        <v>173</v>
      </c>
      <c r="M45" s="20" t="str">
        <f t="shared" si="3"/>
        <v>NITI, NV</v>
      </c>
      <c r="N45" s="8" t="str">
        <f t="shared" si="0"/>
        <v>NITI, NV</v>
      </c>
      <c r="O45" s="2"/>
      <c r="P45" s="3">
        <v>1.3</v>
      </c>
      <c r="Q45" s="3">
        <v>0.27800000000000002</v>
      </c>
      <c r="R45" s="3">
        <v>12.5</v>
      </c>
      <c r="S45" s="3" t="s">
        <v>173</v>
      </c>
      <c r="T45" s="2"/>
      <c r="U45" s="3" t="s">
        <v>173</v>
      </c>
      <c r="V45" s="2"/>
      <c r="W45" s="3" t="s">
        <v>173</v>
      </c>
      <c r="X45" s="2"/>
      <c r="Y45" s="3" t="s">
        <v>171</v>
      </c>
      <c r="Z45" s="3" t="s">
        <v>173</v>
      </c>
      <c r="AA45" s="3" t="s">
        <v>173</v>
      </c>
    </row>
    <row r="46" spans="1:28" ht="13.9" customHeight="1">
      <c r="A46" s="2" t="s">
        <v>267</v>
      </c>
      <c r="B46" s="2" t="s">
        <v>268</v>
      </c>
      <c r="C46" s="3" t="s">
        <v>171</v>
      </c>
      <c r="D46" s="3" t="s">
        <v>170</v>
      </c>
      <c r="E46" s="4" t="s">
        <v>178</v>
      </c>
      <c r="F46" s="4" t="s">
        <v>178</v>
      </c>
      <c r="G46" s="10">
        <v>0.313</v>
      </c>
      <c r="H46" s="17">
        <f t="shared" si="1"/>
        <v>0.31</v>
      </c>
      <c r="I46" s="2"/>
      <c r="J46" s="11" t="s">
        <v>173</v>
      </c>
      <c r="K46" s="18" t="str">
        <f t="shared" si="2"/>
        <v>NV</v>
      </c>
      <c r="L46" s="16" t="s">
        <v>173</v>
      </c>
      <c r="M46" s="20" t="str">
        <f t="shared" si="3"/>
        <v>NV</v>
      </c>
      <c r="N46" s="8" t="str">
        <f t="shared" si="0"/>
        <v>NV</v>
      </c>
      <c r="O46" s="2"/>
      <c r="P46" s="3">
        <v>0</v>
      </c>
      <c r="Q46" s="3" t="s">
        <v>173</v>
      </c>
      <c r="R46" s="3">
        <v>12.5</v>
      </c>
      <c r="S46" s="3" t="s">
        <v>173</v>
      </c>
      <c r="T46" s="2"/>
      <c r="U46" s="3" t="s">
        <v>173</v>
      </c>
      <c r="V46" s="2"/>
      <c r="W46" s="3">
        <v>2.9999999999999997E-4</v>
      </c>
      <c r="X46" s="3" t="s">
        <v>269</v>
      </c>
      <c r="Y46" s="3" t="s">
        <v>171</v>
      </c>
      <c r="Z46" s="3" t="s">
        <v>173</v>
      </c>
      <c r="AA46" s="3">
        <v>0.313</v>
      </c>
    </row>
    <row r="47" spans="1:28" ht="13.9" customHeight="1">
      <c r="A47" s="2" t="s">
        <v>270</v>
      </c>
      <c r="B47" s="2" t="s">
        <v>271</v>
      </c>
      <c r="C47" s="3" t="s">
        <v>228</v>
      </c>
      <c r="D47" s="3" t="s">
        <v>171</v>
      </c>
      <c r="E47" s="4" t="s">
        <v>178</v>
      </c>
      <c r="F47" s="4" t="s">
        <v>178</v>
      </c>
      <c r="G47" s="10" t="s">
        <v>173</v>
      </c>
      <c r="H47" s="17" t="str">
        <f t="shared" si="1"/>
        <v>NITI</v>
      </c>
      <c r="I47" s="2"/>
      <c r="J47" s="11" t="s">
        <v>173</v>
      </c>
      <c r="K47" s="18" t="str">
        <f t="shared" si="2"/>
        <v>NITI, NV</v>
      </c>
      <c r="L47" s="16" t="s">
        <v>173</v>
      </c>
      <c r="M47" s="20" t="str">
        <f t="shared" si="3"/>
        <v>NITI, NV</v>
      </c>
      <c r="N47" s="8" t="str">
        <f t="shared" si="0"/>
        <v>NITI, NV</v>
      </c>
      <c r="O47" s="2"/>
      <c r="P47" s="3" t="s">
        <v>173</v>
      </c>
      <c r="Q47" s="3" t="s">
        <v>173</v>
      </c>
      <c r="R47" s="3">
        <v>12.5</v>
      </c>
      <c r="S47" s="3" t="s">
        <v>173</v>
      </c>
      <c r="T47" s="2"/>
      <c r="U47" s="3" t="s">
        <v>173</v>
      </c>
      <c r="V47" s="2"/>
      <c r="W47" s="3" t="s">
        <v>173</v>
      </c>
      <c r="X47" s="2"/>
      <c r="Y47" s="3" t="s">
        <v>171</v>
      </c>
      <c r="Z47" s="3" t="s">
        <v>173</v>
      </c>
      <c r="AA47" s="3" t="s">
        <v>173</v>
      </c>
    </row>
    <row r="48" spans="1:28" ht="13.9" customHeight="1">
      <c r="A48" s="2" t="s">
        <v>272</v>
      </c>
      <c r="B48" s="2" t="s">
        <v>273</v>
      </c>
      <c r="C48" s="3" t="s">
        <v>228</v>
      </c>
      <c r="D48" s="3" t="s">
        <v>171</v>
      </c>
      <c r="E48" s="4" t="s">
        <v>178</v>
      </c>
      <c r="F48" s="4" t="s">
        <v>178</v>
      </c>
      <c r="G48" s="10" t="s">
        <v>173</v>
      </c>
      <c r="H48" s="17" t="str">
        <f t="shared" si="1"/>
        <v>NITI</v>
      </c>
      <c r="I48" s="2"/>
      <c r="J48" s="11" t="s">
        <v>173</v>
      </c>
      <c r="K48" s="18" t="str">
        <f t="shared" si="2"/>
        <v>NITI, NV</v>
      </c>
      <c r="L48" s="16" t="s">
        <v>173</v>
      </c>
      <c r="M48" s="20" t="str">
        <f t="shared" si="3"/>
        <v>NITI, NV</v>
      </c>
      <c r="N48" s="8" t="str">
        <f t="shared" si="0"/>
        <v>NITI, NV</v>
      </c>
      <c r="O48" s="2"/>
      <c r="P48" s="3" t="s">
        <v>173</v>
      </c>
      <c r="Q48" s="3" t="s">
        <v>173</v>
      </c>
      <c r="R48" s="3">
        <v>12.5</v>
      </c>
      <c r="S48" s="3" t="s">
        <v>173</v>
      </c>
      <c r="T48" s="2"/>
      <c r="U48" s="3" t="s">
        <v>173</v>
      </c>
      <c r="V48" s="2"/>
      <c r="W48" s="3" t="s">
        <v>173</v>
      </c>
      <c r="X48" s="2"/>
      <c r="Y48" s="3" t="s">
        <v>171</v>
      </c>
      <c r="Z48" s="3" t="s">
        <v>173</v>
      </c>
      <c r="AA48" s="3" t="s">
        <v>173</v>
      </c>
    </row>
    <row r="49" spans="1:28" ht="13.9" customHeight="1">
      <c r="A49" s="2" t="s">
        <v>274</v>
      </c>
      <c r="B49" s="2" t="s">
        <v>275</v>
      </c>
      <c r="C49" s="3" t="s">
        <v>228</v>
      </c>
      <c r="D49" s="3" t="s">
        <v>170</v>
      </c>
      <c r="E49" s="4" t="s">
        <v>178</v>
      </c>
      <c r="F49" s="4" t="s">
        <v>178</v>
      </c>
      <c r="G49" s="10">
        <v>0.20899999999999999</v>
      </c>
      <c r="H49" s="17">
        <f t="shared" si="1"/>
        <v>0.21</v>
      </c>
      <c r="I49" s="2"/>
      <c r="J49" s="11" t="s">
        <v>173</v>
      </c>
      <c r="K49" s="18" t="str">
        <f t="shared" si="2"/>
        <v>NV</v>
      </c>
      <c r="L49" s="16" t="s">
        <v>173</v>
      </c>
      <c r="M49" s="20" t="str">
        <f t="shared" si="3"/>
        <v>NV</v>
      </c>
      <c r="N49" s="8" t="str">
        <f t="shared" si="0"/>
        <v>NV</v>
      </c>
      <c r="O49" s="2"/>
      <c r="P49" s="3" t="s">
        <v>173</v>
      </c>
      <c r="Q49" s="3" t="s">
        <v>173</v>
      </c>
      <c r="R49" s="3">
        <v>12.5</v>
      </c>
      <c r="S49" s="3" t="s">
        <v>173</v>
      </c>
      <c r="T49" s="2"/>
      <c r="U49" s="3" t="s">
        <v>173</v>
      </c>
      <c r="V49" s="2"/>
      <c r="W49" s="3">
        <v>2.0000000000000001E-4</v>
      </c>
      <c r="X49" s="3" t="s">
        <v>184</v>
      </c>
      <c r="Y49" s="3" t="s">
        <v>171</v>
      </c>
      <c r="Z49" s="3" t="s">
        <v>173</v>
      </c>
      <c r="AA49" s="3">
        <v>0.20899999999999999</v>
      </c>
    </row>
    <row r="50" spans="1:28" ht="13.9" customHeight="1">
      <c r="A50" s="2" t="s">
        <v>276</v>
      </c>
      <c r="B50" s="2" t="s">
        <v>277</v>
      </c>
      <c r="C50" s="3" t="s">
        <v>170</v>
      </c>
      <c r="D50" s="3" t="s">
        <v>170</v>
      </c>
      <c r="E50" s="3" t="s">
        <v>170</v>
      </c>
      <c r="F50" s="3" t="s">
        <v>170</v>
      </c>
      <c r="G50" s="10">
        <v>0.14000000000000001</v>
      </c>
      <c r="H50" s="17">
        <f t="shared" si="1"/>
        <v>0.14000000000000001</v>
      </c>
      <c r="I50" s="3" t="s">
        <v>181</v>
      </c>
      <c r="J50" s="11">
        <v>4.68</v>
      </c>
      <c r="K50" s="18">
        <f t="shared" si="2"/>
        <v>4.7</v>
      </c>
      <c r="L50" s="16">
        <v>17.2</v>
      </c>
      <c r="M50" s="20">
        <f t="shared" si="3"/>
        <v>17</v>
      </c>
      <c r="N50" s="8">
        <f t="shared" si="0"/>
        <v>121.42857142857142</v>
      </c>
      <c r="O50" s="3" t="s">
        <v>182</v>
      </c>
      <c r="P50" s="3">
        <v>5540</v>
      </c>
      <c r="Q50" s="3">
        <v>3430</v>
      </c>
      <c r="R50" s="3">
        <v>12.5</v>
      </c>
      <c r="S50" s="3" t="s">
        <v>173</v>
      </c>
      <c r="T50" s="2"/>
      <c r="U50" s="3">
        <v>2.0000000000000002E-5</v>
      </c>
      <c r="V50" s="3" t="s">
        <v>278</v>
      </c>
      <c r="W50" s="3" t="s">
        <v>173</v>
      </c>
      <c r="X50" s="2"/>
      <c r="Y50" s="3" t="s">
        <v>171</v>
      </c>
      <c r="Z50" s="3">
        <v>0.14000000000000001</v>
      </c>
      <c r="AA50" s="3" t="s">
        <v>173</v>
      </c>
      <c r="AB50" s="261" t="s">
        <v>279</v>
      </c>
    </row>
    <row r="51" spans="1:28" ht="13.9" customHeight="1">
      <c r="A51" s="2" t="s">
        <v>280</v>
      </c>
      <c r="B51" s="2" t="s">
        <v>281</v>
      </c>
      <c r="C51" s="3" t="s">
        <v>170</v>
      </c>
      <c r="D51" s="3" t="s">
        <v>170</v>
      </c>
      <c r="E51" s="3" t="s">
        <v>170</v>
      </c>
      <c r="F51" s="3" t="s">
        <v>170</v>
      </c>
      <c r="G51" s="10">
        <v>4.9100000000000003E-3</v>
      </c>
      <c r="H51" s="17">
        <f t="shared" si="1"/>
        <v>4.8999999999999998E-3</v>
      </c>
      <c r="I51" s="3" t="s">
        <v>181</v>
      </c>
      <c r="J51" s="11">
        <v>0.16400000000000001</v>
      </c>
      <c r="K51" s="18">
        <f t="shared" si="2"/>
        <v>0.16</v>
      </c>
      <c r="L51" s="16">
        <v>0.52700000000000002</v>
      </c>
      <c r="M51" s="20">
        <f t="shared" si="3"/>
        <v>0.53</v>
      </c>
      <c r="N51" s="8">
        <f t="shared" si="0"/>
        <v>108.16326530612245</v>
      </c>
      <c r="O51" s="3" t="s">
        <v>182</v>
      </c>
      <c r="P51" s="3">
        <v>68000</v>
      </c>
      <c r="Q51" s="3">
        <v>140000</v>
      </c>
      <c r="R51" s="3">
        <v>12.5</v>
      </c>
      <c r="S51" s="3" t="s">
        <v>173</v>
      </c>
      <c r="T51" s="2"/>
      <c r="U51" s="3">
        <v>5.71E-4</v>
      </c>
      <c r="V51" s="3" t="s">
        <v>278</v>
      </c>
      <c r="W51" s="3" t="s">
        <v>173</v>
      </c>
      <c r="X51" s="2"/>
      <c r="Y51" s="3" t="s">
        <v>171</v>
      </c>
      <c r="Z51" s="3">
        <v>4.9100000000000003E-3</v>
      </c>
      <c r="AA51" s="3" t="s">
        <v>173</v>
      </c>
      <c r="AB51" s="261" t="s">
        <v>279</v>
      </c>
    </row>
    <row r="52" spans="1:28" ht="13.9" customHeight="1">
      <c r="A52" s="2" t="s">
        <v>282</v>
      </c>
      <c r="B52" s="2" t="s">
        <v>283</v>
      </c>
      <c r="C52" s="3" t="s">
        <v>170</v>
      </c>
      <c r="D52" s="3" t="s">
        <v>170</v>
      </c>
      <c r="E52" s="3" t="s">
        <v>170</v>
      </c>
      <c r="F52" s="3" t="s">
        <v>170</v>
      </c>
      <c r="G52" s="10">
        <v>4.9100000000000003E-3</v>
      </c>
      <c r="H52" s="17">
        <f t="shared" si="1"/>
        <v>4.8999999999999998E-3</v>
      </c>
      <c r="I52" s="3" t="s">
        <v>181</v>
      </c>
      <c r="J52" s="11">
        <v>0.16400000000000001</v>
      </c>
      <c r="K52" s="18">
        <f t="shared" si="2"/>
        <v>0.16</v>
      </c>
      <c r="L52" s="16">
        <v>0.16300000000000001</v>
      </c>
      <c r="M52" s="20">
        <f t="shared" si="3"/>
        <v>0.16</v>
      </c>
      <c r="N52" s="8">
        <f t="shared" si="0"/>
        <v>32.653061224489797</v>
      </c>
      <c r="O52" s="3" t="s">
        <v>182</v>
      </c>
      <c r="P52" s="3">
        <v>41200</v>
      </c>
      <c r="Q52" s="3">
        <v>43600</v>
      </c>
      <c r="R52" s="3">
        <v>12.5</v>
      </c>
      <c r="S52" s="3" t="s">
        <v>173</v>
      </c>
      <c r="T52" s="2"/>
      <c r="U52" s="3">
        <v>5.71E-4</v>
      </c>
      <c r="V52" s="3" t="s">
        <v>278</v>
      </c>
      <c r="W52" s="3" t="s">
        <v>173</v>
      </c>
      <c r="X52" s="2"/>
      <c r="Y52" s="3" t="s">
        <v>171</v>
      </c>
      <c r="Z52" s="3">
        <v>4.9100000000000003E-3</v>
      </c>
      <c r="AA52" s="3" t="s">
        <v>173</v>
      </c>
      <c r="AB52" s="261" t="s">
        <v>279</v>
      </c>
    </row>
    <row r="53" spans="1:28" ht="13.9" customHeight="1">
      <c r="A53" s="2" t="s">
        <v>284</v>
      </c>
      <c r="B53" s="2" t="s">
        <v>285</v>
      </c>
      <c r="C53" s="3" t="s">
        <v>170</v>
      </c>
      <c r="D53" s="3" t="s">
        <v>170</v>
      </c>
      <c r="E53" s="3" t="s">
        <v>170</v>
      </c>
      <c r="F53" s="3" t="s">
        <v>170</v>
      </c>
      <c r="G53" s="10">
        <v>4.9100000000000003E-3</v>
      </c>
      <c r="H53" s="17">
        <f t="shared" si="1"/>
        <v>4.8999999999999998E-3</v>
      </c>
      <c r="I53" s="3" t="s">
        <v>181</v>
      </c>
      <c r="J53" s="11">
        <v>0.16400000000000001</v>
      </c>
      <c r="K53" s="18">
        <f t="shared" si="2"/>
        <v>0.16</v>
      </c>
      <c r="L53" s="16">
        <v>1.33</v>
      </c>
      <c r="M53" s="20">
        <f t="shared" si="3"/>
        <v>1.3</v>
      </c>
      <c r="N53" s="8">
        <f t="shared" si="0"/>
        <v>265.30612244897964</v>
      </c>
      <c r="O53" s="3" t="s">
        <v>182</v>
      </c>
      <c r="P53" s="3">
        <v>1360</v>
      </c>
      <c r="Q53" s="3">
        <v>1030</v>
      </c>
      <c r="R53" s="3">
        <v>12.5</v>
      </c>
      <c r="S53" s="3" t="s">
        <v>173</v>
      </c>
      <c r="T53" s="2"/>
      <c r="U53" s="3">
        <v>5.71E-4</v>
      </c>
      <c r="V53" s="3" t="s">
        <v>278</v>
      </c>
      <c r="W53" s="3" t="s">
        <v>173</v>
      </c>
      <c r="X53" s="2"/>
      <c r="Y53" s="3" t="s">
        <v>171</v>
      </c>
      <c r="Z53" s="3">
        <v>4.9100000000000003E-3</v>
      </c>
      <c r="AA53" s="3" t="s">
        <v>173</v>
      </c>
      <c r="AB53" s="261" t="s">
        <v>279</v>
      </c>
    </row>
    <row r="54" spans="1:28" ht="13.9" customHeight="1">
      <c r="A54" s="2" t="s">
        <v>286</v>
      </c>
      <c r="B54" s="2" t="s">
        <v>287</v>
      </c>
      <c r="C54" s="3" t="s">
        <v>170</v>
      </c>
      <c r="D54" s="3" t="s">
        <v>170</v>
      </c>
      <c r="E54" s="3" t="s">
        <v>170</v>
      </c>
      <c r="F54" s="3" t="s">
        <v>170</v>
      </c>
      <c r="G54" s="10">
        <v>4.9100000000000003E-3</v>
      </c>
      <c r="H54" s="17">
        <f t="shared" si="1"/>
        <v>4.8999999999999998E-3</v>
      </c>
      <c r="I54" s="3" t="s">
        <v>181</v>
      </c>
      <c r="J54" s="11">
        <v>0.16400000000000001</v>
      </c>
      <c r="K54" s="18">
        <f t="shared" si="2"/>
        <v>0.16</v>
      </c>
      <c r="L54" s="16">
        <v>0.27300000000000002</v>
      </c>
      <c r="M54" s="20">
        <f t="shared" si="3"/>
        <v>0.27</v>
      </c>
      <c r="N54" s="8">
        <f t="shared" si="0"/>
        <v>55.102040816326536</v>
      </c>
      <c r="O54" s="3" t="s">
        <v>182</v>
      </c>
      <c r="P54" s="3">
        <v>7760</v>
      </c>
      <c r="Q54" s="3">
        <v>1800</v>
      </c>
      <c r="R54" s="3">
        <v>12.5</v>
      </c>
      <c r="S54" s="3" t="s">
        <v>173</v>
      </c>
      <c r="T54" s="2"/>
      <c r="U54" s="3">
        <v>5.71E-4</v>
      </c>
      <c r="V54" s="3" t="s">
        <v>278</v>
      </c>
      <c r="W54" s="3" t="s">
        <v>173</v>
      </c>
      <c r="X54" s="2"/>
      <c r="Y54" s="3" t="s">
        <v>171</v>
      </c>
      <c r="Z54" s="3">
        <v>4.9100000000000003E-3</v>
      </c>
      <c r="AA54" s="3" t="s">
        <v>173</v>
      </c>
      <c r="AB54" s="261" t="s">
        <v>279</v>
      </c>
    </row>
    <row r="55" spans="1:28" ht="13.9" customHeight="1">
      <c r="A55" s="2" t="s">
        <v>288</v>
      </c>
      <c r="B55" s="2" t="s">
        <v>289</v>
      </c>
      <c r="C55" s="3" t="s">
        <v>170</v>
      </c>
      <c r="D55" s="3" t="s">
        <v>170</v>
      </c>
      <c r="E55" s="3" t="s">
        <v>170</v>
      </c>
      <c r="F55" s="3" t="s">
        <v>170</v>
      </c>
      <c r="G55" s="10">
        <v>4.9100000000000003E-3</v>
      </c>
      <c r="H55" s="17">
        <f t="shared" si="1"/>
        <v>4.8999999999999998E-3</v>
      </c>
      <c r="I55" s="3" t="s">
        <v>181</v>
      </c>
      <c r="J55" s="11">
        <v>0.16400000000000001</v>
      </c>
      <c r="K55" s="18">
        <f t="shared" si="2"/>
        <v>0.16</v>
      </c>
      <c r="L55" s="16">
        <v>1.65</v>
      </c>
      <c r="M55" s="20">
        <f t="shared" si="3"/>
        <v>1.7</v>
      </c>
      <c r="N55" s="8">
        <f t="shared" si="0"/>
        <v>346.9387755102041</v>
      </c>
      <c r="O55" s="3" t="s">
        <v>182</v>
      </c>
      <c r="P55" s="3">
        <v>1350</v>
      </c>
      <c r="Q55" s="3">
        <v>128</v>
      </c>
      <c r="R55" s="3">
        <v>12.5</v>
      </c>
      <c r="S55" s="3" t="s">
        <v>173</v>
      </c>
      <c r="T55" s="2"/>
      <c r="U55" s="3">
        <v>5.71E-4</v>
      </c>
      <c r="V55" s="3" t="s">
        <v>278</v>
      </c>
      <c r="W55" s="3" t="s">
        <v>173</v>
      </c>
      <c r="X55" s="2"/>
      <c r="Y55" s="3" t="s">
        <v>171</v>
      </c>
      <c r="Z55" s="3">
        <v>4.9100000000000003E-3</v>
      </c>
      <c r="AA55" s="3" t="s">
        <v>173</v>
      </c>
      <c r="AB55" s="261" t="s">
        <v>279</v>
      </c>
    </row>
    <row r="56" spans="1:28" ht="13.9" customHeight="1">
      <c r="A56" s="2" t="s">
        <v>290</v>
      </c>
      <c r="B56" s="2" t="s">
        <v>291</v>
      </c>
      <c r="C56" s="3" t="s">
        <v>170</v>
      </c>
      <c r="D56" s="3" t="s">
        <v>170</v>
      </c>
      <c r="E56" s="3" t="s">
        <v>170</v>
      </c>
      <c r="F56" s="3" t="s">
        <v>170</v>
      </c>
      <c r="G56" s="10">
        <v>4.9100000000000003E-3</v>
      </c>
      <c r="H56" s="17">
        <f t="shared" si="1"/>
        <v>4.8999999999999998E-3</v>
      </c>
      <c r="I56" s="3" t="s">
        <v>181</v>
      </c>
      <c r="J56" s="11">
        <v>0.16400000000000001</v>
      </c>
      <c r="K56" s="18">
        <f t="shared" si="2"/>
        <v>0.16</v>
      </c>
      <c r="L56" s="16">
        <v>0.35799999999999998</v>
      </c>
      <c r="M56" s="20">
        <f t="shared" si="3"/>
        <v>0.36</v>
      </c>
      <c r="N56" s="8">
        <f t="shared" si="0"/>
        <v>73.469387755102034</v>
      </c>
      <c r="O56" s="3" t="s">
        <v>182</v>
      </c>
      <c r="P56" s="3">
        <v>861</v>
      </c>
      <c r="Q56" s="3">
        <v>198</v>
      </c>
      <c r="R56" s="3">
        <v>12.5</v>
      </c>
      <c r="S56" s="3" t="s">
        <v>173</v>
      </c>
      <c r="T56" s="2"/>
      <c r="U56" s="3">
        <v>5.71E-4</v>
      </c>
      <c r="V56" s="3" t="s">
        <v>278</v>
      </c>
      <c r="W56" s="3" t="s">
        <v>173</v>
      </c>
      <c r="X56" s="2"/>
      <c r="Y56" s="3" t="s">
        <v>171</v>
      </c>
      <c r="Z56" s="3">
        <v>4.9100000000000003E-3</v>
      </c>
      <c r="AA56" s="3" t="s">
        <v>173</v>
      </c>
      <c r="AB56" s="261" t="s">
        <v>279</v>
      </c>
    </row>
    <row r="57" spans="1:28" ht="13.9" customHeight="1">
      <c r="A57" s="2" t="s">
        <v>292</v>
      </c>
      <c r="B57" s="2" t="s">
        <v>293</v>
      </c>
      <c r="C57" s="3" t="s">
        <v>170</v>
      </c>
      <c r="D57" s="3" t="s">
        <v>171</v>
      </c>
      <c r="E57" s="4" t="s">
        <v>172</v>
      </c>
      <c r="F57" s="4" t="s">
        <v>172</v>
      </c>
      <c r="G57" s="10" t="s">
        <v>173</v>
      </c>
      <c r="H57" s="17" t="str">
        <f t="shared" si="1"/>
        <v>NITI</v>
      </c>
      <c r="I57" s="2"/>
      <c r="J57" s="11" t="s">
        <v>173</v>
      </c>
      <c r="K57" s="18" t="str">
        <f t="shared" si="2"/>
        <v>NITI</v>
      </c>
      <c r="L57" s="16" t="s">
        <v>173</v>
      </c>
      <c r="M57" s="20" t="str">
        <f t="shared" si="3"/>
        <v>NITI</v>
      </c>
      <c r="N57" s="8" t="str">
        <f t="shared" si="0"/>
        <v>NITI</v>
      </c>
      <c r="O57" s="2"/>
      <c r="P57" s="3">
        <v>246</v>
      </c>
      <c r="Q57" s="3">
        <v>272</v>
      </c>
      <c r="R57" s="3">
        <v>12.5</v>
      </c>
      <c r="S57" s="3" t="s">
        <v>173</v>
      </c>
      <c r="T57" s="2"/>
      <c r="U57" s="3" t="s">
        <v>173</v>
      </c>
      <c r="V57" s="2"/>
      <c r="W57" s="3" t="s">
        <v>173</v>
      </c>
      <c r="X57" s="2"/>
      <c r="Y57" s="3" t="s">
        <v>171</v>
      </c>
      <c r="Z57" s="3" t="s">
        <v>173</v>
      </c>
      <c r="AA57" s="3" t="s">
        <v>173</v>
      </c>
      <c r="AB57" s="261" t="s">
        <v>279</v>
      </c>
    </row>
    <row r="58" spans="1:28" ht="13.9" customHeight="1">
      <c r="A58" s="2" t="s">
        <v>294</v>
      </c>
      <c r="B58" s="2" t="s">
        <v>295</v>
      </c>
      <c r="C58" s="3" t="s">
        <v>228</v>
      </c>
      <c r="D58" s="3" t="s">
        <v>170</v>
      </c>
      <c r="E58" s="4" t="s">
        <v>178</v>
      </c>
      <c r="F58" s="4" t="s">
        <v>178</v>
      </c>
      <c r="G58" s="10">
        <v>6.5300000000000004E-4</v>
      </c>
      <c r="H58" s="17">
        <f t="shared" si="1"/>
        <v>6.4999999999999997E-4</v>
      </c>
      <c r="I58" s="2"/>
      <c r="J58" s="11" t="s">
        <v>173</v>
      </c>
      <c r="K58" s="18" t="str">
        <f t="shared" si="2"/>
        <v>NV</v>
      </c>
      <c r="L58" s="16" t="s">
        <v>173</v>
      </c>
      <c r="M58" s="20" t="str">
        <f t="shared" si="3"/>
        <v>NV</v>
      </c>
      <c r="N58" s="8" t="str">
        <f t="shared" si="0"/>
        <v>NV</v>
      </c>
      <c r="O58" s="2"/>
      <c r="P58" s="3" t="s">
        <v>173</v>
      </c>
      <c r="Q58" s="3" t="s">
        <v>173</v>
      </c>
      <c r="R58" s="3">
        <v>12.5</v>
      </c>
      <c r="S58" s="3" t="s">
        <v>173</v>
      </c>
      <c r="T58" s="2"/>
      <c r="U58" s="3">
        <v>4.3E-3</v>
      </c>
      <c r="V58" s="3" t="s">
        <v>184</v>
      </c>
      <c r="W58" s="3">
        <v>1.5E-5</v>
      </c>
      <c r="X58" s="3" t="s">
        <v>199</v>
      </c>
      <c r="Y58" s="3" t="s">
        <v>171</v>
      </c>
      <c r="Z58" s="3">
        <v>6.5300000000000004E-4</v>
      </c>
      <c r="AA58" s="3">
        <v>1.5599999999999999E-2</v>
      </c>
    </row>
    <row r="59" spans="1:28" ht="13.9" customHeight="1">
      <c r="A59" s="2" t="s">
        <v>296</v>
      </c>
      <c r="B59" s="2" t="s">
        <v>297</v>
      </c>
      <c r="C59" s="3" t="s">
        <v>228</v>
      </c>
      <c r="D59" s="3" t="s">
        <v>170</v>
      </c>
      <c r="E59" s="4" t="s">
        <v>178</v>
      </c>
      <c r="F59" s="4" t="s">
        <v>178</v>
      </c>
      <c r="G59" s="10">
        <v>5.21E-2</v>
      </c>
      <c r="H59" s="17">
        <f t="shared" si="1"/>
        <v>5.1999999999999998E-2</v>
      </c>
      <c r="I59" s="2"/>
      <c r="J59" s="11" t="s">
        <v>173</v>
      </c>
      <c r="K59" s="18" t="str">
        <f t="shared" si="2"/>
        <v>NV</v>
      </c>
      <c r="L59" s="16" t="s">
        <v>173</v>
      </c>
      <c r="M59" s="20" t="str">
        <f t="shared" si="3"/>
        <v>NV</v>
      </c>
      <c r="N59" s="8" t="str">
        <f t="shared" si="0"/>
        <v>NV</v>
      </c>
      <c r="O59" s="2"/>
      <c r="P59" s="3" t="s">
        <v>173</v>
      </c>
      <c r="Q59" s="3" t="s">
        <v>173</v>
      </c>
      <c r="R59" s="3">
        <v>12.5</v>
      </c>
      <c r="S59" s="3">
        <v>5.0999999999999996</v>
      </c>
      <c r="T59" s="3" t="s">
        <v>174</v>
      </c>
      <c r="U59" s="3" t="s">
        <v>173</v>
      </c>
      <c r="V59" s="2"/>
      <c r="W59" s="3">
        <v>5.0000000000000002E-5</v>
      </c>
      <c r="X59" s="3" t="s">
        <v>184</v>
      </c>
      <c r="Y59" s="3" t="s">
        <v>171</v>
      </c>
      <c r="Z59" s="3" t="s">
        <v>173</v>
      </c>
      <c r="AA59" s="3">
        <v>5.21E-2</v>
      </c>
    </row>
    <row r="60" spans="1:28" ht="13.9" customHeight="1">
      <c r="A60" s="2" t="s">
        <v>298</v>
      </c>
      <c r="B60" s="2" t="s">
        <v>299</v>
      </c>
      <c r="C60" s="3" t="s">
        <v>171</v>
      </c>
      <c r="D60" s="3" t="s">
        <v>171</v>
      </c>
      <c r="E60" s="4" t="s">
        <v>178</v>
      </c>
      <c r="F60" s="4" t="s">
        <v>178</v>
      </c>
      <c r="G60" s="10" t="s">
        <v>173</v>
      </c>
      <c r="H60" s="17" t="str">
        <f t="shared" si="1"/>
        <v>NITI</v>
      </c>
      <c r="I60" s="2"/>
      <c r="J60" s="11" t="s">
        <v>173</v>
      </c>
      <c r="K60" s="18" t="str">
        <f t="shared" si="2"/>
        <v>NITI, NV</v>
      </c>
      <c r="L60" s="16" t="s">
        <v>173</v>
      </c>
      <c r="M60" s="20" t="str">
        <f t="shared" si="3"/>
        <v>NITI, NV</v>
      </c>
      <c r="N60" s="8" t="str">
        <f t="shared" si="0"/>
        <v>NITI, NV</v>
      </c>
      <c r="O60" s="2"/>
      <c r="P60" s="3">
        <v>17.8</v>
      </c>
      <c r="Q60" s="3">
        <v>0.35</v>
      </c>
      <c r="R60" s="3">
        <v>12.5</v>
      </c>
      <c r="S60" s="3" t="s">
        <v>173</v>
      </c>
      <c r="T60" s="2"/>
      <c r="U60" s="3" t="s">
        <v>173</v>
      </c>
      <c r="V60" s="2"/>
      <c r="W60" s="3" t="s">
        <v>173</v>
      </c>
      <c r="X60" s="2"/>
      <c r="Y60" s="3" t="s">
        <v>171</v>
      </c>
      <c r="Z60" s="3" t="s">
        <v>173</v>
      </c>
      <c r="AA60" s="3" t="s">
        <v>173</v>
      </c>
    </row>
    <row r="61" spans="1:28" ht="13.9" customHeight="1">
      <c r="A61" s="2" t="s">
        <v>300</v>
      </c>
      <c r="B61" s="2" t="s">
        <v>301</v>
      </c>
      <c r="C61" s="3" t="s">
        <v>171</v>
      </c>
      <c r="D61" s="3" t="s">
        <v>171</v>
      </c>
      <c r="E61" s="4" t="s">
        <v>178</v>
      </c>
      <c r="F61" s="4" t="s">
        <v>178</v>
      </c>
      <c r="G61" s="10" t="s">
        <v>173</v>
      </c>
      <c r="H61" s="17" t="str">
        <f t="shared" si="1"/>
        <v>NITI</v>
      </c>
      <c r="I61" s="2"/>
      <c r="J61" s="11" t="s">
        <v>173</v>
      </c>
      <c r="K61" s="18" t="str">
        <f t="shared" si="2"/>
        <v>NITI, NV</v>
      </c>
      <c r="L61" s="16" t="s">
        <v>173</v>
      </c>
      <c r="M61" s="20" t="str">
        <f t="shared" si="3"/>
        <v>NITI, NV</v>
      </c>
      <c r="N61" s="8" t="str">
        <f t="shared" si="0"/>
        <v>NITI, NV</v>
      </c>
      <c r="O61" s="2"/>
      <c r="P61" s="3">
        <v>3.35</v>
      </c>
      <c r="Q61" s="3">
        <v>3.35</v>
      </c>
      <c r="R61" s="3">
        <v>12.5</v>
      </c>
      <c r="S61" s="3" t="s">
        <v>173</v>
      </c>
      <c r="T61" s="2"/>
      <c r="U61" s="3" t="s">
        <v>173</v>
      </c>
      <c r="V61" s="2"/>
      <c r="W61" s="3" t="s">
        <v>173</v>
      </c>
      <c r="X61" s="2"/>
      <c r="Y61" s="3" t="s">
        <v>171</v>
      </c>
      <c r="Z61" s="3" t="s">
        <v>173</v>
      </c>
      <c r="AA61" s="3" t="s">
        <v>173</v>
      </c>
    </row>
    <row r="62" spans="1:28" ht="13.9" customHeight="1">
      <c r="A62" s="2" t="s">
        <v>302</v>
      </c>
      <c r="B62" s="2" t="s">
        <v>303</v>
      </c>
      <c r="C62" s="3" t="s">
        <v>171</v>
      </c>
      <c r="D62" s="3" t="s">
        <v>170</v>
      </c>
      <c r="E62" s="4" t="s">
        <v>178</v>
      </c>
      <c r="F62" s="4" t="s">
        <v>178</v>
      </c>
      <c r="G62" s="10">
        <v>1.12E-2</v>
      </c>
      <c r="H62" s="17">
        <f t="shared" si="1"/>
        <v>1.0999999999999999E-2</v>
      </c>
      <c r="I62" s="2"/>
      <c r="J62" s="11" t="s">
        <v>173</v>
      </c>
      <c r="K62" s="18" t="str">
        <f t="shared" si="2"/>
        <v>NV</v>
      </c>
      <c r="L62" s="16" t="s">
        <v>173</v>
      </c>
      <c r="M62" s="20" t="str">
        <f t="shared" si="3"/>
        <v>NV</v>
      </c>
      <c r="N62" s="8" t="str">
        <f t="shared" si="0"/>
        <v>NV</v>
      </c>
      <c r="O62" s="2"/>
      <c r="P62" s="3">
        <v>18.600000000000001</v>
      </c>
      <c r="Q62" s="3">
        <v>3.55</v>
      </c>
      <c r="R62" s="3">
        <v>12.5</v>
      </c>
      <c r="S62" s="3" t="s">
        <v>173</v>
      </c>
      <c r="T62" s="2"/>
      <c r="U62" s="3">
        <v>2.5000000000000001E-4</v>
      </c>
      <c r="V62" s="3" t="s">
        <v>199</v>
      </c>
      <c r="W62" s="3" t="s">
        <v>173</v>
      </c>
      <c r="X62" s="2"/>
      <c r="Y62" s="3" t="s">
        <v>171</v>
      </c>
      <c r="Z62" s="3">
        <v>1.12E-2</v>
      </c>
      <c r="AA62" s="3" t="s">
        <v>173</v>
      </c>
    </row>
    <row r="63" spans="1:28" ht="13.9" customHeight="1">
      <c r="A63" s="2" t="s">
        <v>304</v>
      </c>
      <c r="B63" s="2" t="s">
        <v>305</v>
      </c>
      <c r="C63" s="3" t="s">
        <v>171</v>
      </c>
      <c r="D63" s="3" t="s">
        <v>171</v>
      </c>
      <c r="E63" s="4" t="s">
        <v>178</v>
      </c>
      <c r="F63" s="4" t="s">
        <v>178</v>
      </c>
      <c r="G63" s="10" t="s">
        <v>173</v>
      </c>
      <c r="H63" s="17" t="str">
        <f t="shared" si="1"/>
        <v>NITI</v>
      </c>
      <c r="I63" s="2"/>
      <c r="J63" s="11" t="s">
        <v>173</v>
      </c>
      <c r="K63" s="18" t="str">
        <f t="shared" si="2"/>
        <v>NITI, NV</v>
      </c>
      <c r="L63" s="16" t="s">
        <v>173</v>
      </c>
      <c r="M63" s="20" t="str">
        <f t="shared" si="3"/>
        <v>NITI, NV</v>
      </c>
      <c r="N63" s="8" t="str">
        <f t="shared" si="0"/>
        <v>NITI, NV</v>
      </c>
      <c r="O63" s="2"/>
      <c r="P63" s="3">
        <v>6.8699999999999999E-23</v>
      </c>
      <c r="Q63" s="3">
        <v>1.89E-23</v>
      </c>
      <c r="R63" s="3">
        <v>12.5</v>
      </c>
      <c r="S63" s="3" t="s">
        <v>173</v>
      </c>
      <c r="T63" s="2"/>
      <c r="U63" s="3" t="s">
        <v>173</v>
      </c>
      <c r="V63" s="2"/>
      <c r="W63" s="3" t="s">
        <v>173</v>
      </c>
      <c r="X63" s="2"/>
      <c r="Y63" s="3" t="s">
        <v>171</v>
      </c>
      <c r="Z63" s="3" t="s">
        <v>173</v>
      </c>
      <c r="AA63" s="3" t="s">
        <v>173</v>
      </c>
    </row>
    <row r="64" spans="1:28" ht="13.9" customHeight="1">
      <c r="A64" s="2" t="s">
        <v>306</v>
      </c>
      <c r="B64" s="2" t="s">
        <v>307</v>
      </c>
      <c r="C64" s="3" t="s">
        <v>171</v>
      </c>
      <c r="D64" s="3" t="s">
        <v>170</v>
      </c>
      <c r="E64" s="4" t="s">
        <v>178</v>
      </c>
      <c r="F64" s="4" t="s">
        <v>178</v>
      </c>
      <c r="G64" s="10">
        <v>10.4</v>
      </c>
      <c r="H64" s="17">
        <f t="shared" si="1"/>
        <v>10</v>
      </c>
      <c r="I64" s="2"/>
      <c r="J64" s="11" t="s">
        <v>173</v>
      </c>
      <c r="K64" s="18" t="str">
        <f t="shared" si="2"/>
        <v>NV</v>
      </c>
      <c r="L64" s="16" t="s">
        <v>173</v>
      </c>
      <c r="M64" s="20" t="str">
        <f t="shared" si="3"/>
        <v>NV</v>
      </c>
      <c r="N64" s="8" t="str">
        <f t="shared" si="0"/>
        <v>NV</v>
      </c>
      <c r="O64" s="2"/>
      <c r="P64" s="3">
        <v>27.3</v>
      </c>
      <c r="Q64" s="3">
        <v>20.399999999999999</v>
      </c>
      <c r="R64" s="3">
        <v>12.5</v>
      </c>
      <c r="S64" s="3" t="s">
        <v>173</v>
      </c>
      <c r="T64" s="2"/>
      <c r="U64" s="3" t="s">
        <v>173</v>
      </c>
      <c r="V64" s="2"/>
      <c r="W64" s="3">
        <v>0.01</v>
      </c>
      <c r="X64" s="3" t="s">
        <v>269</v>
      </c>
      <c r="Y64" s="3" t="s">
        <v>171</v>
      </c>
      <c r="Z64" s="3" t="s">
        <v>173</v>
      </c>
      <c r="AA64" s="3">
        <v>10.4</v>
      </c>
    </row>
    <row r="65" spans="1:28" ht="13.9" customHeight="1">
      <c r="A65" s="2" t="s">
        <v>308</v>
      </c>
      <c r="B65" s="2" t="s">
        <v>309</v>
      </c>
      <c r="C65" s="3" t="s">
        <v>170</v>
      </c>
      <c r="D65" s="3" t="s">
        <v>170</v>
      </c>
      <c r="E65" s="3" t="s">
        <v>170</v>
      </c>
      <c r="F65" s="3" t="s">
        <v>170</v>
      </c>
      <c r="G65" s="10">
        <v>9.06E-2</v>
      </c>
      <c r="H65" s="17">
        <f t="shared" si="1"/>
        <v>9.0999999999999998E-2</v>
      </c>
      <c r="I65" s="3" t="s">
        <v>181</v>
      </c>
      <c r="J65" s="11">
        <v>3.02</v>
      </c>
      <c r="K65" s="18">
        <f t="shared" si="2"/>
        <v>3</v>
      </c>
      <c r="L65" s="16">
        <v>497</v>
      </c>
      <c r="M65" s="20">
        <f t="shared" si="3"/>
        <v>500</v>
      </c>
      <c r="N65" s="8">
        <f t="shared" si="0"/>
        <v>5494.5054945054944</v>
      </c>
      <c r="O65" s="3" t="s">
        <v>182</v>
      </c>
      <c r="P65" s="3">
        <v>3540</v>
      </c>
      <c r="Q65" s="3">
        <v>1170</v>
      </c>
      <c r="R65" s="3">
        <v>12.5</v>
      </c>
      <c r="S65" s="3" t="s">
        <v>173</v>
      </c>
      <c r="T65" s="2"/>
      <c r="U65" s="3">
        <v>3.1000000000000001E-5</v>
      </c>
      <c r="V65" s="3" t="s">
        <v>184</v>
      </c>
      <c r="W65" s="3" t="s">
        <v>173</v>
      </c>
      <c r="X65" s="2"/>
      <c r="Y65" s="3" t="s">
        <v>171</v>
      </c>
      <c r="Z65" s="3">
        <v>9.06E-2</v>
      </c>
      <c r="AA65" s="3" t="s">
        <v>173</v>
      </c>
    </row>
    <row r="66" spans="1:28" ht="13.9" customHeight="1">
      <c r="A66" s="2" t="s">
        <v>310</v>
      </c>
      <c r="B66" s="2" t="s">
        <v>311</v>
      </c>
      <c r="C66" s="3" t="s">
        <v>171</v>
      </c>
      <c r="D66" s="3" t="s">
        <v>170</v>
      </c>
      <c r="E66" s="4" t="s">
        <v>178</v>
      </c>
      <c r="F66" s="4" t="s">
        <v>178</v>
      </c>
      <c r="G66" s="10">
        <v>7.3000000000000001E-3</v>
      </c>
      <c r="H66" s="17">
        <f t="shared" si="1"/>
        <v>7.3000000000000001E-3</v>
      </c>
      <c r="I66" s="2"/>
      <c r="J66" s="11" t="s">
        <v>173</v>
      </c>
      <c r="K66" s="18" t="str">
        <f t="shared" si="2"/>
        <v>NV</v>
      </c>
      <c r="L66" s="16" t="s">
        <v>173</v>
      </c>
      <c r="M66" s="20" t="str">
        <f t="shared" si="3"/>
        <v>NV</v>
      </c>
      <c r="N66" s="8" t="str">
        <f t="shared" si="0"/>
        <v>NV</v>
      </c>
      <c r="O66" s="2"/>
      <c r="P66" s="3">
        <v>1.17E-3</v>
      </c>
      <c r="Q66" s="3">
        <v>1.17E-3</v>
      </c>
      <c r="R66" s="3">
        <v>12.5</v>
      </c>
      <c r="S66" s="3" t="s">
        <v>173</v>
      </c>
      <c r="T66" s="2"/>
      <c r="U66" s="3" t="s">
        <v>173</v>
      </c>
      <c r="V66" s="2"/>
      <c r="W66" s="3">
        <v>6.9999999999999999E-6</v>
      </c>
      <c r="X66" s="3" t="s">
        <v>207</v>
      </c>
      <c r="Y66" s="3" t="s">
        <v>171</v>
      </c>
      <c r="Z66" s="3" t="s">
        <v>173</v>
      </c>
      <c r="AA66" s="3">
        <v>7.3000000000000001E-3</v>
      </c>
    </row>
    <row r="67" spans="1:28" ht="13.9" customHeight="1">
      <c r="A67" s="2" t="s">
        <v>312</v>
      </c>
      <c r="B67" s="2" t="s">
        <v>313</v>
      </c>
      <c r="C67" s="3" t="s">
        <v>228</v>
      </c>
      <c r="D67" s="3" t="s">
        <v>170</v>
      </c>
      <c r="E67" s="4" t="s">
        <v>178</v>
      </c>
      <c r="F67" s="4" t="s">
        <v>178</v>
      </c>
      <c r="G67" s="10">
        <v>0.52100000000000002</v>
      </c>
      <c r="H67" s="17">
        <f t="shared" si="1"/>
        <v>0.52</v>
      </c>
      <c r="I67" s="2"/>
      <c r="J67" s="11" t="s">
        <v>173</v>
      </c>
      <c r="K67" s="18" t="str">
        <f t="shared" si="2"/>
        <v>NV</v>
      </c>
      <c r="L67" s="16" t="s">
        <v>173</v>
      </c>
      <c r="M67" s="20" t="str">
        <f t="shared" si="3"/>
        <v>NV</v>
      </c>
      <c r="N67" s="8" t="str">
        <f t="shared" si="0"/>
        <v>NV</v>
      </c>
      <c r="O67" s="2"/>
      <c r="P67" s="3" t="s">
        <v>173</v>
      </c>
      <c r="Q67" s="3" t="s">
        <v>173</v>
      </c>
      <c r="R67" s="3">
        <v>12.5</v>
      </c>
      <c r="S67" s="3" t="s">
        <v>173</v>
      </c>
      <c r="T67" s="2"/>
      <c r="U67" s="3" t="s">
        <v>173</v>
      </c>
      <c r="V67" s="2"/>
      <c r="W67" s="3">
        <v>5.0000000000000001E-4</v>
      </c>
      <c r="X67" s="3" t="s">
        <v>314</v>
      </c>
      <c r="Y67" s="3" t="s">
        <v>171</v>
      </c>
      <c r="Z67" s="3" t="s">
        <v>173</v>
      </c>
      <c r="AA67" s="3">
        <v>0.52100000000000002</v>
      </c>
    </row>
    <row r="68" spans="1:28" ht="13.9" customHeight="1">
      <c r="A68" s="2" t="s">
        <v>315</v>
      </c>
      <c r="B68" s="2" t="s">
        <v>316</v>
      </c>
      <c r="C68" s="3" t="s">
        <v>170</v>
      </c>
      <c r="D68" s="3" t="s">
        <v>171</v>
      </c>
      <c r="E68" s="4" t="s">
        <v>172</v>
      </c>
      <c r="F68" s="4" t="s">
        <v>172</v>
      </c>
      <c r="G68" s="10" t="s">
        <v>173</v>
      </c>
      <c r="H68" s="17" t="str">
        <f t="shared" si="1"/>
        <v>NITI</v>
      </c>
      <c r="I68" s="2"/>
      <c r="J68" s="11" t="s">
        <v>173</v>
      </c>
      <c r="K68" s="18" t="str">
        <f t="shared" si="2"/>
        <v>NITI</v>
      </c>
      <c r="L68" s="16" t="s">
        <v>173</v>
      </c>
      <c r="M68" s="20" t="str">
        <f t="shared" si="3"/>
        <v>NITI</v>
      </c>
      <c r="N68" s="8" t="str">
        <f t="shared" si="0"/>
        <v>NITI</v>
      </c>
      <c r="O68" s="2"/>
      <c r="P68" s="3">
        <v>1180</v>
      </c>
      <c r="Q68" s="3">
        <v>1190</v>
      </c>
      <c r="R68" s="3">
        <v>12.5</v>
      </c>
      <c r="S68" s="3" t="s">
        <v>173</v>
      </c>
      <c r="T68" s="2"/>
      <c r="U68" s="3" t="s">
        <v>173</v>
      </c>
      <c r="V68" s="2"/>
      <c r="W68" s="3" t="s">
        <v>173</v>
      </c>
      <c r="X68" s="2"/>
      <c r="Y68" s="3" t="s">
        <v>171</v>
      </c>
      <c r="Z68" s="3" t="s">
        <v>173</v>
      </c>
      <c r="AA68" s="3" t="s">
        <v>173</v>
      </c>
    </row>
    <row r="69" spans="1:28" ht="13.9" customHeight="1">
      <c r="A69" s="2" t="s">
        <v>317</v>
      </c>
      <c r="B69" s="2" t="s">
        <v>318</v>
      </c>
      <c r="C69" s="3" t="s">
        <v>171</v>
      </c>
      <c r="D69" s="3" t="s">
        <v>171</v>
      </c>
      <c r="E69" s="4" t="s">
        <v>178</v>
      </c>
      <c r="F69" s="4" t="s">
        <v>178</v>
      </c>
      <c r="G69" s="10" t="s">
        <v>173</v>
      </c>
      <c r="H69" s="17" t="str">
        <f t="shared" si="1"/>
        <v>NITI</v>
      </c>
      <c r="I69" s="2"/>
      <c r="J69" s="11" t="s">
        <v>173</v>
      </c>
      <c r="K69" s="18" t="str">
        <f t="shared" si="2"/>
        <v>NITI, NV</v>
      </c>
      <c r="L69" s="16" t="s">
        <v>173</v>
      </c>
      <c r="M69" s="20" t="str">
        <f t="shared" si="3"/>
        <v>NITI, NV</v>
      </c>
      <c r="N69" s="8" t="str">
        <f t="shared" ref="N69:N132" si="4">IF(ISNUMBER(M69)=TRUE, M69/H69, M69)</f>
        <v>NITI, NV</v>
      </c>
      <c r="O69" s="2"/>
      <c r="P69" s="3">
        <v>5.7799999999999997E-2</v>
      </c>
      <c r="Q69" s="3">
        <v>7.6599999999999997E-4</v>
      </c>
      <c r="R69" s="3">
        <v>12.5</v>
      </c>
      <c r="S69" s="3" t="s">
        <v>173</v>
      </c>
      <c r="T69" s="2"/>
      <c r="U69" s="3" t="s">
        <v>173</v>
      </c>
      <c r="V69" s="2"/>
      <c r="W69" s="3" t="s">
        <v>173</v>
      </c>
      <c r="X69" s="2"/>
      <c r="Y69" s="3" t="s">
        <v>171</v>
      </c>
      <c r="Z69" s="3" t="s">
        <v>173</v>
      </c>
      <c r="AA69" s="3" t="s">
        <v>173</v>
      </c>
    </row>
    <row r="70" spans="1:28" ht="13.9" customHeight="1">
      <c r="A70" s="2" t="s">
        <v>319</v>
      </c>
      <c r="B70" s="2" t="s">
        <v>320</v>
      </c>
      <c r="C70" s="3" t="s">
        <v>171</v>
      </c>
      <c r="D70" s="3" t="s">
        <v>171</v>
      </c>
      <c r="E70" s="4" t="s">
        <v>178</v>
      </c>
      <c r="F70" s="4" t="s">
        <v>178</v>
      </c>
      <c r="G70" s="10" t="s">
        <v>173</v>
      </c>
      <c r="H70" s="17" t="str">
        <f t="shared" ref="H70:H133" si="5">IF(ISNUMBER(G70),ROUND(G70,2-(1+INT(LOG10(G70)))),"NITI")</f>
        <v>NITI</v>
      </c>
      <c r="I70" s="2"/>
      <c r="J70" s="11" t="s">
        <v>173</v>
      </c>
      <c r="K70" s="18" t="str">
        <f t="shared" ref="K70:K133" si="6">IF(ISNUMBER(J70),ROUND(J70,2-(1+INT(LOG10(J70)))),IF(AND(NOT($C70="Yes"),$D70="No"), "NITI, NV",IF(AND($C70="Yes",$D70="No"),"NITI","NV")))</f>
        <v>NITI, NV</v>
      </c>
      <c r="L70" s="16" t="s">
        <v>173</v>
      </c>
      <c r="M70" s="20" t="str">
        <f t="shared" ref="M70:M133" si="7">IF(ISNUMBER(L70),ROUND(L70,2-(1+INT(LOG10(L70)))),IF(AND(NOT($C70="Yes"),$D70="No"), "NITI, NV",IF(AND($C70="Yes",$D70="No"),"NITI","NV")))</f>
        <v>NITI, NV</v>
      </c>
      <c r="N70" s="8" t="str">
        <f t="shared" si="4"/>
        <v>NITI, NV</v>
      </c>
      <c r="O70" s="2"/>
      <c r="P70" s="3">
        <v>4.6400000000000003E-7</v>
      </c>
      <c r="Q70" s="3">
        <v>1.8499999999999999E-5</v>
      </c>
      <c r="R70" s="3">
        <v>12.5</v>
      </c>
      <c r="S70" s="3" t="s">
        <v>173</v>
      </c>
      <c r="T70" s="2"/>
      <c r="U70" s="3" t="s">
        <v>173</v>
      </c>
      <c r="V70" s="2"/>
      <c r="W70" s="3" t="s">
        <v>173</v>
      </c>
      <c r="X70" s="2"/>
      <c r="Y70" s="3" t="s">
        <v>171</v>
      </c>
      <c r="Z70" s="3" t="s">
        <v>173</v>
      </c>
      <c r="AA70" s="3" t="s">
        <v>173</v>
      </c>
    </row>
    <row r="71" spans="1:28" ht="13.9" customHeight="1">
      <c r="A71" s="2" t="s">
        <v>321</v>
      </c>
      <c r="B71" s="2" t="s">
        <v>322</v>
      </c>
      <c r="C71" s="3" t="s">
        <v>171</v>
      </c>
      <c r="D71" s="3" t="s">
        <v>171</v>
      </c>
      <c r="E71" s="4" t="s">
        <v>178</v>
      </c>
      <c r="F71" s="4" t="s">
        <v>178</v>
      </c>
      <c r="G71" s="10" t="s">
        <v>173</v>
      </c>
      <c r="H71" s="17" t="str">
        <f t="shared" si="5"/>
        <v>NITI</v>
      </c>
      <c r="I71" s="2"/>
      <c r="J71" s="11" t="s">
        <v>173</v>
      </c>
      <c r="K71" s="18" t="str">
        <f t="shared" si="6"/>
        <v>NITI, NV</v>
      </c>
      <c r="L71" s="16" t="s">
        <v>173</v>
      </c>
      <c r="M71" s="20" t="str">
        <f t="shared" si="7"/>
        <v>NITI, NV</v>
      </c>
      <c r="N71" s="8" t="str">
        <f t="shared" si="4"/>
        <v>NITI, NV</v>
      </c>
      <c r="O71" s="2"/>
      <c r="P71" s="3">
        <v>44.6</v>
      </c>
      <c r="Q71" s="3">
        <v>44.6</v>
      </c>
      <c r="R71" s="3">
        <v>12.5</v>
      </c>
      <c r="S71" s="3" t="s">
        <v>173</v>
      </c>
      <c r="T71" s="2"/>
      <c r="U71" s="3" t="s">
        <v>173</v>
      </c>
      <c r="V71" s="2"/>
      <c r="W71" s="3" t="s">
        <v>173</v>
      </c>
      <c r="X71" s="2"/>
      <c r="Y71" s="3" t="s">
        <v>171</v>
      </c>
      <c r="Z71" s="3" t="s">
        <v>173</v>
      </c>
      <c r="AA71" s="3" t="s">
        <v>173</v>
      </c>
      <c r="AB71" s="261" t="s">
        <v>175</v>
      </c>
    </row>
    <row r="72" spans="1:28" ht="13.9" customHeight="1">
      <c r="A72" s="2" t="s">
        <v>323</v>
      </c>
      <c r="B72" s="2" t="s">
        <v>324</v>
      </c>
      <c r="C72" s="3" t="s">
        <v>170</v>
      </c>
      <c r="D72" s="3" t="s">
        <v>170</v>
      </c>
      <c r="E72" s="3" t="s">
        <v>170</v>
      </c>
      <c r="F72" s="3" t="s">
        <v>170</v>
      </c>
      <c r="G72" s="10">
        <v>1.6899999999999998E-2</v>
      </c>
      <c r="H72" s="17">
        <f t="shared" si="5"/>
        <v>1.7000000000000001E-2</v>
      </c>
      <c r="I72" s="3" t="s">
        <v>181</v>
      </c>
      <c r="J72" s="11">
        <v>0.56299999999999994</v>
      </c>
      <c r="K72" s="18">
        <f t="shared" si="6"/>
        <v>0.56000000000000005</v>
      </c>
      <c r="L72" s="16">
        <v>189</v>
      </c>
      <c r="M72" s="20">
        <f t="shared" si="7"/>
        <v>190</v>
      </c>
      <c r="N72" s="8">
        <f t="shared" si="4"/>
        <v>11176.470588235294</v>
      </c>
      <c r="O72" s="3" t="s">
        <v>182</v>
      </c>
      <c r="P72" s="3">
        <v>2.58</v>
      </c>
      <c r="Q72" s="3">
        <v>0.84099999999999997</v>
      </c>
      <c r="R72" s="3">
        <v>12.5</v>
      </c>
      <c r="S72" s="3" t="s">
        <v>173</v>
      </c>
      <c r="T72" s="2"/>
      <c r="U72" s="3">
        <v>6.0000000000000002E-5</v>
      </c>
      <c r="V72" s="3" t="s">
        <v>325</v>
      </c>
      <c r="W72" s="3" t="s">
        <v>173</v>
      </c>
      <c r="X72" s="2"/>
      <c r="Y72" s="3" t="s">
        <v>204</v>
      </c>
      <c r="Z72" s="3">
        <v>1.6899999999999998E-2</v>
      </c>
      <c r="AA72" s="3" t="s">
        <v>173</v>
      </c>
    </row>
    <row r="73" spans="1:28" ht="13.9" customHeight="1">
      <c r="A73" s="2" t="s">
        <v>326</v>
      </c>
      <c r="B73" s="2" t="s">
        <v>327</v>
      </c>
      <c r="C73" s="3" t="s">
        <v>170</v>
      </c>
      <c r="D73" s="3" t="s">
        <v>171</v>
      </c>
      <c r="E73" s="4" t="s">
        <v>172</v>
      </c>
      <c r="F73" s="4" t="s">
        <v>172</v>
      </c>
      <c r="G73" s="10" t="s">
        <v>173</v>
      </c>
      <c r="H73" s="17" t="str">
        <f t="shared" si="5"/>
        <v>NITI</v>
      </c>
      <c r="I73" s="2"/>
      <c r="J73" s="11" t="s">
        <v>173</v>
      </c>
      <c r="K73" s="18" t="str">
        <f t="shared" si="6"/>
        <v>NITI</v>
      </c>
      <c r="L73" s="16" t="s">
        <v>173</v>
      </c>
      <c r="M73" s="20" t="str">
        <f t="shared" si="7"/>
        <v>NITI</v>
      </c>
      <c r="N73" s="8" t="str">
        <f t="shared" si="4"/>
        <v>NITI</v>
      </c>
      <c r="O73" s="2"/>
      <c r="P73" s="3">
        <v>7250000</v>
      </c>
      <c r="Q73" s="3">
        <v>3190000</v>
      </c>
      <c r="R73" s="3">
        <v>12.5</v>
      </c>
      <c r="S73" s="3">
        <v>1.4</v>
      </c>
      <c r="T73" s="3" t="s">
        <v>174</v>
      </c>
      <c r="U73" s="3" t="s">
        <v>173</v>
      </c>
      <c r="V73" s="2"/>
      <c r="W73" s="3" t="s">
        <v>173</v>
      </c>
      <c r="X73" s="2"/>
      <c r="Y73" s="3" t="s">
        <v>171</v>
      </c>
      <c r="Z73" s="3" t="s">
        <v>173</v>
      </c>
      <c r="AA73" s="3" t="s">
        <v>173</v>
      </c>
    </row>
    <row r="74" spans="1:28" ht="13.9" customHeight="1">
      <c r="A74" s="2" t="s">
        <v>96</v>
      </c>
      <c r="B74" s="2" t="s">
        <v>328</v>
      </c>
      <c r="C74" s="3" t="s">
        <v>170</v>
      </c>
      <c r="D74" s="3" t="s">
        <v>170</v>
      </c>
      <c r="E74" s="3" t="s">
        <v>170</v>
      </c>
      <c r="F74" s="3" t="s">
        <v>170</v>
      </c>
      <c r="G74" s="10">
        <v>0.36</v>
      </c>
      <c r="H74" s="17">
        <f t="shared" si="5"/>
        <v>0.36</v>
      </c>
      <c r="I74" s="3" t="s">
        <v>181</v>
      </c>
      <c r="J74" s="11">
        <v>12</v>
      </c>
      <c r="K74" s="18">
        <f t="shared" si="6"/>
        <v>12</v>
      </c>
      <c r="L74" s="16">
        <v>2.76</v>
      </c>
      <c r="M74" s="20">
        <f t="shared" si="7"/>
        <v>2.8</v>
      </c>
      <c r="N74" s="8">
        <f t="shared" si="4"/>
        <v>7.7777777777777777</v>
      </c>
      <c r="O74" s="3" t="s">
        <v>329</v>
      </c>
      <c r="P74" s="3">
        <v>398000000</v>
      </c>
      <c r="Q74" s="3">
        <v>233000000</v>
      </c>
      <c r="R74" s="3">
        <v>12.5</v>
      </c>
      <c r="S74" s="3">
        <v>1.2</v>
      </c>
      <c r="T74" s="3" t="s">
        <v>183</v>
      </c>
      <c r="U74" s="3">
        <v>7.7999999999999999E-6</v>
      </c>
      <c r="V74" s="3" t="s">
        <v>184</v>
      </c>
      <c r="W74" s="3">
        <v>0.03</v>
      </c>
      <c r="X74" s="3" t="s">
        <v>184</v>
      </c>
      <c r="Y74" s="3" t="s">
        <v>171</v>
      </c>
      <c r="Z74" s="3">
        <v>0.36</v>
      </c>
      <c r="AA74" s="3">
        <v>31.3</v>
      </c>
    </row>
    <row r="75" spans="1:28" ht="13.9" customHeight="1">
      <c r="A75" s="2" t="s">
        <v>330</v>
      </c>
      <c r="B75" s="2" t="s">
        <v>331</v>
      </c>
      <c r="C75" s="3" t="s">
        <v>171</v>
      </c>
      <c r="D75" s="3" t="s">
        <v>171</v>
      </c>
      <c r="E75" s="4" t="s">
        <v>178</v>
      </c>
      <c r="F75" s="4" t="s">
        <v>178</v>
      </c>
      <c r="G75" s="10" t="s">
        <v>173</v>
      </c>
      <c r="H75" s="17" t="str">
        <f t="shared" si="5"/>
        <v>NITI</v>
      </c>
      <c r="I75" s="2"/>
      <c r="J75" s="11" t="s">
        <v>173</v>
      </c>
      <c r="K75" s="18" t="str">
        <f t="shared" si="6"/>
        <v>NITI, NV</v>
      </c>
      <c r="L75" s="16" t="s">
        <v>173</v>
      </c>
      <c r="M75" s="20" t="str">
        <f t="shared" si="7"/>
        <v>NITI, NV</v>
      </c>
      <c r="N75" s="8" t="str">
        <f t="shared" si="4"/>
        <v>NITI, NV</v>
      </c>
      <c r="O75" s="2"/>
      <c r="P75" s="3">
        <v>3.4400000000000001E-7</v>
      </c>
      <c r="Q75" s="3">
        <v>8.8600000000000004E-10</v>
      </c>
      <c r="R75" s="3">
        <v>12.5</v>
      </c>
      <c r="S75" s="3" t="s">
        <v>173</v>
      </c>
      <c r="T75" s="2"/>
      <c r="U75" s="3" t="s">
        <v>173</v>
      </c>
      <c r="V75" s="2"/>
      <c r="W75" s="3" t="s">
        <v>173</v>
      </c>
      <c r="X75" s="2"/>
      <c r="Y75" s="3" t="s">
        <v>171</v>
      </c>
      <c r="Z75" s="3" t="s">
        <v>173</v>
      </c>
      <c r="AA75" s="3" t="s">
        <v>173</v>
      </c>
    </row>
    <row r="76" spans="1:28" ht="13.9" customHeight="1">
      <c r="A76" s="2" t="s">
        <v>332</v>
      </c>
      <c r="B76" s="2" t="s">
        <v>333</v>
      </c>
      <c r="C76" s="3" t="s">
        <v>170</v>
      </c>
      <c r="D76" s="3" t="s">
        <v>171</v>
      </c>
      <c r="E76" s="4" t="s">
        <v>172</v>
      </c>
      <c r="F76" s="4" t="s">
        <v>172</v>
      </c>
      <c r="G76" s="10" t="s">
        <v>173</v>
      </c>
      <c r="H76" s="17" t="str">
        <f t="shared" si="5"/>
        <v>NITI</v>
      </c>
      <c r="I76" s="2"/>
      <c r="J76" s="11" t="s">
        <v>173</v>
      </c>
      <c r="K76" s="18" t="str">
        <f t="shared" si="6"/>
        <v>NITI</v>
      </c>
      <c r="L76" s="16" t="s">
        <v>173</v>
      </c>
      <c r="M76" s="20" t="str">
        <f t="shared" si="7"/>
        <v>NITI</v>
      </c>
      <c r="N76" s="8" t="str">
        <f t="shared" si="4"/>
        <v>NITI</v>
      </c>
      <c r="O76" s="2"/>
      <c r="P76" s="3">
        <v>11400000</v>
      </c>
      <c r="Q76" s="3">
        <v>5150000</v>
      </c>
      <c r="R76" s="3">
        <v>12.5</v>
      </c>
      <c r="S76" s="3">
        <v>1.2</v>
      </c>
      <c r="T76" s="3" t="s">
        <v>174</v>
      </c>
      <c r="U76" s="3" t="s">
        <v>173</v>
      </c>
      <c r="V76" s="2"/>
      <c r="W76" s="3" t="s">
        <v>173</v>
      </c>
      <c r="X76" s="2"/>
      <c r="Y76" s="3" t="s">
        <v>171</v>
      </c>
      <c r="Z76" s="3" t="s">
        <v>173</v>
      </c>
      <c r="AA76" s="3" t="s">
        <v>173</v>
      </c>
    </row>
    <row r="77" spans="1:28" ht="13.9" customHeight="1">
      <c r="A77" s="2" t="s">
        <v>334</v>
      </c>
      <c r="B77" s="2" t="s">
        <v>335</v>
      </c>
      <c r="C77" s="3" t="s">
        <v>171</v>
      </c>
      <c r="D77" s="3" t="s">
        <v>170</v>
      </c>
      <c r="E77" s="4" t="s">
        <v>178</v>
      </c>
      <c r="F77" s="4" t="s">
        <v>178</v>
      </c>
      <c r="G77" s="10">
        <v>1.5099999999999999E-5</v>
      </c>
      <c r="H77" s="17">
        <f t="shared" si="5"/>
        <v>1.5E-5</v>
      </c>
      <c r="I77" s="2"/>
      <c r="J77" s="11" t="s">
        <v>173</v>
      </c>
      <c r="K77" s="18" t="str">
        <f t="shared" si="6"/>
        <v>NV</v>
      </c>
      <c r="L77" s="16" t="s">
        <v>173</v>
      </c>
      <c r="M77" s="20" t="str">
        <f t="shared" si="7"/>
        <v>NV</v>
      </c>
      <c r="N77" s="8" t="str">
        <f t="shared" si="4"/>
        <v>NV</v>
      </c>
      <c r="O77" s="2"/>
      <c r="P77" s="3">
        <v>8.9</v>
      </c>
      <c r="Q77" s="3">
        <v>0.14799999999999999</v>
      </c>
      <c r="R77" s="3">
        <v>12.5</v>
      </c>
      <c r="S77" s="3">
        <v>1.4</v>
      </c>
      <c r="T77" s="3" t="s">
        <v>174</v>
      </c>
      <c r="U77" s="3">
        <v>6.7000000000000004E-2</v>
      </c>
      <c r="V77" s="3" t="s">
        <v>184</v>
      </c>
      <c r="W77" s="3" t="s">
        <v>173</v>
      </c>
      <c r="X77" s="2"/>
      <c r="Y77" s="3" t="s">
        <v>204</v>
      </c>
      <c r="Z77" s="3">
        <v>1.5099999999999999E-5</v>
      </c>
      <c r="AA77" s="3" t="s">
        <v>173</v>
      </c>
    </row>
    <row r="78" spans="1:28" ht="13.9" customHeight="1">
      <c r="A78" s="2" t="s">
        <v>336</v>
      </c>
      <c r="B78" s="2" t="s">
        <v>337</v>
      </c>
      <c r="C78" s="3" t="s">
        <v>171</v>
      </c>
      <c r="D78" s="3" t="s">
        <v>170</v>
      </c>
      <c r="E78" s="4" t="s">
        <v>178</v>
      </c>
      <c r="F78" s="4" t="s">
        <v>178</v>
      </c>
      <c r="G78" s="10">
        <v>2.0899999999999998E-3</v>
      </c>
      <c r="H78" s="17">
        <f t="shared" si="5"/>
        <v>2.0999999999999999E-3</v>
      </c>
      <c r="I78" s="2"/>
      <c r="J78" s="11" t="s">
        <v>173</v>
      </c>
      <c r="K78" s="18" t="str">
        <f t="shared" si="6"/>
        <v>NV</v>
      </c>
      <c r="L78" s="16" t="s">
        <v>173</v>
      </c>
      <c r="M78" s="20" t="str">
        <f t="shared" si="7"/>
        <v>NV</v>
      </c>
      <c r="N78" s="8" t="str">
        <f t="shared" si="4"/>
        <v>NV</v>
      </c>
      <c r="O78" s="2"/>
      <c r="P78" s="3">
        <v>7.7399999999999997E-2</v>
      </c>
      <c r="Q78" s="3">
        <v>7.6600000000000001E-2</v>
      </c>
      <c r="R78" s="3">
        <v>12.5</v>
      </c>
      <c r="S78" s="3" t="s">
        <v>173</v>
      </c>
      <c r="T78" s="2"/>
      <c r="U78" s="3" t="s">
        <v>173</v>
      </c>
      <c r="V78" s="2"/>
      <c r="W78" s="3">
        <v>1.9999999999999999E-6</v>
      </c>
      <c r="X78" s="3" t="s">
        <v>191</v>
      </c>
      <c r="Y78" s="3" t="s">
        <v>171</v>
      </c>
      <c r="Z78" s="3" t="s">
        <v>173</v>
      </c>
      <c r="AA78" s="3">
        <v>2.0899999999999998E-3</v>
      </c>
      <c r="AB78" s="261" t="s">
        <v>175</v>
      </c>
    </row>
    <row r="79" spans="1:28" ht="13.9" customHeight="1">
      <c r="A79" s="2" t="s">
        <v>338</v>
      </c>
      <c r="B79" s="2" t="s">
        <v>339</v>
      </c>
      <c r="C79" s="3" t="s">
        <v>171</v>
      </c>
      <c r="D79" s="3" t="s">
        <v>170</v>
      </c>
      <c r="E79" s="4" t="s">
        <v>178</v>
      </c>
      <c r="F79" s="4" t="s">
        <v>178</v>
      </c>
      <c r="G79" s="10">
        <v>2.5499999999999998E-2</v>
      </c>
      <c r="H79" s="17">
        <f t="shared" si="5"/>
        <v>2.5999999999999999E-2</v>
      </c>
      <c r="I79" s="2"/>
      <c r="J79" s="11" t="s">
        <v>173</v>
      </c>
      <c r="K79" s="18" t="str">
        <f t="shared" si="6"/>
        <v>NV</v>
      </c>
      <c r="L79" s="16" t="s">
        <v>173</v>
      </c>
      <c r="M79" s="20" t="str">
        <f t="shared" si="7"/>
        <v>NV</v>
      </c>
      <c r="N79" s="8" t="str">
        <f t="shared" si="4"/>
        <v>NV</v>
      </c>
      <c r="O79" s="2"/>
      <c r="P79" s="3">
        <v>0.35599999999999998</v>
      </c>
      <c r="Q79" s="3">
        <v>2.07E-2</v>
      </c>
      <c r="R79" s="3">
        <v>12.5</v>
      </c>
      <c r="S79" s="3" t="s">
        <v>173</v>
      </c>
      <c r="T79" s="2"/>
      <c r="U79" s="3">
        <v>1.1E-4</v>
      </c>
      <c r="V79" s="3" t="s">
        <v>199</v>
      </c>
      <c r="W79" s="3" t="s">
        <v>173</v>
      </c>
      <c r="X79" s="2"/>
      <c r="Y79" s="3" t="s">
        <v>171</v>
      </c>
      <c r="Z79" s="3">
        <v>2.5499999999999998E-2</v>
      </c>
      <c r="AA79" s="3" t="s">
        <v>173</v>
      </c>
      <c r="AB79" s="261" t="s">
        <v>175</v>
      </c>
    </row>
    <row r="80" spans="1:28" ht="13.9" customHeight="1">
      <c r="A80" s="2" t="s">
        <v>340</v>
      </c>
      <c r="B80" s="2" t="s">
        <v>341</v>
      </c>
      <c r="C80" s="3" t="s">
        <v>171</v>
      </c>
      <c r="D80" s="3" t="s">
        <v>170</v>
      </c>
      <c r="E80" s="4" t="s">
        <v>178</v>
      </c>
      <c r="F80" s="4" t="s">
        <v>178</v>
      </c>
      <c r="G80" s="10">
        <v>1.6900000000000001E-3</v>
      </c>
      <c r="H80" s="17">
        <f t="shared" si="5"/>
        <v>1.6999999999999999E-3</v>
      </c>
      <c r="I80" s="2"/>
      <c r="J80" s="11" t="s">
        <v>173</v>
      </c>
      <c r="K80" s="18" t="str">
        <f t="shared" si="6"/>
        <v>NV</v>
      </c>
      <c r="L80" s="16" t="s">
        <v>173</v>
      </c>
      <c r="M80" s="20" t="str">
        <f t="shared" si="7"/>
        <v>NV</v>
      </c>
      <c r="N80" s="8" t="str">
        <f t="shared" si="4"/>
        <v>NV</v>
      </c>
      <c r="O80" s="2"/>
      <c r="P80" s="3">
        <v>7.4499999999999997E-2</v>
      </c>
      <c r="Q80" s="3">
        <v>5.45E-3</v>
      </c>
      <c r="R80" s="3">
        <v>12.5</v>
      </c>
      <c r="S80" s="3" t="s">
        <v>173</v>
      </c>
      <c r="T80" s="2"/>
      <c r="U80" s="3">
        <v>5.9999999999999995E-4</v>
      </c>
      <c r="V80" s="3" t="s">
        <v>184</v>
      </c>
      <c r="W80" s="3">
        <v>1.9999999999999999E-6</v>
      </c>
      <c r="X80" s="3" t="s">
        <v>184</v>
      </c>
      <c r="Y80" s="3" t="s">
        <v>204</v>
      </c>
      <c r="Z80" s="3">
        <v>1.6900000000000001E-3</v>
      </c>
      <c r="AA80" s="3">
        <v>2.0899999999999998E-3</v>
      </c>
      <c r="AB80" s="261" t="s">
        <v>175</v>
      </c>
    </row>
    <row r="81" spans="1:28" ht="13.9" customHeight="1">
      <c r="A81" s="2" t="s">
        <v>342</v>
      </c>
      <c r="B81" s="2" t="s">
        <v>343</v>
      </c>
      <c r="C81" s="3" t="s">
        <v>171</v>
      </c>
      <c r="D81" s="3" t="s">
        <v>170</v>
      </c>
      <c r="E81" s="4" t="s">
        <v>178</v>
      </c>
      <c r="F81" s="4" t="s">
        <v>178</v>
      </c>
      <c r="G81" s="10">
        <v>1.6899999999999998E-2</v>
      </c>
      <c r="H81" s="17">
        <f t="shared" si="5"/>
        <v>1.7000000000000001E-2</v>
      </c>
      <c r="I81" s="2"/>
      <c r="J81" s="11" t="s">
        <v>173</v>
      </c>
      <c r="K81" s="18" t="str">
        <f t="shared" si="6"/>
        <v>NV</v>
      </c>
      <c r="L81" s="16" t="s">
        <v>173</v>
      </c>
      <c r="M81" s="20" t="str">
        <f t="shared" si="7"/>
        <v>NV</v>
      </c>
      <c r="N81" s="8" t="str">
        <f t="shared" si="4"/>
        <v>NV</v>
      </c>
      <c r="O81" s="2"/>
      <c r="P81" s="3">
        <v>6.79</v>
      </c>
      <c r="Q81" s="3">
        <v>8.5000000000000006E-3</v>
      </c>
      <c r="R81" s="3">
        <v>12.5</v>
      </c>
      <c r="S81" s="3" t="s">
        <v>173</v>
      </c>
      <c r="T81" s="2"/>
      <c r="U81" s="3">
        <v>6.0000000000000002E-5</v>
      </c>
      <c r="V81" s="3" t="s">
        <v>325</v>
      </c>
      <c r="W81" s="3" t="s">
        <v>173</v>
      </c>
      <c r="X81" s="2"/>
      <c r="Y81" s="3" t="s">
        <v>204</v>
      </c>
      <c r="Z81" s="3">
        <v>1.6899999999999998E-2</v>
      </c>
      <c r="AA81" s="3" t="s">
        <v>173</v>
      </c>
      <c r="AB81" s="261" t="s">
        <v>175</v>
      </c>
    </row>
    <row r="82" spans="1:28" ht="13.9" customHeight="1">
      <c r="A82" s="2" t="s">
        <v>344</v>
      </c>
      <c r="B82" s="2" t="s">
        <v>345</v>
      </c>
      <c r="C82" s="3" t="s">
        <v>171</v>
      </c>
      <c r="D82" s="3" t="s">
        <v>170</v>
      </c>
      <c r="E82" s="4" t="s">
        <v>178</v>
      </c>
      <c r="F82" s="4" t="s">
        <v>178</v>
      </c>
      <c r="G82" s="10">
        <v>0.16900000000000001</v>
      </c>
      <c r="H82" s="17">
        <f t="shared" si="5"/>
        <v>0.17</v>
      </c>
      <c r="I82" s="2"/>
      <c r="J82" s="11" t="s">
        <v>173</v>
      </c>
      <c r="K82" s="18" t="str">
        <f t="shared" si="6"/>
        <v>NV</v>
      </c>
      <c r="L82" s="16" t="s">
        <v>173</v>
      </c>
      <c r="M82" s="20" t="str">
        <f t="shared" si="7"/>
        <v>NV</v>
      </c>
      <c r="N82" s="8" t="str">
        <f t="shared" si="4"/>
        <v>NV</v>
      </c>
      <c r="O82" s="2"/>
      <c r="P82" s="3">
        <v>1.3100000000000001E-2</v>
      </c>
      <c r="Q82" s="3">
        <v>3.1800000000000001E-3</v>
      </c>
      <c r="R82" s="3">
        <v>12.5</v>
      </c>
      <c r="S82" s="3" t="s">
        <v>173</v>
      </c>
      <c r="T82" s="2"/>
      <c r="U82" s="3">
        <v>6.0000000000000002E-6</v>
      </c>
      <c r="V82" s="3" t="s">
        <v>325</v>
      </c>
      <c r="W82" s="3" t="s">
        <v>173</v>
      </c>
      <c r="X82" s="2"/>
      <c r="Y82" s="3" t="s">
        <v>204</v>
      </c>
      <c r="Z82" s="3">
        <v>0.16900000000000001</v>
      </c>
      <c r="AA82" s="3" t="s">
        <v>173</v>
      </c>
      <c r="AB82" s="261" t="s">
        <v>175</v>
      </c>
    </row>
    <row r="83" spans="1:28" ht="13.9" customHeight="1">
      <c r="A83" s="2" t="s">
        <v>346</v>
      </c>
      <c r="B83" s="2" t="s">
        <v>347</v>
      </c>
      <c r="C83" s="3" t="s">
        <v>171</v>
      </c>
      <c r="D83" s="3" t="s">
        <v>171</v>
      </c>
      <c r="E83" s="4" t="s">
        <v>178</v>
      </c>
      <c r="F83" s="4" t="s">
        <v>178</v>
      </c>
      <c r="G83" s="10" t="s">
        <v>173</v>
      </c>
      <c r="H83" s="17" t="str">
        <f t="shared" si="5"/>
        <v>NITI</v>
      </c>
      <c r="I83" s="2"/>
      <c r="J83" s="11" t="s">
        <v>173</v>
      </c>
      <c r="K83" s="18" t="str">
        <f t="shared" si="6"/>
        <v>NITI, NV</v>
      </c>
      <c r="L83" s="16" t="s">
        <v>173</v>
      </c>
      <c r="M83" s="20" t="str">
        <f t="shared" si="7"/>
        <v>NITI, NV</v>
      </c>
      <c r="N83" s="8" t="str">
        <f t="shared" si="4"/>
        <v>NITI, NV</v>
      </c>
      <c r="O83" s="2"/>
      <c r="P83" s="3">
        <v>4600</v>
      </c>
      <c r="Q83" s="3">
        <v>1690</v>
      </c>
      <c r="R83" s="3">
        <v>12.5</v>
      </c>
      <c r="S83" s="3">
        <v>1.4</v>
      </c>
      <c r="T83" s="3" t="s">
        <v>174</v>
      </c>
      <c r="U83" s="3" t="s">
        <v>173</v>
      </c>
      <c r="V83" s="2"/>
      <c r="W83" s="3" t="s">
        <v>173</v>
      </c>
      <c r="X83" s="2"/>
      <c r="Y83" s="3" t="s">
        <v>171</v>
      </c>
      <c r="Z83" s="3" t="s">
        <v>173</v>
      </c>
      <c r="AA83" s="3" t="s">
        <v>173</v>
      </c>
    </row>
    <row r="84" spans="1:28" ht="13.9" customHeight="1">
      <c r="A84" s="2" t="s">
        <v>348</v>
      </c>
      <c r="B84" s="2" t="s">
        <v>349</v>
      </c>
      <c r="C84" s="3" t="s">
        <v>170</v>
      </c>
      <c r="D84" s="3" t="s">
        <v>171</v>
      </c>
      <c r="E84" s="4" t="s">
        <v>172</v>
      </c>
      <c r="F84" s="4" t="s">
        <v>172</v>
      </c>
      <c r="G84" s="10" t="s">
        <v>173</v>
      </c>
      <c r="H84" s="17" t="str">
        <f t="shared" si="5"/>
        <v>NITI</v>
      </c>
      <c r="I84" s="2"/>
      <c r="J84" s="11" t="s">
        <v>173</v>
      </c>
      <c r="K84" s="18" t="str">
        <f t="shared" si="6"/>
        <v>NITI</v>
      </c>
      <c r="L84" s="16" t="s">
        <v>173</v>
      </c>
      <c r="M84" s="20" t="str">
        <f t="shared" si="7"/>
        <v>NITI</v>
      </c>
      <c r="N84" s="8" t="str">
        <f t="shared" si="4"/>
        <v>NITI</v>
      </c>
      <c r="O84" s="2"/>
      <c r="P84" s="3">
        <v>4350000</v>
      </c>
      <c r="Q84" s="3">
        <v>235000</v>
      </c>
      <c r="R84" s="3">
        <v>12.5</v>
      </c>
      <c r="S84" s="3">
        <v>1.6</v>
      </c>
      <c r="T84" s="3" t="s">
        <v>174</v>
      </c>
      <c r="U84" s="3" t="s">
        <v>173</v>
      </c>
      <c r="V84" s="2"/>
      <c r="W84" s="3" t="s">
        <v>173</v>
      </c>
      <c r="X84" s="2"/>
      <c r="Y84" s="3" t="s">
        <v>171</v>
      </c>
      <c r="Z84" s="3" t="s">
        <v>173</v>
      </c>
      <c r="AA84" s="3" t="s">
        <v>173</v>
      </c>
    </row>
    <row r="85" spans="1:28" ht="13.9" customHeight="1">
      <c r="A85" s="2" t="s">
        <v>350</v>
      </c>
      <c r="B85" s="2" t="s">
        <v>351</v>
      </c>
      <c r="C85" s="3" t="s">
        <v>171</v>
      </c>
      <c r="D85" s="3" t="s">
        <v>171</v>
      </c>
      <c r="E85" s="4" t="s">
        <v>178</v>
      </c>
      <c r="F85" s="4" t="s">
        <v>178</v>
      </c>
      <c r="G85" s="10" t="s">
        <v>173</v>
      </c>
      <c r="H85" s="17" t="str">
        <f t="shared" si="5"/>
        <v>NITI</v>
      </c>
      <c r="I85" s="2"/>
      <c r="J85" s="11" t="s">
        <v>173</v>
      </c>
      <c r="K85" s="18" t="str">
        <f t="shared" si="6"/>
        <v>NITI, NV</v>
      </c>
      <c r="L85" s="16" t="s">
        <v>173</v>
      </c>
      <c r="M85" s="20" t="str">
        <f t="shared" si="7"/>
        <v>NITI, NV</v>
      </c>
      <c r="N85" s="8" t="str">
        <f t="shared" si="4"/>
        <v>NITI, NV</v>
      </c>
      <c r="O85" s="2"/>
      <c r="P85" s="3">
        <v>547000</v>
      </c>
      <c r="Q85" s="3">
        <v>202000</v>
      </c>
      <c r="R85" s="3">
        <v>12.5</v>
      </c>
      <c r="S85" s="3">
        <v>1.3</v>
      </c>
      <c r="T85" s="3" t="s">
        <v>174</v>
      </c>
      <c r="U85" s="3" t="s">
        <v>173</v>
      </c>
      <c r="V85" s="2"/>
      <c r="W85" s="3" t="s">
        <v>173</v>
      </c>
      <c r="X85" s="2"/>
      <c r="Y85" s="3" t="s">
        <v>171</v>
      </c>
      <c r="Z85" s="3" t="s">
        <v>173</v>
      </c>
      <c r="AA85" s="3" t="s">
        <v>173</v>
      </c>
    </row>
    <row r="86" spans="1:28" ht="13.9" customHeight="1">
      <c r="A86" s="2" t="s">
        <v>352</v>
      </c>
      <c r="B86" s="2" t="s">
        <v>353</v>
      </c>
      <c r="C86" s="3" t="s">
        <v>170</v>
      </c>
      <c r="D86" s="3" t="s">
        <v>170</v>
      </c>
      <c r="E86" s="3" t="s">
        <v>170</v>
      </c>
      <c r="F86" s="3" t="s">
        <v>170</v>
      </c>
      <c r="G86" s="10">
        <v>5.7299999999999997E-2</v>
      </c>
      <c r="H86" s="17">
        <f t="shared" si="5"/>
        <v>5.7000000000000002E-2</v>
      </c>
      <c r="I86" s="3" t="s">
        <v>181</v>
      </c>
      <c r="J86" s="11">
        <v>1.91</v>
      </c>
      <c r="K86" s="18">
        <f t="shared" si="6"/>
        <v>1.9</v>
      </c>
      <c r="L86" s="16">
        <v>7.19</v>
      </c>
      <c r="M86" s="20">
        <f t="shared" si="7"/>
        <v>7.2</v>
      </c>
      <c r="N86" s="8">
        <f t="shared" si="4"/>
        <v>126.31578947368421</v>
      </c>
      <c r="O86" s="3" t="s">
        <v>182</v>
      </c>
      <c r="P86" s="3">
        <v>8370000</v>
      </c>
      <c r="Q86" s="3">
        <v>4180000</v>
      </c>
      <c r="R86" s="3">
        <v>12.5</v>
      </c>
      <c r="S86" s="3">
        <v>1.1000000000000001</v>
      </c>
      <c r="T86" s="3" t="s">
        <v>183</v>
      </c>
      <c r="U86" s="3">
        <v>4.8999999999999998E-5</v>
      </c>
      <c r="V86" s="3" t="s">
        <v>199</v>
      </c>
      <c r="W86" s="3">
        <v>1E-3</v>
      </c>
      <c r="X86" s="3" t="s">
        <v>207</v>
      </c>
      <c r="Y86" s="3" t="s">
        <v>171</v>
      </c>
      <c r="Z86" s="3">
        <v>5.7299999999999997E-2</v>
      </c>
      <c r="AA86" s="3">
        <v>1.04</v>
      </c>
    </row>
    <row r="87" spans="1:28" ht="13.9" customHeight="1">
      <c r="A87" s="2" t="s">
        <v>354</v>
      </c>
      <c r="B87" s="2" t="s">
        <v>355</v>
      </c>
      <c r="C87" s="3" t="s">
        <v>171</v>
      </c>
      <c r="D87" s="3" t="s">
        <v>170</v>
      </c>
      <c r="E87" s="4" t="s">
        <v>178</v>
      </c>
      <c r="F87" s="4" t="s">
        <v>178</v>
      </c>
      <c r="G87" s="10">
        <v>1.17E-3</v>
      </c>
      <c r="H87" s="17">
        <f t="shared" si="5"/>
        <v>1.1999999999999999E-3</v>
      </c>
      <c r="I87" s="2"/>
      <c r="J87" s="11" t="s">
        <v>173</v>
      </c>
      <c r="K87" s="18" t="str">
        <f t="shared" si="6"/>
        <v>NV</v>
      </c>
      <c r="L87" s="16" t="s">
        <v>173</v>
      </c>
      <c r="M87" s="20" t="str">
        <f t="shared" si="7"/>
        <v>NV</v>
      </c>
      <c r="N87" s="8" t="str">
        <f t="shared" si="4"/>
        <v>NV</v>
      </c>
      <c r="O87" s="2"/>
      <c r="P87" s="3">
        <v>0</v>
      </c>
      <c r="Q87" s="3" t="s">
        <v>173</v>
      </c>
      <c r="R87" s="3">
        <v>12.5</v>
      </c>
      <c r="S87" s="3" t="s">
        <v>173</v>
      </c>
      <c r="T87" s="2"/>
      <c r="U87" s="3">
        <v>2.3999999999999998E-3</v>
      </c>
      <c r="V87" s="3" t="s">
        <v>184</v>
      </c>
      <c r="W87" s="3">
        <v>2.0000000000000002E-5</v>
      </c>
      <c r="X87" s="3" t="s">
        <v>184</v>
      </c>
      <c r="Y87" s="3" t="s">
        <v>171</v>
      </c>
      <c r="Z87" s="3">
        <v>1.17E-3</v>
      </c>
      <c r="AA87" s="3">
        <v>2.0899999999999998E-2</v>
      </c>
    </row>
    <row r="88" spans="1:28" ht="13.9" customHeight="1">
      <c r="A88" s="2" t="s">
        <v>356</v>
      </c>
      <c r="B88" s="2" t="s">
        <v>357</v>
      </c>
      <c r="C88" s="3" t="s">
        <v>171</v>
      </c>
      <c r="D88" s="3" t="s">
        <v>171</v>
      </c>
      <c r="E88" s="4" t="s">
        <v>178</v>
      </c>
      <c r="F88" s="4" t="s">
        <v>178</v>
      </c>
      <c r="G88" s="10" t="s">
        <v>173</v>
      </c>
      <c r="H88" s="17" t="str">
        <f t="shared" si="5"/>
        <v>NITI</v>
      </c>
      <c r="I88" s="2"/>
      <c r="J88" s="11" t="s">
        <v>173</v>
      </c>
      <c r="K88" s="18" t="str">
        <f t="shared" si="6"/>
        <v>NITI, NV</v>
      </c>
      <c r="L88" s="16" t="s">
        <v>173</v>
      </c>
      <c r="M88" s="20" t="str">
        <f t="shared" si="7"/>
        <v>NITI, NV</v>
      </c>
      <c r="N88" s="8" t="str">
        <f t="shared" si="4"/>
        <v>NITI, NV</v>
      </c>
      <c r="O88" s="2"/>
      <c r="P88" s="3">
        <v>1.84</v>
      </c>
      <c r="Q88" s="3">
        <v>1.76</v>
      </c>
      <c r="R88" s="3">
        <v>12.5</v>
      </c>
      <c r="S88" s="3" t="s">
        <v>173</v>
      </c>
      <c r="T88" s="2"/>
      <c r="U88" s="3" t="s">
        <v>173</v>
      </c>
      <c r="V88" s="2"/>
      <c r="W88" s="3" t="s">
        <v>173</v>
      </c>
      <c r="X88" s="2"/>
      <c r="Y88" s="3" t="s">
        <v>171</v>
      </c>
      <c r="Z88" s="3" t="s">
        <v>173</v>
      </c>
      <c r="AA88" s="3" t="s">
        <v>173</v>
      </c>
    </row>
    <row r="89" spans="1:28" ht="13.9" customHeight="1">
      <c r="A89" s="2" t="s">
        <v>358</v>
      </c>
      <c r="B89" s="2" t="s">
        <v>359</v>
      </c>
      <c r="C89" s="3" t="s">
        <v>171</v>
      </c>
      <c r="D89" s="3" t="s">
        <v>171</v>
      </c>
      <c r="E89" s="4" t="s">
        <v>178</v>
      </c>
      <c r="F89" s="4" t="s">
        <v>178</v>
      </c>
      <c r="G89" s="10" t="s">
        <v>173</v>
      </c>
      <c r="H89" s="17" t="str">
        <f t="shared" si="5"/>
        <v>NITI</v>
      </c>
      <c r="I89" s="2"/>
      <c r="J89" s="11" t="s">
        <v>173</v>
      </c>
      <c r="K89" s="18" t="str">
        <f t="shared" si="6"/>
        <v>NITI, NV</v>
      </c>
      <c r="L89" s="16" t="s">
        <v>173</v>
      </c>
      <c r="M89" s="20" t="str">
        <f t="shared" si="7"/>
        <v>NITI, NV</v>
      </c>
      <c r="N89" s="8" t="str">
        <f t="shared" si="4"/>
        <v>NITI, NV</v>
      </c>
      <c r="O89" s="2"/>
      <c r="P89" s="3">
        <v>4.09</v>
      </c>
      <c r="Q89" s="3">
        <v>4.0899999999999999E-2</v>
      </c>
      <c r="R89" s="3">
        <v>12.5</v>
      </c>
      <c r="S89" s="3" t="s">
        <v>173</v>
      </c>
      <c r="T89" s="2"/>
      <c r="U89" s="3" t="s">
        <v>173</v>
      </c>
      <c r="V89" s="2"/>
      <c r="W89" s="3" t="s">
        <v>173</v>
      </c>
      <c r="X89" s="2"/>
      <c r="Y89" s="3" t="s">
        <v>171</v>
      </c>
      <c r="Z89" s="3" t="s">
        <v>173</v>
      </c>
      <c r="AA89" s="3" t="s">
        <v>173</v>
      </c>
    </row>
    <row r="90" spans="1:28" ht="13.9" customHeight="1">
      <c r="A90" s="2" t="s">
        <v>360</v>
      </c>
      <c r="B90" s="2" t="s">
        <v>361</v>
      </c>
      <c r="C90" s="3" t="s">
        <v>170</v>
      </c>
      <c r="D90" s="3" t="s">
        <v>170</v>
      </c>
      <c r="E90" s="3" t="s">
        <v>170</v>
      </c>
      <c r="F90" s="3" t="s">
        <v>170</v>
      </c>
      <c r="G90" s="10">
        <v>0.41699999999999998</v>
      </c>
      <c r="H90" s="17">
        <f t="shared" si="5"/>
        <v>0.42</v>
      </c>
      <c r="I90" s="3" t="s">
        <v>194</v>
      </c>
      <c r="J90" s="11">
        <v>13.9</v>
      </c>
      <c r="K90" s="18">
        <f t="shared" si="6"/>
        <v>14</v>
      </c>
      <c r="L90" s="16">
        <v>91.1</v>
      </c>
      <c r="M90" s="20">
        <f t="shared" si="7"/>
        <v>91</v>
      </c>
      <c r="N90" s="8">
        <f t="shared" si="4"/>
        <v>216.66666666666669</v>
      </c>
      <c r="O90" s="3" t="s">
        <v>182</v>
      </c>
      <c r="P90" s="3">
        <v>74100</v>
      </c>
      <c r="Q90" s="3">
        <v>34200</v>
      </c>
      <c r="R90" s="3">
        <v>12.5</v>
      </c>
      <c r="S90" s="3">
        <v>0.6</v>
      </c>
      <c r="T90" s="3" t="s">
        <v>183</v>
      </c>
      <c r="U90" s="3" t="s">
        <v>173</v>
      </c>
      <c r="V90" s="2"/>
      <c r="W90" s="3">
        <v>4.0000000000000002E-4</v>
      </c>
      <c r="X90" s="3" t="s">
        <v>191</v>
      </c>
      <c r="Y90" s="3" t="s">
        <v>171</v>
      </c>
      <c r="Z90" s="3" t="s">
        <v>173</v>
      </c>
      <c r="AA90" s="3">
        <v>0.41699999999999998</v>
      </c>
    </row>
    <row r="91" spans="1:28" ht="13.9" customHeight="1">
      <c r="A91" s="2" t="s">
        <v>362</v>
      </c>
      <c r="B91" s="2" t="s">
        <v>363</v>
      </c>
      <c r="C91" s="3" t="s">
        <v>170</v>
      </c>
      <c r="D91" s="3" t="s">
        <v>171</v>
      </c>
      <c r="E91" s="4" t="s">
        <v>172</v>
      </c>
      <c r="F91" s="4" t="s">
        <v>172</v>
      </c>
      <c r="G91" s="10" t="s">
        <v>173</v>
      </c>
      <c r="H91" s="17" t="str">
        <f t="shared" si="5"/>
        <v>NITI</v>
      </c>
      <c r="I91" s="2"/>
      <c r="J91" s="11" t="s">
        <v>173</v>
      </c>
      <c r="K91" s="18" t="str">
        <f t="shared" si="6"/>
        <v>NITI</v>
      </c>
      <c r="L91" s="16" t="s">
        <v>173</v>
      </c>
      <c r="M91" s="20" t="str">
        <f t="shared" si="7"/>
        <v>NITI</v>
      </c>
      <c r="N91" s="8" t="str">
        <f t="shared" si="4"/>
        <v>NITI</v>
      </c>
      <c r="O91" s="2"/>
      <c r="P91" s="3">
        <v>5150000</v>
      </c>
      <c r="Q91" s="3">
        <v>2220000</v>
      </c>
      <c r="R91" s="3">
        <v>12.5</v>
      </c>
      <c r="S91" s="3" t="s">
        <v>173</v>
      </c>
      <c r="T91" s="2"/>
      <c r="U91" s="3" t="s">
        <v>173</v>
      </c>
      <c r="V91" s="2"/>
      <c r="W91" s="3" t="s">
        <v>173</v>
      </c>
      <c r="X91" s="2"/>
      <c r="Y91" s="3" t="s">
        <v>171</v>
      </c>
      <c r="Z91" s="3" t="s">
        <v>173</v>
      </c>
      <c r="AA91" s="3" t="s">
        <v>173</v>
      </c>
    </row>
    <row r="92" spans="1:28" ht="13.9" customHeight="1">
      <c r="A92" s="2" t="s">
        <v>364</v>
      </c>
      <c r="B92" s="2" t="s">
        <v>365</v>
      </c>
      <c r="C92" s="3" t="s">
        <v>171</v>
      </c>
      <c r="D92" s="3" t="s">
        <v>171</v>
      </c>
      <c r="E92" s="4" t="s">
        <v>178</v>
      </c>
      <c r="F92" s="4" t="s">
        <v>178</v>
      </c>
      <c r="G92" s="10" t="s">
        <v>173</v>
      </c>
      <c r="H92" s="17" t="str">
        <f t="shared" si="5"/>
        <v>NITI</v>
      </c>
      <c r="I92" s="2"/>
      <c r="J92" s="11" t="s">
        <v>173</v>
      </c>
      <c r="K92" s="18" t="str">
        <f t="shared" si="6"/>
        <v>NITI, NV</v>
      </c>
      <c r="L92" s="16" t="s">
        <v>173</v>
      </c>
      <c r="M92" s="20" t="str">
        <f t="shared" si="7"/>
        <v>NITI, NV</v>
      </c>
      <c r="N92" s="8" t="str">
        <f t="shared" si="4"/>
        <v>NITI, NV</v>
      </c>
      <c r="O92" s="2"/>
      <c r="P92" s="3">
        <v>1230000</v>
      </c>
      <c r="Q92" s="3">
        <v>493000</v>
      </c>
      <c r="R92" s="3">
        <v>12.5</v>
      </c>
      <c r="S92" s="3" t="s">
        <v>173</v>
      </c>
      <c r="T92" s="2"/>
      <c r="U92" s="3" t="s">
        <v>173</v>
      </c>
      <c r="V92" s="2"/>
      <c r="W92" s="3" t="s">
        <v>173</v>
      </c>
      <c r="X92" s="2"/>
      <c r="Y92" s="3" t="s">
        <v>171</v>
      </c>
      <c r="Z92" s="3" t="s">
        <v>173</v>
      </c>
      <c r="AA92" s="3" t="s">
        <v>173</v>
      </c>
    </row>
    <row r="93" spans="1:28" ht="13.9" customHeight="1">
      <c r="A93" s="2" t="s">
        <v>366</v>
      </c>
      <c r="B93" s="2" t="s">
        <v>367</v>
      </c>
      <c r="C93" s="3" t="s">
        <v>170</v>
      </c>
      <c r="D93" s="3" t="s">
        <v>170</v>
      </c>
      <c r="E93" s="3" t="s">
        <v>170</v>
      </c>
      <c r="F93" s="3" t="s">
        <v>170</v>
      </c>
      <c r="G93" s="10">
        <v>8.5100000000000002E-3</v>
      </c>
      <c r="H93" s="17">
        <f t="shared" si="5"/>
        <v>8.5000000000000006E-3</v>
      </c>
      <c r="I93" s="3" t="s">
        <v>181</v>
      </c>
      <c r="J93" s="11">
        <v>0.28399999999999997</v>
      </c>
      <c r="K93" s="18">
        <f t="shared" si="6"/>
        <v>0.28000000000000003</v>
      </c>
      <c r="L93" s="16">
        <v>31.7</v>
      </c>
      <c r="M93" s="20">
        <f t="shared" si="7"/>
        <v>32</v>
      </c>
      <c r="N93" s="8">
        <f t="shared" si="4"/>
        <v>3764.705882352941</v>
      </c>
      <c r="O93" s="3" t="s">
        <v>182</v>
      </c>
      <c r="P93" s="3">
        <v>11900000</v>
      </c>
      <c r="Q93" s="3">
        <v>4610000</v>
      </c>
      <c r="R93" s="3">
        <v>12.5</v>
      </c>
      <c r="S93" s="3">
        <v>2.7</v>
      </c>
      <c r="T93" s="3" t="s">
        <v>183</v>
      </c>
      <c r="U93" s="3">
        <v>3.3E-4</v>
      </c>
      <c r="V93" s="3" t="s">
        <v>184</v>
      </c>
      <c r="W93" s="3" t="s">
        <v>173</v>
      </c>
      <c r="X93" s="2"/>
      <c r="Y93" s="3" t="s">
        <v>171</v>
      </c>
      <c r="Z93" s="3">
        <v>8.5100000000000002E-3</v>
      </c>
      <c r="AA93" s="3" t="s">
        <v>173</v>
      </c>
    </row>
    <row r="94" spans="1:28" ht="13.9" customHeight="1">
      <c r="A94" s="2" t="s">
        <v>368</v>
      </c>
      <c r="B94" s="2" t="s">
        <v>369</v>
      </c>
      <c r="C94" s="3" t="s">
        <v>171</v>
      </c>
      <c r="D94" s="3" t="s">
        <v>170</v>
      </c>
      <c r="E94" s="4" t="s">
        <v>178</v>
      </c>
      <c r="F94" s="4" t="s">
        <v>178</v>
      </c>
      <c r="G94" s="10">
        <v>1.17</v>
      </c>
      <c r="H94" s="17">
        <f t="shared" si="5"/>
        <v>1.2</v>
      </c>
      <c r="I94" s="2"/>
      <c r="J94" s="11" t="s">
        <v>173</v>
      </c>
      <c r="K94" s="18" t="str">
        <f t="shared" si="6"/>
        <v>NV</v>
      </c>
      <c r="L94" s="16" t="s">
        <v>173</v>
      </c>
      <c r="M94" s="20" t="str">
        <f t="shared" si="7"/>
        <v>NV</v>
      </c>
      <c r="N94" s="8" t="str">
        <f t="shared" si="4"/>
        <v>NV</v>
      </c>
      <c r="O94" s="2"/>
      <c r="P94" s="3">
        <v>2.98</v>
      </c>
      <c r="Q94" s="3">
        <v>0.59199999999999997</v>
      </c>
      <c r="R94" s="3">
        <v>12.5</v>
      </c>
      <c r="S94" s="3">
        <v>0.3</v>
      </c>
      <c r="T94" s="3" t="s">
        <v>174</v>
      </c>
      <c r="U94" s="3">
        <v>2.3999999999999999E-6</v>
      </c>
      <c r="V94" s="3" t="s">
        <v>199</v>
      </c>
      <c r="W94" s="3" t="s">
        <v>173</v>
      </c>
      <c r="X94" s="2"/>
      <c r="Y94" s="3" t="s">
        <v>171</v>
      </c>
      <c r="Z94" s="3">
        <v>1.17</v>
      </c>
      <c r="AA94" s="3" t="s">
        <v>173</v>
      </c>
    </row>
    <row r="95" spans="1:28" ht="13.9" customHeight="1">
      <c r="A95" s="2" t="s">
        <v>370</v>
      </c>
      <c r="B95" s="2" t="s">
        <v>371</v>
      </c>
      <c r="C95" s="3" t="s">
        <v>170</v>
      </c>
      <c r="D95" s="3" t="s">
        <v>170</v>
      </c>
      <c r="E95" s="3" t="s">
        <v>170</v>
      </c>
      <c r="F95" s="3" t="s">
        <v>170</v>
      </c>
      <c r="G95" s="10">
        <v>4.5300000000000003E-5</v>
      </c>
      <c r="H95" s="17">
        <f t="shared" si="5"/>
        <v>4.5000000000000003E-5</v>
      </c>
      <c r="I95" s="3" t="s">
        <v>181</v>
      </c>
      <c r="J95" s="11">
        <v>1.5100000000000001E-3</v>
      </c>
      <c r="K95" s="18">
        <f t="shared" si="6"/>
        <v>1.5E-3</v>
      </c>
      <c r="L95" s="16">
        <v>4.95E-4</v>
      </c>
      <c r="M95" s="20">
        <f t="shared" si="7"/>
        <v>5.0000000000000001E-4</v>
      </c>
      <c r="N95" s="8">
        <f t="shared" si="4"/>
        <v>11.111111111111111</v>
      </c>
      <c r="O95" s="3" t="s">
        <v>182</v>
      </c>
      <c r="P95" s="3">
        <v>182000000</v>
      </c>
      <c r="Q95" s="3">
        <v>2010000000</v>
      </c>
      <c r="R95" s="3">
        <v>12.5</v>
      </c>
      <c r="S95" s="3">
        <v>6.5</v>
      </c>
      <c r="T95" s="3" t="s">
        <v>174</v>
      </c>
      <c r="U95" s="3">
        <v>6.2E-2</v>
      </c>
      <c r="V95" s="3" t="s">
        <v>184</v>
      </c>
      <c r="W95" s="3" t="s">
        <v>173</v>
      </c>
      <c r="X95" s="2"/>
      <c r="Y95" s="3" t="s">
        <v>171</v>
      </c>
      <c r="Z95" s="3">
        <v>4.5300000000000003E-5</v>
      </c>
      <c r="AA95" s="3" t="s">
        <v>173</v>
      </c>
    </row>
    <row r="96" spans="1:28" ht="13.9" customHeight="1">
      <c r="A96" s="2" t="s">
        <v>372</v>
      </c>
      <c r="B96" s="2" t="s">
        <v>373</v>
      </c>
      <c r="C96" s="3" t="s">
        <v>170</v>
      </c>
      <c r="D96" s="3" t="s">
        <v>171</v>
      </c>
      <c r="E96" s="4" t="s">
        <v>172</v>
      </c>
      <c r="F96" s="4" t="s">
        <v>172</v>
      </c>
      <c r="G96" s="10" t="s">
        <v>173</v>
      </c>
      <c r="H96" s="17" t="str">
        <f t="shared" si="5"/>
        <v>NITI</v>
      </c>
      <c r="I96" s="2"/>
      <c r="J96" s="11" t="s">
        <v>173</v>
      </c>
      <c r="K96" s="18" t="str">
        <f t="shared" si="6"/>
        <v>NITI</v>
      </c>
      <c r="L96" s="16" t="s">
        <v>173</v>
      </c>
      <c r="M96" s="20" t="str">
        <f t="shared" si="7"/>
        <v>NITI</v>
      </c>
      <c r="N96" s="8" t="str">
        <f t="shared" si="4"/>
        <v>NITI</v>
      </c>
      <c r="O96" s="2"/>
      <c r="P96" s="3">
        <v>4080000</v>
      </c>
      <c r="Q96" s="3">
        <v>339000000</v>
      </c>
      <c r="R96" s="3">
        <v>12.5</v>
      </c>
      <c r="S96" s="3" t="s">
        <v>173</v>
      </c>
      <c r="T96" s="2"/>
      <c r="U96" s="3" t="s">
        <v>173</v>
      </c>
      <c r="V96" s="2"/>
      <c r="W96" s="3" t="s">
        <v>173</v>
      </c>
      <c r="X96" s="2"/>
      <c r="Y96" s="3" t="s">
        <v>171</v>
      </c>
      <c r="Z96" s="3" t="s">
        <v>173</v>
      </c>
      <c r="AA96" s="3" t="s">
        <v>173</v>
      </c>
    </row>
    <row r="97" spans="1:27" ht="13.9" customHeight="1">
      <c r="A97" s="2" t="s">
        <v>374</v>
      </c>
      <c r="B97" s="2" t="s">
        <v>375</v>
      </c>
      <c r="C97" s="3" t="s">
        <v>171</v>
      </c>
      <c r="D97" s="3" t="s">
        <v>171</v>
      </c>
      <c r="E97" s="4" t="s">
        <v>178</v>
      </c>
      <c r="F97" s="4" t="s">
        <v>178</v>
      </c>
      <c r="G97" s="10" t="s">
        <v>173</v>
      </c>
      <c r="H97" s="17" t="str">
        <f t="shared" si="5"/>
        <v>NITI</v>
      </c>
      <c r="I97" s="2"/>
      <c r="J97" s="11" t="s">
        <v>173</v>
      </c>
      <c r="K97" s="18" t="str">
        <f t="shared" si="6"/>
        <v>NITI, NV</v>
      </c>
      <c r="L97" s="16" t="s">
        <v>173</v>
      </c>
      <c r="M97" s="20" t="str">
        <f t="shared" si="7"/>
        <v>NITI, NV</v>
      </c>
      <c r="N97" s="8" t="str">
        <f t="shared" si="4"/>
        <v>NITI, NV</v>
      </c>
      <c r="O97" s="2"/>
      <c r="P97" s="3">
        <v>4.8</v>
      </c>
      <c r="Q97" s="3">
        <v>7.6499999999999997E-3</v>
      </c>
      <c r="R97" s="3">
        <v>12.5</v>
      </c>
      <c r="S97" s="3">
        <v>0.6</v>
      </c>
      <c r="T97" s="3" t="s">
        <v>174</v>
      </c>
      <c r="U97" s="3" t="s">
        <v>173</v>
      </c>
      <c r="V97" s="2"/>
      <c r="W97" s="3" t="s">
        <v>173</v>
      </c>
      <c r="X97" s="2"/>
      <c r="Y97" s="3" t="s">
        <v>171</v>
      </c>
      <c r="Z97" s="3" t="s">
        <v>173</v>
      </c>
      <c r="AA97" s="3" t="s">
        <v>173</v>
      </c>
    </row>
    <row r="98" spans="1:27" ht="13.9" customHeight="1">
      <c r="A98" s="2" t="s">
        <v>376</v>
      </c>
      <c r="B98" s="2" t="s">
        <v>377</v>
      </c>
      <c r="C98" s="3" t="s">
        <v>228</v>
      </c>
      <c r="D98" s="3" t="s">
        <v>170</v>
      </c>
      <c r="E98" s="4" t="s">
        <v>178</v>
      </c>
      <c r="F98" s="4" t="s">
        <v>178</v>
      </c>
      <c r="G98" s="10">
        <v>20.9</v>
      </c>
      <c r="H98" s="17">
        <f t="shared" si="5"/>
        <v>21</v>
      </c>
      <c r="I98" s="2"/>
      <c r="J98" s="11" t="s">
        <v>173</v>
      </c>
      <c r="K98" s="18" t="str">
        <f t="shared" si="6"/>
        <v>NV</v>
      </c>
      <c r="L98" s="16" t="s">
        <v>173</v>
      </c>
      <c r="M98" s="20" t="str">
        <f t="shared" si="7"/>
        <v>NV</v>
      </c>
      <c r="N98" s="8" t="str">
        <f t="shared" si="4"/>
        <v>NV</v>
      </c>
      <c r="O98" s="2"/>
      <c r="P98" s="3" t="s">
        <v>173</v>
      </c>
      <c r="Q98" s="3" t="s">
        <v>173</v>
      </c>
      <c r="R98" s="3">
        <v>12.5</v>
      </c>
      <c r="S98" s="3" t="s">
        <v>173</v>
      </c>
      <c r="T98" s="2"/>
      <c r="U98" s="3" t="s">
        <v>173</v>
      </c>
      <c r="V98" s="2"/>
      <c r="W98" s="3">
        <v>0.02</v>
      </c>
      <c r="X98" s="3" t="s">
        <v>314</v>
      </c>
      <c r="Y98" s="3" t="s">
        <v>171</v>
      </c>
      <c r="Z98" s="3" t="s">
        <v>173</v>
      </c>
      <c r="AA98" s="3">
        <v>20.9</v>
      </c>
    </row>
    <row r="99" spans="1:27" ht="13.9" customHeight="1">
      <c r="A99" s="2" t="s">
        <v>378</v>
      </c>
      <c r="B99" s="2" t="s">
        <v>379</v>
      </c>
      <c r="C99" s="3" t="s">
        <v>170</v>
      </c>
      <c r="D99" s="3" t="s">
        <v>170</v>
      </c>
      <c r="E99" s="3" t="s">
        <v>170</v>
      </c>
      <c r="F99" s="2"/>
      <c r="G99" s="10">
        <v>20.9</v>
      </c>
      <c r="H99" s="17">
        <f t="shared" si="5"/>
        <v>21</v>
      </c>
      <c r="I99" s="2"/>
      <c r="J99" s="11">
        <v>695</v>
      </c>
      <c r="K99" s="18">
        <f t="shared" si="6"/>
        <v>700</v>
      </c>
      <c r="L99" s="16" t="s">
        <v>173</v>
      </c>
      <c r="M99" s="20" t="str">
        <f t="shared" si="7"/>
        <v>NV</v>
      </c>
      <c r="N99" s="8" t="str">
        <f t="shared" si="4"/>
        <v>NV</v>
      </c>
      <c r="O99" s="2"/>
      <c r="P99" s="3">
        <v>6300000</v>
      </c>
      <c r="Q99" s="3" t="s">
        <v>173</v>
      </c>
      <c r="R99" s="3">
        <v>12.5</v>
      </c>
      <c r="S99" s="3" t="s">
        <v>173</v>
      </c>
      <c r="T99" s="2"/>
      <c r="U99" s="3" t="s">
        <v>173</v>
      </c>
      <c r="V99" s="2"/>
      <c r="W99" s="3">
        <v>0.02</v>
      </c>
      <c r="X99" s="3" t="s">
        <v>207</v>
      </c>
      <c r="Y99" s="3" t="s">
        <v>171</v>
      </c>
      <c r="Z99" s="3" t="s">
        <v>173</v>
      </c>
      <c r="AA99" s="3">
        <v>20.9</v>
      </c>
    </row>
    <row r="100" spans="1:27" ht="13.9" customHeight="1">
      <c r="A100" s="2" t="s">
        <v>380</v>
      </c>
      <c r="B100" s="2" t="s">
        <v>381</v>
      </c>
      <c r="C100" s="3" t="s">
        <v>170</v>
      </c>
      <c r="D100" s="3" t="s">
        <v>170</v>
      </c>
      <c r="E100" s="3" t="s">
        <v>170</v>
      </c>
      <c r="F100" s="2"/>
      <c r="G100" s="10">
        <v>13.6</v>
      </c>
      <c r="H100" s="17">
        <f t="shared" si="5"/>
        <v>14</v>
      </c>
      <c r="I100" s="2"/>
      <c r="J100" s="11">
        <v>452</v>
      </c>
      <c r="K100" s="18">
        <f t="shared" si="6"/>
        <v>450</v>
      </c>
      <c r="L100" s="16" t="s">
        <v>173</v>
      </c>
      <c r="M100" s="20" t="str">
        <f t="shared" si="7"/>
        <v>NV</v>
      </c>
      <c r="N100" s="8" t="str">
        <f t="shared" si="4"/>
        <v>NV</v>
      </c>
      <c r="O100" s="2"/>
      <c r="P100" s="3">
        <v>133000000000</v>
      </c>
      <c r="Q100" s="3" t="s">
        <v>173</v>
      </c>
      <c r="R100" s="3">
        <v>12.5</v>
      </c>
      <c r="S100" s="3" t="s">
        <v>173</v>
      </c>
      <c r="T100" s="2"/>
      <c r="U100" s="3" t="s">
        <v>173</v>
      </c>
      <c r="V100" s="2"/>
      <c r="W100" s="3">
        <v>1.2999999999999999E-2</v>
      </c>
      <c r="X100" s="3" t="s">
        <v>199</v>
      </c>
      <c r="Y100" s="3" t="s">
        <v>171</v>
      </c>
      <c r="Z100" s="3" t="s">
        <v>173</v>
      </c>
      <c r="AA100" s="3">
        <v>13.6</v>
      </c>
    </row>
    <row r="101" spans="1:27" ht="13.9" customHeight="1">
      <c r="A101" s="2" t="s">
        <v>382</v>
      </c>
      <c r="B101" s="2" t="s">
        <v>383</v>
      </c>
      <c r="C101" s="3" t="s">
        <v>228</v>
      </c>
      <c r="D101" s="3" t="s">
        <v>170</v>
      </c>
      <c r="E101" s="4" t="s">
        <v>178</v>
      </c>
      <c r="F101" s="4" t="s">
        <v>178</v>
      </c>
      <c r="G101" s="10">
        <v>2.01E-2</v>
      </c>
      <c r="H101" s="17">
        <f t="shared" si="5"/>
        <v>0.02</v>
      </c>
      <c r="I101" s="2"/>
      <c r="J101" s="11" t="s">
        <v>173</v>
      </c>
      <c r="K101" s="18" t="str">
        <f t="shared" si="6"/>
        <v>NV</v>
      </c>
      <c r="L101" s="16" t="s">
        <v>173</v>
      </c>
      <c r="M101" s="20" t="str">
        <f t="shared" si="7"/>
        <v>NV</v>
      </c>
      <c r="N101" s="8" t="str">
        <f t="shared" si="4"/>
        <v>NV</v>
      </c>
      <c r="O101" s="2"/>
      <c r="P101" s="3" t="s">
        <v>173</v>
      </c>
      <c r="Q101" s="3" t="s">
        <v>173</v>
      </c>
      <c r="R101" s="3">
        <v>12.5</v>
      </c>
      <c r="S101" s="3" t="s">
        <v>173</v>
      </c>
      <c r="T101" s="2"/>
      <c r="U101" s="3">
        <v>1.3999999999999999E-4</v>
      </c>
      <c r="V101" s="3" t="s">
        <v>199</v>
      </c>
      <c r="W101" s="3" t="s">
        <v>173</v>
      </c>
      <c r="X101" s="2"/>
      <c r="Y101" s="3" t="s">
        <v>171</v>
      </c>
      <c r="Z101" s="3">
        <v>2.01E-2</v>
      </c>
      <c r="AA101" s="3" t="s">
        <v>173</v>
      </c>
    </row>
    <row r="102" spans="1:27" ht="13.9" customHeight="1">
      <c r="A102" s="2" t="s">
        <v>384</v>
      </c>
      <c r="B102" s="2" t="s">
        <v>385</v>
      </c>
      <c r="C102" s="3" t="s">
        <v>170</v>
      </c>
      <c r="D102" s="3" t="s">
        <v>170</v>
      </c>
      <c r="E102" s="3" t="s">
        <v>170</v>
      </c>
      <c r="F102" s="3" t="s">
        <v>170</v>
      </c>
      <c r="G102" s="10">
        <v>6.2600000000000003E-2</v>
      </c>
      <c r="H102" s="17">
        <f t="shared" si="5"/>
        <v>6.3E-2</v>
      </c>
      <c r="I102" s="3" t="s">
        <v>194</v>
      </c>
      <c r="J102" s="11">
        <v>2.09</v>
      </c>
      <c r="K102" s="18">
        <f t="shared" si="6"/>
        <v>2.1</v>
      </c>
      <c r="L102" s="16">
        <v>3.53</v>
      </c>
      <c r="M102" s="20">
        <f t="shared" si="7"/>
        <v>3.5</v>
      </c>
      <c r="N102" s="8">
        <f t="shared" si="4"/>
        <v>55.555555555555557</v>
      </c>
      <c r="O102" s="3" t="s">
        <v>182</v>
      </c>
      <c r="P102" s="3">
        <v>255000000</v>
      </c>
      <c r="Q102" s="3">
        <v>122000000</v>
      </c>
      <c r="R102" s="3">
        <v>12.5</v>
      </c>
      <c r="S102" s="3" t="s">
        <v>173</v>
      </c>
      <c r="T102" s="2"/>
      <c r="U102" s="3" t="s">
        <v>173</v>
      </c>
      <c r="V102" s="2"/>
      <c r="W102" s="3">
        <v>6.0000000000000002E-5</v>
      </c>
      <c r="X102" s="3" t="s">
        <v>191</v>
      </c>
      <c r="Y102" s="3" t="s">
        <v>171</v>
      </c>
      <c r="Z102" s="3" t="s">
        <v>173</v>
      </c>
      <c r="AA102" s="3">
        <v>6.2600000000000003E-2</v>
      </c>
    </row>
    <row r="103" spans="1:27" ht="13.9" customHeight="1">
      <c r="A103" s="2" t="s">
        <v>386</v>
      </c>
      <c r="B103" s="2" t="s">
        <v>387</v>
      </c>
      <c r="C103" s="3" t="s">
        <v>170</v>
      </c>
      <c r="D103" s="3" t="s">
        <v>171</v>
      </c>
      <c r="E103" s="4" t="s">
        <v>172</v>
      </c>
      <c r="F103" s="4" t="s">
        <v>172</v>
      </c>
      <c r="G103" s="10" t="s">
        <v>173</v>
      </c>
      <c r="H103" s="17" t="str">
        <f t="shared" si="5"/>
        <v>NITI</v>
      </c>
      <c r="I103" s="2"/>
      <c r="J103" s="11" t="s">
        <v>173</v>
      </c>
      <c r="K103" s="18" t="str">
        <f t="shared" si="6"/>
        <v>NITI</v>
      </c>
      <c r="L103" s="16" t="s">
        <v>173</v>
      </c>
      <c r="M103" s="20" t="str">
        <f t="shared" si="7"/>
        <v>NITI</v>
      </c>
      <c r="N103" s="8" t="str">
        <f t="shared" si="4"/>
        <v>NITI</v>
      </c>
      <c r="O103" s="2"/>
      <c r="P103" s="3">
        <v>26700000</v>
      </c>
      <c r="Q103" s="3">
        <v>18700000</v>
      </c>
      <c r="R103" s="3">
        <v>12.5</v>
      </c>
      <c r="S103" s="3" t="s">
        <v>173</v>
      </c>
      <c r="T103" s="2"/>
      <c r="U103" s="3" t="s">
        <v>173</v>
      </c>
      <c r="V103" s="2"/>
      <c r="W103" s="3" t="s">
        <v>173</v>
      </c>
      <c r="X103" s="2"/>
      <c r="Y103" s="3" t="s">
        <v>171</v>
      </c>
      <c r="Z103" s="3" t="s">
        <v>173</v>
      </c>
      <c r="AA103" s="3" t="s">
        <v>173</v>
      </c>
    </row>
    <row r="104" spans="1:27" ht="13.9" customHeight="1">
      <c r="A104" s="2" t="s">
        <v>388</v>
      </c>
      <c r="B104" s="2" t="s">
        <v>389</v>
      </c>
      <c r="C104" s="3" t="s">
        <v>170</v>
      </c>
      <c r="D104" s="3" t="s">
        <v>171</v>
      </c>
      <c r="E104" s="4" t="s">
        <v>172</v>
      </c>
      <c r="F104" s="4" t="s">
        <v>172</v>
      </c>
      <c r="G104" s="10" t="s">
        <v>173</v>
      </c>
      <c r="H104" s="17" t="str">
        <f t="shared" si="5"/>
        <v>NITI</v>
      </c>
      <c r="I104" s="2"/>
      <c r="J104" s="11" t="s">
        <v>173</v>
      </c>
      <c r="K104" s="18" t="str">
        <f t="shared" si="6"/>
        <v>NITI</v>
      </c>
      <c r="L104" s="16" t="s">
        <v>173</v>
      </c>
      <c r="M104" s="20" t="str">
        <f t="shared" si="7"/>
        <v>NITI</v>
      </c>
      <c r="N104" s="8" t="str">
        <f t="shared" si="4"/>
        <v>NITI</v>
      </c>
      <c r="O104" s="2"/>
      <c r="P104" s="3">
        <v>26700000</v>
      </c>
      <c r="Q104" s="3">
        <v>6740000</v>
      </c>
      <c r="R104" s="3">
        <v>12.5</v>
      </c>
      <c r="S104" s="3" t="s">
        <v>173</v>
      </c>
      <c r="T104" s="2"/>
      <c r="U104" s="3" t="s">
        <v>173</v>
      </c>
      <c r="V104" s="2"/>
      <c r="W104" s="3" t="s">
        <v>173</v>
      </c>
      <c r="X104" s="2"/>
      <c r="Y104" s="3" t="s">
        <v>171</v>
      </c>
      <c r="Z104" s="3" t="s">
        <v>173</v>
      </c>
      <c r="AA104" s="3" t="s">
        <v>173</v>
      </c>
    </row>
    <row r="105" spans="1:27" ht="13.9" customHeight="1">
      <c r="A105" s="2" t="s">
        <v>390</v>
      </c>
      <c r="B105" s="2" t="s">
        <v>391</v>
      </c>
      <c r="C105" s="3" t="s">
        <v>171</v>
      </c>
      <c r="D105" s="3" t="s">
        <v>171</v>
      </c>
      <c r="E105" s="4" t="s">
        <v>178</v>
      </c>
      <c r="F105" s="4" t="s">
        <v>178</v>
      </c>
      <c r="G105" s="10" t="s">
        <v>173</v>
      </c>
      <c r="H105" s="17" t="str">
        <f t="shared" si="5"/>
        <v>NITI</v>
      </c>
      <c r="I105" s="2"/>
      <c r="J105" s="11" t="s">
        <v>173</v>
      </c>
      <c r="K105" s="18" t="str">
        <f t="shared" si="6"/>
        <v>NITI, NV</v>
      </c>
      <c r="L105" s="16" t="s">
        <v>173</v>
      </c>
      <c r="M105" s="20" t="str">
        <f t="shared" si="7"/>
        <v>NITI, NV</v>
      </c>
      <c r="N105" s="8" t="str">
        <f t="shared" si="4"/>
        <v>NITI, NV</v>
      </c>
      <c r="O105" s="2"/>
      <c r="P105" s="3">
        <v>886000</v>
      </c>
      <c r="Q105" s="3">
        <v>466000</v>
      </c>
      <c r="R105" s="3">
        <v>12.5</v>
      </c>
      <c r="S105" s="3" t="s">
        <v>173</v>
      </c>
      <c r="T105" s="2"/>
      <c r="U105" s="3" t="s">
        <v>173</v>
      </c>
      <c r="V105" s="2"/>
      <c r="W105" s="3" t="s">
        <v>173</v>
      </c>
      <c r="X105" s="2"/>
      <c r="Y105" s="3" t="s">
        <v>171</v>
      </c>
      <c r="Z105" s="3" t="s">
        <v>173</v>
      </c>
      <c r="AA105" s="3" t="s">
        <v>173</v>
      </c>
    </row>
    <row r="106" spans="1:27" ht="13.9" customHeight="1">
      <c r="A106" s="2" t="s">
        <v>392</v>
      </c>
      <c r="B106" s="2" t="s">
        <v>393</v>
      </c>
      <c r="C106" s="3" t="s">
        <v>170</v>
      </c>
      <c r="D106" s="3" t="s">
        <v>170</v>
      </c>
      <c r="E106" s="3" t="s">
        <v>170</v>
      </c>
      <c r="F106" s="3" t="s">
        <v>170</v>
      </c>
      <c r="G106" s="10">
        <v>62.6</v>
      </c>
      <c r="H106" s="17">
        <f t="shared" si="5"/>
        <v>63</v>
      </c>
      <c r="I106" s="3" t="s">
        <v>194</v>
      </c>
      <c r="J106" s="11">
        <v>2090</v>
      </c>
      <c r="K106" s="18">
        <f t="shared" si="6"/>
        <v>2100</v>
      </c>
      <c r="L106" s="16">
        <v>1500</v>
      </c>
      <c r="M106" s="20">
        <f t="shared" si="7"/>
        <v>1500</v>
      </c>
      <c r="N106" s="8">
        <f t="shared" si="4"/>
        <v>23.80952380952381</v>
      </c>
      <c r="O106" s="3" t="s">
        <v>182</v>
      </c>
      <c r="P106" s="3">
        <v>35300000</v>
      </c>
      <c r="Q106" s="3">
        <v>18600000</v>
      </c>
      <c r="R106" s="3">
        <v>12.5</v>
      </c>
      <c r="S106" s="3">
        <v>1.5</v>
      </c>
      <c r="T106" s="3" t="s">
        <v>174</v>
      </c>
      <c r="U106" s="3" t="s">
        <v>173</v>
      </c>
      <c r="V106" s="2"/>
      <c r="W106" s="3">
        <v>0.06</v>
      </c>
      <c r="X106" s="3" t="s">
        <v>184</v>
      </c>
      <c r="Y106" s="3" t="s">
        <v>171</v>
      </c>
      <c r="Z106" s="3" t="s">
        <v>173</v>
      </c>
      <c r="AA106" s="3">
        <v>62.6</v>
      </c>
    </row>
    <row r="107" spans="1:27" ht="13.9" customHeight="1">
      <c r="A107" s="2" t="s">
        <v>394</v>
      </c>
      <c r="B107" s="2" t="s">
        <v>395</v>
      </c>
      <c r="C107" s="3" t="s">
        <v>170</v>
      </c>
      <c r="D107" s="3" t="s">
        <v>170</v>
      </c>
      <c r="E107" s="3" t="s">
        <v>170</v>
      </c>
      <c r="F107" s="3" t="s">
        <v>170</v>
      </c>
      <c r="G107" s="10">
        <v>41.7</v>
      </c>
      <c r="H107" s="17">
        <f t="shared" si="5"/>
        <v>42</v>
      </c>
      <c r="I107" s="3" t="s">
        <v>194</v>
      </c>
      <c r="J107" s="11">
        <v>1390</v>
      </c>
      <c r="K107" s="18">
        <f t="shared" si="6"/>
        <v>1400</v>
      </c>
      <c r="L107" s="16">
        <v>1190</v>
      </c>
      <c r="M107" s="20">
        <f t="shared" si="7"/>
        <v>1200</v>
      </c>
      <c r="N107" s="8">
        <f t="shared" si="4"/>
        <v>28.571428571428573</v>
      </c>
      <c r="O107" s="3" t="s">
        <v>182</v>
      </c>
      <c r="P107" s="3">
        <v>992000000</v>
      </c>
      <c r="Q107" s="3">
        <v>587000000</v>
      </c>
      <c r="R107" s="3">
        <v>12.5</v>
      </c>
      <c r="S107" s="3" t="s">
        <v>173</v>
      </c>
      <c r="T107" s="2"/>
      <c r="U107" s="3" t="s">
        <v>173</v>
      </c>
      <c r="V107" s="2"/>
      <c r="W107" s="3">
        <v>0.04</v>
      </c>
      <c r="X107" s="3" t="s">
        <v>191</v>
      </c>
      <c r="Y107" s="3" t="s">
        <v>171</v>
      </c>
      <c r="Z107" s="3" t="s">
        <v>173</v>
      </c>
      <c r="AA107" s="3">
        <v>41.7</v>
      </c>
    </row>
    <row r="108" spans="1:27" ht="13.9" customHeight="1">
      <c r="A108" s="2" t="s">
        <v>396</v>
      </c>
      <c r="B108" s="2" t="s">
        <v>397</v>
      </c>
      <c r="C108" s="3" t="s">
        <v>170</v>
      </c>
      <c r="D108" s="3" t="s">
        <v>170</v>
      </c>
      <c r="E108" s="3" t="s">
        <v>170</v>
      </c>
      <c r="F108" s="3" t="s">
        <v>170</v>
      </c>
      <c r="G108" s="10">
        <v>7.5899999999999995E-2</v>
      </c>
      <c r="H108" s="17">
        <f t="shared" si="5"/>
        <v>7.5999999999999998E-2</v>
      </c>
      <c r="I108" s="3" t="s">
        <v>181</v>
      </c>
      <c r="J108" s="11">
        <v>2.5299999999999998</v>
      </c>
      <c r="K108" s="18">
        <f t="shared" si="6"/>
        <v>2.5</v>
      </c>
      <c r="L108" s="16">
        <v>1.59</v>
      </c>
      <c r="M108" s="20">
        <f t="shared" si="7"/>
        <v>1.6</v>
      </c>
      <c r="N108" s="8">
        <f t="shared" si="4"/>
        <v>21.05263157894737</v>
      </c>
      <c r="O108" s="3" t="s">
        <v>398</v>
      </c>
      <c r="P108" s="3">
        <v>441000000</v>
      </c>
      <c r="Q108" s="3">
        <v>145000000</v>
      </c>
      <c r="R108" s="3">
        <v>12.5</v>
      </c>
      <c r="S108" s="3" t="s">
        <v>173</v>
      </c>
      <c r="T108" s="2"/>
      <c r="U108" s="3">
        <v>3.6999999999999998E-5</v>
      </c>
      <c r="V108" s="3" t="s">
        <v>199</v>
      </c>
      <c r="W108" s="3" t="s">
        <v>173</v>
      </c>
      <c r="X108" s="2"/>
      <c r="Y108" s="3" t="s">
        <v>171</v>
      </c>
      <c r="Z108" s="3">
        <v>7.5899999999999995E-2</v>
      </c>
      <c r="AA108" s="3" t="s">
        <v>173</v>
      </c>
    </row>
    <row r="109" spans="1:27" ht="13.9" customHeight="1">
      <c r="A109" s="2" t="s">
        <v>399</v>
      </c>
      <c r="B109" s="2" t="s">
        <v>400</v>
      </c>
      <c r="C109" s="3" t="s">
        <v>170</v>
      </c>
      <c r="D109" s="3" t="s">
        <v>170</v>
      </c>
      <c r="E109" s="3" t="s">
        <v>170</v>
      </c>
      <c r="F109" s="3" t="s">
        <v>170</v>
      </c>
      <c r="G109" s="10">
        <v>2.5499999999999998</v>
      </c>
      <c r="H109" s="17">
        <f t="shared" si="5"/>
        <v>2.6</v>
      </c>
      <c r="I109" s="3" t="s">
        <v>181</v>
      </c>
      <c r="J109" s="11">
        <v>85.1</v>
      </c>
      <c r="K109" s="18">
        <f t="shared" si="6"/>
        <v>85</v>
      </c>
      <c r="L109" s="16">
        <v>251</v>
      </c>
      <c r="M109" s="20">
        <f t="shared" si="7"/>
        <v>250</v>
      </c>
      <c r="N109" s="8">
        <f t="shared" si="4"/>
        <v>96.153846153846146</v>
      </c>
      <c r="O109" s="3" t="s">
        <v>401</v>
      </c>
      <c r="P109" s="3">
        <v>73400000</v>
      </c>
      <c r="Q109" s="3">
        <v>31500000</v>
      </c>
      <c r="R109" s="3">
        <v>12.5</v>
      </c>
      <c r="S109" s="3" t="s">
        <v>173</v>
      </c>
      <c r="T109" s="2"/>
      <c r="U109" s="3">
        <v>1.1000000000000001E-6</v>
      </c>
      <c r="V109" s="3" t="s">
        <v>184</v>
      </c>
      <c r="W109" s="3" t="s">
        <v>173</v>
      </c>
      <c r="X109" s="2"/>
      <c r="Y109" s="3" t="s">
        <v>171</v>
      </c>
      <c r="Z109" s="3">
        <v>2.5499999999999998</v>
      </c>
      <c r="AA109" s="3" t="s">
        <v>173</v>
      </c>
    </row>
    <row r="110" spans="1:27" ht="13.9" customHeight="1">
      <c r="A110" s="2" t="s">
        <v>402</v>
      </c>
      <c r="B110" s="2" t="s">
        <v>403</v>
      </c>
      <c r="C110" s="3" t="s">
        <v>170</v>
      </c>
      <c r="D110" s="3" t="s">
        <v>170</v>
      </c>
      <c r="E110" s="3" t="s">
        <v>170</v>
      </c>
      <c r="F110" s="3" t="s">
        <v>170</v>
      </c>
      <c r="G110" s="10">
        <v>5.21</v>
      </c>
      <c r="H110" s="17">
        <f t="shared" si="5"/>
        <v>5.2</v>
      </c>
      <c r="I110" s="3" t="s">
        <v>194</v>
      </c>
      <c r="J110" s="11">
        <v>174</v>
      </c>
      <c r="K110" s="18">
        <f t="shared" si="6"/>
        <v>170</v>
      </c>
      <c r="L110" s="16">
        <v>25.2</v>
      </c>
      <c r="M110" s="20">
        <f t="shared" si="7"/>
        <v>25</v>
      </c>
      <c r="N110" s="8">
        <f t="shared" si="4"/>
        <v>4.8076923076923075</v>
      </c>
      <c r="O110" s="3" t="s">
        <v>182</v>
      </c>
      <c r="P110" s="3">
        <v>8250000000</v>
      </c>
      <c r="Q110" s="3">
        <v>3140000000</v>
      </c>
      <c r="R110" s="3">
        <v>12.5</v>
      </c>
      <c r="S110" s="3">
        <v>10</v>
      </c>
      <c r="T110" s="3" t="s">
        <v>183</v>
      </c>
      <c r="U110" s="3" t="s">
        <v>173</v>
      </c>
      <c r="V110" s="2"/>
      <c r="W110" s="3">
        <v>5.0000000000000001E-3</v>
      </c>
      <c r="X110" s="3" t="s">
        <v>184</v>
      </c>
      <c r="Y110" s="3" t="s">
        <v>171</v>
      </c>
      <c r="Z110" s="3" t="s">
        <v>173</v>
      </c>
      <c r="AA110" s="3">
        <v>5.21</v>
      </c>
    </row>
    <row r="111" spans="1:27" ht="13.9" customHeight="1">
      <c r="A111" s="2" t="s">
        <v>404</v>
      </c>
      <c r="B111" s="2" t="s">
        <v>405</v>
      </c>
      <c r="C111" s="3" t="s">
        <v>170</v>
      </c>
      <c r="D111" s="3" t="s">
        <v>171</v>
      </c>
      <c r="E111" s="4" t="s">
        <v>172</v>
      </c>
      <c r="F111" s="4" t="s">
        <v>172</v>
      </c>
      <c r="G111" s="10" t="s">
        <v>173</v>
      </c>
      <c r="H111" s="17" t="str">
        <f t="shared" si="5"/>
        <v>NITI</v>
      </c>
      <c r="I111" s="2"/>
      <c r="J111" s="11" t="s">
        <v>173</v>
      </c>
      <c r="K111" s="18" t="str">
        <f t="shared" si="6"/>
        <v>NITI</v>
      </c>
      <c r="L111" s="16" t="s">
        <v>173</v>
      </c>
      <c r="M111" s="20" t="str">
        <f t="shared" si="7"/>
        <v>NITI</v>
      </c>
      <c r="N111" s="8" t="str">
        <f t="shared" si="4"/>
        <v>NITI</v>
      </c>
      <c r="O111" s="2"/>
      <c r="P111" s="3">
        <v>2510</v>
      </c>
      <c r="Q111" s="3">
        <v>2510</v>
      </c>
      <c r="R111" s="3">
        <v>12.5</v>
      </c>
      <c r="S111" s="3" t="s">
        <v>173</v>
      </c>
      <c r="T111" s="2"/>
      <c r="U111" s="3" t="s">
        <v>173</v>
      </c>
      <c r="V111" s="2"/>
      <c r="W111" s="3" t="s">
        <v>173</v>
      </c>
      <c r="X111" s="2"/>
      <c r="Y111" s="3" t="s">
        <v>171</v>
      </c>
      <c r="Z111" s="3" t="s">
        <v>173</v>
      </c>
      <c r="AA111" s="3" t="s">
        <v>173</v>
      </c>
    </row>
    <row r="112" spans="1:27" ht="13.9" customHeight="1">
      <c r="A112" s="2" t="s">
        <v>406</v>
      </c>
      <c r="B112" s="2" t="s">
        <v>407</v>
      </c>
      <c r="C112" s="3" t="s">
        <v>170</v>
      </c>
      <c r="D112" s="3" t="s">
        <v>170</v>
      </c>
      <c r="E112" s="3" t="s">
        <v>170</v>
      </c>
      <c r="F112" s="3" t="s">
        <v>170</v>
      </c>
      <c r="G112" s="10">
        <v>0.75900000000000001</v>
      </c>
      <c r="H112" s="17">
        <f t="shared" si="5"/>
        <v>0.76</v>
      </c>
      <c r="I112" s="3" t="s">
        <v>181</v>
      </c>
      <c r="J112" s="11">
        <v>25.3</v>
      </c>
      <c r="K112" s="18">
        <f t="shared" si="6"/>
        <v>25</v>
      </c>
      <c r="L112" s="16">
        <v>4.34</v>
      </c>
      <c r="M112" s="20">
        <f t="shared" si="7"/>
        <v>4.3</v>
      </c>
      <c r="N112" s="8">
        <f t="shared" si="4"/>
        <v>5.6578947368421053</v>
      </c>
      <c r="O112" s="3" t="s">
        <v>182</v>
      </c>
      <c r="P112" s="3">
        <v>733000000</v>
      </c>
      <c r="Q112" s="3">
        <v>429000000</v>
      </c>
      <c r="R112" s="3">
        <v>12.5</v>
      </c>
      <c r="S112" s="3" t="s">
        <v>173</v>
      </c>
      <c r="T112" s="2"/>
      <c r="U112" s="3">
        <v>3.7000000000000002E-6</v>
      </c>
      <c r="V112" s="3" t="s">
        <v>199</v>
      </c>
      <c r="W112" s="3">
        <v>0.1</v>
      </c>
      <c r="X112" s="3" t="s">
        <v>269</v>
      </c>
      <c r="Y112" s="3" t="s">
        <v>171</v>
      </c>
      <c r="Z112" s="3">
        <v>0.75900000000000001</v>
      </c>
      <c r="AA112" s="3">
        <v>104</v>
      </c>
    </row>
    <row r="113" spans="1:27" ht="13.9" customHeight="1">
      <c r="A113" s="2" t="s">
        <v>408</v>
      </c>
      <c r="B113" s="2" t="s">
        <v>409</v>
      </c>
      <c r="C113" s="3" t="s">
        <v>171</v>
      </c>
      <c r="D113" s="3" t="s">
        <v>171</v>
      </c>
      <c r="E113" s="4" t="s">
        <v>178</v>
      </c>
      <c r="F113" s="4" t="s">
        <v>178</v>
      </c>
      <c r="G113" s="10" t="s">
        <v>173</v>
      </c>
      <c r="H113" s="17" t="str">
        <f t="shared" si="5"/>
        <v>NITI</v>
      </c>
      <c r="I113" s="2"/>
      <c r="J113" s="11" t="s">
        <v>173</v>
      </c>
      <c r="K113" s="18" t="str">
        <f t="shared" si="6"/>
        <v>NITI, NV</v>
      </c>
      <c r="L113" s="16" t="s">
        <v>173</v>
      </c>
      <c r="M113" s="20" t="str">
        <f t="shared" si="7"/>
        <v>NITI, NV</v>
      </c>
      <c r="N113" s="8" t="str">
        <f t="shared" si="4"/>
        <v>NITI, NV</v>
      </c>
      <c r="O113" s="2"/>
      <c r="P113" s="3">
        <v>0.70299999999999996</v>
      </c>
      <c r="Q113" s="3">
        <v>0.70199999999999996</v>
      </c>
      <c r="R113" s="3">
        <v>12.5</v>
      </c>
      <c r="S113" s="3" t="s">
        <v>173</v>
      </c>
      <c r="T113" s="2"/>
      <c r="U113" s="3" t="s">
        <v>173</v>
      </c>
      <c r="V113" s="2"/>
      <c r="W113" s="3" t="s">
        <v>173</v>
      </c>
      <c r="X113" s="2"/>
      <c r="Y113" s="3" t="s">
        <v>171</v>
      </c>
      <c r="Z113" s="3" t="s">
        <v>173</v>
      </c>
      <c r="AA113" s="3" t="s">
        <v>173</v>
      </c>
    </row>
    <row r="114" spans="1:27" ht="13.9" customHeight="1">
      <c r="A114" s="2" t="s">
        <v>410</v>
      </c>
      <c r="B114" s="2" t="s">
        <v>411</v>
      </c>
      <c r="C114" s="3" t="s">
        <v>170</v>
      </c>
      <c r="D114" s="3" t="s">
        <v>171</v>
      </c>
      <c r="E114" s="4" t="s">
        <v>172</v>
      </c>
      <c r="F114" s="4" t="s">
        <v>172</v>
      </c>
      <c r="G114" s="10" t="s">
        <v>173</v>
      </c>
      <c r="H114" s="17" t="str">
        <f t="shared" si="5"/>
        <v>NITI</v>
      </c>
      <c r="I114" s="2"/>
      <c r="J114" s="11" t="s">
        <v>173</v>
      </c>
      <c r="K114" s="18" t="str">
        <f t="shared" si="6"/>
        <v>NITI</v>
      </c>
      <c r="L114" s="16" t="s">
        <v>173</v>
      </c>
      <c r="M114" s="20" t="str">
        <f t="shared" si="7"/>
        <v>NITI</v>
      </c>
      <c r="N114" s="8" t="str">
        <f t="shared" si="4"/>
        <v>NITI</v>
      </c>
      <c r="O114" s="2"/>
      <c r="P114" s="3">
        <v>104</v>
      </c>
      <c r="Q114" s="3">
        <v>104</v>
      </c>
      <c r="R114" s="3">
        <v>12.5</v>
      </c>
      <c r="S114" s="3" t="s">
        <v>173</v>
      </c>
      <c r="T114" s="2"/>
      <c r="U114" s="3" t="s">
        <v>173</v>
      </c>
      <c r="V114" s="2"/>
      <c r="W114" s="3" t="s">
        <v>173</v>
      </c>
      <c r="X114" s="2"/>
      <c r="Y114" s="3" t="s">
        <v>171</v>
      </c>
      <c r="Z114" s="3" t="s">
        <v>173</v>
      </c>
      <c r="AA114" s="3" t="s">
        <v>173</v>
      </c>
    </row>
    <row r="115" spans="1:27" ht="13.9" customHeight="1">
      <c r="A115" s="2" t="s">
        <v>412</v>
      </c>
      <c r="B115" s="2" t="s">
        <v>413</v>
      </c>
      <c r="C115" s="3" t="s">
        <v>170</v>
      </c>
      <c r="D115" s="3" t="s">
        <v>170</v>
      </c>
      <c r="E115" s="3" t="s">
        <v>170</v>
      </c>
      <c r="F115" s="3" t="s">
        <v>170</v>
      </c>
      <c r="G115" s="10">
        <v>9.3600000000000003E-2</v>
      </c>
      <c r="H115" s="17">
        <f t="shared" si="5"/>
        <v>9.4E-2</v>
      </c>
      <c r="I115" s="3" t="s">
        <v>181</v>
      </c>
      <c r="J115" s="11">
        <v>3.12</v>
      </c>
      <c r="K115" s="18">
        <f t="shared" si="6"/>
        <v>3.1</v>
      </c>
      <c r="L115" s="16">
        <v>4.36E-2</v>
      </c>
      <c r="M115" s="20">
        <f t="shared" si="7"/>
        <v>4.3999999999999997E-2</v>
      </c>
      <c r="N115" s="8">
        <f t="shared" si="4"/>
        <v>0.46808510638297868</v>
      </c>
      <c r="O115" s="3" t="s">
        <v>182</v>
      </c>
      <c r="P115" s="3">
        <v>6130000000</v>
      </c>
      <c r="Q115" s="3">
        <v>1580000000</v>
      </c>
      <c r="R115" s="3">
        <v>12.5</v>
      </c>
      <c r="S115" s="3">
        <v>2</v>
      </c>
      <c r="T115" s="3" t="s">
        <v>183</v>
      </c>
      <c r="U115" s="3">
        <v>3.0000000000000001E-5</v>
      </c>
      <c r="V115" s="3" t="s">
        <v>184</v>
      </c>
      <c r="W115" s="3">
        <v>2E-3</v>
      </c>
      <c r="X115" s="3" t="s">
        <v>184</v>
      </c>
      <c r="Y115" s="3" t="s">
        <v>171</v>
      </c>
      <c r="Z115" s="3">
        <v>9.3600000000000003E-2</v>
      </c>
      <c r="AA115" s="3">
        <v>2.09</v>
      </c>
    </row>
    <row r="116" spans="1:27" ht="13.9" customHeight="1">
      <c r="A116" s="2" t="s">
        <v>414</v>
      </c>
      <c r="B116" s="2" t="s">
        <v>415</v>
      </c>
      <c r="C116" s="3" t="s">
        <v>170</v>
      </c>
      <c r="D116" s="3" t="s">
        <v>171</v>
      </c>
      <c r="E116" s="4" t="s">
        <v>172</v>
      </c>
      <c r="F116" s="4" t="s">
        <v>172</v>
      </c>
      <c r="G116" s="10" t="s">
        <v>173</v>
      </c>
      <c r="H116" s="17" t="str">
        <f t="shared" si="5"/>
        <v>NITI</v>
      </c>
      <c r="I116" s="2"/>
      <c r="J116" s="11" t="s">
        <v>173</v>
      </c>
      <c r="K116" s="18" t="str">
        <f t="shared" si="6"/>
        <v>NITI</v>
      </c>
      <c r="L116" s="16" t="s">
        <v>173</v>
      </c>
      <c r="M116" s="20" t="str">
        <f t="shared" si="7"/>
        <v>NITI</v>
      </c>
      <c r="N116" s="8" t="str">
        <f t="shared" si="4"/>
        <v>NITI</v>
      </c>
      <c r="O116" s="2"/>
      <c r="P116" s="3">
        <v>26700000</v>
      </c>
      <c r="Q116" s="3">
        <v>9430000</v>
      </c>
      <c r="R116" s="3">
        <v>12.5</v>
      </c>
      <c r="S116" s="3">
        <v>1.4</v>
      </c>
      <c r="T116" s="3" t="s">
        <v>183</v>
      </c>
      <c r="U116" s="3" t="s">
        <v>173</v>
      </c>
      <c r="V116" s="2"/>
      <c r="W116" s="3" t="s">
        <v>173</v>
      </c>
      <c r="X116" s="2"/>
      <c r="Y116" s="3" t="s">
        <v>171</v>
      </c>
      <c r="Z116" s="3" t="s">
        <v>173</v>
      </c>
      <c r="AA116" s="3" t="s">
        <v>173</v>
      </c>
    </row>
    <row r="117" spans="1:27" ht="13.9" customHeight="1">
      <c r="A117" s="2" t="s">
        <v>416</v>
      </c>
      <c r="B117" s="2" t="s">
        <v>417</v>
      </c>
      <c r="C117" s="3" t="s">
        <v>170</v>
      </c>
      <c r="D117" s="3" t="s">
        <v>170</v>
      </c>
      <c r="E117" s="3" t="s">
        <v>170</v>
      </c>
      <c r="F117" s="3" t="s">
        <v>170</v>
      </c>
      <c r="G117" s="10">
        <v>5210</v>
      </c>
      <c r="H117" s="17">
        <f t="shared" si="5"/>
        <v>5200</v>
      </c>
      <c r="I117" s="3" t="s">
        <v>194</v>
      </c>
      <c r="J117" s="11">
        <v>174000</v>
      </c>
      <c r="K117" s="18">
        <f t="shared" si="6"/>
        <v>170000</v>
      </c>
      <c r="L117" s="16">
        <v>30200000</v>
      </c>
      <c r="M117" s="20">
        <f t="shared" si="7"/>
        <v>30000000</v>
      </c>
      <c r="N117" s="8">
        <f t="shared" si="4"/>
        <v>5769.2307692307695</v>
      </c>
      <c r="O117" s="3" t="s">
        <v>182</v>
      </c>
      <c r="P117" s="3">
        <v>162000000</v>
      </c>
      <c r="Q117" s="3">
        <v>173000000</v>
      </c>
      <c r="R117" s="3">
        <v>12.5</v>
      </c>
      <c r="S117" s="3">
        <v>2.4</v>
      </c>
      <c r="T117" s="3" t="s">
        <v>183</v>
      </c>
      <c r="U117" s="3" t="s">
        <v>173</v>
      </c>
      <c r="V117" s="2"/>
      <c r="W117" s="3">
        <v>5</v>
      </c>
      <c r="X117" s="3" t="s">
        <v>184</v>
      </c>
      <c r="Y117" s="3" t="s">
        <v>171</v>
      </c>
      <c r="Z117" s="3" t="s">
        <v>173</v>
      </c>
      <c r="AA117" s="3">
        <v>5210</v>
      </c>
    </row>
    <row r="118" spans="1:27" ht="13.9" customHeight="1">
      <c r="A118" s="2" t="s">
        <v>418</v>
      </c>
      <c r="B118" s="2" t="s">
        <v>419</v>
      </c>
      <c r="C118" s="3" t="s">
        <v>171</v>
      </c>
      <c r="D118" s="3" t="s">
        <v>171</v>
      </c>
      <c r="E118" s="4" t="s">
        <v>178</v>
      </c>
      <c r="F118" s="4" t="s">
        <v>178</v>
      </c>
      <c r="G118" s="10" t="s">
        <v>173</v>
      </c>
      <c r="H118" s="17" t="str">
        <f t="shared" si="5"/>
        <v>NITI</v>
      </c>
      <c r="I118" s="2"/>
      <c r="J118" s="11" t="s">
        <v>173</v>
      </c>
      <c r="K118" s="18" t="str">
        <f t="shared" si="6"/>
        <v>NITI, NV</v>
      </c>
      <c r="L118" s="16" t="s">
        <v>173</v>
      </c>
      <c r="M118" s="20" t="str">
        <f t="shared" si="7"/>
        <v>NITI, NV</v>
      </c>
      <c r="N118" s="8" t="str">
        <f t="shared" si="4"/>
        <v>NITI, NV</v>
      </c>
      <c r="O118" s="2"/>
      <c r="P118" s="3">
        <v>139</v>
      </c>
      <c r="Q118" s="3">
        <v>37.4</v>
      </c>
      <c r="R118" s="3">
        <v>12.5</v>
      </c>
      <c r="S118" s="3" t="s">
        <v>173</v>
      </c>
      <c r="T118" s="2"/>
      <c r="U118" s="3" t="s">
        <v>173</v>
      </c>
      <c r="V118" s="2"/>
      <c r="W118" s="3" t="s">
        <v>173</v>
      </c>
      <c r="X118" s="2"/>
      <c r="Y118" s="3" t="s">
        <v>171</v>
      </c>
      <c r="Z118" s="3" t="s">
        <v>173</v>
      </c>
      <c r="AA118" s="3" t="s">
        <v>173</v>
      </c>
    </row>
    <row r="119" spans="1:27" ht="13.9" customHeight="1">
      <c r="A119" s="2" t="s">
        <v>420</v>
      </c>
      <c r="B119" s="2" t="s">
        <v>421</v>
      </c>
      <c r="C119" s="3" t="s">
        <v>170</v>
      </c>
      <c r="D119" s="3" t="s">
        <v>170</v>
      </c>
      <c r="E119" s="3" t="s">
        <v>170</v>
      </c>
      <c r="F119" s="3" t="s">
        <v>170</v>
      </c>
      <c r="G119" s="10">
        <v>31300</v>
      </c>
      <c r="H119" s="17">
        <f t="shared" si="5"/>
        <v>31000</v>
      </c>
      <c r="I119" s="3" t="s">
        <v>194</v>
      </c>
      <c r="J119" s="11">
        <v>1040000</v>
      </c>
      <c r="K119" s="18">
        <f t="shared" si="6"/>
        <v>1000000</v>
      </c>
      <c r="L119" s="16">
        <v>190000000</v>
      </c>
      <c r="M119" s="20">
        <f t="shared" si="7"/>
        <v>190000000</v>
      </c>
      <c r="N119" s="8">
        <f t="shared" si="4"/>
        <v>6129.0322580645161</v>
      </c>
      <c r="O119" s="3" t="s">
        <v>182</v>
      </c>
      <c r="P119" s="3">
        <v>73100000</v>
      </c>
      <c r="Q119" s="3">
        <v>29800000</v>
      </c>
      <c r="R119" s="3">
        <v>12.5</v>
      </c>
      <c r="S119" s="3">
        <v>1.7</v>
      </c>
      <c r="T119" s="3" t="s">
        <v>183</v>
      </c>
      <c r="U119" s="3" t="s">
        <v>173</v>
      </c>
      <c r="V119" s="2"/>
      <c r="W119" s="3">
        <v>30</v>
      </c>
      <c r="X119" s="3" t="s">
        <v>207</v>
      </c>
      <c r="Y119" s="3" t="s">
        <v>171</v>
      </c>
      <c r="Z119" s="3" t="s">
        <v>173</v>
      </c>
      <c r="AA119" s="3">
        <v>31300</v>
      </c>
    </row>
    <row r="120" spans="1:27" ht="13.9" customHeight="1">
      <c r="A120" s="2" t="s">
        <v>422</v>
      </c>
      <c r="B120" s="2" t="s">
        <v>423</v>
      </c>
      <c r="C120" s="3" t="s">
        <v>170</v>
      </c>
      <c r="D120" s="3" t="s">
        <v>171</v>
      </c>
      <c r="E120" s="4" t="s">
        <v>172</v>
      </c>
      <c r="F120" s="4" t="s">
        <v>172</v>
      </c>
      <c r="G120" s="10" t="s">
        <v>173</v>
      </c>
      <c r="H120" s="17" t="str">
        <f t="shared" si="5"/>
        <v>NITI</v>
      </c>
      <c r="I120" s="2"/>
      <c r="J120" s="11" t="s">
        <v>173</v>
      </c>
      <c r="K120" s="18" t="str">
        <f t="shared" si="6"/>
        <v>NITI</v>
      </c>
      <c r="L120" s="16" t="s">
        <v>173</v>
      </c>
      <c r="M120" s="20" t="str">
        <f t="shared" si="7"/>
        <v>NITI</v>
      </c>
      <c r="N120" s="8" t="str">
        <f t="shared" si="4"/>
        <v>NITI</v>
      </c>
      <c r="O120" s="2"/>
      <c r="P120" s="3">
        <v>152000</v>
      </c>
      <c r="Q120" s="3">
        <v>155000</v>
      </c>
      <c r="R120" s="3">
        <v>12.5</v>
      </c>
      <c r="S120" s="3" t="s">
        <v>173</v>
      </c>
      <c r="T120" s="2"/>
      <c r="U120" s="3" t="s">
        <v>173</v>
      </c>
      <c r="V120" s="2"/>
      <c r="W120" s="3" t="s">
        <v>173</v>
      </c>
      <c r="X120" s="2"/>
      <c r="Y120" s="3" t="s">
        <v>171</v>
      </c>
      <c r="Z120" s="3" t="s">
        <v>173</v>
      </c>
      <c r="AA120" s="3" t="s">
        <v>173</v>
      </c>
    </row>
    <row r="121" spans="1:27" ht="13.9" customHeight="1">
      <c r="A121" s="2" t="s">
        <v>424</v>
      </c>
      <c r="B121" s="2" t="s">
        <v>425</v>
      </c>
      <c r="C121" s="3" t="s">
        <v>171</v>
      </c>
      <c r="D121" s="3" t="s">
        <v>170</v>
      </c>
      <c r="E121" s="4" t="s">
        <v>178</v>
      </c>
      <c r="F121" s="4" t="s">
        <v>178</v>
      </c>
      <c r="G121" s="10">
        <v>49.3</v>
      </c>
      <c r="H121" s="17">
        <f t="shared" si="5"/>
        <v>49</v>
      </c>
      <c r="I121" s="2"/>
      <c r="J121" s="11" t="s">
        <v>173</v>
      </c>
      <c r="K121" s="18" t="str">
        <f t="shared" si="6"/>
        <v>NV</v>
      </c>
      <c r="L121" s="16" t="s">
        <v>173</v>
      </c>
      <c r="M121" s="20" t="str">
        <f t="shared" si="7"/>
        <v>NV</v>
      </c>
      <c r="N121" s="8" t="str">
        <f t="shared" si="4"/>
        <v>NV</v>
      </c>
      <c r="O121" s="2"/>
      <c r="P121" s="3">
        <v>48100</v>
      </c>
      <c r="Q121" s="3">
        <v>3590</v>
      </c>
      <c r="R121" s="3">
        <v>12.5</v>
      </c>
      <c r="S121" s="3" t="s">
        <v>173</v>
      </c>
      <c r="T121" s="2"/>
      <c r="U121" s="3">
        <v>5.7000000000000001E-8</v>
      </c>
      <c r="V121" s="3" t="s">
        <v>199</v>
      </c>
      <c r="W121" s="3" t="s">
        <v>173</v>
      </c>
      <c r="X121" s="2"/>
      <c r="Y121" s="3" t="s">
        <v>171</v>
      </c>
      <c r="Z121" s="3">
        <v>49.3</v>
      </c>
      <c r="AA121" s="3" t="s">
        <v>173</v>
      </c>
    </row>
    <row r="122" spans="1:27" ht="13.9" customHeight="1">
      <c r="A122" s="2" t="s">
        <v>426</v>
      </c>
      <c r="B122" s="2" t="s">
        <v>427</v>
      </c>
      <c r="C122" s="3" t="s">
        <v>171</v>
      </c>
      <c r="D122" s="3" t="s">
        <v>171</v>
      </c>
      <c r="E122" s="4" t="s">
        <v>178</v>
      </c>
      <c r="F122" s="4" t="s">
        <v>178</v>
      </c>
      <c r="G122" s="10" t="s">
        <v>173</v>
      </c>
      <c r="H122" s="17" t="str">
        <f t="shared" si="5"/>
        <v>NITI</v>
      </c>
      <c r="I122" s="2"/>
      <c r="J122" s="11" t="s">
        <v>173</v>
      </c>
      <c r="K122" s="18" t="str">
        <f t="shared" si="6"/>
        <v>NITI, NV</v>
      </c>
      <c r="L122" s="16" t="s">
        <v>173</v>
      </c>
      <c r="M122" s="20" t="str">
        <f t="shared" si="7"/>
        <v>NITI, NV</v>
      </c>
      <c r="N122" s="8" t="str">
        <f t="shared" si="4"/>
        <v>NITI, NV</v>
      </c>
      <c r="O122" s="2"/>
      <c r="P122" s="3">
        <v>61200</v>
      </c>
      <c r="Q122" s="3">
        <v>28.1</v>
      </c>
      <c r="R122" s="3">
        <v>12.5</v>
      </c>
      <c r="S122" s="3">
        <v>0.5</v>
      </c>
      <c r="T122" s="3" t="s">
        <v>174</v>
      </c>
      <c r="U122" s="3" t="s">
        <v>173</v>
      </c>
      <c r="V122" s="2"/>
      <c r="W122" s="3" t="s">
        <v>173</v>
      </c>
      <c r="X122" s="2"/>
      <c r="Y122" s="3" t="s">
        <v>171</v>
      </c>
      <c r="Z122" s="3" t="s">
        <v>173</v>
      </c>
      <c r="AA122" s="3" t="s">
        <v>173</v>
      </c>
    </row>
    <row r="123" spans="1:27" ht="13.9" customHeight="1">
      <c r="A123" s="2" t="s">
        <v>428</v>
      </c>
      <c r="B123" s="2" t="s">
        <v>429</v>
      </c>
      <c r="C123" s="3" t="s">
        <v>170</v>
      </c>
      <c r="D123" s="3" t="s">
        <v>171</v>
      </c>
      <c r="E123" s="4" t="s">
        <v>172</v>
      </c>
      <c r="F123" s="4" t="s">
        <v>172</v>
      </c>
      <c r="G123" s="10" t="s">
        <v>173</v>
      </c>
      <c r="H123" s="17" t="str">
        <f t="shared" si="5"/>
        <v>NITI</v>
      </c>
      <c r="I123" s="2"/>
      <c r="J123" s="11" t="s">
        <v>173</v>
      </c>
      <c r="K123" s="18" t="str">
        <f t="shared" si="6"/>
        <v>NITI</v>
      </c>
      <c r="L123" s="16" t="s">
        <v>173</v>
      </c>
      <c r="M123" s="20" t="str">
        <f t="shared" si="7"/>
        <v>NITI</v>
      </c>
      <c r="N123" s="8" t="str">
        <f t="shared" si="4"/>
        <v>NITI</v>
      </c>
      <c r="O123" s="2"/>
      <c r="P123" s="3">
        <v>7680000</v>
      </c>
      <c r="Q123" s="3">
        <v>3340000</v>
      </c>
      <c r="R123" s="3">
        <v>12.5</v>
      </c>
      <c r="S123" s="3">
        <v>0.8</v>
      </c>
      <c r="T123" s="3" t="s">
        <v>183</v>
      </c>
      <c r="U123" s="3" t="s">
        <v>173</v>
      </c>
      <c r="V123" s="2"/>
      <c r="W123" s="3" t="s">
        <v>173</v>
      </c>
      <c r="X123" s="2"/>
      <c r="Y123" s="3" t="s">
        <v>171</v>
      </c>
      <c r="Z123" s="3" t="s">
        <v>173</v>
      </c>
      <c r="AA123" s="3" t="s">
        <v>173</v>
      </c>
    </row>
    <row r="124" spans="1:27" ht="13.9" customHeight="1">
      <c r="A124" s="2" t="s">
        <v>430</v>
      </c>
      <c r="B124" s="2" t="s">
        <v>431</v>
      </c>
      <c r="C124" s="3" t="s">
        <v>170</v>
      </c>
      <c r="D124" s="3" t="s">
        <v>171</v>
      </c>
      <c r="E124" s="4" t="s">
        <v>172</v>
      </c>
      <c r="F124" s="4" t="s">
        <v>172</v>
      </c>
      <c r="G124" s="10" t="s">
        <v>173</v>
      </c>
      <c r="H124" s="17" t="str">
        <f t="shared" si="5"/>
        <v>NITI</v>
      </c>
      <c r="I124" s="2"/>
      <c r="J124" s="11" t="s">
        <v>173</v>
      </c>
      <c r="K124" s="18" t="str">
        <f t="shared" si="6"/>
        <v>NITI</v>
      </c>
      <c r="L124" s="16" t="s">
        <v>173</v>
      </c>
      <c r="M124" s="20" t="str">
        <f t="shared" si="7"/>
        <v>NITI</v>
      </c>
      <c r="N124" s="8" t="str">
        <f t="shared" si="4"/>
        <v>NITI</v>
      </c>
      <c r="O124" s="2"/>
      <c r="P124" s="3">
        <v>12600000</v>
      </c>
      <c r="Q124" s="3">
        <v>4640000</v>
      </c>
      <c r="R124" s="3">
        <v>12.5</v>
      </c>
      <c r="S124" s="3">
        <v>0.8</v>
      </c>
      <c r="T124" s="3" t="s">
        <v>174</v>
      </c>
      <c r="U124" s="3" t="s">
        <v>173</v>
      </c>
      <c r="V124" s="2"/>
      <c r="W124" s="3" t="s">
        <v>173</v>
      </c>
      <c r="X124" s="2"/>
      <c r="Y124" s="3" t="s">
        <v>171</v>
      </c>
      <c r="Z124" s="3" t="s">
        <v>173</v>
      </c>
      <c r="AA124" s="3" t="s">
        <v>173</v>
      </c>
    </row>
    <row r="125" spans="1:27" ht="13.9" customHeight="1">
      <c r="A125" s="2" t="s">
        <v>432</v>
      </c>
      <c r="B125" s="2" t="s">
        <v>433</v>
      </c>
      <c r="C125" s="3" t="s">
        <v>170</v>
      </c>
      <c r="D125" s="3" t="s">
        <v>171</v>
      </c>
      <c r="E125" s="4" t="s">
        <v>172</v>
      </c>
      <c r="F125" s="4" t="s">
        <v>172</v>
      </c>
      <c r="G125" s="10" t="s">
        <v>173</v>
      </c>
      <c r="H125" s="17" t="str">
        <f t="shared" si="5"/>
        <v>NITI</v>
      </c>
      <c r="I125" s="2"/>
      <c r="J125" s="11" t="s">
        <v>173</v>
      </c>
      <c r="K125" s="18" t="str">
        <f t="shared" si="6"/>
        <v>NITI</v>
      </c>
      <c r="L125" s="16" t="s">
        <v>173</v>
      </c>
      <c r="M125" s="20" t="str">
        <f t="shared" si="7"/>
        <v>NITI</v>
      </c>
      <c r="N125" s="8" t="str">
        <f t="shared" si="4"/>
        <v>NITI</v>
      </c>
      <c r="O125" s="2"/>
      <c r="P125" s="3">
        <v>15900000</v>
      </c>
      <c r="Q125" s="3">
        <v>5810000</v>
      </c>
      <c r="R125" s="3">
        <v>12.5</v>
      </c>
      <c r="S125" s="3">
        <v>0.7</v>
      </c>
      <c r="T125" s="3" t="s">
        <v>183</v>
      </c>
      <c r="U125" s="3" t="s">
        <v>173</v>
      </c>
      <c r="V125" s="2"/>
      <c r="W125" s="3" t="s">
        <v>173</v>
      </c>
      <c r="X125" s="2"/>
      <c r="Y125" s="3" t="s">
        <v>171</v>
      </c>
      <c r="Z125" s="3" t="s">
        <v>173</v>
      </c>
      <c r="AA125" s="3" t="s">
        <v>173</v>
      </c>
    </row>
    <row r="126" spans="1:27" ht="13.9" customHeight="1">
      <c r="A126" s="2" t="s">
        <v>434</v>
      </c>
      <c r="B126" s="2" t="s">
        <v>435</v>
      </c>
      <c r="C126" s="3" t="s">
        <v>171</v>
      </c>
      <c r="D126" s="3" t="s">
        <v>171</v>
      </c>
      <c r="E126" s="4" t="s">
        <v>178</v>
      </c>
      <c r="F126" s="4" t="s">
        <v>178</v>
      </c>
      <c r="G126" s="10" t="s">
        <v>173</v>
      </c>
      <c r="H126" s="17" t="str">
        <f t="shared" si="5"/>
        <v>NITI</v>
      </c>
      <c r="I126" s="2"/>
      <c r="J126" s="11" t="s">
        <v>173</v>
      </c>
      <c r="K126" s="18" t="str">
        <f t="shared" si="6"/>
        <v>NITI, NV</v>
      </c>
      <c r="L126" s="16" t="s">
        <v>173</v>
      </c>
      <c r="M126" s="20" t="str">
        <f t="shared" si="7"/>
        <v>NITI, NV</v>
      </c>
      <c r="N126" s="8" t="str">
        <f t="shared" si="4"/>
        <v>NITI, NV</v>
      </c>
      <c r="O126" s="2"/>
      <c r="P126" s="3">
        <v>128</v>
      </c>
      <c r="Q126" s="3">
        <v>7.41</v>
      </c>
      <c r="R126" s="3">
        <v>12.5</v>
      </c>
      <c r="S126" s="3" t="s">
        <v>173</v>
      </c>
      <c r="T126" s="2"/>
      <c r="U126" s="3" t="s">
        <v>173</v>
      </c>
      <c r="V126" s="2"/>
      <c r="W126" s="3" t="s">
        <v>173</v>
      </c>
      <c r="X126" s="2"/>
      <c r="Y126" s="3" t="s">
        <v>171</v>
      </c>
      <c r="Z126" s="3" t="s">
        <v>173</v>
      </c>
      <c r="AA126" s="3" t="s">
        <v>173</v>
      </c>
    </row>
    <row r="127" spans="1:27" ht="13.9" customHeight="1">
      <c r="A127" s="2" t="s">
        <v>436</v>
      </c>
      <c r="B127" s="2" t="s">
        <v>437</v>
      </c>
      <c r="C127" s="3" t="s">
        <v>171</v>
      </c>
      <c r="D127" s="3" t="s">
        <v>171</v>
      </c>
      <c r="E127" s="4" t="s">
        <v>178</v>
      </c>
      <c r="F127" s="4" t="s">
        <v>178</v>
      </c>
      <c r="G127" s="10" t="s">
        <v>173</v>
      </c>
      <c r="H127" s="17" t="str">
        <f t="shared" si="5"/>
        <v>NITI</v>
      </c>
      <c r="I127" s="2"/>
      <c r="J127" s="11" t="s">
        <v>173</v>
      </c>
      <c r="K127" s="18" t="str">
        <f t="shared" si="6"/>
        <v>NITI, NV</v>
      </c>
      <c r="L127" s="16" t="s">
        <v>173</v>
      </c>
      <c r="M127" s="20" t="str">
        <f t="shared" si="7"/>
        <v>NITI, NV</v>
      </c>
      <c r="N127" s="8" t="str">
        <f t="shared" si="4"/>
        <v>NITI, NV</v>
      </c>
      <c r="O127" s="2"/>
      <c r="P127" s="3">
        <v>0.74199999999999999</v>
      </c>
      <c r="Q127" s="3">
        <v>1.47</v>
      </c>
      <c r="R127" s="3">
        <v>12.5</v>
      </c>
      <c r="S127" s="3" t="s">
        <v>173</v>
      </c>
      <c r="T127" s="2"/>
      <c r="U127" s="3" t="s">
        <v>173</v>
      </c>
      <c r="V127" s="2"/>
      <c r="W127" s="3" t="s">
        <v>173</v>
      </c>
      <c r="X127" s="2"/>
      <c r="Y127" s="3" t="s">
        <v>171</v>
      </c>
      <c r="Z127" s="3" t="s">
        <v>173</v>
      </c>
      <c r="AA127" s="3" t="s">
        <v>173</v>
      </c>
    </row>
    <row r="128" spans="1:27" ht="13.9" customHeight="1">
      <c r="A128" s="2" t="s">
        <v>438</v>
      </c>
      <c r="B128" s="2" t="s">
        <v>439</v>
      </c>
      <c r="C128" s="3" t="s">
        <v>171</v>
      </c>
      <c r="D128" s="3" t="s">
        <v>170</v>
      </c>
      <c r="E128" s="4" t="s">
        <v>178</v>
      </c>
      <c r="F128" s="4" t="s">
        <v>178</v>
      </c>
      <c r="G128" s="10">
        <v>1.56E-3</v>
      </c>
      <c r="H128" s="17">
        <f t="shared" si="5"/>
        <v>1.6000000000000001E-3</v>
      </c>
      <c r="I128" s="2"/>
      <c r="J128" s="11" t="s">
        <v>173</v>
      </c>
      <c r="K128" s="18" t="str">
        <f t="shared" si="6"/>
        <v>NV</v>
      </c>
      <c r="L128" s="16" t="s">
        <v>173</v>
      </c>
      <c r="M128" s="20" t="str">
        <f t="shared" si="7"/>
        <v>NV</v>
      </c>
      <c r="N128" s="8" t="str">
        <f t="shared" si="4"/>
        <v>NV</v>
      </c>
      <c r="O128" s="2"/>
      <c r="P128" s="3">
        <v>0</v>
      </c>
      <c r="Q128" s="3" t="s">
        <v>173</v>
      </c>
      <c r="R128" s="3">
        <v>12.5</v>
      </c>
      <c r="S128" s="3" t="s">
        <v>173</v>
      </c>
      <c r="T128" s="2"/>
      <c r="U128" s="3">
        <v>1.8E-3</v>
      </c>
      <c r="V128" s="3" t="s">
        <v>184</v>
      </c>
      <c r="W128" s="3">
        <v>1.0000000000000001E-5</v>
      </c>
      <c r="X128" s="3" t="s">
        <v>269</v>
      </c>
      <c r="Y128" s="3" t="s">
        <v>171</v>
      </c>
      <c r="Z128" s="3">
        <v>1.56E-3</v>
      </c>
      <c r="AA128" s="3">
        <v>1.04E-2</v>
      </c>
    </row>
    <row r="129" spans="1:27" ht="13.9" customHeight="1">
      <c r="A129" s="2" t="s">
        <v>440</v>
      </c>
      <c r="B129" s="2" t="s">
        <v>439</v>
      </c>
      <c r="C129" s="3" t="s">
        <v>171</v>
      </c>
      <c r="D129" s="3" t="s">
        <v>170</v>
      </c>
      <c r="E129" s="4" t="s">
        <v>178</v>
      </c>
      <c r="F129" s="4" t="s">
        <v>178</v>
      </c>
      <c r="G129" s="10">
        <v>1.56E-3</v>
      </c>
      <c r="H129" s="17">
        <f t="shared" si="5"/>
        <v>1.6000000000000001E-3</v>
      </c>
      <c r="I129" s="2"/>
      <c r="J129" s="11" t="s">
        <v>173</v>
      </c>
      <c r="K129" s="18" t="str">
        <f t="shared" si="6"/>
        <v>NV</v>
      </c>
      <c r="L129" s="16" t="s">
        <v>173</v>
      </c>
      <c r="M129" s="20" t="str">
        <f t="shared" si="7"/>
        <v>NV</v>
      </c>
      <c r="N129" s="8" t="str">
        <f t="shared" si="4"/>
        <v>NV</v>
      </c>
      <c r="O129" s="2"/>
      <c r="P129" s="3">
        <v>0</v>
      </c>
      <c r="Q129" s="3" t="s">
        <v>173</v>
      </c>
      <c r="R129" s="3">
        <v>12.5</v>
      </c>
      <c r="S129" s="3" t="s">
        <v>173</v>
      </c>
      <c r="T129" s="2"/>
      <c r="U129" s="3">
        <v>1.8E-3</v>
      </c>
      <c r="V129" s="3" t="s">
        <v>184</v>
      </c>
      <c r="W129" s="3">
        <v>1.0000000000000001E-5</v>
      </c>
      <c r="X129" s="3" t="s">
        <v>269</v>
      </c>
      <c r="Y129" s="3" t="s">
        <v>171</v>
      </c>
      <c r="Z129" s="3">
        <v>1.56E-3</v>
      </c>
      <c r="AA129" s="3">
        <v>1.04E-2</v>
      </c>
    </row>
    <row r="130" spans="1:27" ht="13.9" customHeight="1">
      <c r="A130" s="2" t="s">
        <v>441</v>
      </c>
      <c r="B130" s="2" t="s">
        <v>442</v>
      </c>
      <c r="C130" s="3" t="s">
        <v>228</v>
      </c>
      <c r="D130" s="3" t="s">
        <v>170</v>
      </c>
      <c r="E130" s="4" t="s">
        <v>178</v>
      </c>
      <c r="F130" s="4" t="s">
        <v>178</v>
      </c>
      <c r="G130" s="10">
        <v>9.39</v>
      </c>
      <c r="H130" s="17">
        <f t="shared" si="5"/>
        <v>9.4</v>
      </c>
      <c r="I130" s="2"/>
      <c r="J130" s="11" t="s">
        <v>173</v>
      </c>
      <c r="K130" s="18" t="str">
        <f t="shared" si="6"/>
        <v>NV</v>
      </c>
      <c r="L130" s="16" t="s">
        <v>173</v>
      </c>
      <c r="M130" s="20" t="str">
        <f t="shared" si="7"/>
        <v>NV</v>
      </c>
      <c r="N130" s="8" t="str">
        <f t="shared" si="4"/>
        <v>NV</v>
      </c>
      <c r="O130" s="2"/>
      <c r="P130" s="3" t="s">
        <v>173</v>
      </c>
      <c r="Q130" s="3" t="s">
        <v>173</v>
      </c>
      <c r="R130" s="3">
        <v>12.5</v>
      </c>
      <c r="S130" s="3" t="s">
        <v>173</v>
      </c>
      <c r="T130" s="2"/>
      <c r="U130" s="3" t="s">
        <v>173</v>
      </c>
      <c r="V130" s="2"/>
      <c r="W130" s="3">
        <v>8.9999999999999993E-3</v>
      </c>
      <c r="X130" s="3" t="s">
        <v>199</v>
      </c>
      <c r="Y130" s="3" t="s">
        <v>171</v>
      </c>
      <c r="Z130" s="3" t="s">
        <v>173</v>
      </c>
      <c r="AA130" s="3">
        <v>9.39</v>
      </c>
    </row>
    <row r="131" spans="1:27" ht="13.9" customHeight="1">
      <c r="A131" s="2" t="s">
        <v>443</v>
      </c>
      <c r="B131" s="2" t="s">
        <v>444</v>
      </c>
      <c r="C131" s="3" t="s">
        <v>171</v>
      </c>
      <c r="D131" s="3" t="s">
        <v>170</v>
      </c>
      <c r="E131" s="4" t="s">
        <v>178</v>
      </c>
      <c r="F131" s="4" t="s">
        <v>178</v>
      </c>
      <c r="G131" s="10">
        <v>2.29</v>
      </c>
      <c r="H131" s="17">
        <f t="shared" si="5"/>
        <v>2.2999999999999998</v>
      </c>
      <c r="I131" s="2"/>
      <c r="J131" s="11" t="s">
        <v>173</v>
      </c>
      <c r="K131" s="18" t="str">
        <f t="shared" si="6"/>
        <v>NV</v>
      </c>
      <c r="L131" s="16" t="s">
        <v>173</v>
      </c>
      <c r="M131" s="20" t="str">
        <f t="shared" si="7"/>
        <v>NV</v>
      </c>
      <c r="N131" s="8" t="str">
        <f t="shared" si="4"/>
        <v>NV</v>
      </c>
      <c r="O131" s="2"/>
      <c r="P131" s="3">
        <v>9740</v>
      </c>
      <c r="Q131" s="3">
        <v>238000</v>
      </c>
      <c r="R131" s="3">
        <v>12.5</v>
      </c>
      <c r="S131" s="3">
        <v>0.3</v>
      </c>
      <c r="T131" s="3" t="s">
        <v>174</v>
      </c>
      <c r="U131" s="3" t="s">
        <v>173</v>
      </c>
      <c r="V131" s="2"/>
      <c r="W131" s="3">
        <v>2.2000000000000001E-3</v>
      </c>
      <c r="X131" s="3" t="s">
        <v>199</v>
      </c>
      <c r="Y131" s="3" t="s">
        <v>171</v>
      </c>
      <c r="Z131" s="3" t="s">
        <v>173</v>
      </c>
      <c r="AA131" s="3">
        <v>2.29</v>
      </c>
    </row>
    <row r="132" spans="1:27" ht="13.9" customHeight="1">
      <c r="A132" s="2" t="s">
        <v>445</v>
      </c>
      <c r="B132" s="2" t="s">
        <v>446</v>
      </c>
      <c r="C132" s="3" t="s">
        <v>171</v>
      </c>
      <c r="D132" s="3" t="s">
        <v>170</v>
      </c>
      <c r="E132" s="4" t="s">
        <v>178</v>
      </c>
      <c r="F132" s="4" t="s">
        <v>178</v>
      </c>
      <c r="G132" s="10">
        <v>6.5299999999999997E-2</v>
      </c>
      <c r="H132" s="17">
        <f t="shared" si="5"/>
        <v>6.5000000000000002E-2</v>
      </c>
      <c r="I132" s="2"/>
      <c r="J132" s="11" t="s">
        <v>173</v>
      </c>
      <c r="K132" s="18" t="str">
        <f t="shared" si="6"/>
        <v>NV</v>
      </c>
      <c r="L132" s="16" t="s">
        <v>173</v>
      </c>
      <c r="M132" s="20" t="str">
        <f t="shared" si="7"/>
        <v>NV</v>
      </c>
      <c r="N132" s="8" t="str">
        <f t="shared" si="4"/>
        <v>NV</v>
      </c>
      <c r="O132" s="2"/>
      <c r="P132" s="3">
        <v>0.28199999999999997</v>
      </c>
      <c r="Q132" s="3">
        <v>0.28199999999999997</v>
      </c>
      <c r="R132" s="3">
        <v>12.5</v>
      </c>
      <c r="S132" s="3" t="s">
        <v>173</v>
      </c>
      <c r="T132" s="2"/>
      <c r="U132" s="3">
        <v>4.3000000000000002E-5</v>
      </c>
      <c r="V132" s="3" t="s">
        <v>199</v>
      </c>
      <c r="W132" s="3" t="s">
        <v>173</v>
      </c>
      <c r="X132" s="2"/>
      <c r="Y132" s="3" t="s">
        <v>171</v>
      </c>
      <c r="Z132" s="3">
        <v>6.5299999999999997E-2</v>
      </c>
      <c r="AA132" s="3" t="s">
        <v>173</v>
      </c>
    </row>
    <row r="133" spans="1:27" ht="13.9" customHeight="1">
      <c r="A133" s="2" t="s">
        <v>447</v>
      </c>
      <c r="B133" s="2" t="s">
        <v>448</v>
      </c>
      <c r="C133" s="3" t="s">
        <v>171</v>
      </c>
      <c r="D133" s="3" t="s">
        <v>170</v>
      </c>
      <c r="E133" s="4" t="s">
        <v>178</v>
      </c>
      <c r="F133" s="4" t="s">
        <v>178</v>
      </c>
      <c r="G133" s="10">
        <v>4.25</v>
      </c>
      <c r="H133" s="17">
        <f t="shared" si="5"/>
        <v>4.3</v>
      </c>
      <c r="I133" s="2"/>
      <c r="J133" s="11" t="s">
        <v>173</v>
      </c>
      <c r="K133" s="18" t="str">
        <f t="shared" si="6"/>
        <v>NV</v>
      </c>
      <c r="L133" s="16" t="s">
        <v>173</v>
      </c>
      <c r="M133" s="20" t="str">
        <f t="shared" si="7"/>
        <v>NV</v>
      </c>
      <c r="N133" s="8" t="str">
        <f t="shared" ref="N133:N196" si="8">IF(ISNUMBER(M133)=TRUE, M133/H133, M133)</f>
        <v>NV</v>
      </c>
      <c r="O133" s="2"/>
      <c r="P133" s="3">
        <v>1.45</v>
      </c>
      <c r="Q133" s="3">
        <v>1.46</v>
      </c>
      <c r="R133" s="3">
        <v>12.5</v>
      </c>
      <c r="S133" s="3" t="s">
        <v>173</v>
      </c>
      <c r="T133" s="2"/>
      <c r="U133" s="3">
        <v>6.6000000000000003E-7</v>
      </c>
      <c r="V133" s="3" t="s">
        <v>199</v>
      </c>
      <c r="W133" s="3" t="s">
        <v>173</v>
      </c>
      <c r="X133" s="2"/>
      <c r="Y133" s="3" t="s">
        <v>171</v>
      </c>
      <c r="Z133" s="3">
        <v>4.25</v>
      </c>
      <c r="AA133" s="3" t="s">
        <v>173</v>
      </c>
    </row>
    <row r="134" spans="1:27" ht="13.9" customHeight="1">
      <c r="A134" s="2" t="s">
        <v>449</v>
      </c>
      <c r="B134" s="2" t="s">
        <v>450</v>
      </c>
      <c r="C134" s="3" t="s">
        <v>171</v>
      </c>
      <c r="D134" s="3" t="s">
        <v>171</v>
      </c>
      <c r="E134" s="4" t="s">
        <v>178</v>
      </c>
      <c r="F134" s="4" t="s">
        <v>178</v>
      </c>
      <c r="G134" s="10" t="s">
        <v>173</v>
      </c>
      <c r="H134" s="17" t="str">
        <f t="shared" ref="H134:H197" si="9">IF(ISNUMBER(G134),ROUND(G134,2-(1+INT(LOG10(G134)))),"NITI")</f>
        <v>NITI</v>
      </c>
      <c r="I134" s="2"/>
      <c r="J134" s="11" t="s">
        <v>173</v>
      </c>
      <c r="K134" s="18" t="str">
        <f t="shared" ref="K134:K197" si="10">IF(ISNUMBER(J134),ROUND(J134,2-(1+INT(LOG10(J134)))),IF(AND(NOT($C134="Yes"),$D134="No"), "NITI, NV",IF(AND($C134="Yes",$D134="No"),"NITI","NV")))</f>
        <v>NITI, NV</v>
      </c>
      <c r="L134" s="16" t="s">
        <v>173</v>
      </c>
      <c r="M134" s="20" t="str">
        <f t="shared" ref="M134:M197" si="11">IF(ISNUMBER(L134),ROUND(L134,2-(1+INT(LOG10(L134)))),IF(AND(NOT($C134="Yes"),$D134="No"), "NITI, NV",IF(AND($C134="Yes",$D134="No"),"NITI","NV")))</f>
        <v>NITI, NV</v>
      </c>
      <c r="N134" s="8" t="str">
        <f t="shared" si="8"/>
        <v>NITI, NV</v>
      </c>
      <c r="O134" s="2"/>
      <c r="P134" s="3">
        <v>14.7</v>
      </c>
      <c r="Q134" s="3">
        <v>14.7</v>
      </c>
      <c r="R134" s="3">
        <v>12.5</v>
      </c>
      <c r="S134" s="3" t="s">
        <v>173</v>
      </c>
      <c r="T134" s="2"/>
      <c r="U134" s="3" t="s">
        <v>173</v>
      </c>
      <c r="V134" s="2"/>
      <c r="W134" s="3" t="s">
        <v>173</v>
      </c>
      <c r="X134" s="2"/>
      <c r="Y134" s="3" t="s">
        <v>171</v>
      </c>
      <c r="Z134" s="3" t="s">
        <v>173</v>
      </c>
      <c r="AA134" s="3" t="s">
        <v>173</v>
      </c>
    </row>
    <row r="135" spans="1:27" ht="13.9" customHeight="1">
      <c r="A135" s="2" t="s">
        <v>451</v>
      </c>
      <c r="B135" s="2" t="s">
        <v>452</v>
      </c>
      <c r="C135" s="3" t="s">
        <v>171</v>
      </c>
      <c r="D135" s="3" t="s">
        <v>171</v>
      </c>
      <c r="E135" s="4" t="s">
        <v>178</v>
      </c>
      <c r="F135" s="4" t="s">
        <v>178</v>
      </c>
      <c r="G135" s="10" t="s">
        <v>173</v>
      </c>
      <c r="H135" s="17" t="str">
        <f t="shared" si="9"/>
        <v>NITI</v>
      </c>
      <c r="I135" s="2"/>
      <c r="J135" s="11" t="s">
        <v>173</v>
      </c>
      <c r="K135" s="18" t="str">
        <f t="shared" si="10"/>
        <v>NITI, NV</v>
      </c>
      <c r="L135" s="16" t="s">
        <v>173</v>
      </c>
      <c r="M135" s="20" t="str">
        <f t="shared" si="11"/>
        <v>NITI, NV</v>
      </c>
      <c r="N135" s="8" t="str">
        <f t="shared" si="8"/>
        <v>NITI, NV</v>
      </c>
      <c r="O135" s="2"/>
      <c r="P135" s="3">
        <v>57.7</v>
      </c>
      <c r="Q135" s="3">
        <v>40.4</v>
      </c>
      <c r="R135" s="3">
        <v>12.5</v>
      </c>
      <c r="S135" s="3" t="s">
        <v>173</v>
      </c>
      <c r="T135" s="2"/>
      <c r="U135" s="3" t="s">
        <v>173</v>
      </c>
      <c r="V135" s="2"/>
      <c r="W135" s="3" t="s">
        <v>173</v>
      </c>
      <c r="X135" s="2"/>
      <c r="Y135" s="3" t="s">
        <v>171</v>
      </c>
      <c r="Z135" s="3" t="s">
        <v>173</v>
      </c>
      <c r="AA135" s="3" t="s">
        <v>173</v>
      </c>
    </row>
    <row r="136" spans="1:27" ht="13.9" customHeight="1">
      <c r="A136" s="2" t="s">
        <v>453</v>
      </c>
      <c r="B136" s="2" t="s">
        <v>454</v>
      </c>
      <c r="C136" s="3" t="s">
        <v>170</v>
      </c>
      <c r="D136" s="3" t="s">
        <v>170</v>
      </c>
      <c r="E136" s="3" t="s">
        <v>170</v>
      </c>
      <c r="F136" s="3" t="s">
        <v>170</v>
      </c>
      <c r="G136" s="10">
        <v>730</v>
      </c>
      <c r="H136" s="17">
        <f t="shared" si="9"/>
        <v>730</v>
      </c>
      <c r="I136" s="3" t="s">
        <v>194</v>
      </c>
      <c r="J136" s="11">
        <v>24300</v>
      </c>
      <c r="K136" s="18">
        <f t="shared" si="10"/>
        <v>24000</v>
      </c>
      <c r="L136" s="16">
        <v>1940</v>
      </c>
      <c r="M136" s="20">
        <f t="shared" si="11"/>
        <v>1900</v>
      </c>
      <c r="N136" s="8">
        <f t="shared" si="8"/>
        <v>2.6027397260273974</v>
      </c>
      <c r="O136" s="3" t="s">
        <v>182</v>
      </c>
      <c r="P136" s="3">
        <v>1470000000</v>
      </c>
      <c r="Q136" s="3">
        <v>811000000</v>
      </c>
      <c r="R136" s="3">
        <v>12.5</v>
      </c>
      <c r="S136" s="3">
        <v>1.3</v>
      </c>
      <c r="T136" s="3" t="s">
        <v>183</v>
      </c>
      <c r="U136" s="3" t="s">
        <v>173</v>
      </c>
      <c r="V136" s="2"/>
      <c r="W136" s="3">
        <v>0.7</v>
      </c>
      <c r="X136" s="3" t="s">
        <v>184</v>
      </c>
      <c r="Y136" s="3" t="s">
        <v>171</v>
      </c>
      <c r="Z136" s="3" t="s">
        <v>173</v>
      </c>
      <c r="AA136" s="3">
        <v>730</v>
      </c>
    </row>
    <row r="137" spans="1:27" ht="13.9" customHeight="1">
      <c r="A137" s="2" t="s">
        <v>455</v>
      </c>
      <c r="B137" s="2" t="s">
        <v>456</v>
      </c>
      <c r="C137" s="3" t="s">
        <v>170</v>
      </c>
      <c r="D137" s="3" t="s">
        <v>170</v>
      </c>
      <c r="E137" s="3" t="s">
        <v>170</v>
      </c>
      <c r="F137" s="3" t="s">
        <v>170</v>
      </c>
      <c r="G137" s="10">
        <v>0.46800000000000003</v>
      </c>
      <c r="H137" s="17">
        <f t="shared" si="9"/>
        <v>0.47</v>
      </c>
      <c r="I137" s="3" t="s">
        <v>181</v>
      </c>
      <c r="J137" s="11">
        <v>15.6</v>
      </c>
      <c r="K137" s="18">
        <f t="shared" si="10"/>
        <v>16</v>
      </c>
      <c r="L137" s="16">
        <v>0.70899999999999996</v>
      </c>
      <c r="M137" s="20">
        <f t="shared" si="11"/>
        <v>0.71</v>
      </c>
      <c r="N137" s="8">
        <f t="shared" si="8"/>
        <v>1.5106382978723405</v>
      </c>
      <c r="O137" s="3" t="s">
        <v>329</v>
      </c>
      <c r="P137" s="3">
        <v>951000000</v>
      </c>
      <c r="Q137" s="3">
        <v>524000000</v>
      </c>
      <c r="R137" s="3">
        <v>12.5</v>
      </c>
      <c r="S137" s="3" t="s">
        <v>173</v>
      </c>
      <c r="T137" s="2"/>
      <c r="U137" s="3">
        <v>6.0000000000000002E-6</v>
      </c>
      <c r="V137" s="3" t="s">
        <v>184</v>
      </c>
      <c r="W137" s="3">
        <v>0.1</v>
      </c>
      <c r="X137" s="3" t="s">
        <v>184</v>
      </c>
      <c r="Y137" s="3" t="s">
        <v>171</v>
      </c>
      <c r="Z137" s="3">
        <v>0.46800000000000003</v>
      </c>
      <c r="AA137" s="3">
        <v>104</v>
      </c>
    </row>
    <row r="138" spans="1:27" ht="13.9" customHeight="1">
      <c r="A138" s="2" t="s">
        <v>457</v>
      </c>
      <c r="B138" s="2" t="s">
        <v>458</v>
      </c>
      <c r="C138" s="3" t="s">
        <v>170</v>
      </c>
      <c r="D138" s="3" t="s">
        <v>170</v>
      </c>
      <c r="E138" s="3" t="s">
        <v>170</v>
      </c>
      <c r="F138" s="3" t="s">
        <v>170</v>
      </c>
      <c r="G138" s="10">
        <v>104</v>
      </c>
      <c r="H138" s="17">
        <f t="shared" si="9"/>
        <v>100</v>
      </c>
      <c r="I138" s="3" t="s">
        <v>194</v>
      </c>
      <c r="J138" s="11">
        <v>3480</v>
      </c>
      <c r="K138" s="18">
        <f t="shared" si="10"/>
        <v>3500</v>
      </c>
      <c r="L138" s="16">
        <v>4.01</v>
      </c>
      <c r="M138" s="20">
        <f t="shared" si="11"/>
        <v>4</v>
      </c>
      <c r="N138" s="8">
        <f t="shared" si="8"/>
        <v>0.04</v>
      </c>
      <c r="O138" s="3" t="s">
        <v>182</v>
      </c>
      <c r="P138" s="3">
        <v>30400000000</v>
      </c>
      <c r="Q138" s="3">
        <v>31700000000</v>
      </c>
      <c r="R138" s="3">
        <v>12.5</v>
      </c>
      <c r="S138" s="3">
        <v>12</v>
      </c>
      <c r="T138" s="3" t="s">
        <v>183</v>
      </c>
      <c r="U138" s="3" t="s">
        <v>173</v>
      </c>
      <c r="V138" s="2"/>
      <c r="W138" s="3">
        <v>0.1</v>
      </c>
      <c r="X138" s="3" t="s">
        <v>207</v>
      </c>
      <c r="Y138" s="3" t="s">
        <v>171</v>
      </c>
      <c r="Z138" s="3" t="s">
        <v>173</v>
      </c>
      <c r="AA138" s="3">
        <v>104</v>
      </c>
    </row>
    <row r="139" spans="1:27" ht="13.9" customHeight="1">
      <c r="A139" s="2" t="s">
        <v>459</v>
      </c>
      <c r="B139" s="2" t="s">
        <v>460</v>
      </c>
      <c r="C139" s="3" t="s">
        <v>171</v>
      </c>
      <c r="D139" s="3" t="s">
        <v>171</v>
      </c>
      <c r="E139" s="4" t="s">
        <v>178</v>
      </c>
      <c r="F139" s="4" t="s">
        <v>178</v>
      </c>
      <c r="G139" s="10" t="s">
        <v>173</v>
      </c>
      <c r="H139" s="17" t="str">
        <f t="shared" si="9"/>
        <v>NITI</v>
      </c>
      <c r="I139" s="2"/>
      <c r="J139" s="11" t="s">
        <v>173</v>
      </c>
      <c r="K139" s="18" t="str">
        <f t="shared" si="10"/>
        <v>NITI, NV</v>
      </c>
      <c r="L139" s="16" t="s">
        <v>173</v>
      </c>
      <c r="M139" s="20" t="str">
        <f t="shared" si="11"/>
        <v>NITI, NV</v>
      </c>
      <c r="N139" s="8" t="str">
        <f t="shared" si="8"/>
        <v>NITI, NV</v>
      </c>
      <c r="O139" s="2"/>
      <c r="P139" s="3">
        <v>6.28</v>
      </c>
      <c r="Q139" s="3">
        <v>6.28</v>
      </c>
      <c r="R139" s="3">
        <v>12.5</v>
      </c>
      <c r="S139" s="3" t="s">
        <v>173</v>
      </c>
      <c r="T139" s="2"/>
      <c r="U139" s="3" t="s">
        <v>173</v>
      </c>
      <c r="V139" s="2"/>
      <c r="W139" s="3" t="s">
        <v>173</v>
      </c>
      <c r="X139" s="2"/>
      <c r="Y139" s="3" t="s">
        <v>171</v>
      </c>
      <c r="Z139" s="3" t="s">
        <v>173</v>
      </c>
      <c r="AA139" s="3" t="s">
        <v>173</v>
      </c>
    </row>
    <row r="140" spans="1:27" ht="13.9" customHeight="1">
      <c r="A140" s="2" t="s">
        <v>461</v>
      </c>
      <c r="B140" s="2" t="s">
        <v>462</v>
      </c>
      <c r="C140" s="3" t="s">
        <v>171</v>
      </c>
      <c r="D140" s="3" t="s">
        <v>171</v>
      </c>
      <c r="E140" s="4" t="s">
        <v>178</v>
      </c>
      <c r="F140" s="4" t="s">
        <v>178</v>
      </c>
      <c r="G140" s="10" t="s">
        <v>173</v>
      </c>
      <c r="H140" s="17" t="str">
        <f t="shared" si="9"/>
        <v>NITI</v>
      </c>
      <c r="I140" s="2"/>
      <c r="J140" s="11" t="s">
        <v>173</v>
      </c>
      <c r="K140" s="18" t="str">
        <f t="shared" si="10"/>
        <v>NITI, NV</v>
      </c>
      <c r="L140" s="16" t="s">
        <v>173</v>
      </c>
      <c r="M140" s="20" t="str">
        <f t="shared" si="11"/>
        <v>NITI, NV</v>
      </c>
      <c r="N140" s="8" t="str">
        <f t="shared" si="8"/>
        <v>NITI, NV</v>
      </c>
      <c r="O140" s="2"/>
      <c r="P140" s="3">
        <v>1.9</v>
      </c>
      <c r="Q140" s="3">
        <v>1.92</v>
      </c>
      <c r="R140" s="3">
        <v>12.5</v>
      </c>
      <c r="S140" s="3" t="s">
        <v>173</v>
      </c>
      <c r="T140" s="2"/>
      <c r="U140" s="3" t="s">
        <v>173</v>
      </c>
      <c r="V140" s="2"/>
      <c r="W140" s="3" t="s">
        <v>173</v>
      </c>
      <c r="X140" s="2"/>
      <c r="Y140" s="3" t="s">
        <v>171</v>
      </c>
      <c r="Z140" s="3" t="s">
        <v>173</v>
      </c>
      <c r="AA140" s="3" t="s">
        <v>173</v>
      </c>
    </row>
    <row r="141" spans="1:27" ht="13.9" customHeight="1">
      <c r="A141" s="2" t="s">
        <v>463</v>
      </c>
      <c r="B141" s="2" t="s">
        <v>464</v>
      </c>
      <c r="C141" s="3" t="s">
        <v>228</v>
      </c>
      <c r="D141" s="3" t="s">
        <v>170</v>
      </c>
      <c r="E141" s="4" t="s">
        <v>178</v>
      </c>
      <c r="F141" s="4" t="s">
        <v>178</v>
      </c>
      <c r="G141" s="10">
        <v>0.93899999999999995</v>
      </c>
      <c r="H141" s="17">
        <f t="shared" si="9"/>
        <v>0.94</v>
      </c>
      <c r="I141" s="2"/>
      <c r="J141" s="11" t="s">
        <v>173</v>
      </c>
      <c r="K141" s="18" t="str">
        <f t="shared" si="10"/>
        <v>NV</v>
      </c>
      <c r="L141" s="16" t="s">
        <v>173</v>
      </c>
      <c r="M141" s="20" t="str">
        <f t="shared" si="11"/>
        <v>NV</v>
      </c>
      <c r="N141" s="8" t="str">
        <f t="shared" si="8"/>
        <v>NV</v>
      </c>
      <c r="O141" s="2"/>
      <c r="P141" s="3" t="s">
        <v>173</v>
      </c>
      <c r="Q141" s="3" t="s">
        <v>173</v>
      </c>
      <c r="R141" s="3">
        <v>12.5</v>
      </c>
      <c r="S141" s="3" t="s">
        <v>173</v>
      </c>
      <c r="T141" s="2"/>
      <c r="U141" s="3" t="s">
        <v>173</v>
      </c>
      <c r="V141" s="2"/>
      <c r="W141" s="3">
        <v>8.9999999999999998E-4</v>
      </c>
      <c r="X141" s="3" t="s">
        <v>184</v>
      </c>
      <c r="Y141" s="3" t="s">
        <v>171</v>
      </c>
      <c r="Z141" s="3" t="s">
        <v>173</v>
      </c>
      <c r="AA141" s="3">
        <v>0.93899999999999995</v>
      </c>
    </row>
    <row r="142" spans="1:27" ht="13.9" customHeight="1">
      <c r="A142" s="2" t="s">
        <v>465</v>
      </c>
      <c r="B142" s="2" t="s">
        <v>466</v>
      </c>
      <c r="C142" s="3" t="s">
        <v>170</v>
      </c>
      <c r="D142" s="3" t="s">
        <v>171</v>
      </c>
      <c r="E142" s="4" t="s">
        <v>172</v>
      </c>
      <c r="F142" s="4" t="s">
        <v>172</v>
      </c>
      <c r="G142" s="10" t="s">
        <v>173</v>
      </c>
      <c r="H142" s="17" t="str">
        <f t="shared" si="9"/>
        <v>NITI</v>
      </c>
      <c r="I142" s="2"/>
      <c r="J142" s="11" t="s">
        <v>173</v>
      </c>
      <c r="K142" s="18" t="str">
        <f t="shared" si="10"/>
        <v>NITI</v>
      </c>
      <c r="L142" s="16" t="s">
        <v>173</v>
      </c>
      <c r="M142" s="20" t="str">
        <f t="shared" si="11"/>
        <v>NITI</v>
      </c>
      <c r="N142" s="8" t="str">
        <f t="shared" si="8"/>
        <v>NITI</v>
      </c>
      <c r="O142" s="2"/>
      <c r="P142" s="3">
        <v>133000000</v>
      </c>
      <c r="Q142" s="3">
        <v>102000</v>
      </c>
      <c r="R142" s="3">
        <v>12.5</v>
      </c>
      <c r="S142" s="3" t="s">
        <v>173</v>
      </c>
      <c r="T142" s="2"/>
      <c r="U142" s="3" t="s">
        <v>173</v>
      </c>
      <c r="V142" s="2"/>
      <c r="W142" s="3" t="s">
        <v>173</v>
      </c>
      <c r="X142" s="2"/>
      <c r="Y142" s="3" t="s">
        <v>171</v>
      </c>
      <c r="Z142" s="3" t="s">
        <v>173</v>
      </c>
      <c r="AA142" s="3" t="s">
        <v>173</v>
      </c>
    </row>
    <row r="143" spans="1:27" ht="13.9" customHeight="1">
      <c r="A143" s="2" t="s">
        <v>467</v>
      </c>
      <c r="B143" s="2" t="s">
        <v>468</v>
      </c>
      <c r="C143" s="3" t="s">
        <v>171</v>
      </c>
      <c r="D143" s="3" t="s">
        <v>171</v>
      </c>
      <c r="E143" s="4" t="s">
        <v>178</v>
      </c>
      <c r="F143" s="4" t="s">
        <v>178</v>
      </c>
      <c r="G143" s="10" t="s">
        <v>173</v>
      </c>
      <c r="H143" s="17" t="str">
        <f t="shared" si="9"/>
        <v>NITI</v>
      </c>
      <c r="I143" s="2"/>
      <c r="J143" s="11" t="s">
        <v>173</v>
      </c>
      <c r="K143" s="18" t="str">
        <f t="shared" si="10"/>
        <v>NITI, NV</v>
      </c>
      <c r="L143" s="16" t="s">
        <v>173</v>
      </c>
      <c r="M143" s="20" t="str">
        <f t="shared" si="11"/>
        <v>NITI, NV</v>
      </c>
      <c r="N143" s="8" t="str">
        <f t="shared" si="8"/>
        <v>NITI, NV</v>
      </c>
      <c r="O143" s="2"/>
      <c r="P143" s="3">
        <v>1.1100000000000001</v>
      </c>
      <c r="Q143" s="3">
        <v>1.1100000000000001</v>
      </c>
      <c r="R143" s="3">
        <v>12.5</v>
      </c>
      <c r="S143" s="3" t="s">
        <v>173</v>
      </c>
      <c r="T143" s="2"/>
      <c r="U143" s="3" t="s">
        <v>173</v>
      </c>
      <c r="V143" s="2"/>
      <c r="W143" s="3" t="s">
        <v>173</v>
      </c>
      <c r="X143" s="2"/>
      <c r="Y143" s="3" t="s">
        <v>171</v>
      </c>
      <c r="Z143" s="3" t="s">
        <v>173</v>
      </c>
      <c r="AA143" s="3" t="s">
        <v>173</v>
      </c>
    </row>
    <row r="144" spans="1:27" ht="13.9" customHeight="1">
      <c r="A144" s="2" t="s">
        <v>469</v>
      </c>
      <c r="B144" s="2" t="s">
        <v>470</v>
      </c>
      <c r="C144" s="3" t="s">
        <v>171</v>
      </c>
      <c r="D144" s="3" t="s">
        <v>171</v>
      </c>
      <c r="E144" s="4" t="s">
        <v>178</v>
      </c>
      <c r="F144" s="4" t="s">
        <v>178</v>
      </c>
      <c r="G144" s="10" t="s">
        <v>173</v>
      </c>
      <c r="H144" s="17" t="str">
        <f t="shared" si="9"/>
        <v>NITI</v>
      </c>
      <c r="I144" s="2"/>
      <c r="J144" s="11" t="s">
        <v>173</v>
      </c>
      <c r="K144" s="18" t="str">
        <f t="shared" si="10"/>
        <v>NITI, NV</v>
      </c>
      <c r="L144" s="16" t="s">
        <v>173</v>
      </c>
      <c r="M144" s="20" t="str">
        <f t="shared" si="11"/>
        <v>NITI, NV</v>
      </c>
      <c r="N144" s="8" t="str">
        <f t="shared" si="8"/>
        <v>NITI, NV</v>
      </c>
      <c r="O144" s="2"/>
      <c r="P144" s="3">
        <v>30.2</v>
      </c>
      <c r="Q144" s="3">
        <v>3.34</v>
      </c>
      <c r="R144" s="3">
        <v>12.5</v>
      </c>
      <c r="S144" s="3" t="s">
        <v>173</v>
      </c>
      <c r="T144" s="2"/>
      <c r="U144" s="3" t="s">
        <v>173</v>
      </c>
      <c r="V144" s="2"/>
      <c r="W144" s="3" t="s">
        <v>173</v>
      </c>
      <c r="X144" s="2"/>
      <c r="Y144" s="3" t="s">
        <v>171</v>
      </c>
      <c r="Z144" s="3" t="s">
        <v>173</v>
      </c>
      <c r="AA144" s="3" t="s">
        <v>173</v>
      </c>
    </row>
    <row r="145" spans="1:27" ht="13.9" customHeight="1">
      <c r="A145" s="2" t="s">
        <v>471</v>
      </c>
      <c r="B145" s="2" t="s">
        <v>472</v>
      </c>
      <c r="C145" s="3" t="s">
        <v>170</v>
      </c>
      <c r="D145" s="3" t="s">
        <v>171</v>
      </c>
      <c r="E145" s="4" t="s">
        <v>172</v>
      </c>
      <c r="F145" s="4" t="s">
        <v>172</v>
      </c>
      <c r="G145" s="10" t="s">
        <v>173</v>
      </c>
      <c r="H145" s="17" t="str">
        <f t="shared" si="9"/>
        <v>NITI</v>
      </c>
      <c r="I145" s="2"/>
      <c r="J145" s="11" t="s">
        <v>173</v>
      </c>
      <c r="K145" s="18" t="str">
        <f t="shared" si="10"/>
        <v>NITI</v>
      </c>
      <c r="L145" s="16" t="s">
        <v>173</v>
      </c>
      <c r="M145" s="20" t="str">
        <f t="shared" si="11"/>
        <v>NITI</v>
      </c>
      <c r="N145" s="8" t="str">
        <f t="shared" si="8"/>
        <v>NITI</v>
      </c>
      <c r="O145" s="2"/>
      <c r="P145" s="3">
        <v>793</v>
      </c>
      <c r="Q145" s="3">
        <v>111</v>
      </c>
      <c r="R145" s="3">
        <v>12.5</v>
      </c>
      <c r="S145" s="3" t="s">
        <v>173</v>
      </c>
      <c r="T145" s="2"/>
      <c r="U145" s="3" t="s">
        <v>173</v>
      </c>
      <c r="V145" s="2"/>
      <c r="W145" s="3" t="s">
        <v>173</v>
      </c>
      <c r="X145" s="2"/>
      <c r="Y145" s="3" t="s">
        <v>171</v>
      </c>
      <c r="Z145" s="3" t="s">
        <v>173</v>
      </c>
      <c r="AA145" s="3" t="s">
        <v>173</v>
      </c>
    </row>
    <row r="146" spans="1:27" ht="13.9" customHeight="1">
      <c r="A146" s="2" t="s">
        <v>473</v>
      </c>
      <c r="B146" s="2" t="s">
        <v>474</v>
      </c>
      <c r="C146" s="3" t="s">
        <v>170</v>
      </c>
      <c r="D146" s="3" t="s">
        <v>171</v>
      </c>
      <c r="E146" s="4" t="s">
        <v>172</v>
      </c>
      <c r="F146" s="4" t="s">
        <v>172</v>
      </c>
      <c r="G146" s="10" t="s">
        <v>173</v>
      </c>
      <c r="H146" s="17" t="str">
        <f t="shared" si="9"/>
        <v>NITI</v>
      </c>
      <c r="I146" s="2"/>
      <c r="J146" s="11" t="s">
        <v>173</v>
      </c>
      <c r="K146" s="18" t="str">
        <f t="shared" si="10"/>
        <v>NITI</v>
      </c>
      <c r="L146" s="16" t="s">
        <v>173</v>
      </c>
      <c r="M146" s="20" t="str">
        <f t="shared" si="11"/>
        <v>NITI</v>
      </c>
      <c r="N146" s="8" t="str">
        <f t="shared" si="8"/>
        <v>NITI</v>
      </c>
      <c r="O146" s="2"/>
      <c r="P146" s="3">
        <v>1110</v>
      </c>
      <c r="Q146" s="3">
        <v>111</v>
      </c>
      <c r="R146" s="3">
        <v>12.5</v>
      </c>
      <c r="S146" s="3" t="s">
        <v>173</v>
      </c>
      <c r="T146" s="2"/>
      <c r="U146" s="3" t="s">
        <v>173</v>
      </c>
      <c r="V146" s="2"/>
      <c r="W146" s="3" t="s">
        <v>173</v>
      </c>
      <c r="X146" s="2"/>
      <c r="Y146" s="3" t="s">
        <v>171</v>
      </c>
      <c r="Z146" s="3" t="s">
        <v>173</v>
      </c>
      <c r="AA146" s="3" t="s">
        <v>173</v>
      </c>
    </row>
    <row r="147" spans="1:27" ht="13.9" customHeight="1">
      <c r="A147" s="2" t="s">
        <v>475</v>
      </c>
      <c r="B147" s="2" t="s">
        <v>476</v>
      </c>
      <c r="C147" s="3" t="s">
        <v>170</v>
      </c>
      <c r="D147" s="3" t="s">
        <v>170</v>
      </c>
      <c r="E147" s="3" t="s">
        <v>170</v>
      </c>
      <c r="F147" s="3" t="s">
        <v>170</v>
      </c>
      <c r="G147" s="10">
        <v>2.81E-2</v>
      </c>
      <c r="H147" s="17">
        <f t="shared" si="9"/>
        <v>2.8000000000000001E-2</v>
      </c>
      <c r="I147" s="3" t="s">
        <v>181</v>
      </c>
      <c r="J147" s="11">
        <v>0.93600000000000005</v>
      </c>
      <c r="K147" s="18">
        <f t="shared" si="10"/>
        <v>0.94</v>
      </c>
      <c r="L147" s="16">
        <v>154</v>
      </c>
      <c r="M147" s="20">
        <f t="shared" si="11"/>
        <v>150</v>
      </c>
      <c r="N147" s="8">
        <f t="shared" si="8"/>
        <v>5357.1428571428569</v>
      </c>
      <c r="O147" s="3" t="s">
        <v>477</v>
      </c>
      <c r="P147" s="3">
        <v>220</v>
      </c>
      <c r="Q147" s="3">
        <v>10.199999999999999</v>
      </c>
      <c r="R147" s="3">
        <v>12.5</v>
      </c>
      <c r="S147" s="3" t="s">
        <v>173</v>
      </c>
      <c r="T147" s="2"/>
      <c r="U147" s="3">
        <v>1E-4</v>
      </c>
      <c r="V147" s="3" t="s">
        <v>184</v>
      </c>
      <c r="W147" s="3">
        <v>6.9999999999999999E-4</v>
      </c>
      <c r="X147" s="3" t="s">
        <v>184</v>
      </c>
      <c r="Y147" s="3" t="s">
        <v>171</v>
      </c>
      <c r="Z147" s="3">
        <v>2.81E-2</v>
      </c>
      <c r="AA147" s="3">
        <v>0.73</v>
      </c>
    </row>
    <row r="148" spans="1:27" ht="13.9" customHeight="1">
      <c r="A148" s="2" t="s">
        <v>478</v>
      </c>
      <c r="B148" s="2" t="s">
        <v>479</v>
      </c>
      <c r="C148" s="3" t="s">
        <v>171</v>
      </c>
      <c r="D148" s="3" t="s">
        <v>170</v>
      </c>
      <c r="E148" s="4" t="s">
        <v>178</v>
      </c>
      <c r="F148" s="4" t="s">
        <v>178</v>
      </c>
      <c r="G148" s="10">
        <v>6.0999999999999997E-4</v>
      </c>
      <c r="H148" s="17">
        <f t="shared" si="9"/>
        <v>6.0999999999999997E-4</v>
      </c>
      <c r="I148" s="2"/>
      <c r="J148" s="11" t="s">
        <v>173</v>
      </c>
      <c r="K148" s="18" t="str">
        <f t="shared" si="10"/>
        <v>NV</v>
      </c>
      <c r="L148" s="16" t="s">
        <v>173</v>
      </c>
      <c r="M148" s="20" t="str">
        <f t="shared" si="11"/>
        <v>NV</v>
      </c>
      <c r="N148" s="8" t="str">
        <f t="shared" si="8"/>
        <v>NV</v>
      </c>
      <c r="O148" s="2"/>
      <c r="P148" s="3">
        <v>5.94</v>
      </c>
      <c r="Q148" s="3">
        <v>5.94</v>
      </c>
      <c r="R148" s="3">
        <v>12.5</v>
      </c>
      <c r="S148" s="3" t="s">
        <v>173</v>
      </c>
      <c r="T148" s="2"/>
      <c r="U148" s="3">
        <v>4.5999999999999999E-3</v>
      </c>
      <c r="V148" s="3" t="s">
        <v>199</v>
      </c>
      <c r="W148" s="3" t="s">
        <v>173</v>
      </c>
      <c r="X148" s="2"/>
      <c r="Y148" s="3" t="s">
        <v>171</v>
      </c>
      <c r="Z148" s="3">
        <v>6.0999999999999997E-4</v>
      </c>
      <c r="AA148" s="3" t="s">
        <v>173</v>
      </c>
    </row>
    <row r="149" spans="1:27" ht="13.9" customHeight="1">
      <c r="A149" s="2" t="s">
        <v>480</v>
      </c>
      <c r="B149" s="2" t="s">
        <v>481</v>
      </c>
      <c r="C149" s="3" t="s">
        <v>171</v>
      </c>
      <c r="D149" s="3" t="s">
        <v>171</v>
      </c>
      <c r="E149" s="4" t="s">
        <v>178</v>
      </c>
      <c r="F149" s="4" t="s">
        <v>178</v>
      </c>
      <c r="G149" s="10" t="s">
        <v>173</v>
      </c>
      <c r="H149" s="17" t="str">
        <f t="shared" si="9"/>
        <v>NITI</v>
      </c>
      <c r="I149" s="2"/>
      <c r="J149" s="11" t="s">
        <v>173</v>
      </c>
      <c r="K149" s="18" t="str">
        <f t="shared" si="10"/>
        <v>NITI, NV</v>
      </c>
      <c r="L149" s="16" t="s">
        <v>173</v>
      </c>
      <c r="M149" s="20" t="str">
        <f t="shared" si="11"/>
        <v>NITI, NV</v>
      </c>
      <c r="N149" s="8" t="str">
        <f t="shared" si="8"/>
        <v>NITI, NV</v>
      </c>
      <c r="O149" s="2"/>
      <c r="P149" s="3">
        <v>145</v>
      </c>
      <c r="Q149" s="3">
        <v>147</v>
      </c>
      <c r="R149" s="3">
        <v>12.5</v>
      </c>
      <c r="S149" s="3" t="s">
        <v>173</v>
      </c>
      <c r="T149" s="2"/>
      <c r="U149" s="3" t="s">
        <v>173</v>
      </c>
      <c r="V149" s="2"/>
      <c r="W149" s="3" t="s">
        <v>173</v>
      </c>
      <c r="X149" s="2"/>
      <c r="Y149" s="3" t="s">
        <v>171</v>
      </c>
      <c r="Z149" s="3" t="s">
        <v>173</v>
      </c>
      <c r="AA149" s="3" t="s">
        <v>173</v>
      </c>
    </row>
    <row r="150" spans="1:27" ht="13.9" customHeight="1">
      <c r="A150" s="2" t="s">
        <v>482</v>
      </c>
      <c r="B150" s="2" t="s">
        <v>483</v>
      </c>
      <c r="C150" s="3" t="s">
        <v>171</v>
      </c>
      <c r="D150" s="3" t="s">
        <v>171</v>
      </c>
      <c r="E150" s="4" t="s">
        <v>178</v>
      </c>
      <c r="F150" s="4" t="s">
        <v>178</v>
      </c>
      <c r="G150" s="10" t="s">
        <v>173</v>
      </c>
      <c r="H150" s="17" t="str">
        <f t="shared" si="9"/>
        <v>NITI</v>
      </c>
      <c r="I150" s="2"/>
      <c r="J150" s="11" t="s">
        <v>173</v>
      </c>
      <c r="K150" s="18" t="str">
        <f t="shared" si="10"/>
        <v>NITI, NV</v>
      </c>
      <c r="L150" s="16" t="s">
        <v>173</v>
      </c>
      <c r="M150" s="20" t="str">
        <f t="shared" si="11"/>
        <v>NITI, NV</v>
      </c>
      <c r="N150" s="8" t="str">
        <f t="shared" si="8"/>
        <v>NITI, NV</v>
      </c>
      <c r="O150" s="2"/>
      <c r="P150" s="3">
        <v>8.92E-5</v>
      </c>
      <c r="Q150" s="3">
        <v>8.9300000000000002E-5</v>
      </c>
      <c r="R150" s="3">
        <v>12.5</v>
      </c>
      <c r="S150" s="3" t="s">
        <v>173</v>
      </c>
      <c r="T150" s="2"/>
      <c r="U150" s="3" t="s">
        <v>173</v>
      </c>
      <c r="V150" s="2"/>
      <c r="W150" s="3" t="s">
        <v>173</v>
      </c>
      <c r="X150" s="2"/>
      <c r="Y150" s="3" t="s">
        <v>171</v>
      </c>
      <c r="Z150" s="3" t="s">
        <v>173</v>
      </c>
      <c r="AA150" s="3" t="s">
        <v>173</v>
      </c>
    </row>
    <row r="151" spans="1:27" ht="13.9" customHeight="1">
      <c r="A151" s="2" t="s">
        <v>484</v>
      </c>
      <c r="B151" s="2" t="s">
        <v>485</v>
      </c>
      <c r="C151" s="3" t="s">
        <v>170</v>
      </c>
      <c r="D151" s="3" t="s">
        <v>170</v>
      </c>
      <c r="E151" s="3" t="s">
        <v>170</v>
      </c>
      <c r="F151" s="3" t="s">
        <v>170</v>
      </c>
      <c r="G151" s="10">
        <v>0.151</v>
      </c>
      <c r="H151" s="17">
        <f t="shared" si="9"/>
        <v>0.15</v>
      </c>
      <c r="I151" s="3" t="s">
        <v>194</v>
      </c>
      <c r="J151" s="11">
        <v>5.04</v>
      </c>
      <c r="K151" s="18">
        <f t="shared" si="10"/>
        <v>5</v>
      </c>
      <c r="L151" s="16">
        <v>0.42099999999999999</v>
      </c>
      <c r="M151" s="20">
        <f t="shared" si="11"/>
        <v>0.42</v>
      </c>
      <c r="N151" s="8">
        <f t="shared" si="8"/>
        <v>2.8</v>
      </c>
      <c r="O151" s="3" t="s">
        <v>486</v>
      </c>
      <c r="P151" s="3">
        <v>22300000000</v>
      </c>
      <c r="Q151" s="3">
        <v>2270000000</v>
      </c>
      <c r="R151" s="3">
        <v>12.5</v>
      </c>
      <c r="S151" s="3" t="s">
        <v>173</v>
      </c>
      <c r="T151" s="2"/>
      <c r="U151" s="3" t="s">
        <v>173</v>
      </c>
      <c r="V151" s="2"/>
      <c r="W151" s="3">
        <v>1.45E-4</v>
      </c>
      <c r="X151" s="3" t="s">
        <v>269</v>
      </c>
      <c r="Y151" s="3" t="s">
        <v>171</v>
      </c>
      <c r="Z151" s="3" t="s">
        <v>173</v>
      </c>
      <c r="AA151" s="3">
        <v>0.151</v>
      </c>
    </row>
    <row r="152" spans="1:27" ht="13.9" customHeight="1">
      <c r="A152" s="2" t="s">
        <v>487</v>
      </c>
      <c r="B152" s="2" t="s">
        <v>488</v>
      </c>
      <c r="C152" s="3" t="s">
        <v>170</v>
      </c>
      <c r="D152" s="3" t="s">
        <v>170</v>
      </c>
      <c r="E152" s="3" t="s">
        <v>170</v>
      </c>
      <c r="F152" s="3" t="s">
        <v>170</v>
      </c>
      <c r="G152" s="10">
        <v>0.20899999999999999</v>
      </c>
      <c r="H152" s="17">
        <f t="shared" si="9"/>
        <v>0.21</v>
      </c>
      <c r="I152" s="3" t="s">
        <v>194</v>
      </c>
      <c r="J152" s="11">
        <v>6.95</v>
      </c>
      <c r="K152" s="18">
        <f t="shared" si="10"/>
        <v>7</v>
      </c>
      <c r="L152" s="16">
        <v>0.20699999999999999</v>
      </c>
      <c r="M152" s="20">
        <f t="shared" si="11"/>
        <v>0.21</v>
      </c>
      <c r="N152" s="8">
        <f t="shared" si="8"/>
        <v>1</v>
      </c>
      <c r="O152" s="3" t="s">
        <v>489</v>
      </c>
      <c r="P152" s="3">
        <v>2750000000</v>
      </c>
      <c r="Q152" s="3">
        <v>8070000000</v>
      </c>
      <c r="R152" s="3">
        <v>12.5</v>
      </c>
      <c r="S152" s="3" t="s">
        <v>173</v>
      </c>
      <c r="T152" s="2"/>
      <c r="U152" s="3" t="s">
        <v>173</v>
      </c>
      <c r="V152" s="2"/>
      <c r="W152" s="3">
        <v>2.0000000000000001E-4</v>
      </c>
      <c r="X152" s="3" t="s">
        <v>184</v>
      </c>
      <c r="Y152" s="3" t="s">
        <v>171</v>
      </c>
      <c r="Z152" s="3" t="s">
        <v>173</v>
      </c>
      <c r="AA152" s="3">
        <v>0.20899999999999999</v>
      </c>
    </row>
    <row r="153" spans="1:27" ht="13.9" customHeight="1">
      <c r="A153" s="2" t="s">
        <v>490</v>
      </c>
      <c r="B153" s="2" t="s">
        <v>491</v>
      </c>
      <c r="C153" s="3" t="s">
        <v>228</v>
      </c>
      <c r="D153" s="3" t="s">
        <v>171</v>
      </c>
      <c r="E153" s="4" t="s">
        <v>178</v>
      </c>
      <c r="F153" s="4" t="s">
        <v>178</v>
      </c>
      <c r="G153" s="10" t="s">
        <v>173</v>
      </c>
      <c r="H153" s="17" t="str">
        <f t="shared" si="9"/>
        <v>NITI</v>
      </c>
      <c r="I153" s="2"/>
      <c r="J153" s="11" t="s">
        <v>173</v>
      </c>
      <c r="K153" s="18" t="str">
        <f t="shared" si="10"/>
        <v>NITI, NV</v>
      </c>
      <c r="L153" s="16" t="s">
        <v>173</v>
      </c>
      <c r="M153" s="20" t="str">
        <f t="shared" si="11"/>
        <v>NITI, NV</v>
      </c>
      <c r="N153" s="8" t="str">
        <f t="shared" si="8"/>
        <v>NITI, NV</v>
      </c>
      <c r="O153" s="2"/>
      <c r="P153" s="3" t="s">
        <v>173</v>
      </c>
      <c r="Q153" s="3" t="s">
        <v>173</v>
      </c>
      <c r="R153" s="3">
        <v>12.5</v>
      </c>
      <c r="S153" s="3" t="s">
        <v>173</v>
      </c>
      <c r="T153" s="2"/>
      <c r="U153" s="3" t="s">
        <v>173</v>
      </c>
      <c r="V153" s="2"/>
      <c r="W153" s="3" t="s">
        <v>173</v>
      </c>
      <c r="X153" s="2"/>
      <c r="Y153" s="3" t="s">
        <v>171</v>
      </c>
      <c r="Z153" s="3" t="s">
        <v>173</v>
      </c>
      <c r="AA153" s="3" t="s">
        <v>173</v>
      </c>
    </row>
    <row r="154" spans="1:27" ht="13.9" customHeight="1">
      <c r="A154" s="2" t="s">
        <v>492</v>
      </c>
      <c r="B154" s="2" t="s">
        <v>493</v>
      </c>
      <c r="C154" s="3" t="s">
        <v>170</v>
      </c>
      <c r="D154" s="3" t="s">
        <v>170</v>
      </c>
      <c r="E154" s="3" t="s">
        <v>170</v>
      </c>
      <c r="F154" s="3" t="s">
        <v>170</v>
      </c>
      <c r="G154" s="10">
        <v>52100</v>
      </c>
      <c r="H154" s="17">
        <f t="shared" si="9"/>
        <v>52000</v>
      </c>
      <c r="I154" s="3" t="s">
        <v>194</v>
      </c>
      <c r="J154" s="11">
        <v>1740000</v>
      </c>
      <c r="K154" s="18">
        <f t="shared" si="10"/>
        <v>1700000</v>
      </c>
      <c r="L154" s="16">
        <v>855000</v>
      </c>
      <c r="M154" s="20">
        <f t="shared" si="11"/>
        <v>860000</v>
      </c>
      <c r="N154" s="8">
        <f t="shared" si="8"/>
        <v>16.53846153846154</v>
      </c>
      <c r="O154" s="3" t="s">
        <v>182</v>
      </c>
      <c r="P154" s="3">
        <v>13800000000</v>
      </c>
      <c r="Q154" s="3">
        <v>85400000</v>
      </c>
      <c r="R154" s="3">
        <v>12.5</v>
      </c>
      <c r="S154" s="3">
        <v>6</v>
      </c>
      <c r="T154" s="3" t="s">
        <v>183</v>
      </c>
      <c r="U154" s="3" t="s">
        <v>173</v>
      </c>
      <c r="V154" s="2"/>
      <c r="W154" s="3">
        <v>50</v>
      </c>
      <c r="X154" s="3" t="s">
        <v>184</v>
      </c>
      <c r="Y154" s="3" t="s">
        <v>171</v>
      </c>
      <c r="Z154" s="3" t="s">
        <v>173</v>
      </c>
      <c r="AA154" s="3">
        <v>52100</v>
      </c>
    </row>
    <row r="155" spans="1:27" ht="13.9" customHeight="1">
      <c r="A155" s="2" t="s">
        <v>494</v>
      </c>
      <c r="B155" s="2" t="s">
        <v>495</v>
      </c>
      <c r="C155" s="3" t="s">
        <v>170</v>
      </c>
      <c r="D155" s="3" t="s">
        <v>170</v>
      </c>
      <c r="E155" s="3" t="s">
        <v>170</v>
      </c>
      <c r="F155" s="3" t="s">
        <v>170</v>
      </c>
      <c r="G155" s="10">
        <v>9.3600000000000003E-3</v>
      </c>
      <c r="H155" s="17">
        <f t="shared" si="9"/>
        <v>9.4000000000000004E-3</v>
      </c>
      <c r="I155" s="3" t="s">
        <v>181</v>
      </c>
      <c r="J155" s="11">
        <v>0.312</v>
      </c>
      <c r="K155" s="18">
        <f t="shared" si="10"/>
        <v>0.31</v>
      </c>
      <c r="L155" s="16">
        <v>7.45E-3</v>
      </c>
      <c r="M155" s="20">
        <f t="shared" si="11"/>
        <v>7.4999999999999997E-3</v>
      </c>
      <c r="N155" s="8">
        <f t="shared" si="8"/>
        <v>0.7978723404255319</v>
      </c>
      <c r="O155" s="3" t="s">
        <v>182</v>
      </c>
      <c r="P155" s="3">
        <v>1030000000</v>
      </c>
      <c r="Q155" s="3">
        <v>1100000000</v>
      </c>
      <c r="R155" s="3">
        <v>12.5</v>
      </c>
      <c r="S155" s="3">
        <v>4</v>
      </c>
      <c r="T155" s="3" t="s">
        <v>183</v>
      </c>
      <c r="U155" s="3">
        <v>2.9999999999999997E-4</v>
      </c>
      <c r="V155" s="3" t="s">
        <v>184</v>
      </c>
      <c r="W155" s="3">
        <v>0.02</v>
      </c>
      <c r="X155" s="3" t="s">
        <v>184</v>
      </c>
      <c r="Y155" s="3" t="s">
        <v>171</v>
      </c>
      <c r="Z155" s="3">
        <v>9.3600000000000003E-3</v>
      </c>
      <c r="AA155" s="3">
        <v>20.9</v>
      </c>
    </row>
    <row r="156" spans="1:27" ht="13.9" customHeight="1">
      <c r="A156" s="2" t="s">
        <v>496</v>
      </c>
      <c r="B156" s="2" t="s">
        <v>497</v>
      </c>
      <c r="C156" s="3" t="s">
        <v>171</v>
      </c>
      <c r="D156" s="3" t="s">
        <v>171</v>
      </c>
      <c r="E156" s="4" t="s">
        <v>178</v>
      </c>
      <c r="F156" s="4" t="s">
        <v>178</v>
      </c>
      <c r="G156" s="10" t="s">
        <v>173</v>
      </c>
      <c r="H156" s="17" t="str">
        <f t="shared" si="9"/>
        <v>NITI</v>
      </c>
      <c r="I156" s="2"/>
      <c r="J156" s="11" t="s">
        <v>173</v>
      </c>
      <c r="K156" s="18" t="str">
        <f t="shared" si="10"/>
        <v>NITI, NV</v>
      </c>
      <c r="L156" s="16" t="s">
        <v>173</v>
      </c>
      <c r="M156" s="20" t="str">
        <f t="shared" si="11"/>
        <v>NITI, NV</v>
      </c>
      <c r="N156" s="8" t="str">
        <f t="shared" si="8"/>
        <v>NITI, NV</v>
      </c>
      <c r="O156" s="2"/>
      <c r="P156" s="3">
        <v>391000</v>
      </c>
      <c r="Q156" s="3">
        <v>60800</v>
      </c>
      <c r="R156" s="3">
        <v>12.5</v>
      </c>
      <c r="S156" s="3" t="s">
        <v>173</v>
      </c>
      <c r="T156" s="2"/>
      <c r="U156" s="3" t="s">
        <v>173</v>
      </c>
      <c r="V156" s="2"/>
      <c r="W156" s="3" t="s">
        <v>173</v>
      </c>
      <c r="X156" s="2"/>
      <c r="Y156" s="3" t="s">
        <v>171</v>
      </c>
      <c r="Z156" s="3" t="s">
        <v>173</v>
      </c>
      <c r="AA156" s="3" t="s">
        <v>173</v>
      </c>
    </row>
    <row r="157" spans="1:27" ht="13.9" customHeight="1">
      <c r="A157" s="2" t="s">
        <v>498</v>
      </c>
      <c r="B157" s="2" t="s">
        <v>499</v>
      </c>
      <c r="C157" s="3" t="s">
        <v>171</v>
      </c>
      <c r="D157" s="3" t="s">
        <v>170</v>
      </c>
      <c r="E157" s="4" t="s">
        <v>178</v>
      </c>
      <c r="F157" s="4" t="s">
        <v>178</v>
      </c>
      <c r="G157" s="10">
        <v>3.6499999999999998E-2</v>
      </c>
      <c r="H157" s="17">
        <f t="shared" si="9"/>
        <v>3.6999999999999998E-2</v>
      </c>
      <c r="I157" s="2"/>
      <c r="J157" s="11" t="s">
        <v>173</v>
      </c>
      <c r="K157" s="18" t="str">
        <f t="shared" si="10"/>
        <v>NV</v>
      </c>
      <c r="L157" s="16" t="s">
        <v>173</v>
      </c>
      <c r="M157" s="20" t="str">
        <f t="shared" si="11"/>
        <v>NV</v>
      </c>
      <c r="N157" s="8" t="str">
        <f t="shared" si="8"/>
        <v>NV</v>
      </c>
      <c r="O157" s="2"/>
      <c r="P157" s="3">
        <v>311000</v>
      </c>
      <c r="Q157" s="3">
        <v>29100</v>
      </c>
      <c r="R157" s="3">
        <v>12.5</v>
      </c>
      <c r="S157" s="3" t="s">
        <v>173</v>
      </c>
      <c r="T157" s="2"/>
      <c r="U157" s="3">
        <v>7.7000000000000001E-5</v>
      </c>
      <c r="V157" s="3" t="s">
        <v>199</v>
      </c>
      <c r="W157" s="3" t="s">
        <v>173</v>
      </c>
      <c r="X157" s="2"/>
      <c r="Y157" s="3" t="s">
        <v>171</v>
      </c>
      <c r="Z157" s="3">
        <v>3.6499999999999998E-2</v>
      </c>
      <c r="AA157" s="3" t="s">
        <v>173</v>
      </c>
    </row>
    <row r="158" spans="1:27" ht="13.9" customHeight="1">
      <c r="A158" s="2" t="s">
        <v>500</v>
      </c>
      <c r="B158" s="2" t="s">
        <v>501</v>
      </c>
      <c r="C158" s="3" t="s">
        <v>170</v>
      </c>
      <c r="D158" s="3" t="s">
        <v>171</v>
      </c>
      <c r="E158" s="4" t="s">
        <v>172</v>
      </c>
      <c r="F158" s="4" t="s">
        <v>172</v>
      </c>
      <c r="G158" s="10" t="s">
        <v>173</v>
      </c>
      <c r="H158" s="17" t="str">
        <f t="shared" si="9"/>
        <v>NITI</v>
      </c>
      <c r="I158" s="2"/>
      <c r="J158" s="11" t="s">
        <v>173</v>
      </c>
      <c r="K158" s="18" t="str">
        <f t="shared" si="10"/>
        <v>NITI</v>
      </c>
      <c r="L158" s="16" t="s">
        <v>173</v>
      </c>
      <c r="M158" s="20" t="str">
        <f t="shared" si="11"/>
        <v>NITI</v>
      </c>
      <c r="N158" s="8" t="str">
        <f t="shared" si="8"/>
        <v>NITI</v>
      </c>
      <c r="O158" s="2"/>
      <c r="P158" s="3">
        <v>271000000</v>
      </c>
      <c r="Q158" s="3">
        <v>57500000</v>
      </c>
      <c r="R158" s="3">
        <v>12.5</v>
      </c>
      <c r="S158" s="3">
        <v>5.7</v>
      </c>
      <c r="T158" s="3" t="s">
        <v>174</v>
      </c>
      <c r="U158" s="3" t="s">
        <v>173</v>
      </c>
      <c r="V158" s="2"/>
      <c r="W158" s="3" t="s">
        <v>173</v>
      </c>
      <c r="X158" s="2"/>
      <c r="Y158" s="3" t="s">
        <v>171</v>
      </c>
      <c r="Z158" s="3" t="s">
        <v>173</v>
      </c>
      <c r="AA158" s="3" t="s">
        <v>173</v>
      </c>
    </row>
    <row r="159" spans="1:27" ht="13.9" customHeight="1">
      <c r="A159" s="2" t="s">
        <v>502</v>
      </c>
      <c r="B159" s="2" t="s">
        <v>503</v>
      </c>
      <c r="C159" s="3" t="s">
        <v>171</v>
      </c>
      <c r="D159" s="3" t="s">
        <v>171</v>
      </c>
      <c r="E159" s="4" t="s">
        <v>178</v>
      </c>
      <c r="F159" s="4" t="s">
        <v>178</v>
      </c>
      <c r="G159" s="10" t="s">
        <v>173</v>
      </c>
      <c r="H159" s="17" t="str">
        <f t="shared" si="9"/>
        <v>NITI</v>
      </c>
      <c r="I159" s="2"/>
      <c r="J159" s="11" t="s">
        <v>173</v>
      </c>
      <c r="K159" s="18" t="str">
        <f t="shared" si="10"/>
        <v>NITI, NV</v>
      </c>
      <c r="L159" s="16" t="s">
        <v>173</v>
      </c>
      <c r="M159" s="20" t="str">
        <f t="shared" si="11"/>
        <v>NITI, NV</v>
      </c>
      <c r="N159" s="8" t="str">
        <f t="shared" si="8"/>
        <v>NITI, NV</v>
      </c>
      <c r="O159" s="2"/>
      <c r="P159" s="3">
        <v>330000</v>
      </c>
      <c r="Q159" s="3">
        <v>125000</v>
      </c>
      <c r="R159" s="3">
        <v>12.5</v>
      </c>
      <c r="S159" s="3" t="s">
        <v>173</v>
      </c>
      <c r="T159" s="2"/>
      <c r="U159" s="3" t="s">
        <v>173</v>
      </c>
      <c r="V159" s="2"/>
      <c r="W159" s="3" t="s">
        <v>173</v>
      </c>
      <c r="X159" s="2"/>
      <c r="Y159" s="3" t="s">
        <v>171</v>
      </c>
      <c r="Z159" s="3" t="s">
        <v>173</v>
      </c>
      <c r="AA159" s="3" t="s">
        <v>173</v>
      </c>
    </row>
    <row r="160" spans="1:27" ht="13.9" customHeight="1">
      <c r="A160" s="2" t="s">
        <v>504</v>
      </c>
      <c r="B160" s="2" t="s">
        <v>505</v>
      </c>
      <c r="C160" s="3" t="s">
        <v>171</v>
      </c>
      <c r="D160" s="3" t="s">
        <v>170</v>
      </c>
      <c r="E160" s="4" t="s">
        <v>178</v>
      </c>
      <c r="F160" s="4" t="s">
        <v>178</v>
      </c>
      <c r="G160" s="10">
        <v>3.1300000000000001E-2</v>
      </c>
      <c r="H160" s="17">
        <f t="shared" si="9"/>
        <v>3.1E-2</v>
      </c>
      <c r="I160" s="2"/>
      <c r="J160" s="11" t="s">
        <v>173</v>
      </c>
      <c r="K160" s="18" t="str">
        <f t="shared" si="10"/>
        <v>NV</v>
      </c>
      <c r="L160" s="16" t="s">
        <v>173</v>
      </c>
      <c r="M160" s="20" t="str">
        <f t="shared" si="11"/>
        <v>NV</v>
      </c>
      <c r="N160" s="8" t="str">
        <f t="shared" si="8"/>
        <v>NV</v>
      </c>
      <c r="O160" s="2"/>
      <c r="P160" s="3">
        <v>44900</v>
      </c>
      <c r="Q160" s="3">
        <v>57900</v>
      </c>
      <c r="R160" s="3">
        <v>12.5</v>
      </c>
      <c r="S160" s="3" t="s">
        <v>173</v>
      </c>
      <c r="T160" s="2"/>
      <c r="U160" s="3" t="s">
        <v>173</v>
      </c>
      <c r="V160" s="2"/>
      <c r="W160" s="3">
        <v>3.0000000000000001E-5</v>
      </c>
      <c r="X160" s="3" t="s">
        <v>184</v>
      </c>
      <c r="Y160" s="3" t="s">
        <v>171</v>
      </c>
      <c r="Z160" s="3" t="s">
        <v>173</v>
      </c>
      <c r="AA160" s="3">
        <v>3.1300000000000001E-2</v>
      </c>
    </row>
    <row r="161" spans="1:27" ht="13.9" customHeight="1">
      <c r="A161" s="2" t="s">
        <v>506</v>
      </c>
      <c r="B161" s="2" t="s">
        <v>507</v>
      </c>
      <c r="C161" s="3" t="s">
        <v>171</v>
      </c>
      <c r="D161" s="3" t="s">
        <v>171</v>
      </c>
      <c r="E161" s="4" t="s">
        <v>178</v>
      </c>
      <c r="F161" s="4" t="s">
        <v>178</v>
      </c>
      <c r="G161" s="10" t="s">
        <v>173</v>
      </c>
      <c r="H161" s="17" t="str">
        <f t="shared" si="9"/>
        <v>NITI</v>
      </c>
      <c r="I161" s="2"/>
      <c r="J161" s="11" t="s">
        <v>173</v>
      </c>
      <c r="K161" s="18" t="str">
        <f t="shared" si="10"/>
        <v>NITI, NV</v>
      </c>
      <c r="L161" s="16" t="s">
        <v>173</v>
      </c>
      <c r="M161" s="20" t="str">
        <f t="shared" si="11"/>
        <v>NITI, NV</v>
      </c>
      <c r="N161" s="8" t="str">
        <f t="shared" si="8"/>
        <v>NITI, NV</v>
      </c>
      <c r="O161" s="2"/>
      <c r="P161" s="3">
        <v>185000</v>
      </c>
      <c r="Q161" s="3">
        <v>64700</v>
      </c>
      <c r="R161" s="3">
        <v>12.5</v>
      </c>
      <c r="S161" s="3">
        <v>2.2000000000000002</v>
      </c>
      <c r="T161" s="3" t="s">
        <v>174</v>
      </c>
      <c r="U161" s="3" t="s">
        <v>173</v>
      </c>
      <c r="V161" s="2"/>
      <c r="W161" s="3" t="s">
        <v>173</v>
      </c>
      <c r="X161" s="2"/>
      <c r="Y161" s="3" t="s">
        <v>171</v>
      </c>
      <c r="Z161" s="3" t="s">
        <v>173</v>
      </c>
      <c r="AA161" s="3" t="s">
        <v>173</v>
      </c>
    </row>
    <row r="162" spans="1:27" ht="13.9" customHeight="1">
      <c r="A162" s="2" t="s">
        <v>508</v>
      </c>
      <c r="B162" s="2" t="s">
        <v>509</v>
      </c>
      <c r="C162" s="3" t="s">
        <v>170</v>
      </c>
      <c r="D162" s="3" t="s">
        <v>170</v>
      </c>
      <c r="E162" s="3" t="s">
        <v>170</v>
      </c>
      <c r="F162" s="3" t="s">
        <v>170</v>
      </c>
      <c r="G162" s="10">
        <v>52.1</v>
      </c>
      <c r="H162" s="17">
        <f t="shared" si="9"/>
        <v>52</v>
      </c>
      <c r="I162" s="3" t="s">
        <v>194</v>
      </c>
      <c r="J162" s="11">
        <v>1740</v>
      </c>
      <c r="K162" s="18">
        <f t="shared" si="10"/>
        <v>1700</v>
      </c>
      <c r="L162" s="16">
        <v>809</v>
      </c>
      <c r="M162" s="20">
        <f t="shared" si="11"/>
        <v>810</v>
      </c>
      <c r="N162" s="8">
        <f t="shared" si="8"/>
        <v>15.576923076923077</v>
      </c>
      <c r="O162" s="3" t="s">
        <v>510</v>
      </c>
      <c r="P162" s="3">
        <v>72500000</v>
      </c>
      <c r="Q162" s="3">
        <v>32100000</v>
      </c>
      <c r="R162" s="3">
        <v>12.5</v>
      </c>
      <c r="S162" s="3">
        <v>1.3</v>
      </c>
      <c r="T162" s="3" t="s">
        <v>183</v>
      </c>
      <c r="U162" s="3" t="s">
        <v>173</v>
      </c>
      <c r="V162" s="2"/>
      <c r="W162" s="3">
        <v>0.05</v>
      </c>
      <c r="X162" s="3" t="s">
        <v>207</v>
      </c>
      <c r="Y162" s="3" t="s">
        <v>171</v>
      </c>
      <c r="Z162" s="3" t="s">
        <v>173</v>
      </c>
      <c r="AA162" s="3">
        <v>52.1</v>
      </c>
    </row>
    <row r="163" spans="1:27" ht="13.9" customHeight="1">
      <c r="A163" s="2" t="s">
        <v>511</v>
      </c>
      <c r="B163" s="2" t="s">
        <v>512</v>
      </c>
      <c r="C163" s="3" t="s">
        <v>171</v>
      </c>
      <c r="D163" s="3" t="s">
        <v>171</v>
      </c>
      <c r="E163" s="4" t="s">
        <v>178</v>
      </c>
      <c r="F163" s="4" t="s">
        <v>178</v>
      </c>
      <c r="G163" s="10" t="s">
        <v>173</v>
      </c>
      <c r="H163" s="17" t="str">
        <f t="shared" si="9"/>
        <v>NITI</v>
      </c>
      <c r="I163" s="2"/>
      <c r="J163" s="11" t="s">
        <v>173</v>
      </c>
      <c r="K163" s="18" t="str">
        <f t="shared" si="10"/>
        <v>NITI, NV</v>
      </c>
      <c r="L163" s="16" t="s">
        <v>173</v>
      </c>
      <c r="M163" s="20" t="str">
        <f t="shared" si="11"/>
        <v>NITI, NV</v>
      </c>
      <c r="N163" s="8" t="str">
        <f t="shared" si="8"/>
        <v>NITI, NV</v>
      </c>
      <c r="O163" s="2"/>
      <c r="P163" s="3">
        <v>44.3</v>
      </c>
      <c r="Q163" s="3">
        <v>23300</v>
      </c>
      <c r="R163" s="3">
        <v>12.5</v>
      </c>
      <c r="S163" s="3" t="s">
        <v>173</v>
      </c>
      <c r="T163" s="2"/>
      <c r="U163" s="3" t="s">
        <v>173</v>
      </c>
      <c r="V163" s="2"/>
      <c r="W163" s="3" t="s">
        <v>173</v>
      </c>
      <c r="X163" s="2"/>
      <c r="Y163" s="3" t="s">
        <v>171</v>
      </c>
      <c r="Z163" s="3" t="s">
        <v>173</v>
      </c>
      <c r="AA163" s="3" t="s">
        <v>173</v>
      </c>
    </row>
    <row r="164" spans="1:27" ht="13.9" customHeight="1">
      <c r="A164" s="2" t="s">
        <v>513</v>
      </c>
      <c r="B164" s="2" t="s">
        <v>514</v>
      </c>
      <c r="C164" s="3" t="s">
        <v>171</v>
      </c>
      <c r="D164" s="3" t="s">
        <v>170</v>
      </c>
      <c r="E164" s="4" t="s">
        <v>178</v>
      </c>
      <c r="F164" s="4" t="s">
        <v>178</v>
      </c>
      <c r="G164" s="10">
        <v>9.06E-2</v>
      </c>
      <c r="H164" s="17">
        <f t="shared" si="9"/>
        <v>9.0999999999999998E-2</v>
      </c>
      <c r="I164" s="2"/>
      <c r="J164" s="11" t="s">
        <v>173</v>
      </c>
      <c r="K164" s="18" t="str">
        <f t="shared" si="10"/>
        <v>NV</v>
      </c>
      <c r="L164" s="16" t="s">
        <v>173</v>
      </c>
      <c r="M164" s="20" t="str">
        <f t="shared" si="11"/>
        <v>NV</v>
      </c>
      <c r="N164" s="8" t="str">
        <f t="shared" si="8"/>
        <v>NV</v>
      </c>
      <c r="O164" s="2"/>
      <c r="P164" s="3">
        <v>38.5</v>
      </c>
      <c r="Q164" s="3">
        <v>38.5</v>
      </c>
      <c r="R164" s="3">
        <v>12.5</v>
      </c>
      <c r="S164" s="3" t="s">
        <v>173</v>
      </c>
      <c r="T164" s="2"/>
      <c r="U164" s="3">
        <v>3.1000000000000001E-5</v>
      </c>
      <c r="V164" s="3" t="s">
        <v>199</v>
      </c>
      <c r="W164" s="3" t="s">
        <v>173</v>
      </c>
      <c r="X164" s="2"/>
      <c r="Y164" s="3" t="s">
        <v>171</v>
      </c>
      <c r="Z164" s="3">
        <v>9.06E-2</v>
      </c>
      <c r="AA164" s="3" t="s">
        <v>173</v>
      </c>
    </row>
    <row r="165" spans="1:27" ht="13.9" customHeight="1">
      <c r="A165" s="2" t="s">
        <v>515</v>
      </c>
      <c r="B165" s="2" t="s">
        <v>516</v>
      </c>
      <c r="C165" s="3" t="s">
        <v>171</v>
      </c>
      <c r="D165" s="3" t="s">
        <v>171</v>
      </c>
      <c r="E165" s="4" t="s">
        <v>178</v>
      </c>
      <c r="F165" s="4" t="s">
        <v>178</v>
      </c>
      <c r="G165" s="10" t="s">
        <v>173</v>
      </c>
      <c r="H165" s="17" t="str">
        <f t="shared" si="9"/>
        <v>NITI</v>
      </c>
      <c r="I165" s="2"/>
      <c r="J165" s="11" t="s">
        <v>173</v>
      </c>
      <c r="K165" s="18" t="str">
        <f t="shared" si="10"/>
        <v>NITI, NV</v>
      </c>
      <c r="L165" s="16" t="s">
        <v>173</v>
      </c>
      <c r="M165" s="20" t="str">
        <f t="shared" si="11"/>
        <v>NITI, NV</v>
      </c>
      <c r="N165" s="8" t="str">
        <f t="shared" si="8"/>
        <v>NITI, NV</v>
      </c>
      <c r="O165" s="2"/>
      <c r="P165" s="3">
        <v>19600</v>
      </c>
      <c r="Q165" s="3">
        <v>236</v>
      </c>
      <c r="R165" s="3">
        <v>12.5</v>
      </c>
      <c r="S165" s="3" t="s">
        <v>173</v>
      </c>
      <c r="T165" s="2"/>
      <c r="U165" s="3" t="s">
        <v>173</v>
      </c>
      <c r="V165" s="2"/>
      <c r="W165" s="3" t="s">
        <v>173</v>
      </c>
      <c r="X165" s="2"/>
      <c r="Y165" s="3" t="s">
        <v>171</v>
      </c>
      <c r="Z165" s="3" t="s">
        <v>173</v>
      </c>
      <c r="AA165" s="3" t="s">
        <v>173</v>
      </c>
    </row>
    <row r="166" spans="1:27" ht="13.9" customHeight="1">
      <c r="A166" s="2" t="s">
        <v>517</v>
      </c>
      <c r="B166" s="2" t="s">
        <v>518</v>
      </c>
      <c r="C166" s="3" t="s">
        <v>170</v>
      </c>
      <c r="D166" s="3" t="s">
        <v>170</v>
      </c>
      <c r="E166" s="3" t="s">
        <v>170</v>
      </c>
      <c r="F166" s="3" t="s">
        <v>170</v>
      </c>
      <c r="G166" s="10">
        <v>0.32600000000000001</v>
      </c>
      <c r="H166" s="17">
        <f t="shared" si="9"/>
        <v>0.33</v>
      </c>
      <c r="I166" s="3" t="s">
        <v>181</v>
      </c>
      <c r="J166" s="11">
        <v>10.9</v>
      </c>
      <c r="K166" s="18">
        <f t="shared" si="10"/>
        <v>11</v>
      </c>
      <c r="L166" s="16">
        <v>0.48699999999999999</v>
      </c>
      <c r="M166" s="20">
        <f t="shared" si="11"/>
        <v>0.49</v>
      </c>
      <c r="N166" s="8">
        <f t="shared" si="8"/>
        <v>1.4848484848484849</v>
      </c>
      <c r="O166" s="3" t="s">
        <v>182</v>
      </c>
      <c r="P166" s="3">
        <v>74100000</v>
      </c>
      <c r="Q166" s="3">
        <v>19400000</v>
      </c>
      <c r="R166" s="3">
        <v>12.5</v>
      </c>
      <c r="S166" s="3">
        <v>1.8</v>
      </c>
      <c r="T166" s="3" t="s">
        <v>174</v>
      </c>
      <c r="U166" s="3">
        <v>8.6000000000000007E-6</v>
      </c>
      <c r="V166" s="3" t="s">
        <v>199</v>
      </c>
      <c r="W166" s="3">
        <v>0.3</v>
      </c>
      <c r="X166" s="3" t="s">
        <v>207</v>
      </c>
      <c r="Y166" s="3" t="s">
        <v>171</v>
      </c>
      <c r="Z166" s="3">
        <v>0.32600000000000001</v>
      </c>
      <c r="AA166" s="3">
        <v>313</v>
      </c>
    </row>
    <row r="167" spans="1:27" ht="13.9" customHeight="1">
      <c r="A167" s="2" t="s">
        <v>519</v>
      </c>
      <c r="B167" s="2" t="s">
        <v>520</v>
      </c>
      <c r="C167" s="3" t="s">
        <v>170</v>
      </c>
      <c r="D167" s="3" t="s">
        <v>171</v>
      </c>
      <c r="E167" s="4" t="s">
        <v>172</v>
      </c>
      <c r="F167" s="4" t="s">
        <v>172</v>
      </c>
      <c r="G167" s="10" t="s">
        <v>173</v>
      </c>
      <c r="H167" s="17" t="str">
        <f t="shared" si="9"/>
        <v>NITI</v>
      </c>
      <c r="I167" s="2"/>
      <c r="J167" s="11" t="s">
        <v>173</v>
      </c>
      <c r="K167" s="18" t="str">
        <f t="shared" si="10"/>
        <v>NITI</v>
      </c>
      <c r="L167" s="16" t="s">
        <v>173</v>
      </c>
      <c r="M167" s="20" t="str">
        <f t="shared" si="11"/>
        <v>NITI</v>
      </c>
      <c r="N167" s="8" t="str">
        <f t="shared" si="8"/>
        <v>NITI</v>
      </c>
      <c r="O167" s="2"/>
      <c r="P167" s="3">
        <v>504000000</v>
      </c>
      <c r="Q167" s="3">
        <v>430000000</v>
      </c>
      <c r="R167" s="3">
        <v>12.5</v>
      </c>
      <c r="S167" s="3">
        <v>1.9</v>
      </c>
      <c r="T167" s="3" t="s">
        <v>183</v>
      </c>
      <c r="U167" s="3" t="s">
        <v>173</v>
      </c>
      <c r="V167" s="2"/>
      <c r="W167" s="3" t="s">
        <v>173</v>
      </c>
      <c r="X167" s="2"/>
      <c r="Y167" s="3" t="s">
        <v>171</v>
      </c>
      <c r="Z167" s="3" t="s">
        <v>173</v>
      </c>
      <c r="AA167" s="3" t="s">
        <v>173</v>
      </c>
    </row>
    <row r="168" spans="1:27" ht="13.9" customHeight="1">
      <c r="A168" s="2" t="s">
        <v>521</v>
      </c>
      <c r="B168" s="2" t="s">
        <v>522</v>
      </c>
      <c r="C168" s="3" t="s">
        <v>170</v>
      </c>
      <c r="D168" s="3" t="s">
        <v>170</v>
      </c>
      <c r="E168" s="3" t="s">
        <v>170</v>
      </c>
      <c r="F168" s="3" t="s">
        <v>170</v>
      </c>
      <c r="G168" s="10">
        <v>52100</v>
      </c>
      <c r="H168" s="17">
        <f t="shared" si="9"/>
        <v>52000</v>
      </c>
      <c r="I168" s="3" t="s">
        <v>194</v>
      </c>
      <c r="J168" s="11">
        <v>1740000</v>
      </c>
      <c r="K168" s="18">
        <f t="shared" si="10"/>
        <v>1700000</v>
      </c>
      <c r="L168" s="16">
        <v>40600</v>
      </c>
      <c r="M168" s="20">
        <f t="shared" si="11"/>
        <v>41000</v>
      </c>
      <c r="N168" s="8">
        <f t="shared" si="8"/>
        <v>0.78846153846153844</v>
      </c>
      <c r="O168" s="3" t="s">
        <v>182</v>
      </c>
      <c r="P168" s="3">
        <v>33700000000</v>
      </c>
      <c r="Q168" s="3">
        <v>3550000000</v>
      </c>
      <c r="R168" s="3">
        <v>12.5</v>
      </c>
      <c r="S168" s="3" t="s">
        <v>173</v>
      </c>
      <c r="T168" s="2"/>
      <c r="U168" s="3" t="s">
        <v>173</v>
      </c>
      <c r="V168" s="2"/>
      <c r="W168" s="3">
        <v>50</v>
      </c>
      <c r="X168" s="3" t="s">
        <v>184</v>
      </c>
      <c r="Y168" s="3" t="s">
        <v>171</v>
      </c>
      <c r="Z168" s="3" t="s">
        <v>173</v>
      </c>
      <c r="AA168" s="3">
        <v>52100</v>
      </c>
    </row>
    <row r="169" spans="1:27" ht="13.9" customHeight="1">
      <c r="A169" s="2" t="s">
        <v>523</v>
      </c>
      <c r="B169" s="2" t="s">
        <v>524</v>
      </c>
      <c r="C169" s="3" t="s">
        <v>170</v>
      </c>
      <c r="D169" s="3" t="s">
        <v>171</v>
      </c>
      <c r="E169" s="4" t="s">
        <v>172</v>
      </c>
      <c r="F169" s="4" t="s">
        <v>172</v>
      </c>
      <c r="G169" s="10" t="s">
        <v>173</v>
      </c>
      <c r="H169" s="17" t="str">
        <f t="shared" si="9"/>
        <v>NITI</v>
      </c>
      <c r="I169" s="2"/>
      <c r="J169" s="11" t="s">
        <v>173</v>
      </c>
      <c r="K169" s="18" t="str">
        <f t="shared" si="10"/>
        <v>NITI</v>
      </c>
      <c r="L169" s="16" t="s">
        <v>173</v>
      </c>
      <c r="M169" s="20" t="str">
        <f t="shared" si="11"/>
        <v>NITI</v>
      </c>
      <c r="N169" s="8" t="str">
        <f t="shared" si="8"/>
        <v>NITI</v>
      </c>
      <c r="O169" s="2"/>
      <c r="P169" s="3">
        <v>31100000</v>
      </c>
      <c r="Q169" s="3">
        <v>13400000</v>
      </c>
      <c r="R169" s="3">
        <v>12.5</v>
      </c>
      <c r="S169" s="3">
        <v>4.9000000000000004</v>
      </c>
      <c r="T169" s="3" t="s">
        <v>183</v>
      </c>
      <c r="U169" s="3" t="s">
        <v>173</v>
      </c>
      <c r="V169" s="2"/>
      <c r="W169" s="3" t="s">
        <v>173</v>
      </c>
      <c r="X169" s="2"/>
      <c r="Y169" s="3" t="s">
        <v>171</v>
      </c>
      <c r="Z169" s="3" t="s">
        <v>173</v>
      </c>
      <c r="AA169" s="3" t="s">
        <v>173</v>
      </c>
    </row>
    <row r="170" spans="1:27" ht="13.9" customHeight="1">
      <c r="A170" s="2" t="s">
        <v>525</v>
      </c>
      <c r="B170" s="2" t="s">
        <v>526</v>
      </c>
      <c r="C170" s="3" t="s">
        <v>170</v>
      </c>
      <c r="D170" s="3" t="s">
        <v>170</v>
      </c>
      <c r="E170" s="3" t="s">
        <v>170</v>
      </c>
      <c r="F170" s="3" t="s">
        <v>170</v>
      </c>
      <c r="G170" s="10">
        <v>0.122</v>
      </c>
      <c r="H170" s="17">
        <f t="shared" si="9"/>
        <v>0.12</v>
      </c>
      <c r="I170" s="3" t="s">
        <v>181</v>
      </c>
      <c r="J170" s="11">
        <v>4.07</v>
      </c>
      <c r="K170" s="18">
        <f t="shared" si="10"/>
        <v>4.0999999999999996</v>
      </c>
      <c r="L170" s="16">
        <v>1.36</v>
      </c>
      <c r="M170" s="20">
        <f t="shared" si="11"/>
        <v>1.4</v>
      </c>
      <c r="N170" s="8">
        <f t="shared" si="8"/>
        <v>11.666666666666666</v>
      </c>
      <c r="O170" s="3" t="s">
        <v>398</v>
      </c>
      <c r="P170" s="3">
        <v>1260000000</v>
      </c>
      <c r="Q170" s="3">
        <v>714000000</v>
      </c>
      <c r="R170" s="3">
        <v>12.5</v>
      </c>
      <c r="S170" s="3" t="s">
        <v>173</v>
      </c>
      <c r="T170" s="2"/>
      <c r="U170" s="3">
        <v>2.3E-5</v>
      </c>
      <c r="V170" s="3" t="s">
        <v>184</v>
      </c>
      <c r="W170" s="3">
        <v>9.7699999999999995E-2</v>
      </c>
      <c r="X170" s="3" t="s">
        <v>269</v>
      </c>
      <c r="Y170" s="3" t="s">
        <v>171</v>
      </c>
      <c r="Z170" s="3">
        <v>0.122</v>
      </c>
      <c r="AA170" s="3">
        <v>102</v>
      </c>
    </row>
    <row r="171" spans="1:27" ht="13.9" customHeight="1">
      <c r="A171" s="2" t="s">
        <v>527</v>
      </c>
      <c r="B171" s="2" t="s">
        <v>528</v>
      </c>
      <c r="C171" s="3" t="s">
        <v>170</v>
      </c>
      <c r="D171" s="3" t="s">
        <v>170</v>
      </c>
      <c r="E171" s="3" t="s">
        <v>170</v>
      </c>
      <c r="F171" s="3" t="s">
        <v>170</v>
      </c>
      <c r="G171" s="10">
        <v>93.9</v>
      </c>
      <c r="H171" s="17">
        <f t="shared" si="9"/>
        <v>94</v>
      </c>
      <c r="I171" s="3" t="s">
        <v>194</v>
      </c>
      <c r="J171" s="11">
        <v>3130</v>
      </c>
      <c r="K171" s="18">
        <f t="shared" si="10"/>
        <v>3100</v>
      </c>
      <c r="L171" s="16">
        <v>353</v>
      </c>
      <c r="M171" s="20">
        <f t="shared" si="11"/>
        <v>350</v>
      </c>
      <c r="N171" s="8">
        <f t="shared" si="8"/>
        <v>3.7234042553191489</v>
      </c>
      <c r="O171" s="3" t="s">
        <v>182</v>
      </c>
      <c r="P171" s="3">
        <v>11700000000</v>
      </c>
      <c r="Q171" s="3">
        <v>1410000000</v>
      </c>
      <c r="R171" s="3">
        <v>12.5</v>
      </c>
      <c r="S171" s="3">
        <v>8.1</v>
      </c>
      <c r="T171" s="3" t="s">
        <v>183</v>
      </c>
      <c r="U171" s="3" t="s">
        <v>173</v>
      </c>
      <c r="V171" s="2"/>
      <c r="W171" s="3">
        <v>0.09</v>
      </c>
      <c r="X171" s="3" t="s">
        <v>184</v>
      </c>
      <c r="Y171" s="3" t="s">
        <v>171</v>
      </c>
      <c r="Z171" s="3" t="s">
        <v>173</v>
      </c>
      <c r="AA171" s="3">
        <v>93.9</v>
      </c>
    </row>
    <row r="172" spans="1:27" ht="13.9" customHeight="1">
      <c r="A172" s="2" t="s">
        <v>529</v>
      </c>
      <c r="B172" s="2" t="s">
        <v>530</v>
      </c>
      <c r="C172" s="3" t="s">
        <v>170</v>
      </c>
      <c r="D172" s="3" t="s">
        <v>170</v>
      </c>
      <c r="E172" s="3" t="s">
        <v>170</v>
      </c>
      <c r="F172" s="3" t="s">
        <v>170</v>
      </c>
      <c r="G172" s="10">
        <v>4.0699999999999998E-3</v>
      </c>
      <c r="H172" s="17">
        <f t="shared" si="9"/>
        <v>4.1000000000000003E-3</v>
      </c>
      <c r="I172" s="3" t="s">
        <v>181</v>
      </c>
      <c r="J172" s="11">
        <v>0.13600000000000001</v>
      </c>
      <c r="K172" s="18">
        <f t="shared" si="10"/>
        <v>0.14000000000000001</v>
      </c>
      <c r="L172" s="16">
        <v>0.53600000000000003</v>
      </c>
      <c r="M172" s="20">
        <f t="shared" si="11"/>
        <v>0.54</v>
      </c>
      <c r="N172" s="8">
        <f t="shared" si="8"/>
        <v>131.70731707317074</v>
      </c>
      <c r="O172" s="3" t="s">
        <v>182</v>
      </c>
      <c r="P172" s="3">
        <v>130000000</v>
      </c>
      <c r="Q172" s="3">
        <v>527000000</v>
      </c>
      <c r="R172" s="3">
        <v>12.5</v>
      </c>
      <c r="S172" s="3" t="s">
        <v>173</v>
      </c>
      <c r="T172" s="2"/>
      <c r="U172" s="3">
        <v>6.8999999999999997E-4</v>
      </c>
      <c r="V172" s="3" t="s">
        <v>199</v>
      </c>
      <c r="W172" s="3" t="s">
        <v>173</v>
      </c>
      <c r="X172" s="2"/>
      <c r="Y172" s="3" t="s">
        <v>171</v>
      </c>
      <c r="Z172" s="3">
        <v>4.0699999999999998E-3</v>
      </c>
      <c r="AA172" s="3" t="s">
        <v>173</v>
      </c>
    </row>
    <row r="173" spans="1:27" ht="13.9" customHeight="1">
      <c r="A173" s="2" t="s">
        <v>531</v>
      </c>
      <c r="B173" s="2" t="s">
        <v>532</v>
      </c>
      <c r="C173" s="3" t="s">
        <v>170</v>
      </c>
      <c r="D173" s="3" t="s">
        <v>171</v>
      </c>
      <c r="E173" s="4" t="s">
        <v>172</v>
      </c>
      <c r="F173" s="4" t="s">
        <v>172</v>
      </c>
      <c r="G173" s="10" t="s">
        <v>173</v>
      </c>
      <c r="H173" s="17" t="str">
        <f t="shared" si="9"/>
        <v>NITI</v>
      </c>
      <c r="I173" s="2"/>
      <c r="J173" s="11" t="s">
        <v>173</v>
      </c>
      <c r="K173" s="18" t="str">
        <f t="shared" si="10"/>
        <v>NITI</v>
      </c>
      <c r="L173" s="16" t="s">
        <v>173</v>
      </c>
      <c r="M173" s="20" t="str">
        <f t="shared" si="11"/>
        <v>NITI</v>
      </c>
      <c r="N173" s="8" t="str">
        <f t="shared" si="8"/>
        <v>NITI</v>
      </c>
      <c r="O173" s="2"/>
      <c r="P173" s="3">
        <v>107000</v>
      </c>
      <c r="Q173" s="3">
        <v>54300</v>
      </c>
      <c r="R173" s="3">
        <v>12.5</v>
      </c>
      <c r="S173" s="3" t="s">
        <v>173</v>
      </c>
      <c r="T173" s="2"/>
      <c r="U173" s="3" t="s">
        <v>173</v>
      </c>
      <c r="V173" s="2"/>
      <c r="W173" s="3" t="s">
        <v>173</v>
      </c>
      <c r="X173" s="2"/>
      <c r="Y173" s="3" t="s">
        <v>171</v>
      </c>
      <c r="Z173" s="3" t="s">
        <v>173</v>
      </c>
      <c r="AA173" s="3" t="s">
        <v>173</v>
      </c>
    </row>
    <row r="174" spans="1:27" ht="13.9" customHeight="1">
      <c r="A174" s="2" t="s">
        <v>533</v>
      </c>
      <c r="B174" s="2" t="s">
        <v>534</v>
      </c>
      <c r="C174" s="3" t="s">
        <v>171</v>
      </c>
      <c r="D174" s="3" t="s">
        <v>170</v>
      </c>
      <c r="E174" s="4" t="s">
        <v>178</v>
      </c>
      <c r="F174" s="4" t="s">
        <v>178</v>
      </c>
      <c r="G174" s="10">
        <v>1.04E-2</v>
      </c>
      <c r="H174" s="17">
        <f t="shared" si="9"/>
        <v>0.01</v>
      </c>
      <c r="I174" s="2"/>
      <c r="J174" s="11" t="s">
        <v>173</v>
      </c>
      <c r="K174" s="18" t="str">
        <f t="shared" si="10"/>
        <v>NV</v>
      </c>
      <c r="L174" s="16" t="s">
        <v>173</v>
      </c>
      <c r="M174" s="20" t="str">
        <f t="shared" si="11"/>
        <v>NV</v>
      </c>
      <c r="N174" s="8" t="str">
        <f t="shared" si="8"/>
        <v>NV</v>
      </c>
      <c r="O174" s="2"/>
      <c r="P174" s="3">
        <v>154000</v>
      </c>
      <c r="Q174" s="3">
        <v>53700</v>
      </c>
      <c r="R174" s="3">
        <v>12.5</v>
      </c>
      <c r="S174" s="3" t="s">
        <v>173</v>
      </c>
      <c r="T174" s="2"/>
      <c r="U174" s="3" t="s">
        <v>173</v>
      </c>
      <c r="V174" s="2"/>
      <c r="W174" s="3">
        <v>1.0000000000000001E-5</v>
      </c>
      <c r="X174" s="3" t="s">
        <v>191</v>
      </c>
      <c r="Y174" s="3" t="s">
        <v>171</v>
      </c>
      <c r="Z174" s="3" t="s">
        <v>173</v>
      </c>
      <c r="AA174" s="3">
        <v>1.04E-2</v>
      </c>
    </row>
    <row r="175" spans="1:27" ht="13.9" customHeight="1">
      <c r="A175" s="2" t="s">
        <v>535</v>
      </c>
      <c r="B175" s="2" t="s">
        <v>536</v>
      </c>
      <c r="C175" s="3" t="s">
        <v>171</v>
      </c>
      <c r="D175" s="3" t="s">
        <v>170</v>
      </c>
      <c r="E175" s="4" t="s">
        <v>178</v>
      </c>
      <c r="F175" s="4" t="s">
        <v>178</v>
      </c>
      <c r="G175" s="10">
        <v>2.09</v>
      </c>
      <c r="H175" s="17">
        <f t="shared" si="9"/>
        <v>2.1</v>
      </c>
      <c r="I175" s="2"/>
      <c r="J175" s="11" t="s">
        <v>173</v>
      </c>
      <c r="K175" s="18" t="str">
        <f t="shared" si="10"/>
        <v>NV</v>
      </c>
      <c r="L175" s="16" t="s">
        <v>173</v>
      </c>
      <c r="M175" s="20" t="str">
        <f t="shared" si="11"/>
        <v>NV</v>
      </c>
      <c r="N175" s="8" t="str">
        <f t="shared" si="8"/>
        <v>NV</v>
      </c>
      <c r="O175" s="2"/>
      <c r="P175" s="3">
        <v>186000</v>
      </c>
      <c r="Q175" s="3">
        <v>14500</v>
      </c>
      <c r="R175" s="3">
        <v>12.5</v>
      </c>
      <c r="S175" s="3" t="s">
        <v>173</v>
      </c>
      <c r="T175" s="2"/>
      <c r="U175" s="3" t="s">
        <v>173</v>
      </c>
      <c r="V175" s="2"/>
      <c r="W175" s="3">
        <v>2E-3</v>
      </c>
      <c r="X175" s="3" t="s">
        <v>207</v>
      </c>
      <c r="Y175" s="3" t="s">
        <v>171</v>
      </c>
      <c r="Z175" s="3" t="s">
        <v>173</v>
      </c>
      <c r="AA175" s="3">
        <v>2.09</v>
      </c>
    </row>
    <row r="176" spans="1:27" ht="13.9" customHeight="1">
      <c r="A176" s="2" t="s">
        <v>537</v>
      </c>
      <c r="B176" s="2" t="s">
        <v>538</v>
      </c>
      <c r="C176" s="3" t="s">
        <v>170</v>
      </c>
      <c r="D176" s="3" t="s">
        <v>171</v>
      </c>
      <c r="E176" s="4" t="s">
        <v>172</v>
      </c>
      <c r="F176" s="4" t="s">
        <v>172</v>
      </c>
      <c r="G176" s="10" t="s">
        <v>173</v>
      </c>
      <c r="H176" s="17" t="str">
        <f t="shared" si="9"/>
        <v>NITI</v>
      </c>
      <c r="I176" s="2"/>
      <c r="J176" s="11" t="s">
        <v>173</v>
      </c>
      <c r="K176" s="18" t="str">
        <f t="shared" si="10"/>
        <v>NITI</v>
      </c>
      <c r="L176" s="16" t="s">
        <v>173</v>
      </c>
      <c r="M176" s="20" t="str">
        <f t="shared" si="11"/>
        <v>NITI</v>
      </c>
      <c r="N176" s="8" t="str">
        <f t="shared" si="8"/>
        <v>NITI</v>
      </c>
      <c r="O176" s="2"/>
      <c r="P176" s="3">
        <v>17500000</v>
      </c>
      <c r="Q176" s="3">
        <v>2270000</v>
      </c>
      <c r="R176" s="3">
        <v>12.5</v>
      </c>
      <c r="S176" s="3">
        <v>1.7</v>
      </c>
      <c r="T176" s="3" t="s">
        <v>174</v>
      </c>
      <c r="U176" s="3" t="s">
        <v>173</v>
      </c>
      <c r="V176" s="2"/>
      <c r="W176" s="3" t="s">
        <v>173</v>
      </c>
      <c r="X176" s="2"/>
      <c r="Y176" s="3" t="s">
        <v>171</v>
      </c>
      <c r="Z176" s="3" t="s">
        <v>173</v>
      </c>
      <c r="AA176" s="3" t="s">
        <v>173</v>
      </c>
    </row>
    <row r="177" spans="1:28" ht="13.9" customHeight="1">
      <c r="A177" s="2" t="s">
        <v>539</v>
      </c>
      <c r="B177" s="2" t="s">
        <v>540</v>
      </c>
      <c r="C177" s="3" t="s">
        <v>170</v>
      </c>
      <c r="D177" s="3" t="s">
        <v>170</v>
      </c>
      <c r="E177" s="3" t="s">
        <v>170</v>
      </c>
      <c r="F177" s="3" t="s">
        <v>170</v>
      </c>
      <c r="G177" s="10">
        <v>0.41699999999999998</v>
      </c>
      <c r="H177" s="17">
        <f t="shared" si="9"/>
        <v>0.42</v>
      </c>
      <c r="I177" s="3" t="s">
        <v>194</v>
      </c>
      <c r="J177" s="11">
        <v>13.9</v>
      </c>
      <c r="K177" s="18">
        <f t="shared" si="10"/>
        <v>14</v>
      </c>
      <c r="L177" s="16">
        <v>9.43</v>
      </c>
      <c r="M177" s="20">
        <f t="shared" si="11"/>
        <v>9.4</v>
      </c>
      <c r="N177" s="8">
        <f t="shared" si="8"/>
        <v>22.380952380952383</v>
      </c>
      <c r="O177" s="3" t="s">
        <v>182</v>
      </c>
      <c r="P177" s="3">
        <v>212000000</v>
      </c>
      <c r="Q177" s="3">
        <v>71700000</v>
      </c>
      <c r="R177" s="3">
        <v>12.5</v>
      </c>
      <c r="S177" s="3" t="s">
        <v>173</v>
      </c>
      <c r="T177" s="2"/>
      <c r="U177" s="3" t="s">
        <v>173</v>
      </c>
      <c r="V177" s="2"/>
      <c r="W177" s="3">
        <v>4.0000000000000002E-4</v>
      </c>
      <c r="X177" s="3" t="s">
        <v>199</v>
      </c>
      <c r="Y177" s="3" t="s">
        <v>171</v>
      </c>
      <c r="Z177" s="3" t="s">
        <v>173</v>
      </c>
      <c r="AA177" s="3">
        <v>0.41699999999999998</v>
      </c>
    </row>
    <row r="178" spans="1:28" ht="13.9" customHeight="1">
      <c r="A178" s="2" t="s">
        <v>541</v>
      </c>
      <c r="B178" s="2" t="s">
        <v>542</v>
      </c>
      <c r="C178" s="3" t="s">
        <v>171</v>
      </c>
      <c r="D178" s="3" t="s">
        <v>171</v>
      </c>
      <c r="E178" s="4" t="s">
        <v>178</v>
      </c>
      <c r="F178" s="4" t="s">
        <v>178</v>
      </c>
      <c r="G178" s="10" t="s">
        <v>173</v>
      </c>
      <c r="H178" s="17" t="str">
        <f t="shared" si="9"/>
        <v>NITI</v>
      </c>
      <c r="I178" s="2"/>
      <c r="J178" s="11" t="s">
        <v>173</v>
      </c>
      <c r="K178" s="18" t="str">
        <f t="shared" si="10"/>
        <v>NITI, NV</v>
      </c>
      <c r="L178" s="16" t="s">
        <v>173</v>
      </c>
      <c r="M178" s="20" t="str">
        <f t="shared" si="11"/>
        <v>NITI, NV</v>
      </c>
      <c r="N178" s="8" t="str">
        <f t="shared" si="8"/>
        <v>NITI, NV</v>
      </c>
      <c r="O178" s="2"/>
      <c r="P178" s="3">
        <v>8.15</v>
      </c>
      <c r="Q178" s="3">
        <v>18.8</v>
      </c>
      <c r="R178" s="3">
        <v>12.5</v>
      </c>
      <c r="S178" s="3" t="s">
        <v>173</v>
      </c>
      <c r="T178" s="2"/>
      <c r="U178" s="3" t="s">
        <v>173</v>
      </c>
      <c r="V178" s="2"/>
      <c r="W178" s="3" t="s">
        <v>173</v>
      </c>
      <c r="X178" s="2"/>
      <c r="Y178" s="3" t="s">
        <v>171</v>
      </c>
      <c r="Z178" s="3" t="s">
        <v>173</v>
      </c>
      <c r="AA178" s="3" t="s">
        <v>173</v>
      </c>
    </row>
    <row r="179" spans="1:28" ht="13.9" customHeight="1">
      <c r="A179" s="2" t="s">
        <v>543</v>
      </c>
      <c r="B179" s="2" t="s">
        <v>544</v>
      </c>
      <c r="C179" s="3" t="s">
        <v>170</v>
      </c>
      <c r="D179" s="3" t="s">
        <v>171</v>
      </c>
      <c r="E179" s="4" t="s">
        <v>172</v>
      </c>
      <c r="F179" s="4" t="s">
        <v>172</v>
      </c>
      <c r="G179" s="10" t="s">
        <v>173</v>
      </c>
      <c r="H179" s="17" t="str">
        <f t="shared" si="9"/>
        <v>NITI</v>
      </c>
      <c r="I179" s="2"/>
      <c r="J179" s="11" t="s">
        <v>173</v>
      </c>
      <c r="K179" s="18" t="str">
        <f t="shared" si="10"/>
        <v>NITI</v>
      </c>
      <c r="L179" s="16" t="s">
        <v>173</v>
      </c>
      <c r="M179" s="20" t="str">
        <f t="shared" si="11"/>
        <v>NITI</v>
      </c>
      <c r="N179" s="8" t="str">
        <f t="shared" si="8"/>
        <v>NITI</v>
      </c>
      <c r="O179" s="2"/>
      <c r="P179" s="3">
        <v>23400000</v>
      </c>
      <c r="Q179" s="3">
        <v>25600000</v>
      </c>
      <c r="R179" s="3">
        <v>12.5</v>
      </c>
      <c r="S179" s="3">
        <v>1.3</v>
      </c>
      <c r="T179" s="3" t="s">
        <v>174</v>
      </c>
      <c r="U179" s="3" t="s">
        <v>173</v>
      </c>
      <c r="V179" s="2"/>
      <c r="W179" s="3" t="s">
        <v>173</v>
      </c>
      <c r="X179" s="2"/>
      <c r="Y179" s="3" t="s">
        <v>171</v>
      </c>
      <c r="Z179" s="3" t="s">
        <v>173</v>
      </c>
      <c r="AA179" s="3" t="s">
        <v>173</v>
      </c>
    </row>
    <row r="180" spans="1:28" ht="13.9" customHeight="1">
      <c r="A180" s="2" t="s">
        <v>545</v>
      </c>
      <c r="B180" s="2" t="s">
        <v>546</v>
      </c>
      <c r="C180" s="3" t="s">
        <v>170</v>
      </c>
      <c r="D180" s="3" t="s">
        <v>171</v>
      </c>
      <c r="E180" s="4" t="s">
        <v>172</v>
      </c>
      <c r="F180" s="4" t="s">
        <v>172</v>
      </c>
      <c r="G180" s="10" t="s">
        <v>173</v>
      </c>
      <c r="H180" s="17" t="str">
        <f t="shared" si="9"/>
        <v>NITI</v>
      </c>
      <c r="I180" s="2"/>
      <c r="J180" s="11" t="s">
        <v>173</v>
      </c>
      <c r="K180" s="18" t="str">
        <f t="shared" si="10"/>
        <v>NITI</v>
      </c>
      <c r="L180" s="16" t="s">
        <v>173</v>
      </c>
      <c r="M180" s="20" t="str">
        <f t="shared" si="11"/>
        <v>NITI</v>
      </c>
      <c r="N180" s="8" t="str">
        <f t="shared" si="8"/>
        <v>NITI</v>
      </c>
      <c r="O180" s="2"/>
      <c r="P180" s="3">
        <v>18300000</v>
      </c>
      <c r="Q180" s="3">
        <v>8270000</v>
      </c>
      <c r="R180" s="3">
        <v>12.5</v>
      </c>
      <c r="S180" s="3">
        <v>1.3</v>
      </c>
      <c r="T180" s="3" t="s">
        <v>174</v>
      </c>
      <c r="U180" s="3" t="s">
        <v>173</v>
      </c>
      <c r="V180" s="2"/>
      <c r="W180" s="3" t="s">
        <v>173</v>
      </c>
      <c r="X180" s="2"/>
      <c r="Y180" s="3" t="s">
        <v>171</v>
      </c>
      <c r="Z180" s="3" t="s">
        <v>173</v>
      </c>
      <c r="AA180" s="3" t="s">
        <v>173</v>
      </c>
    </row>
    <row r="181" spans="1:28" ht="13.9" customHeight="1">
      <c r="A181" s="2" t="s">
        <v>547</v>
      </c>
      <c r="B181" s="2" t="s">
        <v>548</v>
      </c>
      <c r="C181" s="3" t="s">
        <v>171</v>
      </c>
      <c r="D181" s="3" t="s">
        <v>170</v>
      </c>
      <c r="E181" s="4" t="s">
        <v>178</v>
      </c>
      <c r="F181" s="4" t="s">
        <v>178</v>
      </c>
      <c r="G181" s="10">
        <v>4.07E-5</v>
      </c>
      <c r="H181" s="17">
        <f t="shared" si="9"/>
        <v>4.1E-5</v>
      </c>
      <c r="I181" s="2"/>
      <c r="J181" s="11" t="s">
        <v>173</v>
      </c>
      <c r="K181" s="18" t="str">
        <f t="shared" si="10"/>
        <v>NV</v>
      </c>
      <c r="L181" s="16" t="s">
        <v>173</v>
      </c>
      <c r="M181" s="20" t="str">
        <f t="shared" si="11"/>
        <v>NV</v>
      </c>
      <c r="N181" s="8" t="str">
        <f t="shared" si="8"/>
        <v>NV</v>
      </c>
      <c r="O181" s="2"/>
      <c r="P181" s="3">
        <v>5.6899999999999997E-7</v>
      </c>
      <c r="Q181" s="3">
        <v>2.7499999999999999E-11</v>
      </c>
      <c r="R181" s="3">
        <v>12.5</v>
      </c>
      <c r="S181" s="3" t="s">
        <v>173</v>
      </c>
      <c r="T181" s="2"/>
      <c r="U181" s="3">
        <v>6.9000000000000006E-2</v>
      </c>
      <c r="V181" s="3" t="s">
        <v>199</v>
      </c>
      <c r="W181" s="3" t="s">
        <v>173</v>
      </c>
      <c r="X181" s="2"/>
      <c r="Y181" s="3" t="s">
        <v>171</v>
      </c>
      <c r="Z181" s="3">
        <v>4.07E-5</v>
      </c>
      <c r="AA181" s="3" t="s">
        <v>173</v>
      </c>
    </row>
    <row r="182" spans="1:28" ht="13.9" customHeight="1">
      <c r="A182" s="2" t="s">
        <v>549</v>
      </c>
      <c r="B182" s="2" t="s">
        <v>550</v>
      </c>
      <c r="C182" s="3" t="s">
        <v>171</v>
      </c>
      <c r="D182" s="3" t="s">
        <v>171</v>
      </c>
      <c r="E182" s="4" t="s">
        <v>178</v>
      </c>
      <c r="F182" s="4" t="s">
        <v>178</v>
      </c>
      <c r="G182" s="10" t="s">
        <v>173</v>
      </c>
      <c r="H182" s="17" t="str">
        <f t="shared" si="9"/>
        <v>NITI</v>
      </c>
      <c r="I182" s="2"/>
      <c r="J182" s="11" t="s">
        <v>173</v>
      </c>
      <c r="K182" s="18" t="str">
        <f t="shared" si="10"/>
        <v>NITI, NV</v>
      </c>
      <c r="L182" s="16" t="s">
        <v>173</v>
      </c>
      <c r="M182" s="20" t="str">
        <f t="shared" si="11"/>
        <v>NITI, NV</v>
      </c>
      <c r="N182" s="8" t="str">
        <f t="shared" si="8"/>
        <v>NITI, NV</v>
      </c>
      <c r="O182" s="2"/>
      <c r="P182" s="3">
        <v>2070</v>
      </c>
      <c r="Q182" s="3">
        <v>2070</v>
      </c>
      <c r="R182" s="3">
        <v>12.5</v>
      </c>
      <c r="S182" s="3" t="s">
        <v>173</v>
      </c>
      <c r="T182" s="2"/>
      <c r="U182" s="3" t="s">
        <v>173</v>
      </c>
      <c r="V182" s="2"/>
      <c r="W182" s="3" t="s">
        <v>173</v>
      </c>
      <c r="X182" s="2"/>
      <c r="Y182" s="3" t="s">
        <v>171</v>
      </c>
      <c r="Z182" s="3" t="s">
        <v>173</v>
      </c>
      <c r="AA182" s="3" t="s">
        <v>173</v>
      </c>
    </row>
    <row r="183" spans="1:28" ht="13.9" customHeight="1">
      <c r="A183" s="2" t="s">
        <v>551</v>
      </c>
      <c r="B183" s="2" t="s">
        <v>552</v>
      </c>
      <c r="C183" s="3" t="s">
        <v>171</v>
      </c>
      <c r="D183" s="3" t="s">
        <v>171</v>
      </c>
      <c r="E183" s="4" t="s">
        <v>178</v>
      </c>
      <c r="F183" s="4" t="s">
        <v>178</v>
      </c>
      <c r="G183" s="10" t="s">
        <v>173</v>
      </c>
      <c r="H183" s="17" t="str">
        <f t="shared" si="9"/>
        <v>NITI</v>
      </c>
      <c r="I183" s="2"/>
      <c r="J183" s="11" t="s">
        <v>173</v>
      </c>
      <c r="K183" s="18" t="str">
        <f t="shared" si="10"/>
        <v>NITI, NV</v>
      </c>
      <c r="L183" s="16" t="s">
        <v>173</v>
      </c>
      <c r="M183" s="20" t="str">
        <f t="shared" si="11"/>
        <v>NITI, NV</v>
      </c>
      <c r="N183" s="8" t="str">
        <f t="shared" si="8"/>
        <v>NITI, NV</v>
      </c>
      <c r="O183" s="2"/>
      <c r="P183" s="3">
        <v>382</v>
      </c>
      <c r="Q183" s="3">
        <v>134</v>
      </c>
      <c r="R183" s="3">
        <v>12.5</v>
      </c>
      <c r="S183" s="3" t="s">
        <v>173</v>
      </c>
      <c r="T183" s="2"/>
      <c r="U183" s="3" t="s">
        <v>173</v>
      </c>
      <c r="V183" s="2"/>
      <c r="W183" s="3" t="s">
        <v>173</v>
      </c>
      <c r="X183" s="2"/>
      <c r="Y183" s="3" t="s">
        <v>171</v>
      </c>
      <c r="Z183" s="3" t="s">
        <v>173</v>
      </c>
      <c r="AA183" s="3" t="s">
        <v>173</v>
      </c>
    </row>
    <row r="184" spans="1:28" ht="13.9" customHeight="1">
      <c r="A184" s="2" t="s">
        <v>553</v>
      </c>
      <c r="B184" s="2" t="s">
        <v>554</v>
      </c>
      <c r="C184" s="3" t="s">
        <v>171</v>
      </c>
      <c r="D184" s="3" t="s">
        <v>171</v>
      </c>
      <c r="E184" s="4" t="s">
        <v>178</v>
      </c>
      <c r="F184" s="4" t="s">
        <v>178</v>
      </c>
      <c r="G184" s="10" t="s">
        <v>173</v>
      </c>
      <c r="H184" s="17" t="str">
        <f t="shared" si="9"/>
        <v>NITI</v>
      </c>
      <c r="I184" s="2"/>
      <c r="J184" s="11" t="s">
        <v>173</v>
      </c>
      <c r="K184" s="18" t="str">
        <f t="shared" si="10"/>
        <v>NITI, NV</v>
      </c>
      <c r="L184" s="16" t="s">
        <v>173</v>
      </c>
      <c r="M184" s="20" t="str">
        <f t="shared" si="11"/>
        <v>NITI, NV</v>
      </c>
      <c r="N184" s="8" t="str">
        <f t="shared" si="8"/>
        <v>NITI, NV</v>
      </c>
      <c r="O184" s="2"/>
      <c r="P184" s="3">
        <v>729</v>
      </c>
      <c r="Q184" s="3">
        <v>730</v>
      </c>
      <c r="R184" s="3">
        <v>12.5</v>
      </c>
      <c r="S184" s="3" t="s">
        <v>173</v>
      </c>
      <c r="T184" s="2"/>
      <c r="U184" s="3" t="s">
        <v>173</v>
      </c>
      <c r="V184" s="2"/>
      <c r="W184" s="3" t="s">
        <v>173</v>
      </c>
      <c r="X184" s="2"/>
      <c r="Y184" s="3" t="s">
        <v>171</v>
      </c>
      <c r="Z184" s="3" t="s">
        <v>173</v>
      </c>
      <c r="AA184" s="3" t="s">
        <v>173</v>
      </c>
    </row>
    <row r="185" spans="1:28" ht="13.9" customHeight="1">
      <c r="A185" s="2" t="s">
        <v>555</v>
      </c>
      <c r="B185" s="2" t="s">
        <v>556</v>
      </c>
      <c r="C185" s="3" t="s">
        <v>171</v>
      </c>
      <c r="D185" s="3" t="s">
        <v>171</v>
      </c>
      <c r="E185" s="4" t="s">
        <v>178</v>
      </c>
      <c r="F185" s="4" t="s">
        <v>178</v>
      </c>
      <c r="G185" s="10" t="s">
        <v>173</v>
      </c>
      <c r="H185" s="17" t="str">
        <f t="shared" si="9"/>
        <v>NITI</v>
      </c>
      <c r="I185" s="2"/>
      <c r="J185" s="11" t="s">
        <v>173</v>
      </c>
      <c r="K185" s="18" t="str">
        <f t="shared" si="10"/>
        <v>NITI, NV</v>
      </c>
      <c r="L185" s="16" t="s">
        <v>173</v>
      </c>
      <c r="M185" s="20" t="str">
        <f t="shared" si="11"/>
        <v>NITI, NV</v>
      </c>
      <c r="N185" s="8" t="str">
        <f t="shared" si="8"/>
        <v>NITI, NV</v>
      </c>
      <c r="O185" s="2"/>
      <c r="P185" s="3">
        <v>4.3300000000000001E-4</v>
      </c>
      <c r="Q185" s="3">
        <v>4.3300000000000001E-4</v>
      </c>
      <c r="R185" s="3">
        <v>12.5</v>
      </c>
      <c r="S185" s="3" t="s">
        <v>173</v>
      </c>
      <c r="T185" s="2"/>
      <c r="U185" s="3" t="s">
        <v>173</v>
      </c>
      <c r="V185" s="2"/>
      <c r="W185" s="3" t="s">
        <v>173</v>
      </c>
      <c r="X185" s="2"/>
      <c r="Y185" s="3" t="s">
        <v>171</v>
      </c>
      <c r="Z185" s="3" t="s">
        <v>173</v>
      </c>
      <c r="AA185" s="3" t="s">
        <v>173</v>
      </c>
    </row>
    <row r="186" spans="1:28" ht="13.9" customHeight="1">
      <c r="A186" s="2" t="s">
        <v>557</v>
      </c>
      <c r="B186" s="2" t="s">
        <v>558</v>
      </c>
      <c r="C186" s="3" t="s">
        <v>171</v>
      </c>
      <c r="D186" s="3" t="s">
        <v>171</v>
      </c>
      <c r="E186" s="4" t="s">
        <v>178</v>
      </c>
      <c r="F186" s="4" t="s">
        <v>178</v>
      </c>
      <c r="G186" s="10" t="s">
        <v>173</v>
      </c>
      <c r="H186" s="17" t="str">
        <f t="shared" si="9"/>
        <v>NITI</v>
      </c>
      <c r="I186" s="2"/>
      <c r="J186" s="11" t="s">
        <v>173</v>
      </c>
      <c r="K186" s="18" t="str">
        <f t="shared" si="10"/>
        <v>NITI, NV</v>
      </c>
      <c r="L186" s="16" t="s">
        <v>173</v>
      </c>
      <c r="M186" s="20" t="str">
        <f t="shared" si="11"/>
        <v>NITI, NV</v>
      </c>
      <c r="N186" s="8" t="str">
        <f t="shared" si="8"/>
        <v>NITI, NV</v>
      </c>
      <c r="O186" s="2"/>
      <c r="P186" s="3">
        <v>44.6</v>
      </c>
      <c r="Q186" s="3">
        <v>15.8</v>
      </c>
      <c r="R186" s="3">
        <v>12.5</v>
      </c>
      <c r="S186" s="3" t="s">
        <v>173</v>
      </c>
      <c r="T186" s="2"/>
      <c r="U186" s="3" t="s">
        <v>173</v>
      </c>
      <c r="V186" s="2"/>
      <c r="W186" s="3" t="s">
        <v>173</v>
      </c>
      <c r="X186" s="2"/>
      <c r="Y186" s="3" t="s">
        <v>171</v>
      </c>
      <c r="Z186" s="3" t="s">
        <v>173</v>
      </c>
      <c r="AA186" s="3" t="s">
        <v>173</v>
      </c>
    </row>
    <row r="187" spans="1:28" ht="13.9" customHeight="1">
      <c r="A187" s="2" t="s">
        <v>559</v>
      </c>
      <c r="B187" s="2" t="s">
        <v>560</v>
      </c>
      <c r="C187" s="3" t="s">
        <v>171</v>
      </c>
      <c r="D187" s="3" t="s">
        <v>171</v>
      </c>
      <c r="E187" s="4" t="s">
        <v>178</v>
      </c>
      <c r="F187" s="4" t="s">
        <v>178</v>
      </c>
      <c r="G187" s="10" t="s">
        <v>173</v>
      </c>
      <c r="H187" s="17" t="str">
        <f t="shared" si="9"/>
        <v>NITI</v>
      </c>
      <c r="I187" s="2"/>
      <c r="J187" s="11" t="s">
        <v>173</v>
      </c>
      <c r="K187" s="18" t="str">
        <f t="shared" si="10"/>
        <v>NITI, NV</v>
      </c>
      <c r="L187" s="16" t="s">
        <v>173</v>
      </c>
      <c r="M187" s="20" t="str">
        <f t="shared" si="11"/>
        <v>NITI, NV</v>
      </c>
      <c r="N187" s="8" t="str">
        <f t="shared" si="8"/>
        <v>NITI, NV</v>
      </c>
      <c r="O187" s="2"/>
      <c r="P187" s="3">
        <v>7710000</v>
      </c>
      <c r="Q187" s="3">
        <v>14.7</v>
      </c>
      <c r="R187" s="3">
        <v>12.5</v>
      </c>
      <c r="S187" s="3" t="s">
        <v>173</v>
      </c>
      <c r="T187" s="2"/>
      <c r="U187" s="3" t="s">
        <v>173</v>
      </c>
      <c r="V187" s="2"/>
      <c r="W187" s="3" t="s">
        <v>173</v>
      </c>
      <c r="X187" s="2"/>
      <c r="Y187" s="3" t="s">
        <v>171</v>
      </c>
      <c r="Z187" s="3" t="s">
        <v>173</v>
      </c>
      <c r="AA187" s="3" t="s">
        <v>173</v>
      </c>
    </row>
    <row r="188" spans="1:28" ht="13.9" customHeight="1">
      <c r="A188" s="2" t="s">
        <v>561</v>
      </c>
      <c r="B188" s="2" t="s">
        <v>562</v>
      </c>
      <c r="C188" s="3" t="s">
        <v>228</v>
      </c>
      <c r="D188" s="3" t="s">
        <v>170</v>
      </c>
      <c r="E188" s="4" t="s">
        <v>178</v>
      </c>
      <c r="F188" s="4" t="s">
        <v>178</v>
      </c>
      <c r="G188" s="10">
        <v>6.2600000000000003E-2</v>
      </c>
      <c r="H188" s="17">
        <f t="shared" si="9"/>
        <v>6.3E-2</v>
      </c>
      <c r="I188" s="2"/>
      <c r="J188" s="11" t="s">
        <v>173</v>
      </c>
      <c r="K188" s="18" t="str">
        <f t="shared" si="10"/>
        <v>NV</v>
      </c>
      <c r="L188" s="16" t="s">
        <v>173</v>
      </c>
      <c r="M188" s="20" t="str">
        <f t="shared" si="11"/>
        <v>NV</v>
      </c>
      <c r="N188" s="8" t="str">
        <f t="shared" si="8"/>
        <v>NV</v>
      </c>
      <c r="O188" s="2"/>
      <c r="P188" s="3" t="s">
        <v>173</v>
      </c>
      <c r="Q188" s="3" t="s">
        <v>173</v>
      </c>
      <c r="R188" s="3">
        <v>12.5</v>
      </c>
      <c r="S188" s="3" t="s">
        <v>173</v>
      </c>
      <c r="T188" s="2"/>
      <c r="U188" s="3" t="s">
        <v>173</v>
      </c>
      <c r="V188" s="2"/>
      <c r="W188" s="3">
        <v>6.0000000000000002E-5</v>
      </c>
      <c r="X188" s="3" t="s">
        <v>199</v>
      </c>
      <c r="Y188" s="3" t="s">
        <v>171</v>
      </c>
      <c r="Z188" s="3" t="s">
        <v>173</v>
      </c>
      <c r="AA188" s="3">
        <v>6.2600000000000003E-2</v>
      </c>
    </row>
    <row r="189" spans="1:28" ht="13.9" customHeight="1">
      <c r="A189" s="2" t="s">
        <v>563</v>
      </c>
      <c r="B189" s="2" t="s">
        <v>562</v>
      </c>
      <c r="C189" s="3" t="s">
        <v>228</v>
      </c>
      <c r="D189" s="3" t="s">
        <v>171</v>
      </c>
      <c r="E189" s="4" t="s">
        <v>178</v>
      </c>
      <c r="F189" s="4" t="s">
        <v>178</v>
      </c>
      <c r="G189" s="10" t="s">
        <v>173</v>
      </c>
      <c r="H189" s="17" t="str">
        <f t="shared" si="9"/>
        <v>NITI</v>
      </c>
      <c r="I189" s="2"/>
      <c r="J189" s="11" t="s">
        <v>173</v>
      </c>
      <c r="K189" s="18" t="str">
        <f t="shared" si="10"/>
        <v>NITI, NV</v>
      </c>
      <c r="L189" s="16" t="s">
        <v>173</v>
      </c>
      <c r="M189" s="20" t="str">
        <f t="shared" si="11"/>
        <v>NITI, NV</v>
      </c>
      <c r="N189" s="8" t="str">
        <f t="shared" si="8"/>
        <v>NITI, NV</v>
      </c>
      <c r="O189" s="2"/>
      <c r="P189" s="3" t="s">
        <v>173</v>
      </c>
      <c r="Q189" s="3" t="s">
        <v>173</v>
      </c>
      <c r="R189" s="3">
        <v>12.5</v>
      </c>
      <c r="S189" s="3" t="s">
        <v>173</v>
      </c>
      <c r="T189" s="2"/>
      <c r="U189" s="3" t="s">
        <v>173</v>
      </c>
      <c r="V189" s="2"/>
      <c r="W189" s="3" t="s">
        <v>173</v>
      </c>
      <c r="X189" s="2"/>
      <c r="Y189" s="3" t="s">
        <v>171</v>
      </c>
      <c r="Z189" s="3" t="s">
        <v>173</v>
      </c>
      <c r="AA189" s="3" t="s">
        <v>173</v>
      </c>
    </row>
    <row r="190" spans="1:28" ht="13.9" customHeight="1">
      <c r="A190" s="2" t="s">
        <v>564</v>
      </c>
      <c r="B190" s="2" t="s">
        <v>565</v>
      </c>
      <c r="C190" s="3" t="s">
        <v>228</v>
      </c>
      <c r="D190" s="3" t="s">
        <v>170</v>
      </c>
      <c r="E190" s="4" t="s">
        <v>178</v>
      </c>
      <c r="F190" s="4" t="s">
        <v>178</v>
      </c>
      <c r="G190" s="10">
        <v>1.2099999999999999E-5</v>
      </c>
      <c r="H190" s="17">
        <f t="shared" si="9"/>
        <v>1.2E-5</v>
      </c>
      <c r="I190" s="2"/>
      <c r="J190" s="11" t="s">
        <v>173</v>
      </c>
      <c r="K190" s="18" t="str">
        <f t="shared" si="10"/>
        <v>NV</v>
      </c>
      <c r="L190" s="16" t="s">
        <v>173</v>
      </c>
      <c r="M190" s="20" t="str">
        <f t="shared" si="11"/>
        <v>NV</v>
      </c>
      <c r="N190" s="8" t="str">
        <f t="shared" si="8"/>
        <v>NV</v>
      </c>
      <c r="O190" s="2"/>
      <c r="P190" s="3" t="s">
        <v>173</v>
      </c>
      <c r="Q190" s="3" t="s">
        <v>173</v>
      </c>
      <c r="R190" s="3">
        <v>12.5</v>
      </c>
      <c r="S190" s="3" t="s">
        <v>173</v>
      </c>
      <c r="T190" s="2"/>
      <c r="U190" s="3">
        <v>8.4000000000000005E-2</v>
      </c>
      <c r="V190" s="3" t="s">
        <v>278</v>
      </c>
      <c r="W190" s="3">
        <v>1E-4</v>
      </c>
      <c r="X190" s="3" t="s">
        <v>184</v>
      </c>
      <c r="Y190" s="3" t="s">
        <v>204</v>
      </c>
      <c r="Z190" s="3">
        <v>1.2099999999999999E-5</v>
      </c>
      <c r="AA190" s="3">
        <v>0.104</v>
      </c>
    </row>
    <row r="191" spans="1:28" ht="13.9" customHeight="1">
      <c r="A191" s="2" t="s">
        <v>566</v>
      </c>
      <c r="B191" s="2" t="s">
        <v>567</v>
      </c>
      <c r="C191" s="3" t="s">
        <v>171</v>
      </c>
      <c r="D191" s="3" t="s">
        <v>170</v>
      </c>
      <c r="E191" s="4" t="s">
        <v>178</v>
      </c>
      <c r="F191" s="4" t="s">
        <v>178</v>
      </c>
      <c r="G191" s="10">
        <v>1.69</v>
      </c>
      <c r="H191" s="17">
        <f t="shared" si="9"/>
        <v>1.7</v>
      </c>
      <c r="I191" s="2"/>
      <c r="J191" s="11" t="s">
        <v>173</v>
      </c>
      <c r="K191" s="18" t="str">
        <f t="shared" si="10"/>
        <v>NV</v>
      </c>
      <c r="L191" s="16" t="s">
        <v>173</v>
      </c>
      <c r="M191" s="20" t="str">
        <f t="shared" si="11"/>
        <v>NV</v>
      </c>
      <c r="N191" s="8" t="str">
        <f t="shared" si="8"/>
        <v>NV</v>
      </c>
      <c r="O191" s="2"/>
      <c r="P191" s="3">
        <v>7.6499999999999999E-2</v>
      </c>
      <c r="Q191" s="3">
        <v>7.1999999999999995E-2</v>
      </c>
      <c r="R191" s="3">
        <v>12.5</v>
      </c>
      <c r="S191" s="3">
        <v>0.5</v>
      </c>
      <c r="T191" s="3" t="s">
        <v>174</v>
      </c>
      <c r="U191" s="3">
        <v>5.9999999999999997E-7</v>
      </c>
      <c r="V191" s="3" t="s">
        <v>325</v>
      </c>
      <c r="W191" s="3" t="s">
        <v>173</v>
      </c>
      <c r="X191" s="2"/>
      <c r="Y191" s="3" t="s">
        <v>204</v>
      </c>
      <c r="Z191" s="3">
        <v>1.69</v>
      </c>
      <c r="AA191" s="3" t="s">
        <v>173</v>
      </c>
      <c r="AB191" s="261" t="s">
        <v>175</v>
      </c>
    </row>
    <row r="192" spans="1:28" ht="13.9" customHeight="1">
      <c r="A192" s="2" t="s">
        <v>568</v>
      </c>
      <c r="B192" s="2" t="s">
        <v>569</v>
      </c>
      <c r="C192" s="3" t="s">
        <v>171</v>
      </c>
      <c r="D192" s="3" t="s">
        <v>171</v>
      </c>
      <c r="E192" s="4" t="s">
        <v>178</v>
      </c>
      <c r="F192" s="4" t="s">
        <v>178</v>
      </c>
      <c r="G192" s="10" t="s">
        <v>173</v>
      </c>
      <c r="H192" s="17" t="str">
        <f t="shared" si="9"/>
        <v>NITI</v>
      </c>
      <c r="I192" s="2"/>
      <c r="J192" s="11" t="s">
        <v>173</v>
      </c>
      <c r="K192" s="18" t="str">
        <f t="shared" si="10"/>
        <v>NITI, NV</v>
      </c>
      <c r="L192" s="16" t="s">
        <v>173</v>
      </c>
      <c r="M192" s="20" t="str">
        <f t="shared" si="11"/>
        <v>NITI, NV</v>
      </c>
      <c r="N192" s="8" t="str">
        <f t="shared" si="8"/>
        <v>NITI, NV</v>
      </c>
      <c r="O192" s="2"/>
      <c r="P192" s="3">
        <v>1.5900000000000001E-2</v>
      </c>
      <c r="Q192" s="3">
        <v>1.5900000000000001E-2</v>
      </c>
      <c r="R192" s="3">
        <v>12.5</v>
      </c>
      <c r="S192" s="3" t="s">
        <v>173</v>
      </c>
      <c r="T192" s="2"/>
      <c r="U192" s="3" t="s">
        <v>173</v>
      </c>
      <c r="V192" s="2"/>
      <c r="W192" s="3" t="s">
        <v>173</v>
      </c>
      <c r="X192" s="2"/>
      <c r="Y192" s="3" t="s">
        <v>171</v>
      </c>
      <c r="Z192" s="3" t="s">
        <v>173</v>
      </c>
      <c r="AA192" s="3" t="s">
        <v>173</v>
      </c>
    </row>
    <row r="193" spans="1:27" ht="13.9" customHeight="1">
      <c r="A193" s="2" t="s">
        <v>570</v>
      </c>
      <c r="B193" s="2" t="s">
        <v>571</v>
      </c>
      <c r="C193" s="3" t="s">
        <v>171</v>
      </c>
      <c r="D193" s="3" t="s">
        <v>170</v>
      </c>
      <c r="E193" s="4" t="s">
        <v>178</v>
      </c>
      <c r="F193" s="4" t="s">
        <v>178</v>
      </c>
      <c r="G193" s="10">
        <v>3.1199999999999999E-4</v>
      </c>
      <c r="H193" s="17">
        <f t="shared" si="9"/>
        <v>3.1E-4</v>
      </c>
      <c r="I193" s="2"/>
      <c r="J193" s="11" t="s">
        <v>173</v>
      </c>
      <c r="K193" s="18" t="str">
        <f t="shared" si="10"/>
        <v>NV</v>
      </c>
      <c r="L193" s="16" t="s">
        <v>173</v>
      </c>
      <c r="M193" s="20" t="str">
        <f t="shared" si="11"/>
        <v>NV</v>
      </c>
      <c r="N193" s="8" t="str">
        <f t="shared" si="8"/>
        <v>NV</v>
      </c>
      <c r="O193" s="2"/>
      <c r="P193" s="3">
        <v>0</v>
      </c>
      <c r="Q193" s="3" t="s">
        <v>173</v>
      </c>
      <c r="R193" s="3">
        <v>12.5</v>
      </c>
      <c r="S193" s="3" t="s">
        <v>173</v>
      </c>
      <c r="T193" s="2"/>
      <c r="U193" s="3">
        <v>8.9999999999999993E-3</v>
      </c>
      <c r="V193" s="3" t="s">
        <v>207</v>
      </c>
      <c r="W193" s="3">
        <v>6.0000000000000002E-6</v>
      </c>
      <c r="X193" s="3" t="s">
        <v>207</v>
      </c>
      <c r="Y193" s="3" t="s">
        <v>171</v>
      </c>
      <c r="Z193" s="3">
        <v>3.1199999999999999E-4</v>
      </c>
      <c r="AA193" s="3">
        <v>6.2599999999999999E-3</v>
      </c>
    </row>
    <row r="194" spans="1:27" ht="13.9" customHeight="1">
      <c r="A194" s="2" t="s">
        <v>572</v>
      </c>
      <c r="B194" s="2" t="s">
        <v>232</v>
      </c>
      <c r="C194" s="3" t="s">
        <v>170</v>
      </c>
      <c r="D194" s="3" t="s">
        <v>170</v>
      </c>
      <c r="E194" s="2"/>
      <c r="F194" s="2"/>
      <c r="G194" s="10">
        <v>1.64E-3</v>
      </c>
      <c r="H194" s="17">
        <f t="shared" si="9"/>
        <v>1.6000000000000001E-3</v>
      </c>
      <c r="I194" s="2"/>
      <c r="J194" s="11" t="s">
        <v>173</v>
      </c>
      <c r="K194" s="18" t="str">
        <f t="shared" si="10"/>
        <v>NV</v>
      </c>
      <c r="L194" s="16" t="s">
        <v>173</v>
      </c>
      <c r="M194" s="20" t="str">
        <f t="shared" si="11"/>
        <v>NV</v>
      </c>
      <c r="N194" s="8" t="str">
        <f t="shared" si="8"/>
        <v>NV</v>
      </c>
      <c r="O194" s="2"/>
      <c r="P194" s="3" t="s">
        <v>173</v>
      </c>
      <c r="Q194" s="3" t="s">
        <v>173</v>
      </c>
      <c r="R194" s="3">
        <v>12.5</v>
      </c>
      <c r="S194" s="3" t="s">
        <v>173</v>
      </c>
      <c r="T194" s="2"/>
      <c r="U194" s="3">
        <v>6.2E-4</v>
      </c>
      <c r="V194" s="3" t="s">
        <v>184</v>
      </c>
      <c r="W194" s="3" t="s">
        <v>173</v>
      </c>
      <c r="X194" s="2"/>
      <c r="Y194" s="3" t="s">
        <v>204</v>
      </c>
      <c r="Z194" s="3">
        <v>1.64E-3</v>
      </c>
      <c r="AA194" s="3" t="s">
        <v>173</v>
      </c>
    </row>
    <row r="195" spans="1:27" ht="13.9" customHeight="1">
      <c r="A195" s="2" t="s">
        <v>573</v>
      </c>
      <c r="B195" s="2" t="s">
        <v>574</v>
      </c>
      <c r="C195" s="3" t="s">
        <v>171</v>
      </c>
      <c r="D195" s="3" t="s">
        <v>171</v>
      </c>
      <c r="E195" s="4" t="s">
        <v>178</v>
      </c>
      <c r="F195" s="4" t="s">
        <v>178</v>
      </c>
      <c r="G195" s="10" t="s">
        <v>173</v>
      </c>
      <c r="H195" s="17" t="str">
        <f t="shared" si="9"/>
        <v>NITI</v>
      </c>
      <c r="I195" s="2"/>
      <c r="J195" s="11" t="s">
        <v>173</v>
      </c>
      <c r="K195" s="18" t="str">
        <f t="shared" si="10"/>
        <v>NITI, NV</v>
      </c>
      <c r="L195" s="16" t="s">
        <v>173</v>
      </c>
      <c r="M195" s="20" t="str">
        <f t="shared" si="11"/>
        <v>NITI, NV</v>
      </c>
      <c r="N195" s="8" t="str">
        <f t="shared" si="8"/>
        <v>NITI, NV</v>
      </c>
      <c r="O195" s="2"/>
      <c r="P195" s="3">
        <v>0</v>
      </c>
      <c r="Q195" s="3" t="s">
        <v>173</v>
      </c>
      <c r="R195" s="3">
        <v>12.5</v>
      </c>
      <c r="S195" s="3" t="s">
        <v>173</v>
      </c>
      <c r="T195" s="2"/>
      <c r="U195" s="3" t="s">
        <v>173</v>
      </c>
      <c r="V195" s="2"/>
      <c r="W195" s="3" t="s">
        <v>173</v>
      </c>
      <c r="X195" s="2"/>
      <c r="Y195" s="3" t="s">
        <v>171</v>
      </c>
      <c r="Z195" s="3" t="s">
        <v>173</v>
      </c>
      <c r="AA195" s="3" t="s">
        <v>173</v>
      </c>
    </row>
    <row r="196" spans="1:27" ht="13.9" customHeight="1">
      <c r="A196" s="2" t="s">
        <v>575</v>
      </c>
      <c r="B196" s="2" t="s">
        <v>576</v>
      </c>
      <c r="C196" s="3" t="s">
        <v>228</v>
      </c>
      <c r="D196" s="3" t="s">
        <v>171</v>
      </c>
      <c r="E196" s="4" t="s">
        <v>178</v>
      </c>
      <c r="F196" s="4" t="s">
        <v>178</v>
      </c>
      <c r="G196" s="10" t="s">
        <v>173</v>
      </c>
      <c r="H196" s="17" t="str">
        <f t="shared" si="9"/>
        <v>NITI</v>
      </c>
      <c r="I196" s="2"/>
      <c r="J196" s="11" t="s">
        <v>173</v>
      </c>
      <c r="K196" s="18" t="str">
        <f t="shared" si="10"/>
        <v>NITI, NV</v>
      </c>
      <c r="L196" s="16" t="s">
        <v>173</v>
      </c>
      <c r="M196" s="20" t="str">
        <f t="shared" si="11"/>
        <v>NITI, NV</v>
      </c>
      <c r="N196" s="8" t="str">
        <f t="shared" si="8"/>
        <v>NITI, NV</v>
      </c>
      <c r="O196" s="2"/>
      <c r="P196" s="3" t="s">
        <v>173</v>
      </c>
      <c r="Q196" s="3" t="s">
        <v>173</v>
      </c>
      <c r="R196" s="3">
        <v>12.5</v>
      </c>
      <c r="S196" s="3" t="s">
        <v>173</v>
      </c>
      <c r="T196" s="2"/>
      <c r="U196" s="3" t="s">
        <v>173</v>
      </c>
      <c r="V196" s="2"/>
      <c r="W196" s="3" t="s">
        <v>173</v>
      </c>
      <c r="X196" s="2"/>
      <c r="Y196" s="3" t="s">
        <v>171</v>
      </c>
      <c r="Z196" s="3" t="s">
        <v>173</v>
      </c>
      <c r="AA196" s="3" t="s">
        <v>173</v>
      </c>
    </row>
    <row r="197" spans="1:27" ht="13.9" customHeight="1">
      <c r="A197" s="2" t="s">
        <v>577</v>
      </c>
      <c r="B197" s="2" t="s">
        <v>578</v>
      </c>
      <c r="C197" s="3" t="s">
        <v>171</v>
      </c>
      <c r="D197" s="3" t="s">
        <v>170</v>
      </c>
      <c r="E197" s="4" t="s">
        <v>178</v>
      </c>
      <c r="F197" s="4" t="s">
        <v>178</v>
      </c>
      <c r="G197" s="10">
        <v>626</v>
      </c>
      <c r="H197" s="17">
        <f t="shared" si="9"/>
        <v>630</v>
      </c>
      <c r="I197" s="2"/>
      <c r="J197" s="11" t="s">
        <v>173</v>
      </c>
      <c r="K197" s="18" t="str">
        <f t="shared" si="10"/>
        <v>NV</v>
      </c>
      <c r="L197" s="16" t="s">
        <v>173</v>
      </c>
      <c r="M197" s="20" t="str">
        <f t="shared" si="11"/>
        <v>NV</v>
      </c>
      <c r="N197" s="8" t="str">
        <f t="shared" ref="N197:N260" si="12">IF(ISNUMBER(M197)=TRUE, M197/H197, M197)</f>
        <v>NV</v>
      </c>
      <c r="O197" s="2"/>
      <c r="P197" s="3">
        <v>640000</v>
      </c>
      <c r="Q197" s="3">
        <v>289000</v>
      </c>
      <c r="R197" s="3">
        <v>12.5</v>
      </c>
      <c r="S197" s="3">
        <v>1.1000000000000001</v>
      </c>
      <c r="T197" s="3" t="s">
        <v>183</v>
      </c>
      <c r="U197" s="3" t="s">
        <v>173</v>
      </c>
      <c r="V197" s="2"/>
      <c r="W197" s="3">
        <v>0.6</v>
      </c>
      <c r="X197" s="3" t="s">
        <v>199</v>
      </c>
      <c r="Y197" s="3" t="s">
        <v>171</v>
      </c>
      <c r="Z197" s="3" t="s">
        <v>173</v>
      </c>
      <c r="AA197" s="3">
        <v>626</v>
      </c>
    </row>
    <row r="198" spans="1:27" ht="13.9" customHeight="1">
      <c r="A198" s="2" t="s">
        <v>579</v>
      </c>
      <c r="B198" s="2" t="s">
        <v>580</v>
      </c>
      <c r="C198" s="3" t="s">
        <v>171</v>
      </c>
      <c r="D198" s="3" t="s">
        <v>170</v>
      </c>
      <c r="E198" s="4" t="s">
        <v>178</v>
      </c>
      <c r="F198" s="4" t="s">
        <v>178</v>
      </c>
      <c r="G198" s="10">
        <v>626</v>
      </c>
      <c r="H198" s="17">
        <f t="shared" ref="H198:H261" si="13">IF(ISNUMBER(G198),ROUND(G198,2-(1+INT(LOG10(G198)))),"NITI")</f>
        <v>630</v>
      </c>
      <c r="I198" s="2"/>
      <c r="J198" s="11" t="s">
        <v>173</v>
      </c>
      <c r="K198" s="18" t="str">
        <f t="shared" ref="K198:K261" si="14">IF(ISNUMBER(J198),ROUND(J198,2-(1+INT(LOG10(J198)))),IF(AND(NOT($C198="Yes"),$D198="No"), "NITI, NV",IF(AND($C198="Yes",$D198="No"),"NITI","NV")))</f>
        <v>NV</v>
      </c>
      <c r="L198" s="16" t="s">
        <v>173</v>
      </c>
      <c r="M198" s="20" t="str">
        <f t="shared" ref="M198:M261" si="15">IF(ISNUMBER(L198),ROUND(L198,2-(1+INT(LOG10(L198)))),IF(AND(NOT($C198="Yes"),$D198="No"), "NITI, NV",IF(AND($C198="Yes",$D198="No"),"NITI","NV")))</f>
        <v>NV</v>
      </c>
      <c r="N198" s="8" t="str">
        <f t="shared" si="12"/>
        <v>NV</v>
      </c>
      <c r="O198" s="2"/>
      <c r="P198" s="3">
        <v>1740000</v>
      </c>
      <c r="Q198" s="3">
        <v>494000</v>
      </c>
      <c r="R198" s="3">
        <v>12.5</v>
      </c>
      <c r="S198" s="3">
        <v>1.4</v>
      </c>
      <c r="T198" s="3" t="s">
        <v>183</v>
      </c>
      <c r="U198" s="3" t="s">
        <v>173</v>
      </c>
      <c r="V198" s="2"/>
      <c r="W198" s="3">
        <v>0.6</v>
      </c>
      <c r="X198" s="3" t="s">
        <v>199</v>
      </c>
      <c r="Y198" s="3" t="s">
        <v>171</v>
      </c>
      <c r="Z198" s="3" t="s">
        <v>173</v>
      </c>
      <c r="AA198" s="3">
        <v>626</v>
      </c>
    </row>
    <row r="199" spans="1:27" ht="13.9" customHeight="1">
      <c r="A199" s="2" t="s">
        <v>581</v>
      </c>
      <c r="B199" s="2" t="s">
        <v>582</v>
      </c>
      <c r="C199" s="3" t="s">
        <v>171</v>
      </c>
      <c r="D199" s="3" t="s">
        <v>170</v>
      </c>
      <c r="E199" s="4" t="s">
        <v>178</v>
      </c>
      <c r="F199" s="4" t="s">
        <v>178</v>
      </c>
      <c r="G199" s="10">
        <v>626</v>
      </c>
      <c r="H199" s="17">
        <f t="shared" si="13"/>
        <v>630</v>
      </c>
      <c r="I199" s="2"/>
      <c r="J199" s="11" t="s">
        <v>173</v>
      </c>
      <c r="K199" s="18" t="str">
        <f t="shared" si="14"/>
        <v>NV</v>
      </c>
      <c r="L199" s="16" t="s">
        <v>173</v>
      </c>
      <c r="M199" s="20" t="str">
        <f t="shared" si="15"/>
        <v>NV</v>
      </c>
      <c r="N199" s="8" t="str">
        <f t="shared" si="12"/>
        <v>NV</v>
      </c>
      <c r="O199" s="2"/>
      <c r="P199" s="3">
        <v>640000</v>
      </c>
      <c r="Q199" s="3">
        <v>320000</v>
      </c>
      <c r="R199" s="3">
        <v>12.5</v>
      </c>
      <c r="S199" s="3">
        <v>1.1000000000000001</v>
      </c>
      <c r="T199" s="3" t="s">
        <v>183</v>
      </c>
      <c r="U199" s="3" t="s">
        <v>173</v>
      </c>
      <c r="V199" s="2"/>
      <c r="W199" s="3">
        <v>0.6</v>
      </c>
      <c r="X199" s="3" t="s">
        <v>199</v>
      </c>
      <c r="Y199" s="3" t="s">
        <v>171</v>
      </c>
      <c r="Z199" s="3" t="s">
        <v>173</v>
      </c>
      <c r="AA199" s="3">
        <v>626</v>
      </c>
    </row>
    <row r="200" spans="1:27" ht="13.9" customHeight="1">
      <c r="A200" s="2" t="s">
        <v>583</v>
      </c>
      <c r="B200" s="2" t="s">
        <v>584</v>
      </c>
      <c r="C200" s="3" t="s">
        <v>171</v>
      </c>
      <c r="D200" s="3" t="s">
        <v>171</v>
      </c>
      <c r="E200" s="4" t="s">
        <v>178</v>
      </c>
      <c r="F200" s="4" t="s">
        <v>178</v>
      </c>
      <c r="G200" s="10" t="s">
        <v>173</v>
      </c>
      <c r="H200" s="17" t="str">
        <f t="shared" si="13"/>
        <v>NITI</v>
      </c>
      <c r="I200" s="2"/>
      <c r="J200" s="11" t="s">
        <v>173</v>
      </c>
      <c r="K200" s="18" t="str">
        <f t="shared" si="14"/>
        <v>NITI, NV</v>
      </c>
      <c r="L200" s="16" t="s">
        <v>173</v>
      </c>
      <c r="M200" s="20" t="str">
        <f t="shared" si="15"/>
        <v>NITI, NV</v>
      </c>
      <c r="N200" s="8" t="str">
        <f t="shared" si="12"/>
        <v>NITI, NV</v>
      </c>
      <c r="O200" s="2"/>
      <c r="P200" s="3">
        <v>383000</v>
      </c>
      <c r="Q200" s="3">
        <v>147000</v>
      </c>
      <c r="R200" s="3">
        <v>12.5</v>
      </c>
      <c r="S200" s="3" t="s">
        <v>173</v>
      </c>
      <c r="T200" s="2"/>
      <c r="U200" s="3" t="s">
        <v>173</v>
      </c>
      <c r="V200" s="2"/>
      <c r="W200" s="3" t="s">
        <v>173</v>
      </c>
      <c r="X200" s="2"/>
      <c r="Y200" s="3" t="s">
        <v>171</v>
      </c>
      <c r="Z200" s="3" t="s">
        <v>173</v>
      </c>
      <c r="AA200" s="3" t="s">
        <v>173</v>
      </c>
    </row>
    <row r="201" spans="1:27" ht="13.9" customHeight="1">
      <c r="A201" s="2" t="s">
        <v>585</v>
      </c>
      <c r="B201" s="2" t="s">
        <v>586</v>
      </c>
      <c r="C201" s="3" t="s">
        <v>171</v>
      </c>
      <c r="D201" s="3" t="s">
        <v>170</v>
      </c>
      <c r="E201" s="4" t="s">
        <v>178</v>
      </c>
      <c r="F201" s="4" t="s">
        <v>178</v>
      </c>
      <c r="G201" s="10">
        <v>626</v>
      </c>
      <c r="H201" s="17">
        <f t="shared" si="13"/>
        <v>630</v>
      </c>
      <c r="I201" s="2"/>
      <c r="J201" s="11" t="s">
        <v>173</v>
      </c>
      <c r="K201" s="18" t="str">
        <f t="shared" si="14"/>
        <v>NV</v>
      </c>
      <c r="L201" s="16" t="s">
        <v>173</v>
      </c>
      <c r="M201" s="20" t="str">
        <f t="shared" si="15"/>
        <v>NV</v>
      </c>
      <c r="N201" s="8" t="str">
        <f t="shared" si="12"/>
        <v>NV</v>
      </c>
      <c r="O201" s="2"/>
      <c r="P201" s="3">
        <v>2970000</v>
      </c>
      <c r="Q201" s="3">
        <v>85900</v>
      </c>
      <c r="R201" s="3">
        <v>12.5</v>
      </c>
      <c r="S201" s="3" t="s">
        <v>173</v>
      </c>
      <c r="T201" s="2"/>
      <c r="U201" s="3" t="s">
        <v>173</v>
      </c>
      <c r="V201" s="2"/>
      <c r="W201" s="3">
        <v>0.6</v>
      </c>
      <c r="X201" s="3" t="s">
        <v>199</v>
      </c>
      <c r="Y201" s="3" t="s">
        <v>171</v>
      </c>
      <c r="Z201" s="3" t="s">
        <v>173</v>
      </c>
      <c r="AA201" s="3">
        <v>626</v>
      </c>
    </row>
    <row r="202" spans="1:27" ht="13.9" customHeight="1">
      <c r="A202" s="2" t="s">
        <v>587</v>
      </c>
      <c r="B202" s="2" t="s">
        <v>588</v>
      </c>
      <c r="C202" s="3" t="s">
        <v>170</v>
      </c>
      <c r="D202" s="3" t="s">
        <v>171</v>
      </c>
      <c r="E202" s="4" t="s">
        <v>172</v>
      </c>
      <c r="F202" s="4" t="s">
        <v>172</v>
      </c>
      <c r="G202" s="10" t="s">
        <v>173</v>
      </c>
      <c r="H202" s="17" t="str">
        <f t="shared" si="13"/>
        <v>NITI</v>
      </c>
      <c r="I202" s="2"/>
      <c r="J202" s="11" t="s">
        <v>173</v>
      </c>
      <c r="K202" s="18" t="str">
        <f t="shared" si="14"/>
        <v>NITI</v>
      </c>
      <c r="L202" s="16" t="s">
        <v>173</v>
      </c>
      <c r="M202" s="20" t="str">
        <f t="shared" si="15"/>
        <v>NITI</v>
      </c>
      <c r="N202" s="8" t="str">
        <f t="shared" si="12"/>
        <v>NITI</v>
      </c>
      <c r="O202" s="2"/>
      <c r="P202" s="3">
        <v>113000000</v>
      </c>
      <c r="Q202" s="3">
        <v>124000000</v>
      </c>
      <c r="R202" s="3">
        <v>12.5</v>
      </c>
      <c r="S202" s="3">
        <v>2.1</v>
      </c>
      <c r="T202" s="3" t="s">
        <v>183</v>
      </c>
      <c r="U202" s="3" t="s">
        <v>173</v>
      </c>
      <c r="V202" s="2"/>
      <c r="W202" s="3" t="s">
        <v>173</v>
      </c>
      <c r="X202" s="2"/>
      <c r="Y202" s="3" t="s">
        <v>171</v>
      </c>
      <c r="Z202" s="3" t="s">
        <v>173</v>
      </c>
      <c r="AA202" s="3" t="s">
        <v>173</v>
      </c>
    </row>
    <row r="203" spans="1:27" ht="13.9" customHeight="1">
      <c r="A203" s="2" t="s">
        <v>589</v>
      </c>
      <c r="B203" s="2" t="s">
        <v>590</v>
      </c>
      <c r="C203" s="3" t="s">
        <v>170</v>
      </c>
      <c r="D203" s="3" t="s">
        <v>170</v>
      </c>
      <c r="E203" s="3" t="s">
        <v>170</v>
      </c>
      <c r="F203" s="3" t="s">
        <v>170</v>
      </c>
      <c r="G203" s="10">
        <v>417</v>
      </c>
      <c r="H203" s="17">
        <f t="shared" si="13"/>
        <v>420</v>
      </c>
      <c r="I203" s="3" t="s">
        <v>194</v>
      </c>
      <c r="J203" s="11">
        <v>13900</v>
      </c>
      <c r="K203" s="18">
        <f t="shared" si="14"/>
        <v>14000</v>
      </c>
      <c r="L203" s="16">
        <v>2160</v>
      </c>
      <c r="M203" s="20">
        <f t="shared" si="15"/>
        <v>2200</v>
      </c>
      <c r="N203" s="8">
        <f t="shared" si="12"/>
        <v>5.2380952380952381</v>
      </c>
      <c r="O203" s="3" t="s">
        <v>182</v>
      </c>
      <c r="P203" s="3">
        <v>29100000</v>
      </c>
      <c r="Q203" s="3">
        <v>11900000</v>
      </c>
      <c r="R203" s="3">
        <v>12.5</v>
      </c>
      <c r="S203" s="3">
        <v>0.9</v>
      </c>
      <c r="T203" s="3" t="s">
        <v>183</v>
      </c>
      <c r="U203" s="3" t="s">
        <v>173</v>
      </c>
      <c r="V203" s="2"/>
      <c r="W203" s="3">
        <v>0.4</v>
      </c>
      <c r="X203" s="3" t="s">
        <v>184</v>
      </c>
      <c r="Y203" s="3" t="s">
        <v>171</v>
      </c>
      <c r="Z203" s="3" t="s">
        <v>173</v>
      </c>
      <c r="AA203" s="3">
        <v>417</v>
      </c>
    </row>
    <row r="204" spans="1:27" ht="13.9" customHeight="1">
      <c r="A204" s="2" t="s">
        <v>591</v>
      </c>
      <c r="B204" s="2" t="s">
        <v>592</v>
      </c>
      <c r="C204" s="3" t="s">
        <v>171</v>
      </c>
      <c r="D204" s="3" t="s">
        <v>170</v>
      </c>
      <c r="E204" s="4" t="s">
        <v>178</v>
      </c>
      <c r="F204" s="4" t="s">
        <v>178</v>
      </c>
      <c r="G204" s="10">
        <v>4.4600000000000001E-2</v>
      </c>
      <c r="H204" s="17">
        <f t="shared" si="13"/>
        <v>4.4999999999999998E-2</v>
      </c>
      <c r="I204" s="2"/>
      <c r="J204" s="11" t="s">
        <v>173</v>
      </c>
      <c r="K204" s="18" t="str">
        <f t="shared" si="14"/>
        <v>NV</v>
      </c>
      <c r="L204" s="16" t="s">
        <v>173</v>
      </c>
      <c r="M204" s="20" t="str">
        <f t="shared" si="15"/>
        <v>NV</v>
      </c>
      <c r="N204" s="8" t="str">
        <f t="shared" si="12"/>
        <v>NV</v>
      </c>
      <c r="O204" s="2"/>
      <c r="P204" s="3">
        <v>525</v>
      </c>
      <c r="Q204" s="3">
        <v>90000</v>
      </c>
      <c r="R204" s="3">
        <v>12.5</v>
      </c>
      <c r="S204" s="3" t="s">
        <v>173</v>
      </c>
      <c r="T204" s="2"/>
      <c r="U204" s="3">
        <v>6.3E-5</v>
      </c>
      <c r="V204" s="3" t="s">
        <v>199</v>
      </c>
      <c r="W204" s="3" t="s">
        <v>173</v>
      </c>
      <c r="X204" s="2"/>
      <c r="Y204" s="3" t="s">
        <v>171</v>
      </c>
      <c r="Z204" s="3">
        <v>4.4600000000000001E-2</v>
      </c>
      <c r="AA204" s="3" t="s">
        <v>173</v>
      </c>
    </row>
    <row r="205" spans="1:27" ht="13.9" customHeight="1">
      <c r="A205" s="2" t="s">
        <v>593</v>
      </c>
      <c r="B205" s="2" t="s">
        <v>594</v>
      </c>
      <c r="C205" s="3" t="s">
        <v>171</v>
      </c>
      <c r="D205" s="3" t="s">
        <v>171</v>
      </c>
      <c r="E205" s="4" t="s">
        <v>178</v>
      </c>
      <c r="F205" s="4" t="s">
        <v>178</v>
      </c>
      <c r="G205" s="10" t="s">
        <v>173</v>
      </c>
      <c r="H205" s="17" t="str">
        <f t="shared" si="13"/>
        <v>NITI</v>
      </c>
      <c r="I205" s="2"/>
      <c r="J205" s="11" t="s">
        <v>173</v>
      </c>
      <c r="K205" s="18" t="str">
        <f t="shared" si="14"/>
        <v>NITI, NV</v>
      </c>
      <c r="L205" s="16" t="s">
        <v>173</v>
      </c>
      <c r="M205" s="20" t="str">
        <f t="shared" si="15"/>
        <v>NITI, NV</v>
      </c>
      <c r="N205" s="8" t="str">
        <f t="shared" si="12"/>
        <v>NITI, NV</v>
      </c>
      <c r="O205" s="2"/>
      <c r="P205" s="3">
        <v>1.79</v>
      </c>
      <c r="Q205" s="3">
        <v>1.7899999999999999E-2</v>
      </c>
      <c r="R205" s="3">
        <v>12.5</v>
      </c>
      <c r="S205" s="3" t="s">
        <v>173</v>
      </c>
      <c r="T205" s="2"/>
      <c r="U205" s="3" t="s">
        <v>173</v>
      </c>
      <c r="V205" s="2"/>
      <c r="W205" s="3" t="s">
        <v>173</v>
      </c>
      <c r="X205" s="2"/>
      <c r="Y205" s="3" t="s">
        <v>171</v>
      </c>
      <c r="Z205" s="3" t="s">
        <v>173</v>
      </c>
      <c r="AA205" s="3" t="s">
        <v>173</v>
      </c>
    </row>
    <row r="206" spans="1:27" ht="13.9" customHeight="1">
      <c r="A206" s="2" t="s">
        <v>595</v>
      </c>
      <c r="B206" s="2" t="s">
        <v>596</v>
      </c>
      <c r="C206" s="3" t="s">
        <v>170</v>
      </c>
      <c r="D206" s="3" t="s">
        <v>170</v>
      </c>
      <c r="E206" s="3" t="s">
        <v>170</v>
      </c>
      <c r="F206" s="3" t="s">
        <v>170</v>
      </c>
      <c r="G206" s="10">
        <v>0.83399999999999996</v>
      </c>
      <c r="H206" s="17">
        <f t="shared" si="13"/>
        <v>0.83</v>
      </c>
      <c r="I206" s="3" t="s">
        <v>194</v>
      </c>
      <c r="J206" s="11">
        <v>27.8</v>
      </c>
      <c r="K206" s="18">
        <f t="shared" si="14"/>
        <v>28</v>
      </c>
      <c r="L206" s="16">
        <v>201</v>
      </c>
      <c r="M206" s="20">
        <f t="shared" si="15"/>
        <v>200</v>
      </c>
      <c r="N206" s="8">
        <f t="shared" si="12"/>
        <v>240.96385542168676</v>
      </c>
      <c r="O206" s="3" t="s">
        <v>597</v>
      </c>
      <c r="P206" s="3">
        <v>431000000</v>
      </c>
      <c r="Q206" s="3">
        <v>396000000</v>
      </c>
      <c r="R206" s="3">
        <v>12.5</v>
      </c>
      <c r="S206" s="3" t="s">
        <v>173</v>
      </c>
      <c r="T206" s="2"/>
      <c r="U206" s="3" t="s">
        <v>173</v>
      </c>
      <c r="V206" s="2"/>
      <c r="W206" s="3">
        <v>8.0000000000000004E-4</v>
      </c>
      <c r="X206" s="3" t="s">
        <v>278</v>
      </c>
      <c r="Y206" s="3" t="s">
        <v>171</v>
      </c>
      <c r="Z206" s="3" t="s">
        <v>173</v>
      </c>
      <c r="AA206" s="3">
        <v>0.83399999999999996</v>
      </c>
    </row>
    <row r="207" spans="1:27" ht="13.9" customHeight="1">
      <c r="A207" s="2" t="s">
        <v>598</v>
      </c>
      <c r="B207" s="2" t="s">
        <v>599</v>
      </c>
      <c r="C207" s="3" t="s">
        <v>170</v>
      </c>
      <c r="D207" s="3" t="s">
        <v>171</v>
      </c>
      <c r="E207" s="4" t="s">
        <v>172</v>
      </c>
      <c r="F207" s="4" t="s">
        <v>172</v>
      </c>
      <c r="G207" s="10" t="s">
        <v>173</v>
      </c>
      <c r="H207" s="17" t="str">
        <f t="shared" si="13"/>
        <v>NITI</v>
      </c>
      <c r="I207" s="2"/>
      <c r="J207" s="11" t="s">
        <v>173</v>
      </c>
      <c r="K207" s="18" t="str">
        <f t="shared" si="14"/>
        <v>NITI</v>
      </c>
      <c r="L207" s="16" t="s">
        <v>173</v>
      </c>
      <c r="M207" s="20" t="str">
        <f t="shared" si="15"/>
        <v>NITI</v>
      </c>
      <c r="N207" s="8" t="str">
        <f t="shared" si="12"/>
        <v>NITI</v>
      </c>
      <c r="O207" s="2"/>
      <c r="P207" s="3">
        <v>12000000000</v>
      </c>
      <c r="Q207" s="3">
        <v>1270000000</v>
      </c>
      <c r="R207" s="3">
        <v>12.5</v>
      </c>
      <c r="S207" s="3">
        <v>6.6</v>
      </c>
      <c r="T207" s="3" t="s">
        <v>183</v>
      </c>
      <c r="U207" s="3" t="s">
        <v>173</v>
      </c>
      <c r="V207" s="2"/>
      <c r="W207" s="3" t="s">
        <v>173</v>
      </c>
      <c r="X207" s="2"/>
      <c r="Y207" s="3" t="s">
        <v>171</v>
      </c>
      <c r="Z207" s="3" t="s">
        <v>173</v>
      </c>
      <c r="AA207" s="3" t="s">
        <v>173</v>
      </c>
    </row>
    <row r="208" spans="1:27" ht="13.9" customHeight="1">
      <c r="A208" s="2" t="s">
        <v>600</v>
      </c>
      <c r="B208" s="2" t="s">
        <v>601</v>
      </c>
      <c r="C208" s="3" t="s">
        <v>170</v>
      </c>
      <c r="D208" s="3" t="s">
        <v>171</v>
      </c>
      <c r="E208" s="4" t="s">
        <v>172</v>
      </c>
      <c r="F208" s="4" t="s">
        <v>172</v>
      </c>
      <c r="G208" s="10" t="s">
        <v>173</v>
      </c>
      <c r="H208" s="17" t="str">
        <f t="shared" si="13"/>
        <v>NITI</v>
      </c>
      <c r="I208" s="2"/>
      <c r="J208" s="11" t="s">
        <v>173</v>
      </c>
      <c r="K208" s="18" t="str">
        <f t="shared" si="14"/>
        <v>NITI</v>
      </c>
      <c r="L208" s="16" t="s">
        <v>173</v>
      </c>
      <c r="M208" s="20" t="str">
        <f t="shared" si="15"/>
        <v>NITI</v>
      </c>
      <c r="N208" s="8" t="str">
        <f t="shared" si="12"/>
        <v>NITI</v>
      </c>
      <c r="O208" s="2"/>
      <c r="P208" s="3">
        <v>693000000</v>
      </c>
      <c r="Q208" s="3" t="s">
        <v>173</v>
      </c>
      <c r="R208" s="3">
        <v>12.5</v>
      </c>
      <c r="S208" s="3" t="s">
        <v>173</v>
      </c>
      <c r="T208" s="2"/>
      <c r="U208" s="3" t="s">
        <v>173</v>
      </c>
      <c r="V208" s="2"/>
      <c r="W208" s="3" t="s">
        <v>173</v>
      </c>
      <c r="X208" s="2"/>
      <c r="Y208" s="3" t="s">
        <v>171</v>
      </c>
      <c r="Z208" s="3" t="s">
        <v>173</v>
      </c>
      <c r="AA208" s="3" t="s">
        <v>173</v>
      </c>
    </row>
    <row r="209" spans="1:28" ht="13.9" customHeight="1">
      <c r="A209" s="2" t="s">
        <v>602</v>
      </c>
      <c r="B209" s="2" t="s">
        <v>603</v>
      </c>
      <c r="C209" s="3" t="s">
        <v>170</v>
      </c>
      <c r="D209" s="3" t="s">
        <v>171</v>
      </c>
      <c r="E209" s="4" t="s">
        <v>172</v>
      </c>
      <c r="F209" s="4" t="s">
        <v>172</v>
      </c>
      <c r="G209" s="10" t="s">
        <v>173</v>
      </c>
      <c r="H209" s="17" t="str">
        <f t="shared" si="13"/>
        <v>NITI</v>
      </c>
      <c r="I209" s="2"/>
      <c r="J209" s="11" t="s">
        <v>173</v>
      </c>
      <c r="K209" s="18" t="str">
        <f t="shared" si="14"/>
        <v>NITI</v>
      </c>
      <c r="L209" s="16" t="s">
        <v>173</v>
      </c>
      <c r="M209" s="20" t="str">
        <f t="shared" si="15"/>
        <v>NITI</v>
      </c>
      <c r="N209" s="8" t="str">
        <f t="shared" si="12"/>
        <v>NITI</v>
      </c>
      <c r="O209" s="2"/>
      <c r="P209" s="3">
        <v>4050000000</v>
      </c>
      <c r="Q209" s="3">
        <v>3100000000</v>
      </c>
      <c r="R209" s="3">
        <v>12.5</v>
      </c>
      <c r="S209" s="3">
        <v>6.6</v>
      </c>
      <c r="T209" s="3" t="s">
        <v>174</v>
      </c>
      <c r="U209" s="3" t="s">
        <v>173</v>
      </c>
      <c r="V209" s="2"/>
      <c r="W209" s="3" t="s">
        <v>173</v>
      </c>
      <c r="X209" s="2"/>
      <c r="Y209" s="3" t="s">
        <v>171</v>
      </c>
      <c r="Z209" s="3" t="s">
        <v>173</v>
      </c>
      <c r="AA209" s="3" t="s">
        <v>173</v>
      </c>
    </row>
    <row r="210" spans="1:28" ht="13.9" customHeight="1">
      <c r="A210" s="2" t="s">
        <v>604</v>
      </c>
      <c r="B210" s="2" t="s">
        <v>605</v>
      </c>
      <c r="C210" s="3" t="s">
        <v>170</v>
      </c>
      <c r="D210" s="3" t="s">
        <v>170</v>
      </c>
      <c r="E210" s="3" t="s">
        <v>170</v>
      </c>
      <c r="F210" s="3" t="s">
        <v>170</v>
      </c>
      <c r="G210" s="10">
        <v>6260</v>
      </c>
      <c r="H210" s="17">
        <f t="shared" si="13"/>
        <v>6300</v>
      </c>
      <c r="I210" s="3" t="s">
        <v>194</v>
      </c>
      <c r="J210" s="11">
        <v>209000</v>
      </c>
      <c r="K210" s="18">
        <f t="shared" si="14"/>
        <v>210000</v>
      </c>
      <c r="L210" s="16">
        <v>1760</v>
      </c>
      <c r="M210" s="20">
        <f t="shared" si="15"/>
        <v>1800</v>
      </c>
      <c r="N210" s="8">
        <f t="shared" si="12"/>
        <v>0.2857142857142857</v>
      </c>
      <c r="O210" s="3" t="s">
        <v>182</v>
      </c>
      <c r="P210" s="3">
        <v>438000000</v>
      </c>
      <c r="Q210" s="3">
        <v>196000000</v>
      </c>
      <c r="R210" s="3">
        <v>12.5</v>
      </c>
      <c r="S210" s="3">
        <v>1.3</v>
      </c>
      <c r="T210" s="3" t="s">
        <v>183</v>
      </c>
      <c r="U210" s="3" t="s">
        <v>173</v>
      </c>
      <c r="V210" s="2"/>
      <c r="W210" s="3">
        <v>6</v>
      </c>
      <c r="X210" s="3" t="s">
        <v>184</v>
      </c>
      <c r="Y210" s="3" t="s">
        <v>171</v>
      </c>
      <c r="Z210" s="3" t="s">
        <v>173</v>
      </c>
      <c r="AA210" s="3">
        <v>6260</v>
      </c>
    </row>
    <row r="211" spans="1:28" ht="13.9" customHeight="1">
      <c r="A211" s="2" t="s">
        <v>606</v>
      </c>
      <c r="B211" s="2" t="s">
        <v>607</v>
      </c>
      <c r="C211" s="3" t="s">
        <v>171</v>
      </c>
      <c r="D211" s="3" t="s">
        <v>171</v>
      </c>
      <c r="E211" s="4" t="s">
        <v>178</v>
      </c>
      <c r="F211" s="4" t="s">
        <v>178</v>
      </c>
      <c r="G211" s="10" t="s">
        <v>173</v>
      </c>
      <c r="H211" s="17" t="str">
        <f t="shared" si="13"/>
        <v>NITI</v>
      </c>
      <c r="I211" s="2"/>
      <c r="J211" s="11" t="s">
        <v>173</v>
      </c>
      <c r="K211" s="18" t="str">
        <f t="shared" si="14"/>
        <v>NITI, NV</v>
      </c>
      <c r="L211" s="16" t="s">
        <v>173</v>
      </c>
      <c r="M211" s="20" t="str">
        <f t="shared" si="15"/>
        <v>NITI, NV</v>
      </c>
      <c r="N211" s="8" t="str">
        <f t="shared" si="12"/>
        <v>NITI, NV</v>
      </c>
      <c r="O211" s="2"/>
      <c r="P211" s="3">
        <v>95.5</v>
      </c>
      <c r="Q211" s="3">
        <v>2.15</v>
      </c>
      <c r="R211" s="3">
        <v>12.5</v>
      </c>
      <c r="S211" s="3" t="s">
        <v>173</v>
      </c>
      <c r="T211" s="2"/>
      <c r="U211" s="3" t="s">
        <v>173</v>
      </c>
      <c r="V211" s="2"/>
      <c r="W211" s="3" t="s">
        <v>173</v>
      </c>
      <c r="X211" s="2"/>
      <c r="Y211" s="3" t="s">
        <v>171</v>
      </c>
      <c r="Z211" s="3" t="s">
        <v>173</v>
      </c>
      <c r="AA211" s="3" t="s">
        <v>173</v>
      </c>
    </row>
    <row r="212" spans="1:28" ht="13.9" customHeight="1">
      <c r="A212" s="2" t="s">
        <v>608</v>
      </c>
      <c r="B212" s="2" t="s">
        <v>609</v>
      </c>
      <c r="C212" s="3" t="s">
        <v>170</v>
      </c>
      <c r="D212" s="3" t="s">
        <v>170</v>
      </c>
      <c r="E212" s="3" t="s">
        <v>170</v>
      </c>
      <c r="F212" s="3" t="s">
        <v>170</v>
      </c>
      <c r="G212" s="10">
        <v>730</v>
      </c>
      <c r="H212" s="17">
        <f t="shared" si="13"/>
        <v>730</v>
      </c>
      <c r="I212" s="3" t="s">
        <v>194</v>
      </c>
      <c r="J212" s="11">
        <v>24300</v>
      </c>
      <c r="K212" s="18">
        <f t="shared" si="14"/>
        <v>24000</v>
      </c>
      <c r="L212" s="16">
        <v>4880000</v>
      </c>
      <c r="M212" s="20">
        <f t="shared" si="15"/>
        <v>4900000</v>
      </c>
      <c r="N212" s="8">
        <f t="shared" si="12"/>
        <v>6712.3287671232874</v>
      </c>
      <c r="O212" s="3" t="s">
        <v>182</v>
      </c>
      <c r="P212" s="3">
        <v>22900000</v>
      </c>
      <c r="Q212" s="3">
        <v>3740000</v>
      </c>
      <c r="R212" s="3">
        <v>12.5</v>
      </c>
      <c r="S212" s="3">
        <v>1.1000000000000001</v>
      </c>
      <c r="T212" s="3" t="s">
        <v>183</v>
      </c>
      <c r="U212" s="3" t="s">
        <v>173</v>
      </c>
      <c r="V212" s="2"/>
      <c r="W212" s="3">
        <v>0.7</v>
      </c>
      <c r="X212" s="3" t="s">
        <v>207</v>
      </c>
      <c r="Y212" s="3" t="s">
        <v>171</v>
      </c>
      <c r="Z212" s="3" t="s">
        <v>173</v>
      </c>
      <c r="AA212" s="3">
        <v>730</v>
      </c>
    </row>
    <row r="213" spans="1:28" ht="13.9" customHeight="1">
      <c r="A213" s="2" t="s">
        <v>610</v>
      </c>
      <c r="B213" s="2" t="s">
        <v>611</v>
      </c>
      <c r="C213" s="3" t="s">
        <v>170</v>
      </c>
      <c r="D213" s="3" t="s">
        <v>170</v>
      </c>
      <c r="E213" s="3" t="s">
        <v>170</v>
      </c>
      <c r="F213" s="3" t="s">
        <v>170</v>
      </c>
      <c r="G213" s="10">
        <v>1040</v>
      </c>
      <c r="H213" s="17">
        <f t="shared" si="13"/>
        <v>1000</v>
      </c>
      <c r="I213" s="3" t="s">
        <v>194</v>
      </c>
      <c r="J213" s="11">
        <v>34800</v>
      </c>
      <c r="K213" s="18">
        <f t="shared" si="14"/>
        <v>35000</v>
      </c>
      <c r="L213" s="16">
        <v>976</v>
      </c>
      <c r="M213" s="20">
        <f t="shared" si="15"/>
        <v>980</v>
      </c>
      <c r="N213" s="8">
        <f t="shared" si="12"/>
        <v>0.98</v>
      </c>
      <c r="O213" s="3" t="s">
        <v>182</v>
      </c>
      <c r="P213" s="3">
        <v>393000000</v>
      </c>
      <c r="Q213" s="3">
        <v>228000000</v>
      </c>
      <c r="R213" s="3">
        <v>12.5</v>
      </c>
      <c r="S213" s="3">
        <v>1.2</v>
      </c>
      <c r="T213" s="3" t="s">
        <v>183</v>
      </c>
      <c r="U213" s="3" t="s">
        <v>173</v>
      </c>
      <c r="V213" s="2"/>
      <c r="W213" s="3">
        <v>1</v>
      </c>
      <c r="X213" s="3" t="s">
        <v>191</v>
      </c>
      <c r="Y213" s="3" t="s">
        <v>171</v>
      </c>
      <c r="Z213" s="3" t="s">
        <v>173</v>
      </c>
      <c r="AA213" s="3">
        <v>1040</v>
      </c>
    </row>
    <row r="214" spans="1:28" ht="13.9" customHeight="1">
      <c r="A214" s="2" t="s">
        <v>612</v>
      </c>
      <c r="B214" s="2" t="s">
        <v>613</v>
      </c>
      <c r="C214" s="3" t="s">
        <v>170</v>
      </c>
      <c r="D214" s="3" t="s">
        <v>171</v>
      </c>
      <c r="E214" s="4" t="s">
        <v>172</v>
      </c>
      <c r="F214" s="4" t="s">
        <v>172</v>
      </c>
      <c r="G214" s="10" t="s">
        <v>173</v>
      </c>
      <c r="H214" s="17" t="str">
        <f t="shared" si="13"/>
        <v>NITI</v>
      </c>
      <c r="I214" s="2"/>
      <c r="J214" s="11" t="s">
        <v>173</v>
      </c>
      <c r="K214" s="18" t="str">
        <f t="shared" si="14"/>
        <v>NITI</v>
      </c>
      <c r="L214" s="16" t="s">
        <v>173</v>
      </c>
      <c r="M214" s="20" t="str">
        <f t="shared" si="15"/>
        <v>NITI</v>
      </c>
      <c r="N214" s="8" t="str">
        <f t="shared" si="12"/>
        <v>NITI</v>
      </c>
      <c r="O214" s="2"/>
      <c r="P214" s="3">
        <v>53900000</v>
      </c>
      <c r="Q214" s="3">
        <v>83900000</v>
      </c>
      <c r="R214" s="3">
        <v>12.5</v>
      </c>
      <c r="S214" s="3">
        <v>1.9</v>
      </c>
      <c r="T214" s="3" t="s">
        <v>183</v>
      </c>
      <c r="U214" s="3" t="s">
        <v>173</v>
      </c>
      <c r="V214" s="2"/>
      <c r="W214" s="3" t="s">
        <v>173</v>
      </c>
      <c r="X214" s="2"/>
      <c r="Y214" s="3" t="s">
        <v>171</v>
      </c>
      <c r="Z214" s="3" t="s">
        <v>173</v>
      </c>
      <c r="AA214" s="3" t="s">
        <v>173</v>
      </c>
    </row>
    <row r="215" spans="1:28" ht="13.9" customHeight="1">
      <c r="A215" s="2" t="s">
        <v>614</v>
      </c>
      <c r="B215" s="2" t="s">
        <v>615</v>
      </c>
      <c r="C215" s="3" t="s">
        <v>171</v>
      </c>
      <c r="D215" s="3" t="s">
        <v>171</v>
      </c>
      <c r="E215" s="4" t="s">
        <v>178</v>
      </c>
      <c r="F215" s="4" t="s">
        <v>178</v>
      </c>
      <c r="G215" s="10" t="s">
        <v>173</v>
      </c>
      <c r="H215" s="17" t="str">
        <f t="shared" si="13"/>
        <v>NITI</v>
      </c>
      <c r="I215" s="2"/>
      <c r="J215" s="11" t="s">
        <v>173</v>
      </c>
      <c r="K215" s="18" t="str">
        <f t="shared" si="14"/>
        <v>NITI, NV</v>
      </c>
      <c r="L215" s="16" t="s">
        <v>173</v>
      </c>
      <c r="M215" s="20" t="str">
        <f t="shared" si="15"/>
        <v>NITI, NV</v>
      </c>
      <c r="N215" s="8" t="str">
        <f t="shared" si="12"/>
        <v>NITI, NV</v>
      </c>
      <c r="O215" s="2"/>
      <c r="P215" s="3">
        <v>3.5000000000000001E-3</v>
      </c>
      <c r="Q215" s="3">
        <v>3.5599999999999998E-3</v>
      </c>
      <c r="R215" s="3">
        <v>12.5</v>
      </c>
      <c r="S215" s="3" t="s">
        <v>173</v>
      </c>
      <c r="T215" s="2"/>
      <c r="U215" s="3" t="s">
        <v>173</v>
      </c>
      <c r="V215" s="2"/>
      <c r="W215" s="3" t="s">
        <v>173</v>
      </c>
      <c r="X215" s="2"/>
      <c r="Y215" s="3" t="s">
        <v>171</v>
      </c>
      <c r="Z215" s="3" t="s">
        <v>173</v>
      </c>
      <c r="AA215" s="3" t="s">
        <v>173</v>
      </c>
    </row>
    <row r="216" spans="1:28" ht="13.9" customHeight="1">
      <c r="A216" s="2" t="s">
        <v>616</v>
      </c>
      <c r="B216" s="2" t="s">
        <v>617</v>
      </c>
      <c r="C216" s="3" t="s">
        <v>171</v>
      </c>
      <c r="D216" s="3" t="s">
        <v>171</v>
      </c>
      <c r="E216" s="4" t="s">
        <v>178</v>
      </c>
      <c r="F216" s="4" t="s">
        <v>178</v>
      </c>
      <c r="G216" s="10" t="s">
        <v>173</v>
      </c>
      <c r="H216" s="17" t="str">
        <f t="shared" si="13"/>
        <v>NITI</v>
      </c>
      <c r="I216" s="2"/>
      <c r="J216" s="11" t="s">
        <v>173</v>
      </c>
      <c r="K216" s="18" t="str">
        <f t="shared" si="14"/>
        <v>NITI, NV</v>
      </c>
      <c r="L216" s="16" t="s">
        <v>173</v>
      </c>
      <c r="M216" s="20" t="str">
        <f t="shared" si="15"/>
        <v>NITI, NV</v>
      </c>
      <c r="N216" s="8" t="str">
        <f t="shared" si="12"/>
        <v>NITI, NV</v>
      </c>
      <c r="O216" s="2"/>
      <c r="P216" s="3">
        <v>0.03</v>
      </c>
      <c r="Q216" s="3">
        <v>0.03</v>
      </c>
      <c r="R216" s="3">
        <v>12.5</v>
      </c>
      <c r="S216" s="3" t="s">
        <v>173</v>
      </c>
      <c r="T216" s="2"/>
      <c r="U216" s="3" t="s">
        <v>173</v>
      </c>
      <c r="V216" s="2"/>
      <c r="W216" s="3" t="s">
        <v>173</v>
      </c>
      <c r="X216" s="2"/>
      <c r="Y216" s="3" t="s">
        <v>171</v>
      </c>
      <c r="Z216" s="3" t="s">
        <v>173</v>
      </c>
      <c r="AA216" s="3" t="s">
        <v>173</v>
      </c>
    </row>
    <row r="217" spans="1:28" ht="13.9" customHeight="1">
      <c r="A217" s="2" t="s">
        <v>618</v>
      </c>
      <c r="B217" s="2" t="s">
        <v>619</v>
      </c>
      <c r="C217" s="3" t="s">
        <v>171</v>
      </c>
      <c r="D217" s="3" t="s">
        <v>171</v>
      </c>
      <c r="E217" s="4" t="s">
        <v>178</v>
      </c>
      <c r="F217" s="4" t="s">
        <v>178</v>
      </c>
      <c r="G217" s="10" t="s">
        <v>173</v>
      </c>
      <c r="H217" s="17" t="str">
        <f t="shared" si="13"/>
        <v>NITI</v>
      </c>
      <c r="I217" s="2"/>
      <c r="J217" s="11" t="s">
        <v>173</v>
      </c>
      <c r="K217" s="18" t="str">
        <f t="shared" si="14"/>
        <v>NITI, NV</v>
      </c>
      <c r="L217" s="16" t="s">
        <v>173</v>
      </c>
      <c r="M217" s="20" t="str">
        <f t="shared" si="15"/>
        <v>NITI, NV</v>
      </c>
      <c r="N217" s="8" t="str">
        <f t="shared" si="12"/>
        <v>NITI, NV</v>
      </c>
      <c r="O217" s="2"/>
      <c r="P217" s="3">
        <v>1160000</v>
      </c>
      <c r="Q217" s="3">
        <v>505000</v>
      </c>
      <c r="R217" s="3">
        <v>12.5</v>
      </c>
      <c r="S217" s="3" t="s">
        <v>173</v>
      </c>
      <c r="T217" s="2"/>
      <c r="U217" s="3" t="s">
        <v>173</v>
      </c>
      <c r="V217" s="2"/>
      <c r="W217" s="3" t="s">
        <v>173</v>
      </c>
      <c r="X217" s="2"/>
      <c r="Y217" s="3" t="s">
        <v>171</v>
      </c>
      <c r="Z217" s="3" t="s">
        <v>173</v>
      </c>
      <c r="AA217" s="3" t="s">
        <v>173</v>
      </c>
    </row>
    <row r="218" spans="1:28" ht="13.9" customHeight="1">
      <c r="A218" s="2" t="s">
        <v>620</v>
      </c>
      <c r="B218" s="2" t="s">
        <v>621</v>
      </c>
      <c r="C218" s="3" t="s">
        <v>171</v>
      </c>
      <c r="D218" s="3" t="s">
        <v>170</v>
      </c>
      <c r="E218" s="4" t="s">
        <v>178</v>
      </c>
      <c r="F218" s="4" t="s">
        <v>178</v>
      </c>
      <c r="G218" s="10">
        <v>0.55100000000000005</v>
      </c>
      <c r="H218" s="17">
        <f t="shared" si="13"/>
        <v>0.55000000000000004</v>
      </c>
      <c r="I218" s="2"/>
      <c r="J218" s="11" t="s">
        <v>173</v>
      </c>
      <c r="K218" s="18" t="str">
        <f t="shared" si="14"/>
        <v>NV</v>
      </c>
      <c r="L218" s="16" t="s">
        <v>173</v>
      </c>
      <c r="M218" s="20" t="str">
        <f t="shared" si="15"/>
        <v>NV</v>
      </c>
      <c r="N218" s="8" t="str">
        <f t="shared" si="12"/>
        <v>NV</v>
      </c>
      <c r="O218" s="2"/>
      <c r="P218" s="3">
        <v>1720</v>
      </c>
      <c r="Q218" s="3">
        <v>1730</v>
      </c>
      <c r="R218" s="3">
        <v>12.5</v>
      </c>
      <c r="S218" s="3" t="s">
        <v>173</v>
      </c>
      <c r="T218" s="2"/>
      <c r="U218" s="3">
        <v>5.1000000000000003E-6</v>
      </c>
      <c r="V218" s="3" t="s">
        <v>199</v>
      </c>
      <c r="W218" s="3" t="s">
        <v>173</v>
      </c>
      <c r="X218" s="2"/>
      <c r="Y218" s="3" t="s">
        <v>171</v>
      </c>
      <c r="Z218" s="3">
        <v>0.55100000000000005</v>
      </c>
      <c r="AA218" s="3" t="s">
        <v>173</v>
      </c>
    </row>
    <row r="219" spans="1:28" ht="13.9" customHeight="1">
      <c r="A219" s="2" t="s">
        <v>622</v>
      </c>
      <c r="B219" s="2" t="s">
        <v>623</v>
      </c>
      <c r="C219" s="3" t="s">
        <v>171</v>
      </c>
      <c r="D219" s="3" t="s">
        <v>171</v>
      </c>
      <c r="E219" s="4" t="s">
        <v>178</v>
      </c>
      <c r="F219" s="4" t="s">
        <v>178</v>
      </c>
      <c r="G219" s="10" t="s">
        <v>173</v>
      </c>
      <c r="H219" s="17" t="str">
        <f t="shared" si="13"/>
        <v>NITI</v>
      </c>
      <c r="I219" s="2"/>
      <c r="J219" s="11" t="s">
        <v>173</v>
      </c>
      <c r="K219" s="18" t="str">
        <f t="shared" si="14"/>
        <v>NITI, NV</v>
      </c>
      <c r="L219" s="16" t="s">
        <v>173</v>
      </c>
      <c r="M219" s="20" t="str">
        <f t="shared" si="15"/>
        <v>NITI, NV</v>
      </c>
      <c r="N219" s="8" t="str">
        <f t="shared" si="12"/>
        <v>NITI, NV</v>
      </c>
      <c r="O219" s="2"/>
      <c r="P219" s="3">
        <v>2.41E-4</v>
      </c>
      <c r="Q219" s="3">
        <v>8.5900000000000008E-6</v>
      </c>
      <c r="R219" s="3">
        <v>12.5</v>
      </c>
      <c r="S219" s="3" t="s">
        <v>173</v>
      </c>
      <c r="T219" s="2"/>
      <c r="U219" s="3" t="s">
        <v>173</v>
      </c>
      <c r="V219" s="2"/>
      <c r="W219" s="3" t="s">
        <v>173</v>
      </c>
      <c r="X219" s="2"/>
      <c r="Y219" s="3" t="s">
        <v>171</v>
      </c>
      <c r="Z219" s="3" t="s">
        <v>173</v>
      </c>
      <c r="AA219" s="3" t="s">
        <v>173</v>
      </c>
    </row>
    <row r="220" spans="1:28" ht="13.9" customHeight="1">
      <c r="A220" s="2" t="s">
        <v>624</v>
      </c>
      <c r="B220" s="2" t="s">
        <v>625</v>
      </c>
      <c r="C220" s="3" t="s">
        <v>171</v>
      </c>
      <c r="D220" s="3" t="s">
        <v>171</v>
      </c>
      <c r="E220" s="4" t="s">
        <v>178</v>
      </c>
      <c r="F220" s="4" t="s">
        <v>178</v>
      </c>
      <c r="G220" s="10" t="s">
        <v>173</v>
      </c>
      <c r="H220" s="17" t="str">
        <f t="shared" si="13"/>
        <v>NITI</v>
      </c>
      <c r="I220" s="2"/>
      <c r="J220" s="11" t="s">
        <v>173</v>
      </c>
      <c r="K220" s="18" t="str">
        <f t="shared" si="14"/>
        <v>NITI, NV</v>
      </c>
      <c r="L220" s="16" t="s">
        <v>173</v>
      </c>
      <c r="M220" s="20" t="str">
        <f t="shared" si="15"/>
        <v>NITI, NV</v>
      </c>
      <c r="N220" s="8" t="str">
        <f t="shared" si="12"/>
        <v>NITI, NV</v>
      </c>
      <c r="O220" s="2"/>
      <c r="P220" s="3">
        <v>9450</v>
      </c>
      <c r="Q220" s="3">
        <v>104000</v>
      </c>
      <c r="R220" s="3">
        <v>12.5</v>
      </c>
      <c r="S220" s="3" t="s">
        <v>173</v>
      </c>
      <c r="T220" s="2"/>
      <c r="U220" s="3" t="s">
        <v>173</v>
      </c>
      <c r="V220" s="2"/>
      <c r="W220" s="3" t="s">
        <v>173</v>
      </c>
      <c r="X220" s="2"/>
      <c r="Y220" s="3" t="s">
        <v>171</v>
      </c>
      <c r="Z220" s="3" t="s">
        <v>173</v>
      </c>
      <c r="AA220" s="3" t="s">
        <v>173</v>
      </c>
    </row>
    <row r="221" spans="1:28" ht="13.9" customHeight="1">
      <c r="A221" s="2" t="s">
        <v>626</v>
      </c>
      <c r="B221" s="2" t="s">
        <v>627</v>
      </c>
      <c r="C221" s="3" t="s">
        <v>171</v>
      </c>
      <c r="D221" s="3" t="s">
        <v>171</v>
      </c>
      <c r="E221" s="4" t="s">
        <v>178</v>
      </c>
      <c r="F221" s="4" t="s">
        <v>178</v>
      </c>
      <c r="G221" s="10" t="s">
        <v>173</v>
      </c>
      <c r="H221" s="17" t="str">
        <f t="shared" si="13"/>
        <v>NITI</v>
      </c>
      <c r="I221" s="2"/>
      <c r="J221" s="11" t="s">
        <v>173</v>
      </c>
      <c r="K221" s="18" t="str">
        <f t="shared" si="14"/>
        <v>NITI, NV</v>
      </c>
      <c r="L221" s="16" t="s">
        <v>173</v>
      </c>
      <c r="M221" s="20" t="str">
        <f t="shared" si="15"/>
        <v>NITI, NV</v>
      </c>
      <c r="N221" s="8" t="str">
        <f t="shared" si="12"/>
        <v>NITI, NV</v>
      </c>
      <c r="O221" s="2"/>
      <c r="P221" s="3">
        <v>16.899999999999999</v>
      </c>
      <c r="Q221" s="3">
        <v>2.64</v>
      </c>
      <c r="R221" s="3">
        <v>12.5</v>
      </c>
      <c r="S221" s="3">
        <v>0.4</v>
      </c>
      <c r="T221" s="3" t="s">
        <v>183</v>
      </c>
      <c r="U221" s="3" t="s">
        <v>173</v>
      </c>
      <c r="V221" s="2"/>
      <c r="W221" s="3" t="s">
        <v>173</v>
      </c>
      <c r="X221" s="2"/>
      <c r="Y221" s="3" t="s">
        <v>171</v>
      </c>
      <c r="Z221" s="3" t="s">
        <v>173</v>
      </c>
      <c r="AA221" s="3" t="s">
        <v>173</v>
      </c>
    </row>
    <row r="222" spans="1:28" ht="13.9" customHeight="1">
      <c r="A222" s="2" t="s">
        <v>628</v>
      </c>
      <c r="B222" s="2" t="s">
        <v>629</v>
      </c>
      <c r="C222" s="3" t="s">
        <v>171</v>
      </c>
      <c r="D222" s="3" t="s">
        <v>171</v>
      </c>
      <c r="E222" s="4" t="s">
        <v>178</v>
      </c>
      <c r="F222" s="4" t="s">
        <v>178</v>
      </c>
      <c r="G222" s="10" t="s">
        <v>173</v>
      </c>
      <c r="H222" s="17" t="str">
        <f t="shared" si="13"/>
        <v>NITI</v>
      </c>
      <c r="I222" s="2"/>
      <c r="J222" s="11" t="s">
        <v>173</v>
      </c>
      <c r="K222" s="18" t="str">
        <f t="shared" si="14"/>
        <v>NITI, NV</v>
      </c>
      <c r="L222" s="16" t="s">
        <v>173</v>
      </c>
      <c r="M222" s="20" t="str">
        <f t="shared" si="15"/>
        <v>NITI, NV</v>
      </c>
      <c r="N222" s="8" t="str">
        <f t="shared" si="12"/>
        <v>NITI, NV</v>
      </c>
      <c r="O222" s="2"/>
      <c r="P222" s="3">
        <v>2180</v>
      </c>
      <c r="Q222" s="3">
        <v>2170</v>
      </c>
      <c r="R222" s="3">
        <v>12.5</v>
      </c>
      <c r="S222" s="3" t="s">
        <v>173</v>
      </c>
      <c r="T222" s="2"/>
      <c r="U222" s="3" t="s">
        <v>173</v>
      </c>
      <c r="V222" s="2"/>
      <c r="W222" s="3" t="s">
        <v>173</v>
      </c>
      <c r="X222" s="2"/>
      <c r="Y222" s="3" t="s">
        <v>171</v>
      </c>
      <c r="Z222" s="3" t="s">
        <v>173</v>
      </c>
      <c r="AA222" s="3" t="s">
        <v>173</v>
      </c>
    </row>
    <row r="223" spans="1:28" ht="13.9" customHeight="1">
      <c r="A223" s="2" t="s">
        <v>630</v>
      </c>
      <c r="B223" s="2" t="s">
        <v>631</v>
      </c>
      <c r="C223" s="3" t="s">
        <v>171</v>
      </c>
      <c r="D223" s="3" t="s">
        <v>171</v>
      </c>
      <c r="E223" s="4" t="s">
        <v>178</v>
      </c>
      <c r="F223" s="4" t="s">
        <v>178</v>
      </c>
      <c r="G223" s="10" t="s">
        <v>173</v>
      </c>
      <c r="H223" s="17" t="str">
        <f t="shared" si="13"/>
        <v>NITI</v>
      </c>
      <c r="I223" s="2"/>
      <c r="J223" s="11" t="s">
        <v>173</v>
      </c>
      <c r="K223" s="18" t="str">
        <f t="shared" si="14"/>
        <v>NITI, NV</v>
      </c>
      <c r="L223" s="16" t="s">
        <v>173</v>
      </c>
      <c r="M223" s="20" t="str">
        <f t="shared" si="15"/>
        <v>NITI, NV</v>
      </c>
      <c r="N223" s="8" t="str">
        <f t="shared" si="12"/>
        <v>NITI, NV</v>
      </c>
      <c r="O223" s="2"/>
      <c r="P223" s="3">
        <v>1470</v>
      </c>
      <c r="Q223" s="3">
        <v>185</v>
      </c>
      <c r="R223" s="3">
        <v>12.5</v>
      </c>
      <c r="S223" s="3" t="s">
        <v>173</v>
      </c>
      <c r="T223" s="2"/>
      <c r="U223" s="3" t="s">
        <v>173</v>
      </c>
      <c r="V223" s="2"/>
      <c r="W223" s="3" t="s">
        <v>173</v>
      </c>
      <c r="X223" s="2"/>
      <c r="Y223" s="3" t="s">
        <v>171</v>
      </c>
      <c r="Z223" s="3" t="s">
        <v>173</v>
      </c>
      <c r="AA223" s="3" t="s">
        <v>173</v>
      </c>
    </row>
    <row r="224" spans="1:28" ht="13.9" customHeight="1">
      <c r="A224" s="2" t="s">
        <v>632</v>
      </c>
      <c r="B224" s="2" t="s">
        <v>633</v>
      </c>
      <c r="C224" s="3" t="s">
        <v>171</v>
      </c>
      <c r="D224" s="3" t="s">
        <v>170</v>
      </c>
      <c r="E224" s="4" t="s">
        <v>178</v>
      </c>
      <c r="F224" s="4" t="s">
        <v>178</v>
      </c>
      <c r="G224" s="10">
        <v>1.6900000000000001E-3</v>
      </c>
      <c r="H224" s="17">
        <f t="shared" si="13"/>
        <v>1.6999999999999999E-3</v>
      </c>
      <c r="I224" s="2"/>
      <c r="J224" s="11" t="s">
        <v>173</v>
      </c>
      <c r="K224" s="18" t="str">
        <f t="shared" si="14"/>
        <v>NV</v>
      </c>
      <c r="L224" s="16" t="s">
        <v>173</v>
      </c>
      <c r="M224" s="20" t="str">
        <f t="shared" si="15"/>
        <v>NV</v>
      </c>
      <c r="N224" s="8" t="str">
        <f t="shared" si="12"/>
        <v>NV</v>
      </c>
      <c r="O224" s="2"/>
      <c r="P224" s="3">
        <v>1.43E-2</v>
      </c>
      <c r="Q224" s="3">
        <v>1.6999999999999999E-3</v>
      </c>
      <c r="R224" s="3">
        <v>12.5</v>
      </c>
      <c r="S224" s="3" t="s">
        <v>173</v>
      </c>
      <c r="T224" s="2"/>
      <c r="U224" s="3">
        <v>5.9999999999999995E-4</v>
      </c>
      <c r="V224" s="3" t="s">
        <v>325</v>
      </c>
      <c r="W224" s="3" t="s">
        <v>173</v>
      </c>
      <c r="X224" s="2"/>
      <c r="Y224" s="3" t="s">
        <v>204</v>
      </c>
      <c r="Z224" s="3">
        <v>1.6900000000000001E-3</v>
      </c>
      <c r="AA224" s="3" t="s">
        <v>173</v>
      </c>
      <c r="AB224" s="261" t="s">
        <v>175</v>
      </c>
    </row>
    <row r="225" spans="1:28" ht="13.9" customHeight="1">
      <c r="A225" s="2" t="s">
        <v>634</v>
      </c>
      <c r="B225" s="2" t="s">
        <v>635</v>
      </c>
      <c r="C225" s="3" t="s">
        <v>171</v>
      </c>
      <c r="D225" s="3" t="s">
        <v>170</v>
      </c>
      <c r="E225" s="4" t="s">
        <v>178</v>
      </c>
      <c r="F225" s="4" t="s">
        <v>178</v>
      </c>
      <c r="G225" s="10">
        <v>2.5500000000000002E-3</v>
      </c>
      <c r="H225" s="17">
        <f t="shared" si="13"/>
        <v>2.5999999999999999E-3</v>
      </c>
      <c r="I225" s="2"/>
      <c r="J225" s="11" t="s">
        <v>173</v>
      </c>
      <c r="K225" s="18" t="str">
        <f t="shared" si="14"/>
        <v>NV</v>
      </c>
      <c r="L225" s="16" t="s">
        <v>173</v>
      </c>
      <c r="M225" s="20" t="str">
        <f t="shared" si="15"/>
        <v>NV</v>
      </c>
      <c r="N225" s="8" t="str">
        <f t="shared" si="12"/>
        <v>NV</v>
      </c>
      <c r="O225" s="2"/>
      <c r="P225" s="3">
        <v>1.14E-3</v>
      </c>
      <c r="Q225" s="3">
        <v>4.6199999999999998E-5</v>
      </c>
      <c r="R225" s="3">
        <v>12.5</v>
      </c>
      <c r="S225" s="3" t="s">
        <v>173</v>
      </c>
      <c r="T225" s="2"/>
      <c r="U225" s="3">
        <v>1.1000000000000001E-3</v>
      </c>
      <c r="V225" s="3" t="s">
        <v>199</v>
      </c>
      <c r="W225" s="3" t="s">
        <v>173</v>
      </c>
      <c r="X225" s="2"/>
      <c r="Y225" s="3" t="s">
        <v>171</v>
      </c>
      <c r="Z225" s="3">
        <v>2.5500000000000002E-3</v>
      </c>
      <c r="AA225" s="3" t="s">
        <v>173</v>
      </c>
      <c r="AB225" s="261" t="s">
        <v>175</v>
      </c>
    </row>
    <row r="226" spans="1:28" ht="13.9" customHeight="1">
      <c r="A226" s="2" t="s">
        <v>636</v>
      </c>
      <c r="B226" s="2" t="s">
        <v>637</v>
      </c>
      <c r="C226" s="3" t="s">
        <v>170</v>
      </c>
      <c r="D226" s="3" t="s">
        <v>171</v>
      </c>
      <c r="E226" s="4" t="s">
        <v>172</v>
      </c>
      <c r="F226" s="4" t="s">
        <v>172</v>
      </c>
      <c r="G226" s="10" t="s">
        <v>173</v>
      </c>
      <c r="H226" s="17" t="str">
        <f t="shared" si="13"/>
        <v>NITI</v>
      </c>
      <c r="I226" s="2"/>
      <c r="J226" s="11" t="s">
        <v>173</v>
      </c>
      <c r="K226" s="18" t="str">
        <f t="shared" si="14"/>
        <v>NITI</v>
      </c>
      <c r="L226" s="16" t="s">
        <v>173</v>
      </c>
      <c r="M226" s="20" t="str">
        <f t="shared" si="15"/>
        <v>NITI</v>
      </c>
      <c r="N226" s="8" t="str">
        <f t="shared" si="12"/>
        <v>NITI</v>
      </c>
      <c r="O226" s="2"/>
      <c r="P226" s="3">
        <v>22400</v>
      </c>
      <c r="Q226" s="3">
        <v>43.9</v>
      </c>
      <c r="R226" s="3">
        <v>12.5</v>
      </c>
      <c r="S226" s="3">
        <v>0.8</v>
      </c>
      <c r="T226" s="3" t="s">
        <v>174</v>
      </c>
      <c r="U226" s="3" t="s">
        <v>173</v>
      </c>
      <c r="V226" s="2"/>
      <c r="W226" s="3" t="s">
        <v>173</v>
      </c>
      <c r="X226" s="2"/>
      <c r="Y226" s="3" t="s">
        <v>171</v>
      </c>
      <c r="Z226" s="3" t="s">
        <v>173</v>
      </c>
      <c r="AA226" s="3" t="s">
        <v>173</v>
      </c>
    </row>
    <row r="227" spans="1:28" ht="13.9" customHeight="1">
      <c r="A227" s="2" t="s">
        <v>638</v>
      </c>
      <c r="B227" s="2" t="s">
        <v>639</v>
      </c>
      <c r="C227" s="3" t="s">
        <v>170</v>
      </c>
      <c r="D227" s="3" t="s">
        <v>170</v>
      </c>
      <c r="E227" s="3" t="s">
        <v>170</v>
      </c>
      <c r="F227" s="3" t="s">
        <v>170</v>
      </c>
      <c r="G227" s="10">
        <v>1.6899999999999999E-4</v>
      </c>
      <c r="H227" s="17">
        <f t="shared" si="13"/>
        <v>1.7000000000000001E-4</v>
      </c>
      <c r="I227" s="3" t="s">
        <v>181</v>
      </c>
      <c r="J227" s="11">
        <v>5.6299999999999996E-3</v>
      </c>
      <c r="K227" s="18">
        <f t="shared" si="14"/>
        <v>5.5999999999999999E-3</v>
      </c>
      <c r="L227" s="16">
        <v>6.7299999999999999E-2</v>
      </c>
      <c r="M227" s="20">
        <f t="shared" si="15"/>
        <v>6.7000000000000004E-2</v>
      </c>
      <c r="N227" s="8">
        <f t="shared" si="12"/>
        <v>394.11764705882354</v>
      </c>
      <c r="O227" s="3" t="s">
        <v>640</v>
      </c>
      <c r="P227" s="3">
        <v>7370000</v>
      </c>
      <c r="Q227" s="3">
        <v>3090000</v>
      </c>
      <c r="R227" s="3">
        <v>12.5</v>
      </c>
      <c r="S227" s="3" t="s">
        <v>173</v>
      </c>
      <c r="T227" s="2"/>
      <c r="U227" s="3">
        <v>6.0000000000000001E-3</v>
      </c>
      <c r="V227" s="3" t="s">
        <v>207</v>
      </c>
      <c r="W227" s="3">
        <v>2.0000000000000001E-4</v>
      </c>
      <c r="X227" s="3" t="s">
        <v>184</v>
      </c>
      <c r="Y227" s="3" t="s">
        <v>204</v>
      </c>
      <c r="Z227" s="3">
        <v>1.6899999999999999E-4</v>
      </c>
      <c r="AA227" s="3">
        <v>0.20899999999999999</v>
      </c>
    </row>
    <row r="228" spans="1:28" ht="13.9" customHeight="1">
      <c r="A228" s="2" t="s">
        <v>641</v>
      </c>
      <c r="B228" s="2" t="s">
        <v>642</v>
      </c>
      <c r="C228" s="3" t="s">
        <v>171</v>
      </c>
      <c r="D228" s="3" t="s">
        <v>171</v>
      </c>
      <c r="E228" s="4" t="s">
        <v>178</v>
      </c>
      <c r="F228" s="4" t="s">
        <v>178</v>
      </c>
      <c r="G228" s="10" t="s">
        <v>173</v>
      </c>
      <c r="H228" s="17" t="str">
        <f t="shared" si="13"/>
        <v>NITI</v>
      </c>
      <c r="I228" s="2"/>
      <c r="J228" s="11" t="s">
        <v>173</v>
      </c>
      <c r="K228" s="18" t="str">
        <f t="shared" si="14"/>
        <v>NITI, NV</v>
      </c>
      <c r="L228" s="16" t="s">
        <v>173</v>
      </c>
      <c r="M228" s="20" t="str">
        <f t="shared" si="15"/>
        <v>NITI, NV</v>
      </c>
      <c r="N228" s="8" t="str">
        <f t="shared" si="12"/>
        <v>NITI, NV</v>
      </c>
      <c r="O228" s="2"/>
      <c r="P228" s="3">
        <v>269000</v>
      </c>
      <c r="Q228" s="3">
        <v>381000</v>
      </c>
      <c r="R228" s="3">
        <v>12.5</v>
      </c>
      <c r="S228" s="3" t="s">
        <v>173</v>
      </c>
      <c r="T228" s="2"/>
      <c r="U228" s="3" t="s">
        <v>173</v>
      </c>
      <c r="V228" s="2"/>
      <c r="W228" s="3" t="s">
        <v>173</v>
      </c>
      <c r="X228" s="2"/>
      <c r="Y228" s="3" t="s">
        <v>171</v>
      </c>
      <c r="Z228" s="3" t="s">
        <v>173</v>
      </c>
      <c r="AA228" s="3" t="s">
        <v>173</v>
      </c>
    </row>
    <row r="229" spans="1:28" ht="13.9" customHeight="1">
      <c r="A229" s="2" t="s">
        <v>643</v>
      </c>
      <c r="B229" s="2" t="s">
        <v>644</v>
      </c>
      <c r="C229" s="3" t="s">
        <v>170</v>
      </c>
      <c r="D229" s="3" t="s">
        <v>171</v>
      </c>
      <c r="E229" s="4" t="s">
        <v>172</v>
      </c>
      <c r="F229" s="4" t="s">
        <v>172</v>
      </c>
      <c r="G229" s="10" t="s">
        <v>173</v>
      </c>
      <c r="H229" s="17" t="str">
        <f t="shared" si="13"/>
        <v>NITI</v>
      </c>
      <c r="I229" s="2"/>
      <c r="J229" s="11" t="s">
        <v>173</v>
      </c>
      <c r="K229" s="18" t="str">
        <f t="shared" si="14"/>
        <v>NITI</v>
      </c>
      <c r="L229" s="16" t="s">
        <v>173</v>
      </c>
      <c r="M229" s="20" t="str">
        <f t="shared" si="15"/>
        <v>NITI</v>
      </c>
      <c r="N229" s="8" t="str">
        <f t="shared" si="12"/>
        <v>NITI</v>
      </c>
      <c r="O229" s="2"/>
      <c r="P229" s="3">
        <v>3410000</v>
      </c>
      <c r="Q229" s="3">
        <v>1380000</v>
      </c>
      <c r="R229" s="3">
        <v>12.5</v>
      </c>
      <c r="S229" s="3">
        <v>1.9</v>
      </c>
      <c r="T229" s="3" t="s">
        <v>174</v>
      </c>
      <c r="U229" s="3" t="s">
        <v>173</v>
      </c>
      <c r="V229" s="2"/>
      <c r="W229" s="3" t="s">
        <v>173</v>
      </c>
      <c r="X229" s="2"/>
      <c r="Y229" s="3" t="s">
        <v>171</v>
      </c>
      <c r="Z229" s="3" t="s">
        <v>173</v>
      </c>
      <c r="AA229" s="3" t="s">
        <v>173</v>
      </c>
    </row>
    <row r="230" spans="1:28" ht="13.9" customHeight="1">
      <c r="A230" s="2" t="s">
        <v>645</v>
      </c>
      <c r="B230" s="2" t="s">
        <v>646</v>
      </c>
      <c r="C230" s="3" t="s">
        <v>170</v>
      </c>
      <c r="D230" s="3" t="s">
        <v>171</v>
      </c>
      <c r="E230" s="4" t="s">
        <v>172</v>
      </c>
      <c r="F230" s="4" t="s">
        <v>172</v>
      </c>
      <c r="G230" s="10" t="s">
        <v>173</v>
      </c>
      <c r="H230" s="17" t="str">
        <f t="shared" si="13"/>
        <v>NITI</v>
      </c>
      <c r="I230" s="2"/>
      <c r="J230" s="11" t="s">
        <v>173</v>
      </c>
      <c r="K230" s="18" t="str">
        <f t="shared" si="14"/>
        <v>NITI</v>
      </c>
      <c r="L230" s="16" t="s">
        <v>173</v>
      </c>
      <c r="M230" s="20" t="str">
        <f t="shared" si="15"/>
        <v>NITI</v>
      </c>
      <c r="N230" s="8" t="str">
        <f t="shared" si="12"/>
        <v>NITI</v>
      </c>
      <c r="O230" s="2"/>
      <c r="P230" s="3">
        <v>730000</v>
      </c>
      <c r="Q230" s="3">
        <v>290000</v>
      </c>
      <c r="R230" s="3">
        <v>12.5</v>
      </c>
      <c r="S230" s="3" t="s">
        <v>173</v>
      </c>
      <c r="T230" s="2"/>
      <c r="U230" s="3" t="s">
        <v>173</v>
      </c>
      <c r="V230" s="2"/>
      <c r="W230" s="3" t="s">
        <v>173</v>
      </c>
      <c r="X230" s="2"/>
      <c r="Y230" s="3" t="s">
        <v>171</v>
      </c>
      <c r="Z230" s="3" t="s">
        <v>173</v>
      </c>
      <c r="AA230" s="3" t="s">
        <v>173</v>
      </c>
    </row>
    <row r="231" spans="1:28" ht="13.9" customHeight="1">
      <c r="A231" s="2" t="s">
        <v>647</v>
      </c>
      <c r="B231" s="2" t="s">
        <v>648</v>
      </c>
      <c r="C231" s="3" t="s">
        <v>170</v>
      </c>
      <c r="D231" s="3" t="s">
        <v>171</v>
      </c>
      <c r="E231" s="4" t="s">
        <v>172</v>
      </c>
      <c r="F231" s="4" t="s">
        <v>172</v>
      </c>
      <c r="G231" s="10" t="s">
        <v>173</v>
      </c>
      <c r="H231" s="17" t="str">
        <f t="shared" si="13"/>
        <v>NITI</v>
      </c>
      <c r="I231" s="2"/>
      <c r="J231" s="11" t="s">
        <v>173</v>
      </c>
      <c r="K231" s="18" t="str">
        <f t="shared" si="14"/>
        <v>NITI</v>
      </c>
      <c r="L231" s="16" t="s">
        <v>173</v>
      </c>
      <c r="M231" s="20" t="str">
        <f t="shared" si="15"/>
        <v>NITI</v>
      </c>
      <c r="N231" s="8" t="str">
        <f t="shared" si="12"/>
        <v>NITI</v>
      </c>
      <c r="O231" s="2"/>
      <c r="P231" s="3">
        <v>62100000</v>
      </c>
      <c r="Q231" s="3">
        <v>55700000</v>
      </c>
      <c r="R231" s="3">
        <v>12.5</v>
      </c>
      <c r="S231" s="3" t="s">
        <v>173</v>
      </c>
      <c r="T231" s="2"/>
      <c r="U231" s="3" t="s">
        <v>173</v>
      </c>
      <c r="V231" s="2"/>
      <c r="W231" s="3" t="s">
        <v>173</v>
      </c>
      <c r="X231" s="2"/>
      <c r="Y231" s="3" t="s">
        <v>171</v>
      </c>
      <c r="Z231" s="3" t="s">
        <v>173</v>
      </c>
      <c r="AA231" s="3" t="s">
        <v>173</v>
      </c>
    </row>
    <row r="232" spans="1:28" ht="13.9" customHeight="1">
      <c r="A232" s="2" t="s">
        <v>649</v>
      </c>
      <c r="B232" s="2" t="s">
        <v>650</v>
      </c>
      <c r="C232" s="3" t="s">
        <v>170</v>
      </c>
      <c r="D232" s="3" t="s">
        <v>170</v>
      </c>
      <c r="E232" s="3" t="s">
        <v>170</v>
      </c>
      <c r="F232" s="3" t="s">
        <v>170</v>
      </c>
      <c r="G232" s="10">
        <v>4.6800000000000001E-3</v>
      </c>
      <c r="H232" s="17">
        <f t="shared" si="13"/>
        <v>4.7000000000000002E-3</v>
      </c>
      <c r="I232" s="3" t="s">
        <v>181</v>
      </c>
      <c r="J232" s="11">
        <v>0.156</v>
      </c>
      <c r="K232" s="18">
        <f t="shared" si="14"/>
        <v>0.16</v>
      </c>
      <c r="L232" s="16">
        <v>0.34100000000000003</v>
      </c>
      <c r="M232" s="20">
        <f t="shared" si="15"/>
        <v>0.34</v>
      </c>
      <c r="N232" s="8">
        <f t="shared" si="12"/>
        <v>72.340425531914903</v>
      </c>
      <c r="O232" s="3" t="s">
        <v>651</v>
      </c>
      <c r="P232" s="3">
        <v>113000000</v>
      </c>
      <c r="Q232" s="3">
        <v>53700000</v>
      </c>
      <c r="R232" s="3">
        <v>12.5</v>
      </c>
      <c r="S232" s="3" t="s">
        <v>173</v>
      </c>
      <c r="T232" s="2"/>
      <c r="U232" s="3">
        <v>5.9999999999999995E-4</v>
      </c>
      <c r="V232" s="3" t="s">
        <v>184</v>
      </c>
      <c r="W232" s="3">
        <v>8.9999999999999993E-3</v>
      </c>
      <c r="X232" s="3" t="s">
        <v>184</v>
      </c>
      <c r="Y232" s="3" t="s">
        <v>171</v>
      </c>
      <c r="Z232" s="3">
        <v>4.6800000000000001E-3</v>
      </c>
      <c r="AA232" s="3">
        <v>9.39</v>
      </c>
    </row>
    <row r="233" spans="1:28" ht="13.9" customHeight="1">
      <c r="A233" s="2" t="s">
        <v>652</v>
      </c>
      <c r="B233" s="2" t="s">
        <v>653</v>
      </c>
      <c r="C233" s="3" t="s">
        <v>170</v>
      </c>
      <c r="D233" s="3" t="s">
        <v>170</v>
      </c>
      <c r="E233" s="3" t="s">
        <v>170</v>
      </c>
      <c r="F233" s="3" t="s">
        <v>170</v>
      </c>
      <c r="G233" s="10">
        <v>4.17</v>
      </c>
      <c r="H233" s="17">
        <f t="shared" si="13"/>
        <v>4.2</v>
      </c>
      <c r="I233" s="3" t="s">
        <v>194</v>
      </c>
      <c r="J233" s="11">
        <v>139</v>
      </c>
      <c r="K233" s="18">
        <f t="shared" si="14"/>
        <v>140</v>
      </c>
      <c r="L233" s="16">
        <v>226</v>
      </c>
      <c r="M233" s="20">
        <f t="shared" si="15"/>
        <v>230</v>
      </c>
      <c r="N233" s="8">
        <f t="shared" si="12"/>
        <v>54.761904761904759</v>
      </c>
      <c r="O233" s="3" t="s">
        <v>182</v>
      </c>
      <c r="P233" s="3">
        <v>415000000</v>
      </c>
      <c r="Q233" s="3">
        <v>220000000</v>
      </c>
      <c r="R233" s="3">
        <v>12.5</v>
      </c>
      <c r="S233" s="3" t="s">
        <v>173</v>
      </c>
      <c r="T233" s="2"/>
      <c r="U233" s="3" t="s">
        <v>173</v>
      </c>
      <c r="V233" s="2"/>
      <c r="W233" s="3">
        <v>4.0000000000000001E-3</v>
      </c>
      <c r="X233" s="3" t="s">
        <v>191</v>
      </c>
      <c r="Y233" s="3" t="s">
        <v>171</v>
      </c>
      <c r="Z233" s="3" t="s">
        <v>173</v>
      </c>
      <c r="AA233" s="3">
        <v>4.17</v>
      </c>
    </row>
    <row r="234" spans="1:28" ht="13.9" customHeight="1">
      <c r="A234" s="2" t="s">
        <v>654</v>
      </c>
      <c r="B234" s="2" t="s">
        <v>655</v>
      </c>
      <c r="C234" s="3" t="s">
        <v>171</v>
      </c>
      <c r="D234" s="3" t="s">
        <v>171</v>
      </c>
      <c r="E234" s="4" t="s">
        <v>178</v>
      </c>
      <c r="F234" s="4" t="s">
        <v>178</v>
      </c>
      <c r="G234" s="10" t="s">
        <v>173</v>
      </c>
      <c r="H234" s="17" t="str">
        <f t="shared" si="13"/>
        <v>NITI</v>
      </c>
      <c r="I234" s="2"/>
      <c r="J234" s="11" t="s">
        <v>173</v>
      </c>
      <c r="K234" s="18" t="str">
        <f t="shared" si="14"/>
        <v>NITI, NV</v>
      </c>
      <c r="L234" s="16" t="s">
        <v>173</v>
      </c>
      <c r="M234" s="20" t="str">
        <f t="shared" si="15"/>
        <v>NITI, NV</v>
      </c>
      <c r="N234" s="8" t="str">
        <f t="shared" si="12"/>
        <v>NITI, NV</v>
      </c>
      <c r="O234" s="2"/>
      <c r="P234" s="3">
        <v>301</v>
      </c>
      <c r="Q234" s="3">
        <v>103</v>
      </c>
      <c r="R234" s="3">
        <v>12.5</v>
      </c>
      <c r="S234" s="3">
        <v>0.5</v>
      </c>
      <c r="T234" s="3" t="s">
        <v>183</v>
      </c>
      <c r="U234" s="3" t="s">
        <v>173</v>
      </c>
      <c r="V234" s="2"/>
      <c r="W234" s="3" t="s">
        <v>173</v>
      </c>
      <c r="X234" s="2"/>
      <c r="Y234" s="3" t="s">
        <v>171</v>
      </c>
      <c r="Z234" s="3" t="s">
        <v>173</v>
      </c>
      <c r="AA234" s="3" t="s">
        <v>173</v>
      </c>
    </row>
    <row r="235" spans="1:28" ht="13.9" customHeight="1">
      <c r="A235" s="2" t="s">
        <v>656</v>
      </c>
      <c r="B235" s="2" t="s">
        <v>232</v>
      </c>
      <c r="C235" s="3" t="s">
        <v>228</v>
      </c>
      <c r="D235" s="3" t="s">
        <v>171</v>
      </c>
      <c r="E235" s="4" t="s">
        <v>178</v>
      </c>
      <c r="F235" s="4" t="s">
        <v>178</v>
      </c>
      <c r="G235" s="10" t="s">
        <v>173</v>
      </c>
      <c r="H235" s="17" t="str">
        <f t="shared" si="13"/>
        <v>NITI</v>
      </c>
      <c r="I235" s="2"/>
      <c r="J235" s="11" t="s">
        <v>173</v>
      </c>
      <c r="K235" s="18" t="str">
        <f t="shared" si="14"/>
        <v>NITI, NV</v>
      </c>
      <c r="L235" s="16" t="s">
        <v>173</v>
      </c>
      <c r="M235" s="20" t="str">
        <f t="shared" si="15"/>
        <v>NITI, NV</v>
      </c>
      <c r="N235" s="8" t="str">
        <f t="shared" si="12"/>
        <v>NITI, NV</v>
      </c>
      <c r="O235" s="2"/>
      <c r="P235" s="3" t="s">
        <v>173</v>
      </c>
      <c r="Q235" s="3" t="s">
        <v>173</v>
      </c>
      <c r="R235" s="3">
        <v>12.5</v>
      </c>
      <c r="S235" s="3" t="s">
        <v>173</v>
      </c>
      <c r="T235" s="2"/>
      <c r="U235" s="3" t="s">
        <v>173</v>
      </c>
      <c r="V235" s="2"/>
      <c r="W235" s="3" t="s">
        <v>173</v>
      </c>
      <c r="X235" s="2"/>
      <c r="Y235" s="3" t="s">
        <v>171</v>
      </c>
      <c r="Z235" s="3" t="s">
        <v>173</v>
      </c>
      <c r="AA235" s="3" t="s">
        <v>173</v>
      </c>
    </row>
    <row r="236" spans="1:28" ht="13.9" customHeight="1">
      <c r="A236" s="2" t="s">
        <v>657</v>
      </c>
      <c r="B236" s="2" t="s">
        <v>658</v>
      </c>
      <c r="C236" s="3" t="s">
        <v>171</v>
      </c>
      <c r="D236" s="3" t="s">
        <v>171</v>
      </c>
      <c r="E236" s="4" t="s">
        <v>178</v>
      </c>
      <c r="F236" s="4" t="s">
        <v>178</v>
      </c>
      <c r="G236" s="10" t="s">
        <v>173</v>
      </c>
      <c r="H236" s="17" t="str">
        <f t="shared" si="13"/>
        <v>NITI</v>
      </c>
      <c r="I236" s="2"/>
      <c r="J236" s="11" t="s">
        <v>173</v>
      </c>
      <c r="K236" s="18" t="str">
        <f t="shared" si="14"/>
        <v>NITI, NV</v>
      </c>
      <c r="L236" s="16" t="s">
        <v>173</v>
      </c>
      <c r="M236" s="20" t="str">
        <f t="shared" si="15"/>
        <v>NITI, NV</v>
      </c>
      <c r="N236" s="8" t="str">
        <f t="shared" si="12"/>
        <v>NITI, NV</v>
      </c>
      <c r="O236" s="2"/>
      <c r="P236" s="3">
        <v>149</v>
      </c>
      <c r="Q236" s="3">
        <v>741</v>
      </c>
      <c r="R236" s="3">
        <v>12.5</v>
      </c>
      <c r="S236" s="3" t="s">
        <v>173</v>
      </c>
      <c r="T236" s="2"/>
      <c r="U236" s="3" t="s">
        <v>173</v>
      </c>
      <c r="V236" s="2"/>
      <c r="W236" s="3" t="s">
        <v>173</v>
      </c>
      <c r="X236" s="2"/>
      <c r="Y236" s="3" t="s">
        <v>171</v>
      </c>
      <c r="Z236" s="3" t="s">
        <v>173</v>
      </c>
      <c r="AA236" s="3" t="s">
        <v>173</v>
      </c>
    </row>
    <row r="237" spans="1:28" ht="13.9" customHeight="1">
      <c r="A237" s="2" t="s">
        <v>659</v>
      </c>
      <c r="B237" s="2" t="s">
        <v>660</v>
      </c>
      <c r="C237" s="3" t="s">
        <v>170</v>
      </c>
      <c r="D237" s="3" t="s">
        <v>170</v>
      </c>
      <c r="E237" s="3" t="s">
        <v>170</v>
      </c>
      <c r="F237" s="3" t="s">
        <v>170</v>
      </c>
      <c r="G237" s="10">
        <v>6.6799999999999997E-4</v>
      </c>
      <c r="H237" s="17">
        <f t="shared" si="13"/>
        <v>6.7000000000000002E-4</v>
      </c>
      <c r="I237" s="3" t="s">
        <v>181</v>
      </c>
      <c r="J237" s="11">
        <v>2.23E-2</v>
      </c>
      <c r="K237" s="18">
        <f t="shared" si="14"/>
        <v>2.1999999999999999E-2</v>
      </c>
      <c r="L237" s="16">
        <v>4.64E-3</v>
      </c>
      <c r="M237" s="20">
        <f t="shared" si="15"/>
        <v>4.5999999999999999E-3</v>
      </c>
      <c r="N237" s="8">
        <f t="shared" si="12"/>
        <v>6.8656716417910442</v>
      </c>
      <c r="O237" s="3" t="s">
        <v>182</v>
      </c>
      <c r="P237" s="3">
        <v>20200000</v>
      </c>
      <c r="Q237" s="3">
        <v>83600000</v>
      </c>
      <c r="R237" s="3">
        <v>12.5</v>
      </c>
      <c r="S237" s="3" t="s">
        <v>173</v>
      </c>
      <c r="T237" s="2"/>
      <c r="U237" s="3">
        <v>4.1999999999999997E-3</v>
      </c>
      <c r="V237" s="3" t="s">
        <v>207</v>
      </c>
      <c r="W237" s="3" t="s">
        <v>173</v>
      </c>
      <c r="X237" s="2"/>
      <c r="Y237" s="3" t="s">
        <v>171</v>
      </c>
      <c r="Z237" s="3">
        <v>6.6799999999999997E-4</v>
      </c>
      <c r="AA237" s="3" t="s">
        <v>173</v>
      </c>
    </row>
    <row r="238" spans="1:28" ht="13.9" customHeight="1">
      <c r="A238" s="2" t="s">
        <v>661</v>
      </c>
      <c r="B238" s="2" t="s">
        <v>662</v>
      </c>
      <c r="C238" s="3" t="s">
        <v>170</v>
      </c>
      <c r="D238" s="3" t="s">
        <v>170</v>
      </c>
      <c r="E238" s="3" t="s">
        <v>170</v>
      </c>
      <c r="F238" s="3" t="s">
        <v>170</v>
      </c>
      <c r="G238" s="10">
        <v>6.6799999999999997E-4</v>
      </c>
      <c r="H238" s="17">
        <f t="shared" si="13"/>
        <v>6.7000000000000002E-4</v>
      </c>
      <c r="I238" s="3" t="s">
        <v>181</v>
      </c>
      <c r="J238" s="11">
        <v>2.23E-2</v>
      </c>
      <c r="K238" s="18">
        <f t="shared" si="14"/>
        <v>2.1999999999999999E-2</v>
      </c>
      <c r="L238" s="16">
        <v>5.33E-2</v>
      </c>
      <c r="M238" s="20">
        <f t="shared" si="15"/>
        <v>5.2999999999999999E-2</v>
      </c>
      <c r="N238" s="8">
        <f t="shared" si="12"/>
        <v>79.104477611940297</v>
      </c>
      <c r="O238" s="3" t="s">
        <v>182</v>
      </c>
      <c r="P238" s="3">
        <v>27500000</v>
      </c>
      <c r="Q238" s="3">
        <v>7280000</v>
      </c>
      <c r="R238" s="3">
        <v>12.5</v>
      </c>
      <c r="S238" s="3">
        <v>2.5</v>
      </c>
      <c r="T238" s="3" t="s">
        <v>174</v>
      </c>
      <c r="U238" s="3">
        <v>4.1999999999999997E-3</v>
      </c>
      <c r="V238" s="3" t="s">
        <v>207</v>
      </c>
      <c r="W238" s="3" t="s">
        <v>173</v>
      </c>
      <c r="X238" s="2"/>
      <c r="Y238" s="3" t="s">
        <v>171</v>
      </c>
      <c r="Z238" s="3">
        <v>6.6799999999999997E-4</v>
      </c>
      <c r="AA238" s="3" t="s">
        <v>173</v>
      </c>
    </row>
    <row r="239" spans="1:28" ht="13.9" customHeight="1">
      <c r="A239" s="2" t="s">
        <v>663</v>
      </c>
      <c r="B239" s="2" t="s">
        <v>664</v>
      </c>
      <c r="C239" s="3" t="s">
        <v>170</v>
      </c>
      <c r="D239" s="3" t="s">
        <v>170</v>
      </c>
      <c r="E239" s="3" t="s">
        <v>170</v>
      </c>
      <c r="F239" s="3" t="s">
        <v>170</v>
      </c>
      <c r="G239" s="10">
        <v>6.6799999999999997E-4</v>
      </c>
      <c r="H239" s="17">
        <f t="shared" si="13"/>
        <v>6.7000000000000002E-4</v>
      </c>
      <c r="I239" s="3" t="s">
        <v>181</v>
      </c>
      <c r="J239" s="11">
        <v>2.23E-2</v>
      </c>
      <c r="K239" s="18">
        <f t="shared" si="14"/>
        <v>2.1999999999999999E-2</v>
      </c>
      <c r="L239" s="16">
        <v>5.33E-2</v>
      </c>
      <c r="M239" s="20">
        <f t="shared" si="15"/>
        <v>5.2999999999999999E-2</v>
      </c>
      <c r="N239" s="8">
        <f t="shared" si="12"/>
        <v>79.104477611940297</v>
      </c>
      <c r="O239" s="3" t="s">
        <v>182</v>
      </c>
      <c r="P239" s="3">
        <v>23100000</v>
      </c>
      <c r="Q239" s="3">
        <v>10700000</v>
      </c>
      <c r="R239" s="3">
        <v>12.5</v>
      </c>
      <c r="S239" s="3">
        <v>1.5</v>
      </c>
      <c r="T239" s="3" t="s">
        <v>174</v>
      </c>
      <c r="U239" s="3">
        <v>4.1999999999999997E-3</v>
      </c>
      <c r="V239" s="3" t="s">
        <v>207</v>
      </c>
      <c r="W239" s="3" t="s">
        <v>173</v>
      </c>
      <c r="X239" s="2"/>
      <c r="Y239" s="3" t="s">
        <v>171</v>
      </c>
      <c r="Z239" s="3">
        <v>6.6799999999999997E-4</v>
      </c>
      <c r="AA239" s="3" t="s">
        <v>173</v>
      </c>
    </row>
    <row r="240" spans="1:28" ht="13.9" customHeight="1">
      <c r="A240" s="2" t="s">
        <v>665</v>
      </c>
      <c r="B240" s="2" t="s">
        <v>666</v>
      </c>
      <c r="C240" s="3" t="s">
        <v>171</v>
      </c>
      <c r="D240" s="3" t="s">
        <v>171</v>
      </c>
      <c r="E240" s="4" t="s">
        <v>178</v>
      </c>
      <c r="F240" s="4" t="s">
        <v>178</v>
      </c>
      <c r="G240" s="10" t="s">
        <v>173</v>
      </c>
      <c r="H240" s="17" t="str">
        <f t="shared" si="13"/>
        <v>NITI</v>
      </c>
      <c r="I240" s="2"/>
      <c r="J240" s="11" t="s">
        <v>173</v>
      </c>
      <c r="K240" s="18" t="str">
        <f t="shared" si="14"/>
        <v>NITI, NV</v>
      </c>
      <c r="L240" s="16" t="s">
        <v>173</v>
      </c>
      <c r="M240" s="20" t="str">
        <f t="shared" si="15"/>
        <v>NITI, NV</v>
      </c>
      <c r="N240" s="8" t="str">
        <f t="shared" si="12"/>
        <v>NITI, NV</v>
      </c>
      <c r="O240" s="2"/>
      <c r="P240" s="3">
        <v>1240000</v>
      </c>
      <c r="Q240" s="3">
        <v>118000</v>
      </c>
      <c r="R240" s="3">
        <v>12.5</v>
      </c>
      <c r="S240" s="3" t="s">
        <v>173</v>
      </c>
      <c r="T240" s="2"/>
      <c r="U240" s="3" t="s">
        <v>173</v>
      </c>
      <c r="V240" s="2"/>
      <c r="W240" s="3" t="s">
        <v>173</v>
      </c>
      <c r="X240" s="2"/>
      <c r="Y240" s="3" t="s">
        <v>171</v>
      </c>
      <c r="Z240" s="3" t="s">
        <v>173</v>
      </c>
      <c r="AA240" s="3" t="s">
        <v>173</v>
      </c>
    </row>
    <row r="241" spans="1:27" ht="13.9" customHeight="1">
      <c r="A241" s="2" t="s">
        <v>667</v>
      </c>
      <c r="B241" s="2" t="s">
        <v>668</v>
      </c>
      <c r="C241" s="3" t="s">
        <v>170</v>
      </c>
      <c r="D241" s="3" t="s">
        <v>170</v>
      </c>
      <c r="E241" s="3" t="s">
        <v>170</v>
      </c>
      <c r="F241" s="3" t="s">
        <v>170</v>
      </c>
      <c r="G241" s="10">
        <v>209</v>
      </c>
      <c r="H241" s="17">
        <f t="shared" si="13"/>
        <v>210</v>
      </c>
      <c r="I241" s="3" t="s">
        <v>194</v>
      </c>
      <c r="J241" s="11">
        <v>6950</v>
      </c>
      <c r="K241" s="18">
        <f t="shared" si="14"/>
        <v>7000</v>
      </c>
      <c r="L241" s="16">
        <v>5900</v>
      </c>
      <c r="M241" s="20">
        <f t="shared" si="15"/>
        <v>5900</v>
      </c>
      <c r="N241" s="8">
        <f t="shared" si="12"/>
        <v>28.095238095238095</v>
      </c>
      <c r="O241" s="3" t="s">
        <v>669</v>
      </c>
      <c r="P241" s="3">
        <v>10800000</v>
      </c>
      <c r="Q241" s="3">
        <v>5510000</v>
      </c>
      <c r="R241" s="3">
        <v>12.5</v>
      </c>
      <c r="S241" s="3">
        <v>2.2000000000000002</v>
      </c>
      <c r="T241" s="3" t="s">
        <v>183</v>
      </c>
      <c r="U241" s="3" t="s">
        <v>173</v>
      </c>
      <c r="V241" s="2"/>
      <c r="W241" s="3">
        <v>0.2</v>
      </c>
      <c r="X241" s="3" t="s">
        <v>314</v>
      </c>
      <c r="Y241" s="3" t="s">
        <v>171</v>
      </c>
      <c r="Z241" s="3" t="s">
        <v>173</v>
      </c>
      <c r="AA241" s="3">
        <v>209</v>
      </c>
    </row>
    <row r="242" spans="1:27" ht="13.9" customHeight="1">
      <c r="A242" s="2" t="s">
        <v>670</v>
      </c>
      <c r="B242" s="2" t="s">
        <v>671</v>
      </c>
      <c r="C242" s="3" t="s">
        <v>170</v>
      </c>
      <c r="D242" s="3" t="s">
        <v>170</v>
      </c>
      <c r="E242" s="3" t="s">
        <v>170</v>
      </c>
      <c r="F242" s="3" t="s">
        <v>170</v>
      </c>
      <c r="G242" s="10">
        <v>0.255</v>
      </c>
      <c r="H242" s="17">
        <f t="shared" si="13"/>
        <v>0.26</v>
      </c>
      <c r="I242" s="3" t="s">
        <v>181</v>
      </c>
      <c r="J242" s="11">
        <v>8.51</v>
      </c>
      <c r="K242" s="18">
        <f t="shared" si="14"/>
        <v>8.5</v>
      </c>
      <c r="L242" s="16">
        <v>5.76</v>
      </c>
      <c r="M242" s="20">
        <f t="shared" si="15"/>
        <v>5.8</v>
      </c>
      <c r="N242" s="8">
        <f t="shared" si="12"/>
        <v>22.307692307692307</v>
      </c>
      <c r="O242" s="3" t="s">
        <v>672</v>
      </c>
      <c r="P242" s="3">
        <v>13800000</v>
      </c>
      <c r="Q242" s="3">
        <v>3600000</v>
      </c>
      <c r="R242" s="3">
        <v>12.5</v>
      </c>
      <c r="S242" s="3">
        <v>1.8</v>
      </c>
      <c r="T242" s="3" t="s">
        <v>174</v>
      </c>
      <c r="U242" s="3">
        <v>1.1E-5</v>
      </c>
      <c r="V242" s="3" t="s">
        <v>199</v>
      </c>
      <c r="W242" s="3">
        <v>0.8</v>
      </c>
      <c r="X242" s="3" t="s">
        <v>184</v>
      </c>
      <c r="Y242" s="3" t="s">
        <v>171</v>
      </c>
      <c r="Z242" s="3">
        <v>0.255</v>
      </c>
      <c r="AA242" s="3">
        <v>834</v>
      </c>
    </row>
    <row r="243" spans="1:27" ht="13.9" customHeight="1">
      <c r="A243" s="2" t="s">
        <v>673</v>
      </c>
      <c r="B243" s="2" t="s">
        <v>674</v>
      </c>
      <c r="C243" s="3" t="s">
        <v>171</v>
      </c>
      <c r="D243" s="3" t="s">
        <v>170</v>
      </c>
      <c r="E243" s="4" t="s">
        <v>178</v>
      </c>
      <c r="F243" s="4" t="s">
        <v>178</v>
      </c>
      <c r="G243" s="10">
        <v>8.26E-3</v>
      </c>
      <c r="H243" s="17">
        <f t="shared" si="13"/>
        <v>8.3000000000000001E-3</v>
      </c>
      <c r="I243" s="2"/>
      <c r="J243" s="11" t="s">
        <v>173</v>
      </c>
      <c r="K243" s="18" t="str">
        <f t="shared" si="14"/>
        <v>NV</v>
      </c>
      <c r="L243" s="16" t="s">
        <v>173</v>
      </c>
      <c r="M243" s="20" t="str">
        <f t="shared" si="15"/>
        <v>NV</v>
      </c>
      <c r="N243" s="8" t="str">
        <f t="shared" si="12"/>
        <v>NV</v>
      </c>
      <c r="O243" s="2"/>
      <c r="P243" s="3">
        <v>3.49</v>
      </c>
      <c r="Q243" s="3">
        <v>3.5999999999999999E-3</v>
      </c>
      <c r="R243" s="3">
        <v>12.5</v>
      </c>
      <c r="S243" s="3" t="s">
        <v>173</v>
      </c>
      <c r="T243" s="2"/>
      <c r="U243" s="3">
        <v>3.4000000000000002E-4</v>
      </c>
      <c r="V243" s="3" t="s">
        <v>199</v>
      </c>
      <c r="W243" s="3" t="s">
        <v>173</v>
      </c>
      <c r="X243" s="2"/>
      <c r="Y243" s="3" t="s">
        <v>171</v>
      </c>
      <c r="Z243" s="3">
        <v>8.26E-3</v>
      </c>
      <c r="AA243" s="3" t="s">
        <v>173</v>
      </c>
    </row>
    <row r="244" spans="1:27" ht="13.9" customHeight="1">
      <c r="A244" s="2" t="s">
        <v>675</v>
      </c>
      <c r="B244" s="2" t="s">
        <v>676</v>
      </c>
      <c r="C244" s="3" t="s">
        <v>171</v>
      </c>
      <c r="D244" s="3" t="s">
        <v>171</v>
      </c>
      <c r="E244" s="4" t="s">
        <v>178</v>
      </c>
      <c r="F244" s="4" t="s">
        <v>178</v>
      </c>
      <c r="G244" s="10" t="s">
        <v>173</v>
      </c>
      <c r="H244" s="17" t="str">
        <f t="shared" si="13"/>
        <v>NITI</v>
      </c>
      <c r="I244" s="2"/>
      <c r="J244" s="11" t="s">
        <v>173</v>
      </c>
      <c r="K244" s="18" t="str">
        <f t="shared" si="14"/>
        <v>NITI, NV</v>
      </c>
      <c r="L244" s="16" t="s">
        <v>173</v>
      </c>
      <c r="M244" s="20" t="str">
        <f t="shared" si="15"/>
        <v>NITI, NV</v>
      </c>
      <c r="N244" s="8" t="str">
        <f t="shared" si="12"/>
        <v>NITI, NV</v>
      </c>
      <c r="O244" s="2"/>
      <c r="P244" s="3">
        <v>86.3</v>
      </c>
      <c r="Q244" s="3">
        <v>10.199999999999999</v>
      </c>
      <c r="R244" s="3">
        <v>12.5</v>
      </c>
      <c r="S244" s="3" t="s">
        <v>173</v>
      </c>
      <c r="T244" s="2"/>
      <c r="U244" s="3" t="s">
        <v>173</v>
      </c>
      <c r="V244" s="2"/>
      <c r="W244" s="3" t="s">
        <v>173</v>
      </c>
      <c r="X244" s="2"/>
      <c r="Y244" s="3" t="s">
        <v>171</v>
      </c>
      <c r="Z244" s="3" t="s">
        <v>173</v>
      </c>
      <c r="AA244" s="3" t="s">
        <v>173</v>
      </c>
    </row>
    <row r="245" spans="1:27" ht="13.9" customHeight="1">
      <c r="A245" s="2" t="s">
        <v>677</v>
      </c>
      <c r="B245" s="2" t="s">
        <v>678</v>
      </c>
      <c r="C245" s="3" t="s">
        <v>170</v>
      </c>
      <c r="D245" s="3" t="s">
        <v>170</v>
      </c>
      <c r="E245" s="3" t="s">
        <v>170</v>
      </c>
      <c r="F245" s="3" t="s">
        <v>170</v>
      </c>
      <c r="G245" s="10">
        <v>104</v>
      </c>
      <c r="H245" s="17">
        <f t="shared" si="13"/>
        <v>100</v>
      </c>
      <c r="I245" s="3" t="s">
        <v>194</v>
      </c>
      <c r="J245" s="11">
        <v>3480</v>
      </c>
      <c r="K245" s="18">
        <f t="shared" si="14"/>
        <v>3500</v>
      </c>
      <c r="L245" s="16">
        <v>9.75</v>
      </c>
      <c r="M245" s="20">
        <f t="shared" si="15"/>
        <v>9.8000000000000007</v>
      </c>
      <c r="N245" s="8">
        <f t="shared" si="12"/>
        <v>9.8000000000000004E-2</v>
      </c>
      <c r="O245" s="3" t="s">
        <v>182</v>
      </c>
      <c r="P245" s="3">
        <v>31500000000</v>
      </c>
      <c r="Q245" s="3">
        <v>3000000000</v>
      </c>
      <c r="R245" s="3">
        <v>12.5</v>
      </c>
      <c r="S245" s="3" t="s">
        <v>173</v>
      </c>
      <c r="T245" s="2"/>
      <c r="U245" s="3" t="s">
        <v>173</v>
      </c>
      <c r="V245" s="2"/>
      <c r="W245" s="3">
        <v>0.1</v>
      </c>
      <c r="X245" s="3" t="s">
        <v>191</v>
      </c>
      <c r="Y245" s="3" t="s">
        <v>171</v>
      </c>
      <c r="Z245" s="3" t="s">
        <v>173</v>
      </c>
      <c r="AA245" s="3">
        <v>104</v>
      </c>
    </row>
    <row r="246" spans="1:27" ht="13.9" customHeight="1">
      <c r="A246" s="2" t="s">
        <v>679</v>
      </c>
      <c r="B246" s="2" t="s">
        <v>680</v>
      </c>
      <c r="C246" s="3" t="s">
        <v>171</v>
      </c>
      <c r="D246" s="3" t="s">
        <v>170</v>
      </c>
      <c r="E246" s="4" t="s">
        <v>178</v>
      </c>
      <c r="F246" s="4" t="s">
        <v>178</v>
      </c>
      <c r="G246" s="10">
        <v>4.07E-2</v>
      </c>
      <c r="H246" s="17">
        <f t="shared" si="13"/>
        <v>4.1000000000000002E-2</v>
      </c>
      <c r="I246" s="2"/>
      <c r="J246" s="11" t="s">
        <v>173</v>
      </c>
      <c r="K246" s="18" t="str">
        <f t="shared" si="14"/>
        <v>NV</v>
      </c>
      <c r="L246" s="16" t="s">
        <v>173</v>
      </c>
      <c r="M246" s="20" t="str">
        <f t="shared" si="15"/>
        <v>NV</v>
      </c>
      <c r="N246" s="8" t="str">
        <f t="shared" si="12"/>
        <v>NV</v>
      </c>
      <c r="O246" s="2"/>
      <c r="P246" s="3">
        <v>23.2</v>
      </c>
      <c r="Q246" s="3">
        <v>24.3</v>
      </c>
      <c r="R246" s="3">
        <v>12.5</v>
      </c>
      <c r="S246" s="3" t="s">
        <v>173</v>
      </c>
      <c r="T246" s="2"/>
      <c r="U246" s="3">
        <v>6.8999999999999997E-5</v>
      </c>
      <c r="V246" s="3" t="s">
        <v>199</v>
      </c>
      <c r="W246" s="3" t="s">
        <v>173</v>
      </c>
      <c r="X246" s="2"/>
      <c r="Y246" s="3" t="s">
        <v>171</v>
      </c>
      <c r="Z246" s="3">
        <v>4.07E-2</v>
      </c>
      <c r="AA246" s="3" t="s">
        <v>173</v>
      </c>
    </row>
    <row r="247" spans="1:27" ht="13.9" customHeight="1">
      <c r="A247" s="2" t="s">
        <v>681</v>
      </c>
      <c r="B247" s="2" t="s">
        <v>682</v>
      </c>
      <c r="C247" s="3" t="s">
        <v>170</v>
      </c>
      <c r="D247" s="3" t="s">
        <v>170</v>
      </c>
      <c r="E247" s="3" t="s">
        <v>170</v>
      </c>
      <c r="F247" s="3" t="s">
        <v>170</v>
      </c>
      <c r="G247" s="10">
        <v>2.8899999999999999E-2</v>
      </c>
      <c r="H247" s="17">
        <f t="shared" si="13"/>
        <v>2.9000000000000001E-2</v>
      </c>
      <c r="I247" s="3" t="s">
        <v>181</v>
      </c>
      <c r="J247" s="11">
        <v>0.96499999999999997</v>
      </c>
      <c r="K247" s="18">
        <f t="shared" si="14"/>
        <v>0.97</v>
      </c>
      <c r="L247" s="16">
        <v>69.900000000000006</v>
      </c>
      <c r="M247" s="20">
        <f t="shared" si="15"/>
        <v>70</v>
      </c>
      <c r="N247" s="8">
        <f t="shared" si="12"/>
        <v>2413.7931034482758</v>
      </c>
      <c r="O247" s="3" t="s">
        <v>182</v>
      </c>
      <c r="P247" s="3">
        <v>103</v>
      </c>
      <c r="Q247" s="3">
        <v>16.600000000000001</v>
      </c>
      <c r="R247" s="3">
        <v>12.5</v>
      </c>
      <c r="S247" s="3" t="s">
        <v>173</v>
      </c>
      <c r="T247" s="2"/>
      <c r="U247" s="3">
        <v>9.7E-5</v>
      </c>
      <c r="V247" s="3" t="s">
        <v>199</v>
      </c>
      <c r="W247" s="3" t="s">
        <v>173</v>
      </c>
      <c r="X247" s="2"/>
      <c r="Y247" s="3" t="s">
        <v>171</v>
      </c>
      <c r="Z247" s="3">
        <v>2.8899999999999999E-2</v>
      </c>
      <c r="AA247" s="3" t="s">
        <v>173</v>
      </c>
    </row>
    <row r="248" spans="1:27" ht="13.9" customHeight="1">
      <c r="A248" s="2" t="s">
        <v>683</v>
      </c>
      <c r="B248" s="2" t="s">
        <v>684</v>
      </c>
      <c r="C248" s="3" t="s">
        <v>171</v>
      </c>
      <c r="D248" s="3" t="s">
        <v>170</v>
      </c>
      <c r="E248" s="4" t="s">
        <v>178</v>
      </c>
      <c r="F248" s="4" t="s">
        <v>178</v>
      </c>
      <c r="G248" s="10">
        <v>2.8899999999999999E-2</v>
      </c>
      <c r="H248" s="17">
        <f t="shared" si="13"/>
        <v>2.9000000000000001E-2</v>
      </c>
      <c r="I248" s="2"/>
      <c r="J248" s="11" t="s">
        <v>173</v>
      </c>
      <c r="K248" s="18" t="str">
        <f t="shared" si="14"/>
        <v>NV</v>
      </c>
      <c r="L248" s="16" t="s">
        <v>173</v>
      </c>
      <c r="M248" s="20" t="str">
        <f t="shared" si="15"/>
        <v>NV</v>
      </c>
      <c r="N248" s="8" t="str">
        <f t="shared" si="12"/>
        <v>NV</v>
      </c>
      <c r="O248" s="2"/>
      <c r="P248" s="3">
        <v>3.05</v>
      </c>
      <c r="Q248" s="3">
        <v>0.67300000000000004</v>
      </c>
      <c r="R248" s="3">
        <v>12.5</v>
      </c>
      <c r="S248" s="3" t="s">
        <v>173</v>
      </c>
      <c r="T248" s="2"/>
      <c r="U248" s="3">
        <v>9.7E-5</v>
      </c>
      <c r="V248" s="3" t="s">
        <v>184</v>
      </c>
      <c r="W248" s="3" t="s">
        <v>173</v>
      </c>
      <c r="X248" s="2"/>
      <c r="Y248" s="3" t="s">
        <v>171</v>
      </c>
      <c r="Z248" s="3">
        <v>2.8899999999999999E-2</v>
      </c>
      <c r="AA248" s="3" t="s">
        <v>173</v>
      </c>
    </row>
    <row r="249" spans="1:27" ht="13.9" customHeight="1">
      <c r="A249" s="2" t="s">
        <v>685</v>
      </c>
      <c r="B249" s="2" t="s">
        <v>686</v>
      </c>
      <c r="C249" s="3" t="s">
        <v>170</v>
      </c>
      <c r="D249" s="3" t="s">
        <v>170</v>
      </c>
      <c r="E249" s="3" t="s">
        <v>170</v>
      </c>
      <c r="F249" s="3" t="s">
        <v>170</v>
      </c>
      <c r="G249" s="10">
        <v>1.75</v>
      </c>
      <c r="H249" s="17">
        <f t="shared" si="13"/>
        <v>1.8</v>
      </c>
      <c r="I249" s="3" t="s">
        <v>181</v>
      </c>
      <c r="J249" s="11">
        <v>58.5</v>
      </c>
      <c r="K249" s="18">
        <f t="shared" si="14"/>
        <v>59</v>
      </c>
      <c r="L249" s="16">
        <v>12.7</v>
      </c>
      <c r="M249" s="20">
        <f t="shared" si="15"/>
        <v>13</v>
      </c>
      <c r="N249" s="8">
        <f t="shared" si="12"/>
        <v>7.2222222222222223</v>
      </c>
      <c r="O249" s="3" t="s">
        <v>182</v>
      </c>
      <c r="P249" s="3">
        <v>1210000000</v>
      </c>
      <c r="Q249" s="3">
        <v>699000000</v>
      </c>
      <c r="R249" s="3">
        <v>12.5</v>
      </c>
      <c r="S249" s="3">
        <v>5.4</v>
      </c>
      <c r="T249" s="3" t="s">
        <v>183</v>
      </c>
      <c r="U249" s="3">
        <v>1.5999999999999999E-6</v>
      </c>
      <c r="V249" s="3" t="s">
        <v>199</v>
      </c>
      <c r="W249" s="3" t="s">
        <v>173</v>
      </c>
      <c r="X249" s="2"/>
      <c r="Y249" s="3" t="s">
        <v>171</v>
      </c>
      <c r="Z249" s="3">
        <v>1.75</v>
      </c>
      <c r="AA249" s="3" t="s">
        <v>173</v>
      </c>
    </row>
    <row r="250" spans="1:27" ht="13.9" customHeight="1">
      <c r="A250" s="2" t="s">
        <v>687</v>
      </c>
      <c r="B250" s="2" t="s">
        <v>688</v>
      </c>
      <c r="C250" s="3" t="s">
        <v>170</v>
      </c>
      <c r="D250" s="3" t="s">
        <v>170</v>
      </c>
      <c r="E250" s="3" t="s">
        <v>170</v>
      </c>
      <c r="F250" s="3" t="s">
        <v>170</v>
      </c>
      <c r="G250" s="10">
        <v>0.108</v>
      </c>
      <c r="H250" s="17">
        <f t="shared" si="13"/>
        <v>0.11</v>
      </c>
      <c r="I250" s="3" t="s">
        <v>181</v>
      </c>
      <c r="J250" s="11">
        <v>3.6</v>
      </c>
      <c r="K250" s="18">
        <f t="shared" si="14"/>
        <v>3.6</v>
      </c>
      <c r="L250" s="16">
        <v>4.0199999999999996</v>
      </c>
      <c r="M250" s="20">
        <f t="shared" si="15"/>
        <v>4</v>
      </c>
      <c r="N250" s="8">
        <f t="shared" si="12"/>
        <v>36.363636363636367</v>
      </c>
      <c r="O250" s="3" t="s">
        <v>329</v>
      </c>
      <c r="P250" s="3">
        <v>420000000</v>
      </c>
      <c r="Q250" s="3">
        <v>231000000</v>
      </c>
      <c r="R250" s="3">
        <v>12.5</v>
      </c>
      <c r="S250" s="3">
        <v>6.2</v>
      </c>
      <c r="T250" s="3" t="s">
        <v>183</v>
      </c>
      <c r="U250" s="3">
        <v>2.5999999999999998E-5</v>
      </c>
      <c r="V250" s="3" t="s">
        <v>184</v>
      </c>
      <c r="W250" s="3">
        <v>7.0000000000000001E-3</v>
      </c>
      <c r="X250" s="3" t="s">
        <v>207</v>
      </c>
      <c r="Y250" s="3" t="s">
        <v>171</v>
      </c>
      <c r="Z250" s="3">
        <v>0.108</v>
      </c>
      <c r="AA250" s="3">
        <v>7.3</v>
      </c>
    </row>
    <row r="251" spans="1:27" ht="13.9" customHeight="1">
      <c r="A251" s="2" t="s">
        <v>689</v>
      </c>
      <c r="B251" s="2" t="s">
        <v>690</v>
      </c>
      <c r="C251" s="3" t="s">
        <v>170</v>
      </c>
      <c r="D251" s="3" t="s">
        <v>170</v>
      </c>
      <c r="E251" s="3" t="s">
        <v>170</v>
      </c>
      <c r="F251" s="3" t="s">
        <v>170</v>
      </c>
      <c r="G251" s="10">
        <v>209</v>
      </c>
      <c r="H251" s="17">
        <f t="shared" si="13"/>
        <v>210</v>
      </c>
      <c r="I251" s="3" t="s">
        <v>194</v>
      </c>
      <c r="J251" s="11">
        <v>6950</v>
      </c>
      <c r="K251" s="18">
        <f t="shared" si="14"/>
        <v>7000</v>
      </c>
      <c r="L251" s="16">
        <v>302</v>
      </c>
      <c r="M251" s="20">
        <f t="shared" si="15"/>
        <v>300</v>
      </c>
      <c r="N251" s="8">
        <f t="shared" si="12"/>
        <v>1.4285714285714286</v>
      </c>
      <c r="O251" s="3" t="s">
        <v>691</v>
      </c>
      <c r="P251" s="3">
        <v>3130000000</v>
      </c>
      <c r="Q251" s="3">
        <v>1670000000</v>
      </c>
      <c r="R251" s="3">
        <v>12.5</v>
      </c>
      <c r="S251" s="3">
        <v>6.5</v>
      </c>
      <c r="T251" s="3" t="s">
        <v>183</v>
      </c>
      <c r="U251" s="3" t="s">
        <v>173</v>
      </c>
      <c r="V251" s="2"/>
      <c r="W251" s="3">
        <v>0.2</v>
      </c>
      <c r="X251" s="3" t="s">
        <v>184</v>
      </c>
      <c r="Y251" s="3" t="s">
        <v>171</v>
      </c>
      <c r="Z251" s="3" t="s">
        <v>173</v>
      </c>
      <c r="AA251" s="3">
        <v>209</v>
      </c>
    </row>
    <row r="252" spans="1:27" ht="13.9" customHeight="1">
      <c r="A252" s="2" t="s">
        <v>692</v>
      </c>
      <c r="B252" s="2" t="s">
        <v>693</v>
      </c>
      <c r="C252" s="3" t="s">
        <v>170</v>
      </c>
      <c r="D252" s="3" t="s">
        <v>170</v>
      </c>
      <c r="E252" s="3" t="s">
        <v>170</v>
      </c>
      <c r="F252" s="3" t="s">
        <v>170</v>
      </c>
      <c r="G252" s="10">
        <v>41.7</v>
      </c>
      <c r="H252" s="17">
        <f t="shared" si="13"/>
        <v>42</v>
      </c>
      <c r="I252" s="3" t="s">
        <v>194</v>
      </c>
      <c r="J252" s="11">
        <v>1390</v>
      </c>
      <c r="K252" s="18">
        <f t="shared" si="14"/>
        <v>1400</v>
      </c>
      <c r="L252" s="16">
        <v>425</v>
      </c>
      <c r="M252" s="20">
        <f t="shared" si="15"/>
        <v>430</v>
      </c>
      <c r="N252" s="8">
        <f t="shared" si="12"/>
        <v>10.238095238095237</v>
      </c>
      <c r="O252" s="3" t="s">
        <v>694</v>
      </c>
      <c r="P252" s="3">
        <v>1040000000</v>
      </c>
      <c r="Q252" s="3">
        <v>629000000</v>
      </c>
      <c r="R252" s="3">
        <v>12.5</v>
      </c>
      <c r="S252" s="3">
        <v>3</v>
      </c>
      <c r="T252" s="3" t="s">
        <v>183</v>
      </c>
      <c r="U252" s="3" t="s">
        <v>173</v>
      </c>
      <c r="V252" s="2"/>
      <c r="W252" s="3">
        <v>0.04</v>
      </c>
      <c r="X252" s="3" t="s">
        <v>191</v>
      </c>
      <c r="Y252" s="3" t="s">
        <v>171</v>
      </c>
      <c r="Z252" s="3" t="s">
        <v>173</v>
      </c>
      <c r="AA252" s="3">
        <v>41.7</v>
      </c>
    </row>
    <row r="253" spans="1:27" ht="13.9" customHeight="1">
      <c r="A253" s="2" t="s">
        <v>695</v>
      </c>
      <c r="B253" s="2" t="s">
        <v>696</v>
      </c>
      <c r="C253" s="3" t="s">
        <v>170</v>
      </c>
      <c r="D253" s="3" t="s">
        <v>170</v>
      </c>
      <c r="E253" s="3" t="s">
        <v>170</v>
      </c>
      <c r="F253" s="3" t="s">
        <v>170</v>
      </c>
      <c r="G253" s="10">
        <v>41.7</v>
      </c>
      <c r="H253" s="17">
        <f t="shared" si="13"/>
        <v>42</v>
      </c>
      <c r="I253" s="3" t="s">
        <v>194</v>
      </c>
      <c r="J253" s="11">
        <v>1390</v>
      </c>
      <c r="K253" s="18">
        <f t="shared" si="14"/>
        <v>1400</v>
      </c>
      <c r="L253" s="16">
        <v>179</v>
      </c>
      <c r="M253" s="20">
        <f t="shared" si="15"/>
        <v>180</v>
      </c>
      <c r="N253" s="8">
        <f t="shared" si="12"/>
        <v>4.2857142857142856</v>
      </c>
      <c r="O253" s="3" t="s">
        <v>510</v>
      </c>
      <c r="P253" s="3">
        <v>1730000000</v>
      </c>
      <c r="Q253" s="3">
        <v>1050000000</v>
      </c>
      <c r="R253" s="3">
        <v>12.5</v>
      </c>
      <c r="S253" s="3">
        <v>6</v>
      </c>
      <c r="T253" s="3" t="s">
        <v>183</v>
      </c>
      <c r="U253" s="3" t="s">
        <v>173</v>
      </c>
      <c r="V253" s="2"/>
      <c r="W253" s="3">
        <v>0.04</v>
      </c>
      <c r="X253" s="3" t="s">
        <v>191</v>
      </c>
      <c r="Y253" s="3" t="s">
        <v>171</v>
      </c>
      <c r="Z253" s="3" t="s">
        <v>173</v>
      </c>
      <c r="AA253" s="3">
        <v>41.7</v>
      </c>
    </row>
    <row r="254" spans="1:27" ht="13.9" customHeight="1">
      <c r="A254" s="2" t="s">
        <v>697</v>
      </c>
      <c r="B254" s="2" t="s">
        <v>698</v>
      </c>
      <c r="C254" s="3" t="s">
        <v>171</v>
      </c>
      <c r="D254" s="3" t="s">
        <v>171</v>
      </c>
      <c r="E254" s="4" t="s">
        <v>178</v>
      </c>
      <c r="F254" s="4" t="s">
        <v>178</v>
      </c>
      <c r="G254" s="10" t="s">
        <v>173</v>
      </c>
      <c r="H254" s="17" t="str">
        <f t="shared" si="13"/>
        <v>NITI</v>
      </c>
      <c r="I254" s="2"/>
      <c r="J254" s="11" t="s">
        <v>173</v>
      </c>
      <c r="K254" s="18" t="str">
        <f t="shared" si="14"/>
        <v>NITI, NV</v>
      </c>
      <c r="L254" s="16" t="s">
        <v>173</v>
      </c>
      <c r="M254" s="20" t="str">
        <f t="shared" si="15"/>
        <v>NITI, NV</v>
      </c>
      <c r="N254" s="8" t="str">
        <f t="shared" si="12"/>
        <v>NITI, NV</v>
      </c>
      <c r="O254" s="2"/>
      <c r="P254" s="3">
        <v>789000</v>
      </c>
      <c r="Q254" s="3">
        <v>399000</v>
      </c>
      <c r="R254" s="3">
        <v>12.5</v>
      </c>
      <c r="S254" s="3" t="s">
        <v>173</v>
      </c>
      <c r="T254" s="2"/>
      <c r="U254" s="3" t="s">
        <v>173</v>
      </c>
      <c r="V254" s="2"/>
      <c r="W254" s="3" t="s">
        <v>173</v>
      </c>
      <c r="X254" s="2"/>
      <c r="Y254" s="3" t="s">
        <v>171</v>
      </c>
      <c r="Z254" s="3" t="s">
        <v>173</v>
      </c>
      <c r="AA254" s="3" t="s">
        <v>173</v>
      </c>
    </row>
    <row r="255" spans="1:27" ht="13.9" customHeight="1">
      <c r="A255" s="2" t="s">
        <v>699</v>
      </c>
      <c r="B255" s="2" t="s">
        <v>700</v>
      </c>
      <c r="C255" s="3" t="s">
        <v>171</v>
      </c>
      <c r="D255" s="3" t="s">
        <v>171</v>
      </c>
      <c r="E255" s="4" t="s">
        <v>178</v>
      </c>
      <c r="F255" s="4" t="s">
        <v>178</v>
      </c>
      <c r="G255" s="10" t="s">
        <v>173</v>
      </c>
      <c r="H255" s="17" t="str">
        <f t="shared" si="13"/>
        <v>NITI</v>
      </c>
      <c r="I255" s="2"/>
      <c r="J255" s="11" t="s">
        <v>173</v>
      </c>
      <c r="K255" s="18" t="str">
        <f t="shared" si="14"/>
        <v>NITI, NV</v>
      </c>
      <c r="L255" s="16" t="s">
        <v>173</v>
      </c>
      <c r="M255" s="20" t="str">
        <f t="shared" si="15"/>
        <v>NITI, NV</v>
      </c>
      <c r="N255" s="8" t="str">
        <f t="shared" si="12"/>
        <v>NITI, NV</v>
      </c>
      <c r="O255" s="2"/>
      <c r="P255" s="3">
        <v>981</v>
      </c>
      <c r="Q255" s="3">
        <v>980</v>
      </c>
      <c r="R255" s="3">
        <v>12.5</v>
      </c>
      <c r="S255" s="3" t="s">
        <v>173</v>
      </c>
      <c r="T255" s="2"/>
      <c r="U255" s="3" t="s">
        <v>173</v>
      </c>
      <c r="V255" s="2"/>
      <c r="W255" s="3" t="s">
        <v>173</v>
      </c>
      <c r="X255" s="2"/>
      <c r="Y255" s="3" t="s">
        <v>171</v>
      </c>
      <c r="Z255" s="3" t="s">
        <v>173</v>
      </c>
      <c r="AA255" s="3" t="s">
        <v>173</v>
      </c>
    </row>
    <row r="256" spans="1:27" ht="13.9" customHeight="1">
      <c r="A256" s="2" t="s">
        <v>701</v>
      </c>
      <c r="B256" s="2" t="s">
        <v>702</v>
      </c>
      <c r="C256" s="3" t="s">
        <v>170</v>
      </c>
      <c r="D256" s="3" t="s">
        <v>170</v>
      </c>
      <c r="E256" s="3" t="s">
        <v>170</v>
      </c>
      <c r="F256" s="3" t="s">
        <v>170</v>
      </c>
      <c r="G256" s="10">
        <v>0.75900000000000001</v>
      </c>
      <c r="H256" s="17">
        <f t="shared" si="13"/>
        <v>0.76</v>
      </c>
      <c r="I256" s="3" t="s">
        <v>181</v>
      </c>
      <c r="J256" s="11">
        <v>25.3</v>
      </c>
      <c r="K256" s="18">
        <f t="shared" si="14"/>
        <v>25</v>
      </c>
      <c r="L256" s="16">
        <v>11.9</v>
      </c>
      <c r="M256" s="20">
        <f t="shared" si="15"/>
        <v>12</v>
      </c>
      <c r="N256" s="8">
        <f t="shared" si="12"/>
        <v>15.789473684210526</v>
      </c>
      <c r="O256" s="3" t="s">
        <v>703</v>
      </c>
      <c r="P256" s="3">
        <v>324000000</v>
      </c>
      <c r="Q256" s="3">
        <v>179000000</v>
      </c>
      <c r="R256" s="3">
        <v>12.5</v>
      </c>
      <c r="S256" s="3">
        <v>3.4</v>
      </c>
      <c r="T256" s="3" t="s">
        <v>174</v>
      </c>
      <c r="U256" s="3">
        <v>3.7000000000000002E-6</v>
      </c>
      <c r="V256" s="3" t="s">
        <v>207</v>
      </c>
      <c r="W256" s="3">
        <v>4.0000000000000001E-3</v>
      </c>
      <c r="X256" s="3" t="s">
        <v>184</v>
      </c>
      <c r="Y256" s="3" t="s">
        <v>171</v>
      </c>
      <c r="Z256" s="3">
        <v>0.75900000000000001</v>
      </c>
      <c r="AA256" s="3">
        <v>4.17</v>
      </c>
    </row>
    <row r="257" spans="1:27" ht="13.9" customHeight="1">
      <c r="A257" s="2" t="s">
        <v>704</v>
      </c>
      <c r="B257" s="2" t="s">
        <v>705</v>
      </c>
      <c r="C257" s="3" t="s">
        <v>170</v>
      </c>
      <c r="D257" s="3" t="s">
        <v>171</v>
      </c>
      <c r="E257" s="4" t="s">
        <v>172</v>
      </c>
      <c r="F257" s="4" t="s">
        <v>172</v>
      </c>
      <c r="G257" s="10" t="s">
        <v>173</v>
      </c>
      <c r="H257" s="17" t="str">
        <f t="shared" si="13"/>
        <v>NITI</v>
      </c>
      <c r="I257" s="2"/>
      <c r="J257" s="11" t="s">
        <v>173</v>
      </c>
      <c r="K257" s="18" t="str">
        <f t="shared" si="14"/>
        <v>NITI</v>
      </c>
      <c r="L257" s="16" t="s">
        <v>173</v>
      </c>
      <c r="M257" s="20" t="str">
        <f t="shared" si="15"/>
        <v>NITI</v>
      </c>
      <c r="N257" s="8" t="str">
        <f t="shared" si="12"/>
        <v>NITI</v>
      </c>
      <c r="O257" s="2"/>
      <c r="P257" s="3">
        <v>110000000</v>
      </c>
      <c r="Q257" s="3">
        <v>55900000</v>
      </c>
      <c r="R257" s="3">
        <v>12.5</v>
      </c>
      <c r="S257" s="3">
        <v>3.4</v>
      </c>
      <c r="T257" s="3" t="s">
        <v>174</v>
      </c>
      <c r="U257" s="3" t="s">
        <v>173</v>
      </c>
      <c r="V257" s="2"/>
      <c r="W257" s="3" t="s">
        <v>173</v>
      </c>
      <c r="X257" s="2"/>
      <c r="Y257" s="3" t="s">
        <v>171</v>
      </c>
      <c r="Z257" s="3" t="s">
        <v>173</v>
      </c>
      <c r="AA257" s="3" t="s">
        <v>173</v>
      </c>
    </row>
    <row r="258" spans="1:27" ht="13.9" customHeight="1">
      <c r="A258" s="2" t="s">
        <v>706</v>
      </c>
      <c r="B258" s="2" t="s">
        <v>707</v>
      </c>
      <c r="C258" s="3" t="s">
        <v>171</v>
      </c>
      <c r="D258" s="3" t="s">
        <v>171</v>
      </c>
      <c r="E258" s="4" t="s">
        <v>178</v>
      </c>
      <c r="F258" s="4" t="s">
        <v>178</v>
      </c>
      <c r="G258" s="10" t="s">
        <v>173</v>
      </c>
      <c r="H258" s="17" t="str">
        <f t="shared" si="13"/>
        <v>NITI</v>
      </c>
      <c r="I258" s="2"/>
      <c r="J258" s="11" t="s">
        <v>173</v>
      </c>
      <c r="K258" s="18" t="str">
        <f t="shared" si="14"/>
        <v>NITI, NV</v>
      </c>
      <c r="L258" s="16" t="s">
        <v>173</v>
      </c>
      <c r="M258" s="20" t="str">
        <f t="shared" si="15"/>
        <v>NITI, NV</v>
      </c>
      <c r="N258" s="8" t="str">
        <f t="shared" si="12"/>
        <v>NITI, NV</v>
      </c>
      <c r="O258" s="2"/>
      <c r="P258" s="3">
        <v>1280000</v>
      </c>
      <c r="Q258" s="3">
        <v>3960</v>
      </c>
      <c r="R258" s="3">
        <v>12.5</v>
      </c>
      <c r="S258" s="3" t="s">
        <v>173</v>
      </c>
      <c r="T258" s="2"/>
      <c r="U258" s="3" t="s">
        <v>173</v>
      </c>
      <c r="V258" s="2"/>
      <c r="W258" s="3" t="s">
        <v>173</v>
      </c>
      <c r="X258" s="2"/>
      <c r="Y258" s="3" t="s">
        <v>171</v>
      </c>
      <c r="Z258" s="3" t="s">
        <v>173</v>
      </c>
      <c r="AA258" s="3" t="s">
        <v>173</v>
      </c>
    </row>
    <row r="259" spans="1:27" ht="13.9" customHeight="1">
      <c r="A259" s="2" t="s">
        <v>708</v>
      </c>
      <c r="B259" s="2" t="s">
        <v>709</v>
      </c>
      <c r="C259" s="3" t="s">
        <v>170</v>
      </c>
      <c r="D259" s="3" t="s">
        <v>170</v>
      </c>
      <c r="E259" s="3" t="s">
        <v>170</v>
      </c>
      <c r="F259" s="3" t="s">
        <v>170</v>
      </c>
      <c r="G259" s="10">
        <v>0.70199999999999996</v>
      </c>
      <c r="H259" s="17">
        <f t="shared" si="13"/>
        <v>0.7</v>
      </c>
      <c r="I259" s="3" t="s">
        <v>181</v>
      </c>
      <c r="J259" s="11">
        <v>23.4</v>
      </c>
      <c r="K259" s="18">
        <f t="shared" si="14"/>
        <v>23</v>
      </c>
      <c r="L259" s="16">
        <v>9.18</v>
      </c>
      <c r="M259" s="20">
        <f t="shared" si="15"/>
        <v>9.1999999999999993</v>
      </c>
      <c r="N259" s="8">
        <f t="shared" si="12"/>
        <v>13.142857142857142</v>
      </c>
      <c r="O259" s="3" t="s">
        <v>182</v>
      </c>
      <c r="P259" s="3">
        <v>203000000</v>
      </c>
      <c r="Q259" s="3">
        <v>214000000</v>
      </c>
      <c r="R259" s="3">
        <v>12.5</v>
      </c>
      <c r="S259" s="3">
        <v>5.3</v>
      </c>
      <c r="T259" s="3" t="s">
        <v>710</v>
      </c>
      <c r="U259" s="3">
        <v>3.9999999999999998E-6</v>
      </c>
      <c r="V259" s="3" t="s">
        <v>184</v>
      </c>
      <c r="W259" s="3">
        <v>0.02</v>
      </c>
      <c r="X259" s="3" t="s">
        <v>184</v>
      </c>
      <c r="Y259" s="3" t="s">
        <v>171</v>
      </c>
      <c r="Z259" s="3">
        <v>0.70199999999999996</v>
      </c>
      <c r="AA259" s="3">
        <v>20.9</v>
      </c>
    </row>
    <row r="260" spans="1:27" ht="13.9" customHeight="1">
      <c r="A260" s="2" t="s">
        <v>711</v>
      </c>
      <c r="B260" s="2" t="s">
        <v>712</v>
      </c>
      <c r="C260" s="3" t="s">
        <v>171</v>
      </c>
      <c r="D260" s="3" t="s">
        <v>170</v>
      </c>
      <c r="E260" s="4" t="s">
        <v>178</v>
      </c>
      <c r="F260" s="4" t="s">
        <v>178</v>
      </c>
      <c r="G260" s="10">
        <v>3.3799999999999997E-2</v>
      </c>
      <c r="H260" s="17">
        <f t="shared" si="13"/>
        <v>3.4000000000000002E-2</v>
      </c>
      <c r="I260" s="2"/>
      <c r="J260" s="11" t="s">
        <v>173</v>
      </c>
      <c r="K260" s="18" t="str">
        <f t="shared" si="14"/>
        <v>NV</v>
      </c>
      <c r="L260" s="16" t="s">
        <v>173</v>
      </c>
      <c r="M260" s="20" t="str">
        <f t="shared" si="15"/>
        <v>NV</v>
      </c>
      <c r="N260" s="8" t="str">
        <f t="shared" si="12"/>
        <v>NV</v>
      </c>
      <c r="O260" s="2"/>
      <c r="P260" s="3">
        <v>187000</v>
      </c>
      <c r="Q260" s="3">
        <v>188000</v>
      </c>
      <c r="R260" s="3">
        <v>12.5</v>
      </c>
      <c r="S260" s="3" t="s">
        <v>173</v>
      </c>
      <c r="T260" s="2"/>
      <c r="U260" s="3">
        <v>8.2999999999999998E-5</v>
      </c>
      <c r="V260" s="3" t="s">
        <v>199</v>
      </c>
      <c r="W260" s="3">
        <v>5.0000000000000001E-4</v>
      </c>
      <c r="X260" s="3" t="s">
        <v>184</v>
      </c>
      <c r="Y260" s="3" t="s">
        <v>171</v>
      </c>
      <c r="Z260" s="3">
        <v>3.3799999999999997E-2</v>
      </c>
      <c r="AA260" s="3">
        <v>0.52100000000000002</v>
      </c>
    </row>
    <row r="261" spans="1:27" ht="13.9" customHeight="1">
      <c r="A261" s="2" t="s">
        <v>713</v>
      </c>
      <c r="B261" s="2" t="s">
        <v>714</v>
      </c>
      <c r="C261" s="3" t="s">
        <v>171</v>
      </c>
      <c r="D261" s="3" t="s">
        <v>171</v>
      </c>
      <c r="E261" s="4" t="s">
        <v>178</v>
      </c>
      <c r="F261" s="4" t="s">
        <v>178</v>
      </c>
      <c r="G261" s="10" t="s">
        <v>173</v>
      </c>
      <c r="H261" s="17" t="str">
        <f t="shared" si="13"/>
        <v>NITI</v>
      </c>
      <c r="I261" s="2"/>
      <c r="J261" s="11" t="s">
        <v>173</v>
      </c>
      <c r="K261" s="18" t="str">
        <f t="shared" si="14"/>
        <v>NITI, NV</v>
      </c>
      <c r="L261" s="16" t="s">
        <v>173</v>
      </c>
      <c r="M261" s="20" t="str">
        <f t="shared" si="15"/>
        <v>NITI, NV</v>
      </c>
      <c r="N261" s="8" t="str">
        <f t="shared" ref="N261:N324" si="16">IF(ISNUMBER(M261)=TRUE, M261/H261, M261)</f>
        <v>NITI, NV</v>
      </c>
      <c r="O261" s="2"/>
      <c r="P261" s="3">
        <v>2040</v>
      </c>
      <c r="Q261" s="3">
        <v>2060</v>
      </c>
      <c r="R261" s="3">
        <v>12.5</v>
      </c>
      <c r="S261" s="3" t="s">
        <v>173</v>
      </c>
      <c r="T261" s="2"/>
      <c r="U261" s="3" t="s">
        <v>173</v>
      </c>
      <c r="V261" s="2"/>
      <c r="W261" s="3" t="s">
        <v>173</v>
      </c>
      <c r="X261" s="2"/>
      <c r="Y261" s="3" t="s">
        <v>171</v>
      </c>
      <c r="Z261" s="3" t="s">
        <v>173</v>
      </c>
      <c r="AA261" s="3" t="s">
        <v>173</v>
      </c>
    </row>
    <row r="262" spans="1:27" ht="13.9" customHeight="1">
      <c r="A262" s="2" t="s">
        <v>715</v>
      </c>
      <c r="B262" s="2" t="s">
        <v>716</v>
      </c>
      <c r="C262" s="3" t="s">
        <v>170</v>
      </c>
      <c r="D262" s="3" t="s">
        <v>170</v>
      </c>
      <c r="E262" s="3" t="s">
        <v>170</v>
      </c>
      <c r="F262" s="3" t="s">
        <v>170</v>
      </c>
      <c r="G262" s="10">
        <v>0.313</v>
      </c>
      <c r="H262" s="17">
        <f t="shared" ref="H262:H325" si="17">IF(ISNUMBER(G262),ROUND(G262,2-(1+INT(LOG10(G262)))),"NITI")</f>
        <v>0.31</v>
      </c>
      <c r="I262" s="3" t="s">
        <v>194</v>
      </c>
      <c r="J262" s="11">
        <v>10.4</v>
      </c>
      <c r="K262" s="18">
        <f t="shared" ref="K262:K325" si="18">IF(ISNUMBER(J262),ROUND(J262,2-(1+INT(LOG10(J262)))),IF(AND(NOT($C262="Yes"),$D262="No"), "NITI, NV",IF(AND($C262="Yes",$D262="No"),"NITI","NV")))</f>
        <v>10</v>
      </c>
      <c r="L262" s="16">
        <v>0.14299999999999999</v>
      </c>
      <c r="M262" s="20">
        <f t="shared" ref="M262:M325" si="19">IF(ISNUMBER(L262),ROUND(L262,2-(1+INT(LOG10(L262)))),IF(AND(NOT($C262="Yes"),$D262="No"), "NITI, NV",IF(AND($C262="Yes",$D262="No"),"NITI","NV")))</f>
        <v>0.14000000000000001</v>
      </c>
      <c r="N262" s="8">
        <f t="shared" si="16"/>
        <v>0.45161290322580649</v>
      </c>
      <c r="O262" s="3" t="s">
        <v>182</v>
      </c>
      <c r="P262" s="3">
        <v>16300000</v>
      </c>
      <c r="Q262" s="3">
        <v>57800000</v>
      </c>
      <c r="R262" s="3">
        <v>12.5</v>
      </c>
      <c r="S262" s="3">
        <v>1</v>
      </c>
      <c r="T262" s="3" t="s">
        <v>174</v>
      </c>
      <c r="U262" s="3" t="s">
        <v>173</v>
      </c>
      <c r="V262" s="2"/>
      <c r="W262" s="3">
        <v>2.9999999999999997E-4</v>
      </c>
      <c r="X262" s="3" t="s">
        <v>191</v>
      </c>
      <c r="Y262" s="3" t="s">
        <v>171</v>
      </c>
      <c r="Z262" s="3" t="s">
        <v>173</v>
      </c>
      <c r="AA262" s="3">
        <v>0.313</v>
      </c>
    </row>
    <row r="263" spans="1:27" ht="13.9" customHeight="1">
      <c r="A263" s="2" t="s">
        <v>717</v>
      </c>
      <c r="B263" s="2" t="s">
        <v>718</v>
      </c>
      <c r="C263" s="3" t="s">
        <v>171</v>
      </c>
      <c r="D263" s="3" t="s">
        <v>170</v>
      </c>
      <c r="E263" s="4" t="s">
        <v>178</v>
      </c>
      <c r="F263" s="4" t="s">
        <v>178</v>
      </c>
      <c r="G263" s="10">
        <v>6.0999999999999997E-4</v>
      </c>
      <c r="H263" s="17">
        <f t="shared" si="17"/>
        <v>6.0999999999999997E-4</v>
      </c>
      <c r="I263" s="2"/>
      <c r="J263" s="11" t="s">
        <v>173</v>
      </c>
      <c r="K263" s="18" t="str">
        <f t="shared" si="18"/>
        <v>NV</v>
      </c>
      <c r="L263" s="16" t="s">
        <v>173</v>
      </c>
      <c r="M263" s="20" t="str">
        <f t="shared" si="19"/>
        <v>NV</v>
      </c>
      <c r="N263" s="8" t="str">
        <f t="shared" si="16"/>
        <v>NV</v>
      </c>
      <c r="O263" s="2"/>
      <c r="P263" s="3">
        <v>121</v>
      </c>
      <c r="Q263" s="3">
        <v>16</v>
      </c>
      <c r="R263" s="3">
        <v>12.5</v>
      </c>
      <c r="S263" s="3" t="s">
        <v>173</v>
      </c>
      <c r="T263" s="2"/>
      <c r="U263" s="3">
        <v>4.5999999999999999E-3</v>
      </c>
      <c r="V263" s="3" t="s">
        <v>184</v>
      </c>
      <c r="W263" s="3" t="s">
        <v>173</v>
      </c>
      <c r="X263" s="2"/>
      <c r="Y263" s="3" t="s">
        <v>171</v>
      </c>
      <c r="Z263" s="3">
        <v>6.0999999999999997E-4</v>
      </c>
      <c r="AA263" s="3" t="s">
        <v>173</v>
      </c>
    </row>
    <row r="264" spans="1:27" ht="13.9" customHeight="1">
      <c r="A264" s="2" t="s">
        <v>719</v>
      </c>
      <c r="B264" s="2" t="s">
        <v>232</v>
      </c>
      <c r="C264" s="3" t="s">
        <v>228</v>
      </c>
      <c r="D264" s="3" t="s">
        <v>170</v>
      </c>
      <c r="E264" s="4" t="s">
        <v>178</v>
      </c>
      <c r="F264" s="4" t="s">
        <v>178</v>
      </c>
      <c r="G264" s="10">
        <v>9.3600000000000003E-3</v>
      </c>
      <c r="H264" s="17">
        <f t="shared" si="17"/>
        <v>9.4000000000000004E-3</v>
      </c>
      <c r="I264" s="2"/>
      <c r="J264" s="11" t="s">
        <v>173</v>
      </c>
      <c r="K264" s="18" t="str">
        <f t="shared" si="18"/>
        <v>NV</v>
      </c>
      <c r="L264" s="16" t="s">
        <v>173</v>
      </c>
      <c r="M264" s="20" t="str">
        <f t="shared" si="19"/>
        <v>NV</v>
      </c>
      <c r="N264" s="8" t="str">
        <f t="shared" si="16"/>
        <v>NV</v>
      </c>
      <c r="O264" s="2"/>
      <c r="P264" s="3" t="s">
        <v>173</v>
      </c>
      <c r="Q264" s="3" t="s">
        <v>173</v>
      </c>
      <c r="R264" s="3">
        <v>12.5</v>
      </c>
      <c r="S264" s="3" t="s">
        <v>173</v>
      </c>
      <c r="T264" s="2"/>
      <c r="U264" s="3">
        <v>2.9999999999999997E-4</v>
      </c>
      <c r="V264" s="3" t="s">
        <v>199</v>
      </c>
      <c r="W264" s="3">
        <v>5.0000000000000001E-3</v>
      </c>
      <c r="X264" s="3" t="s">
        <v>184</v>
      </c>
      <c r="Y264" s="3" t="s">
        <v>171</v>
      </c>
      <c r="Z264" s="3">
        <v>9.3600000000000003E-3</v>
      </c>
      <c r="AA264" s="3">
        <v>5.21</v>
      </c>
    </row>
    <row r="265" spans="1:27" ht="13.9" customHeight="1">
      <c r="A265" s="2" t="s">
        <v>720</v>
      </c>
      <c r="B265" s="2" t="s">
        <v>721</v>
      </c>
      <c r="C265" s="3" t="s">
        <v>171</v>
      </c>
      <c r="D265" s="3" t="s">
        <v>170</v>
      </c>
      <c r="E265" s="4" t="s">
        <v>178</v>
      </c>
      <c r="F265" s="4" t="s">
        <v>178</v>
      </c>
      <c r="G265" s="10">
        <v>0.20899999999999999</v>
      </c>
      <c r="H265" s="17">
        <f t="shared" si="17"/>
        <v>0.21</v>
      </c>
      <c r="I265" s="2"/>
      <c r="J265" s="11" t="s">
        <v>173</v>
      </c>
      <c r="K265" s="18" t="str">
        <f t="shared" si="18"/>
        <v>NV</v>
      </c>
      <c r="L265" s="16" t="s">
        <v>173</v>
      </c>
      <c r="M265" s="20" t="str">
        <f t="shared" si="19"/>
        <v>NV</v>
      </c>
      <c r="N265" s="8" t="str">
        <f t="shared" si="16"/>
        <v>NV</v>
      </c>
      <c r="O265" s="2"/>
      <c r="P265" s="3">
        <v>1580</v>
      </c>
      <c r="Q265" s="3">
        <v>325</v>
      </c>
      <c r="R265" s="3">
        <v>12.5</v>
      </c>
      <c r="S265" s="3">
        <v>2</v>
      </c>
      <c r="T265" s="3" t="s">
        <v>183</v>
      </c>
      <c r="U265" s="3" t="s">
        <v>173</v>
      </c>
      <c r="V265" s="2"/>
      <c r="W265" s="3">
        <v>2.0000000000000001E-4</v>
      </c>
      <c r="X265" s="3" t="s">
        <v>207</v>
      </c>
      <c r="Y265" s="3" t="s">
        <v>171</v>
      </c>
      <c r="Z265" s="3" t="s">
        <v>173</v>
      </c>
      <c r="AA265" s="3">
        <v>0.20899999999999999</v>
      </c>
    </row>
    <row r="266" spans="1:27" ht="13.9" customHeight="1">
      <c r="A266" s="2" t="s">
        <v>722</v>
      </c>
      <c r="B266" s="2" t="s">
        <v>723</v>
      </c>
      <c r="C266" s="3" t="s">
        <v>171</v>
      </c>
      <c r="D266" s="3" t="s">
        <v>171</v>
      </c>
      <c r="E266" s="4" t="s">
        <v>178</v>
      </c>
      <c r="F266" s="4" t="s">
        <v>178</v>
      </c>
      <c r="G266" s="10" t="s">
        <v>173</v>
      </c>
      <c r="H266" s="17" t="str">
        <f t="shared" si="17"/>
        <v>NITI</v>
      </c>
      <c r="I266" s="2"/>
      <c r="J266" s="11" t="s">
        <v>173</v>
      </c>
      <c r="K266" s="18" t="str">
        <f t="shared" si="18"/>
        <v>NITI, NV</v>
      </c>
      <c r="L266" s="16" t="s">
        <v>173</v>
      </c>
      <c r="M266" s="20" t="str">
        <f t="shared" si="19"/>
        <v>NITI, NV</v>
      </c>
      <c r="N266" s="8" t="str">
        <f t="shared" si="16"/>
        <v>NITI, NV</v>
      </c>
      <c r="O266" s="2"/>
      <c r="P266" s="3">
        <v>25100</v>
      </c>
      <c r="Q266" s="3">
        <v>6650</v>
      </c>
      <c r="R266" s="3">
        <v>12.5</v>
      </c>
      <c r="S266" s="3">
        <v>0.7</v>
      </c>
      <c r="T266" s="3" t="s">
        <v>183</v>
      </c>
      <c r="U266" s="3" t="s">
        <v>173</v>
      </c>
      <c r="V266" s="2"/>
      <c r="W266" s="3" t="s">
        <v>173</v>
      </c>
      <c r="X266" s="2"/>
      <c r="Y266" s="3" t="s">
        <v>171</v>
      </c>
      <c r="Z266" s="3" t="s">
        <v>173</v>
      </c>
      <c r="AA266" s="3" t="s">
        <v>173</v>
      </c>
    </row>
    <row r="267" spans="1:27" ht="13.9" customHeight="1">
      <c r="A267" s="2" t="s">
        <v>724</v>
      </c>
      <c r="B267" s="2" t="s">
        <v>725</v>
      </c>
      <c r="C267" s="3" t="s">
        <v>171</v>
      </c>
      <c r="D267" s="3" t="s">
        <v>170</v>
      </c>
      <c r="E267" s="4" t="s">
        <v>178</v>
      </c>
      <c r="F267" s="4" t="s">
        <v>178</v>
      </c>
      <c r="G267" s="10">
        <v>0.104</v>
      </c>
      <c r="H267" s="17">
        <f t="shared" si="17"/>
        <v>0.1</v>
      </c>
      <c r="I267" s="2"/>
      <c r="J267" s="11" t="s">
        <v>173</v>
      </c>
      <c r="K267" s="18" t="str">
        <f t="shared" si="18"/>
        <v>NV</v>
      </c>
      <c r="L267" s="16" t="s">
        <v>173</v>
      </c>
      <c r="M267" s="20" t="str">
        <f t="shared" si="19"/>
        <v>NV</v>
      </c>
      <c r="N267" s="8" t="str">
        <f t="shared" si="16"/>
        <v>NV</v>
      </c>
      <c r="O267" s="2"/>
      <c r="P267" s="3">
        <v>191000</v>
      </c>
      <c r="Q267" s="3">
        <v>83000</v>
      </c>
      <c r="R267" s="3">
        <v>12.5</v>
      </c>
      <c r="S267" s="3">
        <v>0.9</v>
      </c>
      <c r="T267" s="3" t="s">
        <v>174</v>
      </c>
      <c r="U267" s="3" t="s">
        <v>173</v>
      </c>
      <c r="V267" s="2"/>
      <c r="W267" s="3">
        <v>1E-4</v>
      </c>
      <c r="X267" s="3" t="s">
        <v>207</v>
      </c>
      <c r="Y267" s="3" t="s">
        <v>171</v>
      </c>
      <c r="Z267" s="3" t="s">
        <v>173</v>
      </c>
      <c r="AA267" s="3">
        <v>0.104</v>
      </c>
    </row>
    <row r="268" spans="1:27" ht="13.9" customHeight="1">
      <c r="A268" s="2" t="s">
        <v>726</v>
      </c>
      <c r="B268" s="2" t="s">
        <v>727</v>
      </c>
      <c r="C268" s="3" t="s">
        <v>171</v>
      </c>
      <c r="D268" s="3" t="s">
        <v>170</v>
      </c>
      <c r="E268" s="4" t="s">
        <v>178</v>
      </c>
      <c r="F268" s="4" t="s">
        <v>178</v>
      </c>
      <c r="G268" s="10">
        <v>0.313</v>
      </c>
      <c r="H268" s="17">
        <f t="shared" si="17"/>
        <v>0.31</v>
      </c>
      <c r="I268" s="2"/>
      <c r="J268" s="11" t="s">
        <v>173</v>
      </c>
      <c r="K268" s="18" t="str">
        <f t="shared" si="18"/>
        <v>NV</v>
      </c>
      <c r="L268" s="16" t="s">
        <v>173</v>
      </c>
      <c r="M268" s="20" t="str">
        <f t="shared" si="19"/>
        <v>NV</v>
      </c>
      <c r="N268" s="8" t="str">
        <f t="shared" si="16"/>
        <v>NV</v>
      </c>
      <c r="O268" s="2"/>
      <c r="P268" s="3">
        <v>909000</v>
      </c>
      <c r="Q268" s="3">
        <v>320000</v>
      </c>
      <c r="R268" s="3">
        <v>12.5</v>
      </c>
      <c r="S268" s="3">
        <v>1.2</v>
      </c>
      <c r="T268" s="3" t="s">
        <v>174</v>
      </c>
      <c r="U268" s="3" t="s">
        <v>173</v>
      </c>
      <c r="V268" s="2"/>
      <c r="W268" s="3">
        <v>2.9999999999999997E-4</v>
      </c>
      <c r="X268" s="3" t="s">
        <v>207</v>
      </c>
      <c r="Y268" s="3" t="s">
        <v>171</v>
      </c>
      <c r="Z268" s="3" t="s">
        <v>173</v>
      </c>
      <c r="AA268" s="3">
        <v>0.313</v>
      </c>
    </row>
    <row r="269" spans="1:27" ht="13.9" customHeight="1">
      <c r="A269" s="2" t="s">
        <v>728</v>
      </c>
      <c r="B269" s="2" t="s">
        <v>729</v>
      </c>
      <c r="C269" s="3" t="s">
        <v>170</v>
      </c>
      <c r="D269" s="3" t="s">
        <v>171</v>
      </c>
      <c r="E269" s="4" t="s">
        <v>172</v>
      </c>
      <c r="F269" s="4" t="s">
        <v>172</v>
      </c>
      <c r="G269" s="10" t="s">
        <v>173</v>
      </c>
      <c r="H269" s="17" t="str">
        <f t="shared" si="17"/>
        <v>NITI</v>
      </c>
      <c r="I269" s="2"/>
      <c r="J269" s="11" t="s">
        <v>173</v>
      </c>
      <c r="K269" s="18" t="str">
        <f t="shared" si="18"/>
        <v>NITI</v>
      </c>
      <c r="L269" s="16" t="s">
        <v>173</v>
      </c>
      <c r="M269" s="20" t="str">
        <f t="shared" si="19"/>
        <v>NITI</v>
      </c>
      <c r="N269" s="8" t="str">
        <f t="shared" si="16"/>
        <v>NITI</v>
      </c>
      <c r="O269" s="2"/>
      <c r="P269" s="3">
        <v>6580000</v>
      </c>
      <c r="Q269" s="3">
        <v>1950000</v>
      </c>
      <c r="R269" s="3">
        <v>12.5</v>
      </c>
      <c r="S269" s="3" t="s">
        <v>173</v>
      </c>
      <c r="T269" s="2"/>
      <c r="U269" s="3" t="s">
        <v>173</v>
      </c>
      <c r="V269" s="2"/>
      <c r="W269" s="3" t="s">
        <v>173</v>
      </c>
      <c r="X269" s="2"/>
      <c r="Y269" s="3" t="s">
        <v>171</v>
      </c>
      <c r="Z269" s="3" t="s">
        <v>173</v>
      </c>
      <c r="AA269" s="3" t="s">
        <v>173</v>
      </c>
    </row>
    <row r="270" spans="1:27" ht="13.9" customHeight="1">
      <c r="A270" s="2" t="s">
        <v>730</v>
      </c>
      <c r="B270" s="2" t="s">
        <v>731</v>
      </c>
      <c r="C270" s="3" t="s">
        <v>171</v>
      </c>
      <c r="D270" s="3" t="s">
        <v>170</v>
      </c>
      <c r="E270" s="4" t="s">
        <v>178</v>
      </c>
      <c r="F270" s="4" t="s">
        <v>178</v>
      </c>
      <c r="G270" s="10">
        <v>2.8099999999999999E-5</v>
      </c>
      <c r="H270" s="17">
        <f t="shared" si="17"/>
        <v>2.8E-5</v>
      </c>
      <c r="I270" s="2"/>
      <c r="J270" s="11" t="s">
        <v>173</v>
      </c>
      <c r="K270" s="18" t="str">
        <f t="shared" si="18"/>
        <v>NV</v>
      </c>
      <c r="L270" s="16" t="s">
        <v>173</v>
      </c>
      <c r="M270" s="20" t="str">
        <f t="shared" si="19"/>
        <v>NV</v>
      </c>
      <c r="N270" s="8" t="str">
        <f t="shared" si="16"/>
        <v>NV</v>
      </c>
      <c r="O270" s="2"/>
      <c r="P270" s="3">
        <v>0.20399999999999999</v>
      </c>
      <c r="Q270" s="3">
        <v>2.8500000000000001E-3</v>
      </c>
      <c r="R270" s="3">
        <v>12.5</v>
      </c>
      <c r="S270" s="3" t="s">
        <v>173</v>
      </c>
      <c r="T270" s="2"/>
      <c r="U270" s="3">
        <v>0.1</v>
      </c>
      <c r="V270" s="3" t="s">
        <v>199</v>
      </c>
      <c r="W270" s="3" t="s">
        <v>173</v>
      </c>
      <c r="X270" s="2"/>
      <c r="Y270" s="3" t="s">
        <v>171</v>
      </c>
      <c r="Z270" s="3">
        <v>2.8099999999999999E-5</v>
      </c>
      <c r="AA270" s="3" t="s">
        <v>173</v>
      </c>
    </row>
    <row r="271" spans="1:27" ht="13.9" customHeight="1">
      <c r="A271" s="2" t="s">
        <v>732</v>
      </c>
      <c r="B271" s="2" t="s">
        <v>733</v>
      </c>
      <c r="C271" s="3" t="s">
        <v>171</v>
      </c>
      <c r="D271" s="3" t="s">
        <v>171</v>
      </c>
      <c r="E271" s="4" t="s">
        <v>178</v>
      </c>
      <c r="F271" s="4" t="s">
        <v>178</v>
      </c>
      <c r="G271" s="10" t="s">
        <v>173</v>
      </c>
      <c r="H271" s="17" t="str">
        <f t="shared" si="17"/>
        <v>NITI</v>
      </c>
      <c r="I271" s="2"/>
      <c r="J271" s="11" t="s">
        <v>173</v>
      </c>
      <c r="K271" s="18" t="str">
        <f t="shared" si="18"/>
        <v>NITI, NV</v>
      </c>
      <c r="L271" s="16" t="s">
        <v>173</v>
      </c>
      <c r="M271" s="20" t="str">
        <f t="shared" si="19"/>
        <v>NITI, NV</v>
      </c>
      <c r="N271" s="8" t="str">
        <f t="shared" si="16"/>
        <v>NITI, NV</v>
      </c>
      <c r="O271" s="2"/>
      <c r="P271" s="3">
        <v>7.9300000000000003E-5</v>
      </c>
      <c r="Q271" s="3" t="s">
        <v>173</v>
      </c>
      <c r="R271" s="3">
        <v>12.5</v>
      </c>
      <c r="S271" s="3" t="s">
        <v>173</v>
      </c>
      <c r="T271" s="2"/>
      <c r="U271" s="3" t="s">
        <v>173</v>
      </c>
      <c r="V271" s="2"/>
      <c r="W271" s="3" t="s">
        <v>173</v>
      </c>
      <c r="X271" s="2"/>
      <c r="Y271" s="3" t="s">
        <v>171</v>
      </c>
      <c r="Z271" s="3" t="s">
        <v>173</v>
      </c>
      <c r="AA271" s="3" t="s">
        <v>173</v>
      </c>
    </row>
    <row r="272" spans="1:27" ht="13.9" customHeight="1">
      <c r="A272" s="2" t="s">
        <v>734</v>
      </c>
      <c r="B272" s="2" t="s">
        <v>735</v>
      </c>
      <c r="C272" s="3" t="s">
        <v>171</v>
      </c>
      <c r="D272" s="3" t="s">
        <v>171</v>
      </c>
      <c r="E272" s="4" t="s">
        <v>178</v>
      </c>
      <c r="F272" s="4" t="s">
        <v>178</v>
      </c>
      <c r="G272" s="10" t="s">
        <v>173</v>
      </c>
      <c r="H272" s="17" t="str">
        <f t="shared" si="17"/>
        <v>NITI</v>
      </c>
      <c r="I272" s="2"/>
      <c r="J272" s="11" t="s">
        <v>173</v>
      </c>
      <c r="K272" s="18" t="str">
        <f t="shared" si="18"/>
        <v>NITI, NV</v>
      </c>
      <c r="L272" s="16" t="s">
        <v>173</v>
      </c>
      <c r="M272" s="20" t="str">
        <f t="shared" si="19"/>
        <v>NITI, NV</v>
      </c>
      <c r="N272" s="8" t="str">
        <f t="shared" si="16"/>
        <v>NITI, NV</v>
      </c>
      <c r="O272" s="2"/>
      <c r="P272" s="3">
        <v>1.4999999999999999E-2</v>
      </c>
      <c r="Q272" s="3">
        <v>1.4999999999999999E-2</v>
      </c>
      <c r="R272" s="3">
        <v>12.5</v>
      </c>
      <c r="S272" s="3" t="s">
        <v>173</v>
      </c>
      <c r="T272" s="2"/>
      <c r="U272" s="3" t="s">
        <v>173</v>
      </c>
      <c r="V272" s="2"/>
      <c r="W272" s="3" t="s">
        <v>173</v>
      </c>
      <c r="X272" s="2"/>
      <c r="Y272" s="3" t="s">
        <v>171</v>
      </c>
      <c r="Z272" s="3" t="s">
        <v>173</v>
      </c>
      <c r="AA272" s="3" t="s">
        <v>173</v>
      </c>
    </row>
    <row r="273" spans="1:28" ht="13.9" customHeight="1">
      <c r="A273" s="2" t="s">
        <v>736</v>
      </c>
      <c r="B273" s="2" t="s">
        <v>737</v>
      </c>
      <c r="C273" s="3" t="s">
        <v>170</v>
      </c>
      <c r="D273" s="3" t="s">
        <v>170</v>
      </c>
      <c r="E273" s="3" t="s">
        <v>170</v>
      </c>
      <c r="F273" s="3" t="s">
        <v>170</v>
      </c>
      <c r="G273" s="10">
        <v>41700</v>
      </c>
      <c r="H273" s="17">
        <f t="shared" si="17"/>
        <v>42000</v>
      </c>
      <c r="I273" s="3" t="s">
        <v>194</v>
      </c>
      <c r="J273" s="11">
        <v>1390000</v>
      </c>
      <c r="K273" s="18">
        <f t="shared" si="18"/>
        <v>1400000</v>
      </c>
      <c r="L273" s="16">
        <v>67700</v>
      </c>
      <c r="M273" s="20">
        <f t="shared" si="19"/>
        <v>68000</v>
      </c>
      <c r="N273" s="8">
        <f t="shared" si="16"/>
        <v>1.6190476190476191</v>
      </c>
      <c r="O273" s="3" t="s">
        <v>182</v>
      </c>
      <c r="P273" s="3">
        <v>16200000000</v>
      </c>
      <c r="Q273" s="3">
        <v>1970000000</v>
      </c>
      <c r="R273" s="3">
        <v>12.5</v>
      </c>
      <c r="S273" s="3">
        <v>3.7</v>
      </c>
      <c r="T273" s="3" t="s">
        <v>174</v>
      </c>
      <c r="U273" s="3" t="s">
        <v>173</v>
      </c>
      <c r="V273" s="2"/>
      <c r="W273" s="3">
        <v>40</v>
      </c>
      <c r="X273" s="3" t="s">
        <v>184</v>
      </c>
      <c r="Y273" s="3" t="s">
        <v>171</v>
      </c>
      <c r="Z273" s="3" t="s">
        <v>173</v>
      </c>
      <c r="AA273" s="3">
        <v>41700</v>
      </c>
    </row>
    <row r="274" spans="1:28" ht="13.9" customHeight="1">
      <c r="A274" s="2" t="s">
        <v>738</v>
      </c>
      <c r="B274" s="2" t="s">
        <v>739</v>
      </c>
      <c r="C274" s="3" t="s">
        <v>170</v>
      </c>
      <c r="D274" s="3" t="s">
        <v>170</v>
      </c>
      <c r="E274" s="3" t="s">
        <v>170</v>
      </c>
      <c r="F274" s="3" t="s">
        <v>170</v>
      </c>
      <c r="G274" s="10">
        <v>31300</v>
      </c>
      <c r="H274" s="17">
        <f t="shared" si="17"/>
        <v>31000</v>
      </c>
      <c r="I274" s="3" t="s">
        <v>194</v>
      </c>
      <c r="J274" s="11">
        <v>1040000</v>
      </c>
      <c r="K274" s="18">
        <f t="shared" si="18"/>
        <v>1000000</v>
      </c>
      <c r="L274" s="16">
        <v>2100</v>
      </c>
      <c r="M274" s="20">
        <f t="shared" si="19"/>
        <v>2100</v>
      </c>
      <c r="N274" s="8">
        <f t="shared" si="16"/>
        <v>6.7741935483870974E-2</v>
      </c>
      <c r="O274" s="3" t="s">
        <v>182</v>
      </c>
      <c r="P274" s="3">
        <v>7750000000</v>
      </c>
      <c r="Q274" s="3">
        <v>2370000000</v>
      </c>
      <c r="R274" s="3">
        <v>12.5</v>
      </c>
      <c r="S274" s="3" t="s">
        <v>173</v>
      </c>
      <c r="T274" s="2"/>
      <c r="U274" s="3" t="s">
        <v>173</v>
      </c>
      <c r="V274" s="2"/>
      <c r="W274" s="3">
        <v>30</v>
      </c>
      <c r="X274" s="3" t="s">
        <v>191</v>
      </c>
      <c r="Y274" s="3" t="s">
        <v>171</v>
      </c>
      <c r="Z274" s="3" t="s">
        <v>173</v>
      </c>
      <c r="AA274" s="3">
        <v>31300</v>
      </c>
    </row>
    <row r="275" spans="1:28" ht="13.9" customHeight="1">
      <c r="A275" s="2" t="s">
        <v>740</v>
      </c>
      <c r="B275" s="2" t="s">
        <v>741</v>
      </c>
      <c r="C275" s="3" t="s">
        <v>170</v>
      </c>
      <c r="D275" s="3" t="s">
        <v>170</v>
      </c>
      <c r="E275" s="3" t="s">
        <v>170</v>
      </c>
      <c r="F275" s="3" t="s">
        <v>170</v>
      </c>
      <c r="G275" s="10">
        <v>0.216</v>
      </c>
      <c r="H275" s="17">
        <f t="shared" si="17"/>
        <v>0.22</v>
      </c>
      <c r="I275" s="3" t="s">
        <v>181</v>
      </c>
      <c r="J275" s="11">
        <v>7.2</v>
      </c>
      <c r="K275" s="18">
        <f t="shared" si="18"/>
        <v>7.2</v>
      </c>
      <c r="L275" s="16">
        <v>1110</v>
      </c>
      <c r="M275" s="20">
        <f t="shared" si="19"/>
        <v>1100</v>
      </c>
      <c r="N275" s="8">
        <f t="shared" si="16"/>
        <v>5000</v>
      </c>
      <c r="O275" s="3" t="s">
        <v>182</v>
      </c>
      <c r="P275" s="3">
        <v>495000</v>
      </c>
      <c r="Q275" s="3">
        <v>11100</v>
      </c>
      <c r="R275" s="3">
        <v>12.5</v>
      </c>
      <c r="S275" s="3" t="s">
        <v>173</v>
      </c>
      <c r="T275" s="2"/>
      <c r="U275" s="3">
        <v>1.2999999999999999E-5</v>
      </c>
      <c r="V275" s="3" t="s">
        <v>199</v>
      </c>
      <c r="W275" s="3" t="s">
        <v>173</v>
      </c>
      <c r="X275" s="2"/>
      <c r="Y275" s="3" t="s">
        <v>171</v>
      </c>
      <c r="Z275" s="3">
        <v>0.216</v>
      </c>
      <c r="AA275" s="3" t="s">
        <v>173</v>
      </c>
    </row>
    <row r="276" spans="1:28" ht="13.9" customHeight="1">
      <c r="A276" s="2" t="s">
        <v>742</v>
      </c>
      <c r="B276" s="2" t="s">
        <v>743</v>
      </c>
      <c r="C276" s="3" t="s">
        <v>170</v>
      </c>
      <c r="D276" s="3" t="s">
        <v>170</v>
      </c>
      <c r="E276" s="3" t="s">
        <v>170</v>
      </c>
      <c r="F276" s="3" t="s">
        <v>170</v>
      </c>
      <c r="G276" s="10">
        <v>730</v>
      </c>
      <c r="H276" s="17">
        <f t="shared" si="17"/>
        <v>730</v>
      </c>
      <c r="I276" s="3" t="s">
        <v>194</v>
      </c>
      <c r="J276" s="11">
        <v>24300</v>
      </c>
      <c r="K276" s="18">
        <f t="shared" si="18"/>
        <v>24000</v>
      </c>
      <c r="L276" s="16">
        <v>11900</v>
      </c>
      <c r="M276" s="20">
        <f t="shared" si="19"/>
        <v>12000</v>
      </c>
      <c r="N276" s="8">
        <f t="shared" si="16"/>
        <v>16.438356164383563</v>
      </c>
      <c r="O276" s="3" t="s">
        <v>182</v>
      </c>
      <c r="P276" s="3">
        <v>819000000</v>
      </c>
      <c r="Q276" s="3">
        <v>539000000</v>
      </c>
      <c r="R276" s="3">
        <v>12.5</v>
      </c>
      <c r="S276" s="3">
        <v>1.4</v>
      </c>
      <c r="T276" s="3" t="s">
        <v>183</v>
      </c>
      <c r="U276" s="3" t="s">
        <v>173</v>
      </c>
      <c r="V276" s="2"/>
      <c r="W276" s="3">
        <v>0.7</v>
      </c>
      <c r="X276" s="3" t="s">
        <v>207</v>
      </c>
      <c r="Y276" s="3" t="s">
        <v>171</v>
      </c>
      <c r="Z276" s="3" t="s">
        <v>173</v>
      </c>
      <c r="AA276" s="3">
        <v>730</v>
      </c>
    </row>
    <row r="277" spans="1:28" ht="13.9" customHeight="1">
      <c r="A277" s="2" t="s">
        <v>744</v>
      </c>
      <c r="B277" s="2" t="s">
        <v>745</v>
      </c>
      <c r="C277" s="3" t="s">
        <v>170</v>
      </c>
      <c r="D277" s="3" t="s">
        <v>171</v>
      </c>
      <c r="E277" s="4" t="s">
        <v>172</v>
      </c>
      <c r="F277" s="4" t="s">
        <v>172</v>
      </c>
      <c r="G277" s="10" t="s">
        <v>173</v>
      </c>
      <c r="H277" s="17" t="str">
        <f t="shared" si="17"/>
        <v>NITI</v>
      </c>
      <c r="I277" s="2"/>
      <c r="J277" s="11" t="s">
        <v>173</v>
      </c>
      <c r="K277" s="18" t="str">
        <f t="shared" si="18"/>
        <v>NITI</v>
      </c>
      <c r="L277" s="16" t="s">
        <v>173</v>
      </c>
      <c r="M277" s="20" t="str">
        <f t="shared" si="19"/>
        <v>NITI</v>
      </c>
      <c r="N277" s="8" t="str">
        <f t="shared" si="16"/>
        <v>NITI</v>
      </c>
      <c r="O277" s="2"/>
      <c r="P277" s="3">
        <v>2210000</v>
      </c>
      <c r="Q277" s="3">
        <v>1200000</v>
      </c>
      <c r="R277" s="3">
        <v>12.5</v>
      </c>
      <c r="S277" s="3" t="s">
        <v>173</v>
      </c>
      <c r="T277" s="2"/>
      <c r="U277" s="3" t="s">
        <v>173</v>
      </c>
      <c r="V277" s="2"/>
      <c r="W277" s="3" t="s">
        <v>173</v>
      </c>
      <c r="X277" s="2"/>
      <c r="Y277" s="3" t="s">
        <v>171</v>
      </c>
      <c r="Z277" s="3" t="s">
        <v>173</v>
      </c>
      <c r="AA277" s="3" t="s">
        <v>173</v>
      </c>
    </row>
    <row r="278" spans="1:28" ht="13.9" customHeight="1">
      <c r="A278" s="2" t="s">
        <v>746</v>
      </c>
      <c r="B278" s="2" t="s">
        <v>747</v>
      </c>
      <c r="C278" s="3" t="s">
        <v>171</v>
      </c>
      <c r="D278" s="3" t="s">
        <v>171</v>
      </c>
      <c r="E278" s="4" t="s">
        <v>178</v>
      </c>
      <c r="F278" s="4" t="s">
        <v>178</v>
      </c>
      <c r="G278" s="10" t="s">
        <v>173</v>
      </c>
      <c r="H278" s="17" t="str">
        <f t="shared" si="17"/>
        <v>NITI</v>
      </c>
      <c r="I278" s="2"/>
      <c r="J278" s="11" t="s">
        <v>173</v>
      </c>
      <c r="K278" s="18" t="str">
        <f t="shared" si="18"/>
        <v>NITI, NV</v>
      </c>
      <c r="L278" s="16" t="s">
        <v>173</v>
      </c>
      <c r="M278" s="20" t="str">
        <f t="shared" si="19"/>
        <v>NITI, NV</v>
      </c>
      <c r="N278" s="8" t="str">
        <f t="shared" si="16"/>
        <v>NITI, NV</v>
      </c>
      <c r="O278" s="2"/>
      <c r="P278" s="3">
        <v>4.33</v>
      </c>
      <c r="Q278" s="3">
        <v>4.33</v>
      </c>
      <c r="R278" s="3">
        <v>12.5</v>
      </c>
      <c r="S278" s="3" t="s">
        <v>173</v>
      </c>
      <c r="T278" s="2"/>
      <c r="U278" s="3" t="s">
        <v>173</v>
      </c>
      <c r="V278" s="2"/>
      <c r="W278" s="3" t="s">
        <v>173</v>
      </c>
      <c r="X278" s="2"/>
      <c r="Y278" s="3" t="s">
        <v>171</v>
      </c>
      <c r="Z278" s="3" t="s">
        <v>173</v>
      </c>
      <c r="AA278" s="3" t="s">
        <v>173</v>
      </c>
    </row>
    <row r="279" spans="1:28" ht="13.9" customHeight="1">
      <c r="A279" s="2" t="s">
        <v>748</v>
      </c>
      <c r="B279" s="2" t="s">
        <v>749</v>
      </c>
      <c r="C279" s="3" t="s">
        <v>171</v>
      </c>
      <c r="D279" s="3" t="s">
        <v>171</v>
      </c>
      <c r="E279" s="4" t="s">
        <v>178</v>
      </c>
      <c r="F279" s="4" t="s">
        <v>178</v>
      </c>
      <c r="G279" s="10" t="s">
        <v>173</v>
      </c>
      <c r="H279" s="17" t="str">
        <f t="shared" si="17"/>
        <v>NITI</v>
      </c>
      <c r="I279" s="2"/>
      <c r="J279" s="11" t="s">
        <v>173</v>
      </c>
      <c r="K279" s="18" t="str">
        <f t="shared" si="18"/>
        <v>NITI, NV</v>
      </c>
      <c r="L279" s="16" t="s">
        <v>173</v>
      </c>
      <c r="M279" s="20" t="str">
        <f t="shared" si="19"/>
        <v>NITI, NV</v>
      </c>
      <c r="N279" s="8" t="str">
        <f t="shared" si="16"/>
        <v>NITI, NV</v>
      </c>
      <c r="O279" s="2"/>
      <c r="P279" s="3">
        <v>231</v>
      </c>
      <c r="Q279" s="3">
        <v>231</v>
      </c>
      <c r="R279" s="3">
        <v>12.5</v>
      </c>
      <c r="S279" s="3" t="s">
        <v>173</v>
      </c>
      <c r="T279" s="2"/>
      <c r="U279" s="3" t="s">
        <v>173</v>
      </c>
      <c r="V279" s="2"/>
      <c r="W279" s="3" t="s">
        <v>173</v>
      </c>
      <c r="X279" s="2"/>
      <c r="Y279" s="3" t="s">
        <v>171</v>
      </c>
      <c r="Z279" s="3" t="s">
        <v>173</v>
      </c>
      <c r="AA279" s="3" t="s">
        <v>173</v>
      </c>
    </row>
    <row r="280" spans="1:28" ht="13.9" customHeight="1">
      <c r="A280" s="2" t="s">
        <v>750</v>
      </c>
      <c r="B280" s="2" t="s">
        <v>751</v>
      </c>
      <c r="C280" s="3" t="s">
        <v>171</v>
      </c>
      <c r="D280" s="3" t="s">
        <v>170</v>
      </c>
      <c r="E280" s="4" t="s">
        <v>178</v>
      </c>
      <c r="F280" s="4" t="s">
        <v>178</v>
      </c>
      <c r="G280" s="10">
        <v>2.0100000000000001E-5</v>
      </c>
      <c r="H280" s="17">
        <f t="shared" si="17"/>
        <v>2.0000000000000002E-5</v>
      </c>
      <c r="I280" s="2"/>
      <c r="J280" s="11" t="s">
        <v>173</v>
      </c>
      <c r="K280" s="18" t="str">
        <f t="shared" si="18"/>
        <v>NV</v>
      </c>
      <c r="L280" s="16" t="s">
        <v>173</v>
      </c>
      <c r="M280" s="20" t="str">
        <f t="shared" si="19"/>
        <v>NV</v>
      </c>
      <c r="N280" s="8" t="str">
        <f t="shared" si="16"/>
        <v>NV</v>
      </c>
      <c r="O280" s="2"/>
      <c r="P280" s="3">
        <v>1.64</v>
      </c>
      <c r="Q280" s="3">
        <v>0.115</v>
      </c>
      <c r="R280" s="3">
        <v>12.5</v>
      </c>
      <c r="S280" s="3" t="s">
        <v>173</v>
      </c>
      <c r="T280" s="2"/>
      <c r="U280" s="3">
        <v>0.14000000000000001</v>
      </c>
      <c r="V280" s="3" t="s">
        <v>199</v>
      </c>
      <c r="W280" s="3" t="s">
        <v>173</v>
      </c>
      <c r="X280" s="2"/>
      <c r="Y280" s="3" t="s">
        <v>171</v>
      </c>
      <c r="Z280" s="3">
        <v>2.0100000000000001E-5</v>
      </c>
      <c r="AA280" s="3" t="s">
        <v>173</v>
      </c>
    </row>
    <row r="281" spans="1:28" ht="13.9" customHeight="1">
      <c r="A281" s="2" t="s">
        <v>752</v>
      </c>
      <c r="B281" s="2" t="s">
        <v>753</v>
      </c>
      <c r="C281" s="3" t="s">
        <v>171</v>
      </c>
      <c r="D281" s="3" t="s">
        <v>171</v>
      </c>
      <c r="E281" s="4" t="s">
        <v>178</v>
      </c>
      <c r="F281" s="4" t="s">
        <v>178</v>
      </c>
      <c r="G281" s="10" t="s">
        <v>173</v>
      </c>
      <c r="H281" s="17" t="str">
        <f t="shared" si="17"/>
        <v>NITI</v>
      </c>
      <c r="I281" s="2"/>
      <c r="J281" s="11" t="s">
        <v>173</v>
      </c>
      <c r="K281" s="18" t="str">
        <f t="shared" si="18"/>
        <v>NITI, NV</v>
      </c>
      <c r="L281" s="16" t="s">
        <v>173</v>
      </c>
      <c r="M281" s="20" t="str">
        <f t="shared" si="19"/>
        <v>NITI, NV</v>
      </c>
      <c r="N281" s="8" t="str">
        <f t="shared" si="16"/>
        <v>NITI, NV</v>
      </c>
      <c r="O281" s="2"/>
      <c r="P281" s="3">
        <v>5560000</v>
      </c>
      <c r="Q281" s="3">
        <v>2460000</v>
      </c>
      <c r="R281" s="3">
        <v>12.5</v>
      </c>
      <c r="S281" s="3" t="s">
        <v>173</v>
      </c>
      <c r="T281" s="2"/>
      <c r="U281" s="3" t="s">
        <v>173</v>
      </c>
      <c r="V281" s="2"/>
      <c r="W281" s="3" t="s">
        <v>173</v>
      </c>
      <c r="X281" s="2"/>
      <c r="Y281" s="3" t="s">
        <v>171</v>
      </c>
      <c r="Z281" s="3" t="s">
        <v>173</v>
      </c>
      <c r="AA281" s="3" t="s">
        <v>173</v>
      </c>
    </row>
    <row r="282" spans="1:28" ht="13.9" customHeight="1">
      <c r="A282" s="2" t="s">
        <v>754</v>
      </c>
      <c r="B282" s="2" t="s">
        <v>755</v>
      </c>
      <c r="C282" s="3" t="s">
        <v>171</v>
      </c>
      <c r="D282" s="3" t="s">
        <v>170</v>
      </c>
      <c r="E282" s="4" t="s">
        <v>178</v>
      </c>
      <c r="F282" s="4" t="s">
        <v>178</v>
      </c>
      <c r="G282" s="10">
        <v>2.16E-3</v>
      </c>
      <c r="H282" s="17">
        <f t="shared" si="17"/>
        <v>2.2000000000000001E-3</v>
      </c>
      <c r="I282" s="2"/>
      <c r="J282" s="11" t="s">
        <v>173</v>
      </c>
      <c r="K282" s="18" t="str">
        <f t="shared" si="18"/>
        <v>NV</v>
      </c>
      <c r="L282" s="16" t="s">
        <v>173</v>
      </c>
      <c r="M282" s="20" t="str">
        <f t="shared" si="19"/>
        <v>NV</v>
      </c>
      <c r="N282" s="8" t="str">
        <f t="shared" si="16"/>
        <v>NV</v>
      </c>
      <c r="O282" s="2"/>
      <c r="P282" s="3">
        <v>0.84799999999999998</v>
      </c>
      <c r="Q282" s="3">
        <v>3.7599999999999999E-3</v>
      </c>
      <c r="R282" s="3">
        <v>12.5</v>
      </c>
      <c r="S282" s="3" t="s">
        <v>173</v>
      </c>
      <c r="T282" s="2"/>
      <c r="U282" s="3">
        <v>1.2999999999999999E-3</v>
      </c>
      <c r="V282" s="3" t="s">
        <v>199</v>
      </c>
      <c r="W282" s="3" t="s">
        <v>173</v>
      </c>
      <c r="X282" s="2"/>
      <c r="Y282" s="3" t="s">
        <v>171</v>
      </c>
      <c r="Z282" s="3">
        <v>2.16E-3</v>
      </c>
      <c r="AA282" s="3" t="s">
        <v>173</v>
      </c>
    </row>
    <row r="283" spans="1:28" ht="13.9" customHeight="1">
      <c r="A283" s="2" t="s">
        <v>756</v>
      </c>
      <c r="B283" s="2" t="s">
        <v>757</v>
      </c>
      <c r="C283" s="3" t="s">
        <v>171</v>
      </c>
      <c r="D283" s="3" t="s">
        <v>171</v>
      </c>
      <c r="E283" s="4" t="s">
        <v>178</v>
      </c>
      <c r="F283" s="4" t="s">
        <v>178</v>
      </c>
      <c r="G283" s="10" t="s">
        <v>173</v>
      </c>
      <c r="H283" s="17" t="str">
        <f t="shared" si="17"/>
        <v>NITI</v>
      </c>
      <c r="I283" s="2"/>
      <c r="J283" s="11" t="s">
        <v>173</v>
      </c>
      <c r="K283" s="18" t="str">
        <f t="shared" si="18"/>
        <v>NITI, NV</v>
      </c>
      <c r="L283" s="16" t="s">
        <v>173</v>
      </c>
      <c r="M283" s="20" t="str">
        <f t="shared" si="19"/>
        <v>NITI, NV</v>
      </c>
      <c r="N283" s="8" t="str">
        <f t="shared" si="16"/>
        <v>NITI, NV</v>
      </c>
      <c r="O283" s="2"/>
      <c r="P283" s="3">
        <v>1160000</v>
      </c>
      <c r="Q283" s="3">
        <v>346000</v>
      </c>
      <c r="R283" s="3">
        <v>12.5</v>
      </c>
      <c r="S283" s="3" t="s">
        <v>173</v>
      </c>
      <c r="T283" s="2"/>
      <c r="U283" s="3" t="s">
        <v>173</v>
      </c>
      <c r="V283" s="2"/>
      <c r="W283" s="3" t="s">
        <v>173</v>
      </c>
      <c r="X283" s="2"/>
      <c r="Y283" s="3" t="s">
        <v>171</v>
      </c>
      <c r="Z283" s="3" t="s">
        <v>173</v>
      </c>
      <c r="AA283" s="3" t="s">
        <v>173</v>
      </c>
    </row>
    <row r="284" spans="1:28" ht="13.9" customHeight="1">
      <c r="A284" s="2" t="s">
        <v>758</v>
      </c>
      <c r="B284" s="2" t="s">
        <v>759</v>
      </c>
      <c r="C284" s="3" t="s">
        <v>171</v>
      </c>
      <c r="D284" s="3" t="s">
        <v>171</v>
      </c>
      <c r="E284" s="4" t="s">
        <v>178</v>
      </c>
      <c r="F284" s="4" t="s">
        <v>178</v>
      </c>
      <c r="G284" s="10" t="s">
        <v>173</v>
      </c>
      <c r="H284" s="17" t="str">
        <f t="shared" si="17"/>
        <v>NITI</v>
      </c>
      <c r="I284" s="2"/>
      <c r="J284" s="11" t="s">
        <v>173</v>
      </c>
      <c r="K284" s="18" t="str">
        <f t="shared" si="18"/>
        <v>NITI, NV</v>
      </c>
      <c r="L284" s="16" t="s">
        <v>173</v>
      </c>
      <c r="M284" s="20" t="str">
        <f t="shared" si="19"/>
        <v>NITI, NV</v>
      </c>
      <c r="N284" s="8" t="str">
        <f t="shared" si="16"/>
        <v>NITI, NV</v>
      </c>
      <c r="O284" s="2"/>
      <c r="P284" s="3">
        <v>867000</v>
      </c>
      <c r="Q284" s="3">
        <v>241000</v>
      </c>
      <c r="R284" s="3">
        <v>12.5</v>
      </c>
      <c r="S284" s="3" t="s">
        <v>173</v>
      </c>
      <c r="T284" s="2"/>
      <c r="U284" s="3" t="s">
        <v>173</v>
      </c>
      <c r="V284" s="2"/>
      <c r="W284" s="3" t="s">
        <v>173</v>
      </c>
      <c r="X284" s="2"/>
      <c r="Y284" s="3" t="s">
        <v>171</v>
      </c>
      <c r="Z284" s="3" t="s">
        <v>173</v>
      </c>
      <c r="AA284" s="3" t="s">
        <v>173</v>
      </c>
    </row>
    <row r="285" spans="1:28" ht="13.9" customHeight="1">
      <c r="A285" s="2" t="s">
        <v>760</v>
      </c>
      <c r="B285" s="2" t="s">
        <v>761</v>
      </c>
      <c r="C285" s="3" t="s">
        <v>170</v>
      </c>
      <c r="D285" s="3" t="s">
        <v>171</v>
      </c>
      <c r="E285" s="4" t="s">
        <v>172</v>
      </c>
      <c r="F285" s="4" t="s">
        <v>172</v>
      </c>
      <c r="G285" s="10" t="s">
        <v>173</v>
      </c>
      <c r="H285" s="17" t="str">
        <f t="shared" si="17"/>
        <v>NITI</v>
      </c>
      <c r="I285" s="2"/>
      <c r="J285" s="11" t="s">
        <v>173</v>
      </c>
      <c r="K285" s="18" t="str">
        <f t="shared" si="18"/>
        <v>NITI</v>
      </c>
      <c r="L285" s="16" t="s">
        <v>173</v>
      </c>
      <c r="M285" s="20" t="str">
        <f t="shared" si="19"/>
        <v>NITI</v>
      </c>
      <c r="N285" s="8" t="str">
        <f t="shared" si="16"/>
        <v>NITI</v>
      </c>
      <c r="O285" s="2"/>
      <c r="P285" s="3">
        <v>4560000</v>
      </c>
      <c r="Q285" s="3">
        <v>1120000</v>
      </c>
      <c r="R285" s="3">
        <v>12.5</v>
      </c>
      <c r="S285" s="3">
        <v>1.2</v>
      </c>
      <c r="T285" s="3" t="s">
        <v>174</v>
      </c>
      <c r="U285" s="3" t="s">
        <v>173</v>
      </c>
      <c r="V285" s="2"/>
      <c r="W285" s="3" t="s">
        <v>173</v>
      </c>
      <c r="X285" s="2"/>
      <c r="Y285" s="3" t="s">
        <v>171</v>
      </c>
      <c r="Z285" s="3" t="s">
        <v>173</v>
      </c>
      <c r="AA285" s="3" t="s">
        <v>173</v>
      </c>
    </row>
    <row r="286" spans="1:28" ht="13.9" customHeight="1">
      <c r="A286" s="2" t="s">
        <v>762</v>
      </c>
      <c r="B286" s="2" t="s">
        <v>763</v>
      </c>
      <c r="C286" s="3" t="s">
        <v>171</v>
      </c>
      <c r="D286" s="3" t="s">
        <v>170</v>
      </c>
      <c r="E286" s="4" t="s">
        <v>178</v>
      </c>
      <c r="F286" s="4" t="s">
        <v>178</v>
      </c>
      <c r="G286" s="10">
        <v>1.43E-5</v>
      </c>
      <c r="H286" s="17">
        <f t="shared" si="17"/>
        <v>1.4E-5</v>
      </c>
      <c r="I286" s="2"/>
      <c r="J286" s="11" t="s">
        <v>173</v>
      </c>
      <c r="K286" s="18" t="str">
        <f t="shared" si="18"/>
        <v>NV</v>
      </c>
      <c r="L286" s="16" t="s">
        <v>173</v>
      </c>
      <c r="M286" s="20" t="str">
        <f t="shared" si="19"/>
        <v>NV</v>
      </c>
      <c r="N286" s="8" t="str">
        <f t="shared" si="16"/>
        <v>NV</v>
      </c>
      <c r="O286" s="2"/>
      <c r="P286" s="3">
        <v>9.3800000000000008</v>
      </c>
      <c r="Q286" s="3">
        <v>9.3800000000000008</v>
      </c>
      <c r="R286" s="3">
        <v>12.5</v>
      </c>
      <c r="S286" s="3" t="s">
        <v>173</v>
      </c>
      <c r="T286" s="2"/>
      <c r="U286" s="3">
        <v>7.0999999999999994E-2</v>
      </c>
      <c r="V286" s="3" t="s">
        <v>199</v>
      </c>
      <c r="W286" s="3" t="s">
        <v>173</v>
      </c>
      <c r="X286" s="2"/>
      <c r="Y286" s="3" t="s">
        <v>204</v>
      </c>
      <c r="Z286" s="3">
        <v>1.43E-5</v>
      </c>
      <c r="AA286" s="3" t="s">
        <v>173</v>
      </c>
      <c r="AB286" s="261" t="s">
        <v>175</v>
      </c>
    </row>
    <row r="287" spans="1:28" ht="13.9" customHeight="1">
      <c r="A287" s="2" t="s">
        <v>764</v>
      </c>
      <c r="B287" s="2" t="s">
        <v>765</v>
      </c>
      <c r="C287" s="3" t="s">
        <v>171</v>
      </c>
      <c r="D287" s="3" t="s">
        <v>171</v>
      </c>
      <c r="E287" s="4" t="s">
        <v>178</v>
      </c>
      <c r="F287" s="4" t="s">
        <v>178</v>
      </c>
      <c r="G287" s="10" t="s">
        <v>173</v>
      </c>
      <c r="H287" s="17" t="str">
        <f t="shared" si="17"/>
        <v>NITI</v>
      </c>
      <c r="I287" s="2"/>
      <c r="J287" s="11" t="s">
        <v>173</v>
      </c>
      <c r="K287" s="18" t="str">
        <f t="shared" si="18"/>
        <v>NITI, NV</v>
      </c>
      <c r="L287" s="16" t="s">
        <v>173</v>
      </c>
      <c r="M287" s="20" t="str">
        <f t="shared" si="19"/>
        <v>NITI, NV</v>
      </c>
      <c r="N287" s="8" t="str">
        <f t="shared" si="16"/>
        <v>NITI, NV</v>
      </c>
      <c r="O287" s="2"/>
      <c r="P287" s="3">
        <v>7.9</v>
      </c>
      <c r="Q287" s="3">
        <v>1.33</v>
      </c>
      <c r="R287" s="3">
        <v>12.5</v>
      </c>
      <c r="S287" s="3" t="s">
        <v>173</v>
      </c>
      <c r="T287" s="2"/>
      <c r="U287" s="3" t="s">
        <v>173</v>
      </c>
      <c r="V287" s="2"/>
      <c r="W287" s="3" t="s">
        <v>173</v>
      </c>
      <c r="X287" s="2"/>
      <c r="Y287" s="3" t="s">
        <v>171</v>
      </c>
      <c r="Z287" s="3" t="s">
        <v>173</v>
      </c>
      <c r="AA287" s="3" t="s">
        <v>173</v>
      </c>
    </row>
    <row r="288" spans="1:28" ht="13.9" customHeight="1">
      <c r="A288" s="2" t="s">
        <v>766</v>
      </c>
      <c r="B288" s="2" t="s">
        <v>767</v>
      </c>
      <c r="C288" s="3" t="s">
        <v>170</v>
      </c>
      <c r="D288" s="3" t="s">
        <v>170</v>
      </c>
      <c r="E288" s="3" t="s">
        <v>170</v>
      </c>
      <c r="F288" s="3" t="s">
        <v>170</v>
      </c>
      <c r="G288" s="10">
        <v>31.3</v>
      </c>
      <c r="H288" s="17">
        <f t="shared" si="17"/>
        <v>31</v>
      </c>
      <c r="I288" s="3" t="s">
        <v>194</v>
      </c>
      <c r="J288" s="11">
        <v>1040</v>
      </c>
      <c r="K288" s="18">
        <f t="shared" si="18"/>
        <v>1000</v>
      </c>
      <c r="L288" s="16">
        <v>27100000</v>
      </c>
      <c r="M288" s="20">
        <f t="shared" si="19"/>
        <v>27000000</v>
      </c>
      <c r="N288" s="8">
        <f t="shared" si="16"/>
        <v>870967.74193548388</v>
      </c>
      <c r="O288" s="3" t="s">
        <v>182</v>
      </c>
      <c r="P288" s="3">
        <v>15200000</v>
      </c>
      <c r="Q288" s="3">
        <v>1150000</v>
      </c>
      <c r="R288" s="3">
        <v>12.5</v>
      </c>
      <c r="S288" s="3">
        <v>2.2000000000000002</v>
      </c>
      <c r="T288" s="3" t="s">
        <v>183</v>
      </c>
      <c r="U288" s="3" t="s">
        <v>173</v>
      </c>
      <c r="V288" s="2"/>
      <c r="W288" s="3">
        <v>0.03</v>
      </c>
      <c r="X288" s="3" t="s">
        <v>184</v>
      </c>
      <c r="Y288" s="3" t="s">
        <v>171</v>
      </c>
      <c r="Z288" s="3" t="s">
        <v>173</v>
      </c>
      <c r="AA288" s="3">
        <v>31.3</v>
      </c>
    </row>
    <row r="289" spans="1:27" ht="13.9" customHeight="1">
      <c r="A289" s="2" t="s">
        <v>768</v>
      </c>
      <c r="B289" s="2" t="s">
        <v>769</v>
      </c>
      <c r="C289" s="3" t="s">
        <v>170</v>
      </c>
      <c r="D289" s="3" t="s">
        <v>170</v>
      </c>
      <c r="E289" s="3" t="s">
        <v>170</v>
      </c>
      <c r="F289" s="3" t="s">
        <v>170</v>
      </c>
      <c r="G289" s="10">
        <v>2.0899999999999998E-3</v>
      </c>
      <c r="H289" s="17">
        <f t="shared" si="17"/>
        <v>2.0999999999999999E-3</v>
      </c>
      <c r="I289" s="3" t="s">
        <v>194</v>
      </c>
      <c r="J289" s="11">
        <v>6.9500000000000006E-2</v>
      </c>
      <c r="K289" s="18">
        <f t="shared" si="18"/>
        <v>7.0000000000000007E-2</v>
      </c>
      <c r="L289" s="16">
        <v>7.1</v>
      </c>
      <c r="M289" s="20">
        <f t="shared" si="19"/>
        <v>7.1</v>
      </c>
      <c r="N289" s="8">
        <f t="shared" si="16"/>
        <v>3380.9523809523812</v>
      </c>
      <c r="O289" s="3" t="s">
        <v>182</v>
      </c>
      <c r="P289" s="3">
        <v>527000000</v>
      </c>
      <c r="Q289" s="3">
        <v>294000000</v>
      </c>
      <c r="R289" s="3">
        <v>12.5</v>
      </c>
      <c r="S289" s="3">
        <v>2</v>
      </c>
      <c r="T289" s="3" t="s">
        <v>183</v>
      </c>
      <c r="U289" s="3" t="s">
        <v>173</v>
      </c>
      <c r="V289" s="2"/>
      <c r="W289" s="3">
        <v>1.9999999999999999E-6</v>
      </c>
      <c r="X289" s="3" t="s">
        <v>191</v>
      </c>
      <c r="Y289" s="3" t="s">
        <v>171</v>
      </c>
      <c r="Z289" s="3" t="s">
        <v>173</v>
      </c>
      <c r="AA289" s="3">
        <v>2.0899999999999998E-3</v>
      </c>
    </row>
    <row r="290" spans="1:27" ht="13.9" customHeight="1">
      <c r="A290" s="2" t="s">
        <v>770</v>
      </c>
      <c r="B290" s="2" t="s">
        <v>771</v>
      </c>
      <c r="C290" s="3" t="s">
        <v>170</v>
      </c>
      <c r="D290" s="3" t="s">
        <v>170</v>
      </c>
      <c r="E290" s="3" t="s">
        <v>170</v>
      </c>
      <c r="F290" s="3" t="s">
        <v>170</v>
      </c>
      <c r="G290" s="10">
        <v>1.7499999999999998E-5</v>
      </c>
      <c r="H290" s="17">
        <f t="shared" si="17"/>
        <v>1.8E-5</v>
      </c>
      <c r="I290" s="3" t="s">
        <v>181</v>
      </c>
      <c r="J290" s="11">
        <v>5.8500000000000002E-4</v>
      </c>
      <c r="K290" s="18">
        <f t="shared" si="18"/>
        <v>5.9000000000000003E-4</v>
      </c>
      <c r="L290" s="16">
        <v>10.8</v>
      </c>
      <c r="M290" s="20">
        <f t="shared" si="19"/>
        <v>11</v>
      </c>
      <c r="N290" s="8">
        <f t="shared" si="16"/>
        <v>611111.11111111112</v>
      </c>
      <c r="O290" s="3" t="s">
        <v>182</v>
      </c>
      <c r="P290" s="3">
        <v>226000000</v>
      </c>
      <c r="Q290" s="3">
        <v>1630000</v>
      </c>
      <c r="R290" s="3">
        <v>12.5</v>
      </c>
      <c r="S290" s="3" t="s">
        <v>173</v>
      </c>
      <c r="T290" s="2"/>
      <c r="U290" s="3">
        <v>0.16</v>
      </c>
      <c r="V290" s="3" t="s">
        <v>199</v>
      </c>
      <c r="W290" s="3" t="s">
        <v>173</v>
      </c>
      <c r="X290" s="2"/>
      <c r="Y290" s="3" t="s">
        <v>171</v>
      </c>
      <c r="Z290" s="3">
        <v>1.7499999999999998E-5</v>
      </c>
      <c r="AA290" s="3" t="s">
        <v>173</v>
      </c>
    </row>
    <row r="291" spans="1:27" ht="13.9" customHeight="1">
      <c r="A291" s="2" t="s">
        <v>772</v>
      </c>
      <c r="B291" s="2" t="s">
        <v>773</v>
      </c>
      <c r="C291" s="3" t="s">
        <v>171</v>
      </c>
      <c r="D291" s="3" t="s">
        <v>171</v>
      </c>
      <c r="E291" s="4" t="s">
        <v>178</v>
      </c>
      <c r="F291" s="4" t="s">
        <v>178</v>
      </c>
      <c r="G291" s="10" t="s">
        <v>173</v>
      </c>
      <c r="H291" s="17" t="str">
        <f t="shared" si="17"/>
        <v>NITI</v>
      </c>
      <c r="I291" s="2"/>
      <c r="J291" s="11" t="s">
        <v>173</v>
      </c>
      <c r="K291" s="18" t="str">
        <f t="shared" si="18"/>
        <v>NITI, NV</v>
      </c>
      <c r="L291" s="16" t="s">
        <v>173</v>
      </c>
      <c r="M291" s="20" t="str">
        <f t="shared" si="19"/>
        <v>NITI, NV</v>
      </c>
      <c r="N291" s="8" t="str">
        <f t="shared" si="16"/>
        <v>NITI, NV</v>
      </c>
      <c r="O291" s="2"/>
      <c r="P291" s="3">
        <v>670000</v>
      </c>
      <c r="Q291" s="3">
        <v>106000</v>
      </c>
      <c r="R291" s="3">
        <v>12.5</v>
      </c>
      <c r="S291" s="3">
        <v>1.1000000000000001</v>
      </c>
      <c r="T291" s="3" t="s">
        <v>174</v>
      </c>
      <c r="U291" s="3" t="s">
        <v>173</v>
      </c>
      <c r="V291" s="2"/>
      <c r="W291" s="3" t="s">
        <v>173</v>
      </c>
      <c r="X291" s="2"/>
      <c r="Y291" s="3" t="s">
        <v>171</v>
      </c>
      <c r="Z291" s="3" t="s">
        <v>173</v>
      </c>
      <c r="AA291" s="3" t="s">
        <v>173</v>
      </c>
    </row>
    <row r="292" spans="1:27" ht="13.9" customHeight="1">
      <c r="A292" s="2" t="s">
        <v>774</v>
      </c>
      <c r="B292" s="2" t="s">
        <v>775</v>
      </c>
      <c r="C292" s="3" t="s">
        <v>171</v>
      </c>
      <c r="D292" s="3" t="s">
        <v>171</v>
      </c>
      <c r="E292" s="4" t="s">
        <v>178</v>
      </c>
      <c r="F292" s="4" t="s">
        <v>178</v>
      </c>
      <c r="G292" s="10" t="s">
        <v>173</v>
      </c>
      <c r="H292" s="17" t="str">
        <f t="shared" si="17"/>
        <v>NITI</v>
      </c>
      <c r="I292" s="2"/>
      <c r="J292" s="11" t="s">
        <v>173</v>
      </c>
      <c r="K292" s="18" t="str">
        <f t="shared" si="18"/>
        <v>NITI, NV</v>
      </c>
      <c r="L292" s="16" t="s">
        <v>173</v>
      </c>
      <c r="M292" s="20" t="str">
        <f t="shared" si="19"/>
        <v>NITI, NV</v>
      </c>
      <c r="N292" s="8" t="str">
        <f t="shared" si="16"/>
        <v>NITI, NV</v>
      </c>
      <c r="O292" s="2"/>
      <c r="P292" s="3">
        <v>1120000</v>
      </c>
      <c r="Q292" s="3">
        <v>620000</v>
      </c>
      <c r="R292" s="3">
        <v>12.5</v>
      </c>
      <c r="S292" s="3">
        <v>1.4</v>
      </c>
      <c r="T292" s="3" t="s">
        <v>174</v>
      </c>
      <c r="U292" s="3" t="s">
        <v>173</v>
      </c>
      <c r="V292" s="2"/>
      <c r="W292" s="3" t="s">
        <v>173</v>
      </c>
      <c r="X292" s="2"/>
      <c r="Y292" s="3" t="s">
        <v>171</v>
      </c>
      <c r="Z292" s="3" t="s">
        <v>173</v>
      </c>
      <c r="AA292" s="3" t="s">
        <v>173</v>
      </c>
    </row>
    <row r="293" spans="1:27" ht="13.9" customHeight="1">
      <c r="A293" s="2" t="s">
        <v>776</v>
      </c>
      <c r="B293" s="2" t="s">
        <v>777</v>
      </c>
      <c r="C293" s="3" t="s">
        <v>171</v>
      </c>
      <c r="D293" s="3" t="s">
        <v>171</v>
      </c>
      <c r="E293" s="4" t="s">
        <v>178</v>
      </c>
      <c r="F293" s="4" t="s">
        <v>178</v>
      </c>
      <c r="G293" s="10" t="s">
        <v>173</v>
      </c>
      <c r="H293" s="17" t="str">
        <f t="shared" si="17"/>
        <v>NITI</v>
      </c>
      <c r="I293" s="2"/>
      <c r="J293" s="11" t="s">
        <v>173</v>
      </c>
      <c r="K293" s="18" t="str">
        <f t="shared" si="18"/>
        <v>NITI, NV</v>
      </c>
      <c r="L293" s="16" t="s">
        <v>173</v>
      </c>
      <c r="M293" s="20" t="str">
        <f t="shared" si="19"/>
        <v>NITI, NV</v>
      </c>
      <c r="N293" s="8" t="str">
        <f t="shared" si="16"/>
        <v>NITI, NV</v>
      </c>
      <c r="O293" s="2"/>
      <c r="P293" s="3">
        <v>234000</v>
      </c>
      <c r="Q293" s="3">
        <v>25400</v>
      </c>
      <c r="R293" s="3">
        <v>12.5</v>
      </c>
      <c r="S293" s="3">
        <v>1.1000000000000001</v>
      </c>
      <c r="T293" s="3" t="s">
        <v>174</v>
      </c>
      <c r="U293" s="3" t="s">
        <v>173</v>
      </c>
      <c r="V293" s="2"/>
      <c r="W293" s="3" t="s">
        <v>173</v>
      </c>
      <c r="X293" s="2"/>
      <c r="Y293" s="3" t="s">
        <v>171</v>
      </c>
      <c r="Z293" s="3" t="s">
        <v>173</v>
      </c>
      <c r="AA293" s="3" t="s">
        <v>173</v>
      </c>
    </row>
    <row r="294" spans="1:27" ht="13.9" customHeight="1">
      <c r="A294" s="2" t="s">
        <v>778</v>
      </c>
      <c r="B294" s="2" t="s">
        <v>779</v>
      </c>
      <c r="C294" s="3" t="s">
        <v>170</v>
      </c>
      <c r="D294" s="3" t="s">
        <v>171</v>
      </c>
      <c r="E294" s="4" t="s">
        <v>172</v>
      </c>
      <c r="F294" s="4" t="s">
        <v>172</v>
      </c>
      <c r="G294" s="10" t="s">
        <v>173</v>
      </c>
      <c r="H294" s="17" t="str">
        <f t="shared" si="17"/>
        <v>NITI</v>
      </c>
      <c r="I294" s="2"/>
      <c r="J294" s="11" t="s">
        <v>173</v>
      </c>
      <c r="K294" s="18" t="str">
        <f t="shared" si="18"/>
        <v>NITI</v>
      </c>
      <c r="L294" s="16" t="s">
        <v>173</v>
      </c>
      <c r="M294" s="20" t="str">
        <f t="shared" si="19"/>
        <v>NITI</v>
      </c>
      <c r="N294" s="8" t="str">
        <f t="shared" si="16"/>
        <v>NITI</v>
      </c>
      <c r="O294" s="2"/>
      <c r="P294" s="3">
        <v>104000</v>
      </c>
      <c r="Q294" s="3">
        <v>29200</v>
      </c>
      <c r="R294" s="3">
        <v>12.5</v>
      </c>
      <c r="S294" s="3">
        <v>1</v>
      </c>
      <c r="T294" s="3" t="s">
        <v>174</v>
      </c>
      <c r="U294" s="3" t="s">
        <v>173</v>
      </c>
      <c r="V294" s="2"/>
      <c r="W294" s="3" t="s">
        <v>173</v>
      </c>
      <c r="X294" s="2"/>
      <c r="Y294" s="3" t="s">
        <v>171</v>
      </c>
      <c r="Z294" s="3" t="s">
        <v>173</v>
      </c>
      <c r="AA294" s="3" t="s">
        <v>173</v>
      </c>
    </row>
    <row r="295" spans="1:27" ht="13.9" customHeight="1">
      <c r="A295" s="2" t="s">
        <v>780</v>
      </c>
      <c r="B295" s="2" t="s">
        <v>781</v>
      </c>
      <c r="C295" s="3" t="s">
        <v>170</v>
      </c>
      <c r="D295" s="3" t="s">
        <v>170</v>
      </c>
      <c r="E295" s="3" t="s">
        <v>170</v>
      </c>
      <c r="F295" s="3" t="s">
        <v>170</v>
      </c>
      <c r="G295" s="10">
        <v>0.216</v>
      </c>
      <c r="H295" s="17">
        <f t="shared" si="17"/>
        <v>0.22</v>
      </c>
      <c r="I295" s="3" t="s">
        <v>181</v>
      </c>
      <c r="J295" s="11">
        <v>7.2</v>
      </c>
      <c r="K295" s="18">
        <f t="shared" si="18"/>
        <v>7.2</v>
      </c>
      <c r="L295" s="16">
        <v>7.46</v>
      </c>
      <c r="M295" s="20">
        <f t="shared" si="19"/>
        <v>7.5</v>
      </c>
      <c r="N295" s="8">
        <f t="shared" si="16"/>
        <v>34.090909090909093</v>
      </c>
      <c r="O295" s="3" t="s">
        <v>182</v>
      </c>
      <c r="P295" s="3">
        <v>1030000000</v>
      </c>
      <c r="Q295" s="3">
        <v>29000000</v>
      </c>
      <c r="R295" s="3">
        <v>12.5</v>
      </c>
      <c r="S295" s="3" t="s">
        <v>173</v>
      </c>
      <c r="T295" s="2"/>
      <c r="U295" s="3">
        <v>1.2999999999999999E-5</v>
      </c>
      <c r="V295" s="3" t="s">
        <v>199</v>
      </c>
      <c r="W295" s="3" t="s">
        <v>173</v>
      </c>
      <c r="X295" s="2"/>
      <c r="Y295" s="3" t="s">
        <v>171</v>
      </c>
      <c r="Z295" s="3">
        <v>0.216</v>
      </c>
      <c r="AA295" s="3" t="s">
        <v>173</v>
      </c>
    </row>
    <row r="296" spans="1:27" ht="13.9" customHeight="1">
      <c r="A296" s="2" t="s">
        <v>782</v>
      </c>
      <c r="B296" s="2" t="s">
        <v>783</v>
      </c>
      <c r="C296" s="3" t="s">
        <v>171</v>
      </c>
      <c r="D296" s="3" t="s">
        <v>171</v>
      </c>
      <c r="E296" s="4" t="s">
        <v>178</v>
      </c>
      <c r="F296" s="4" t="s">
        <v>178</v>
      </c>
      <c r="G296" s="10" t="s">
        <v>173</v>
      </c>
      <c r="H296" s="17" t="str">
        <f t="shared" si="17"/>
        <v>NITI</v>
      </c>
      <c r="I296" s="2"/>
      <c r="J296" s="11" t="s">
        <v>173</v>
      </c>
      <c r="K296" s="18" t="str">
        <f t="shared" si="18"/>
        <v>NITI, NV</v>
      </c>
      <c r="L296" s="16" t="s">
        <v>173</v>
      </c>
      <c r="M296" s="20" t="str">
        <f t="shared" si="19"/>
        <v>NITI, NV</v>
      </c>
      <c r="N296" s="8" t="str">
        <f t="shared" si="16"/>
        <v>NITI, NV</v>
      </c>
      <c r="O296" s="2"/>
      <c r="P296" s="3">
        <v>1280</v>
      </c>
      <c r="Q296" s="3">
        <v>11300</v>
      </c>
      <c r="R296" s="3">
        <v>12.5</v>
      </c>
      <c r="S296" s="3" t="s">
        <v>173</v>
      </c>
      <c r="T296" s="2"/>
      <c r="U296" s="3" t="s">
        <v>173</v>
      </c>
      <c r="V296" s="2"/>
      <c r="W296" s="3" t="s">
        <v>173</v>
      </c>
      <c r="X296" s="2"/>
      <c r="Y296" s="3" t="s">
        <v>171</v>
      </c>
      <c r="Z296" s="3" t="s">
        <v>173</v>
      </c>
      <c r="AA296" s="3" t="s">
        <v>173</v>
      </c>
    </row>
    <row r="297" spans="1:27" ht="13.9" customHeight="1">
      <c r="A297" s="2" t="s">
        <v>784</v>
      </c>
      <c r="B297" s="2" t="s">
        <v>785</v>
      </c>
      <c r="C297" s="3" t="s">
        <v>171</v>
      </c>
      <c r="D297" s="3" t="s">
        <v>171</v>
      </c>
      <c r="E297" s="4" t="s">
        <v>178</v>
      </c>
      <c r="F297" s="4" t="s">
        <v>178</v>
      </c>
      <c r="G297" s="10" t="s">
        <v>173</v>
      </c>
      <c r="H297" s="17" t="str">
        <f t="shared" si="17"/>
        <v>NITI</v>
      </c>
      <c r="I297" s="2"/>
      <c r="J297" s="11" t="s">
        <v>173</v>
      </c>
      <c r="K297" s="18" t="str">
        <f t="shared" si="18"/>
        <v>NITI, NV</v>
      </c>
      <c r="L297" s="16" t="s">
        <v>173</v>
      </c>
      <c r="M297" s="20" t="str">
        <f t="shared" si="19"/>
        <v>NITI, NV</v>
      </c>
      <c r="N297" s="8" t="str">
        <f t="shared" si="16"/>
        <v>NITI, NV</v>
      </c>
      <c r="O297" s="2"/>
      <c r="P297" s="3">
        <v>0.6</v>
      </c>
      <c r="Q297" s="3">
        <v>34</v>
      </c>
      <c r="R297" s="3">
        <v>12.5</v>
      </c>
      <c r="S297" s="3" t="s">
        <v>173</v>
      </c>
      <c r="T297" s="2"/>
      <c r="U297" s="3" t="s">
        <v>173</v>
      </c>
      <c r="V297" s="2"/>
      <c r="W297" s="3" t="s">
        <v>173</v>
      </c>
      <c r="X297" s="2"/>
      <c r="Y297" s="3" t="s">
        <v>171</v>
      </c>
      <c r="Z297" s="3" t="s">
        <v>173</v>
      </c>
      <c r="AA297" s="3" t="s">
        <v>173</v>
      </c>
    </row>
    <row r="298" spans="1:27" ht="13.9" customHeight="1">
      <c r="A298" s="2" t="s">
        <v>786</v>
      </c>
      <c r="B298" s="2" t="s">
        <v>787</v>
      </c>
      <c r="C298" s="3" t="s">
        <v>171</v>
      </c>
      <c r="D298" s="3" t="s">
        <v>170</v>
      </c>
      <c r="E298" s="4" t="s">
        <v>178</v>
      </c>
      <c r="F298" s="4" t="s">
        <v>178</v>
      </c>
      <c r="G298" s="10">
        <v>2.09</v>
      </c>
      <c r="H298" s="17">
        <f t="shared" si="17"/>
        <v>2.1</v>
      </c>
      <c r="I298" s="2"/>
      <c r="J298" s="11" t="s">
        <v>173</v>
      </c>
      <c r="K298" s="18" t="str">
        <f t="shared" si="18"/>
        <v>NV</v>
      </c>
      <c r="L298" s="16" t="s">
        <v>173</v>
      </c>
      <c r="M298" s="20" t="str">
        <f t="shared" si="19"/>
        <v>NV</v>
      </c>
      <c r="N298" s="8" t="str">
        <f t="shared" si="16"/>
        <v>NV</v>
      </c>
      <c r="O298" s="2"/>
      <c r="P298" s="3">
        <v>264</v>
      </c>
      <c r="Q298" s="3">
        <v>1.56</v>
      </c>
      <c r="R298" s="3">
        <v>12.5</v>
      </c>
      <c r="S298" s="3" t="s">
        <v>173</v>
      </c>
      <c r="T298" s="2"/>
      <c r="U298" s="3" t="s">
        <v>173</v>
      </c>
      <c r="V298" s="2"/>
      <c r="W298" s="3">
        <v>2E-3</v>
      </c>
      <c r="X298" s="3" t="s">
        <v>191</v>
      </c>
      <c r="Y298" s="3" t="s">
        <v>171</v>
      </c>
      <c r="Z298" s="3" t="s">
        <v>173</v>
      </c>
      <c r="AA298" s="3">
        <v>2.09</v>
      </c>
    </row>
    <row r="299" spans="1:27" ht="13.9" customHeight="1">
      <c r="A299" s="2" t="s">
        <v>788</v>
      </c>
      <c r="B299" s="2" t="s">
        <v>789</v>
      </c>
      <c r="C299" s="3" t="s">
        <v>171</v>
      </c>
      <c r="D299" s="3" t="s">
        <v>171</v>
      </c>
      <c r="E299" s="4" t="s">
        <v>178</v>
      </c>
      <c r="F299" s="4" t="s">
        <v>178</v>
      </c>
      <c r="G299" s="10" t="s">
        <v>173</v>
      </c>
      <c r="H299" s="17" t="str">
        <f t="shared" si="17"/>
        <v>NITI</v>
      </c>
      <c r="I299" s="2"/>
      <c r="J299" s="11" t="s">
        <v>173</v>
      </c>
      <c r="K299" s="18" t="str">
        <f t="shared" si="18"/>
        <v>NITI, NV</v>
      </c>
      <c r="L299" s="16" t="s">
        <v>173</v>
      </c>
      <c r="M299" s="20" t="str">
        <f t="shared" si="19"/>
        <v>NITI, NV</v>
      </c>
      <c r="N299" s="8" t="str">
        <f t="shared" si="16"/>
        <v>NITI, NV</v>
      </c>
      <c r="O299" s="2"/>
      <c r="P299" s="3">
        <v>411</v>
      </c>
      <c r="Q299" s="3">
        <v>62.5</v>
      </c>
      <c r="R299" s="3">
        <v>12.5</v>
      </c>
      <c r="S299" s="3">
        <v>1.8</v>
      </c>
      <c r="T299" s="3" t="s">
        <v>174</v>
      </c>
      <c r="U299" s="3" t="s">
        <v>173</v>
      </c>
      <c r="V299" s="2"/>
      <c r="W299" s="3" t="s">
        <v>173</v>
      </c>
      <c r="X299" s="2"/>
      <c r="Y299" s="3" t="s">
        <v>171</v>
      </c>
      <c r="Z299" s="3" t="s">
        <v>173</v>
      </c>
      <c r="AA299" s="3" t="s">
        <v>173</v>
      </c>
    </row>
    <row r="300" spans="1:27" ht="13.9" customHeight="1">
      <c r="A300" s="2" t="s">
        <v>790</v>
      </c>
      <c r="B300" s="2" t="s">
        <v>791</v>
      </c>
      <c r="C300" s="3" t="s">
        <v>171</v>
      </c>
      <c r="D300" s="3" t="s">
        <v>171</v>
      </c>
      <c r="E300" s="4" t="s">
        <v>178</v>
      </c>
      <c r="F300" s="4" t="s">
        <v>178</v>
      </c>
      <c r="G300" s="10" t="s">
        <v>173</v>
      </c>
      <c r="H300" s="17" t="str">
        <f t="shared" si="17"/>
        <v>NITI</v>
      </c>
      <c r="I300" s="2"/>
      <c r="J300" s="11" t="s">
        <v>173</v>
      </c>
      <c r="K300" s="18" t="str">
        <f t="shared" si="18"/>
        <v>NITI, NV</v>
      </c>
      <c r="L300" s="16" t="s">
        <v>173</v>
      </c>
      <c r="M300" s="20" t="str">
        <f t="shared" si="19"/>
        <v>NITI, NV</v>
      </c>
      <c r="N300" s="8" t="str">
        <f t="shared" si="16"/>
        <v>NITI, NV</v>
      </c>
      <c r="O300" s="2"/>
      <c r="P300" s="3">
        <v>8140</v>
      </c>
      <c r="Q300" s="3">
        <v>254</v>
      </c>
      <c r="R300" s="3">
        <v>12.5</v>
      </c>
      <c r="S300" s="3" t="s">
        <v>173</v>
      </c>
      <c r="T300" s="2"/>
      <c r="U300" s="3" t="s">
        <v>173</v>
      </c>
      <c r="V300" s="2"/>
      <c r="W300" s="3" t="s">
        <v>173</v>
      </c>
      <c r="X300" s="2"/>
      <c r="Y300" s="3" t="s">
        <v>171</v>
      </c>
      <c r="Z300" s="3" t="s">
        <v>173</v>
      </c>
      <c r="AA300" s="3" t="s">
        <v>173</v>
      </c>
    </row>
    <row r="301" spans="1:27" ht="13.9" customHeight="1">
      <c r="A301" s="2" t="s">
        <v>792</v>
      </c>
      <c r="B301" s="2" t="s">
        <v>793</v>
      </c>
      <c r="C301" s="3" t="s">
        <v>171</v>
      </c>
      <c r="D301" s="3" t="s">
        <v>171</v>
      </c>
      <c r="E301" s="4" t="s">
        <v>178</v>
      </c>
      <c r="F301" s="4" t="s">
        <v>178</v>
      </c>
      <c r="G301" s="10" t="s">
        <v>173</v>
      </c>
      <c r="H301" s="17" t="str">
        <f t="shared" si="17"/>
        <v>NITI</v>
      </c>
      <c r="I301" s="2"/>
      <c r="J301" s="11" t="s">
        <v>173</v>
      </c>
      <c r="K301" s="18" t="str">
        <f t="shared" si="18"/>
        <v>NITI, NV</v>
      </c>
      <c r="L301" s="16" t="s">
        <v>173</v>
      </c>
      <c r="M301" s="20" t="str">
        <f t="shared" si="19"/>
        <v>NITI, NV</v>
      </c>
      <c r="N301" s="8" t="str">
        <f t="shared" si="16"/>
        <v>NITI, NV</v>
      </c>
      <c r="O301" s="2"/>
      <c r="P301" s="3">
        <v>236</v>
      </c>
      <c r="Q301" s="3">
        <v>54.7</v>
      </c>
      <c r="R301" s="3">
        <v>12.5</v>
      </c>
      <c r="S301" s="3">
        <v>1.8</v>
      </c>
      <c r="T301" s="3" t="s">
        <v>174</v>
      </c>
      <c r="U301" s="3" t="s">
        <v>173</v>
      </c>
      <c r="V301" s="2"/>
      <c r="W301" s="3" t="s">
        <v>173</v>
      </c>
      <c r="X301" s="2"/>
      <c r="Y301" s="3" t="s">
        <v>171</v>
      </c>
      <c r="Z301" s="3" t="s">
        <v>173</v>
      </c>
      <c r="AA301" s="3" t="s">
        <v>173</v>
      </c>
    </row>
    <row r="302" spans="1:27" ht="13.9" customHeight="1">
      <c r="A302" s="2" t="s">
        <v>794</v>
      </c>
      <c r="B302" s="2" t="s">
        <v>795</v>
      </c>
      <c r="C302" s="3" t="s">
        <v>171</v>
      </c>
      <c r="D302" s="3" t="s">
        <v>171</v>
      </c>
      <c r="E302" s="4" t="s">
        <v>178</v>
      </c>
      <c r="F302" s="4" t="s">
        <v>178</v>
      </c>
      <c r="G302" s="10" t="s">
        <v>173</v>
      </c>
      <c r="H302" s="17" t="str">
        <f t="shared" si="17"/>
        <v>NITI</v>
      </c>
      <c r="I302" s="2"/>
      <c r="J302" s="11" t="s">
        <v>173</v>
      </c>
      <c r="K302" s="18" t="str">
        <f t="shared" si="18"/>
        <v>NITI, NV</v>
      </c>
      <c r="L302" s="16" t="s">
        <v>173</v>
      </c>
      <c r="M302" s="20" t="str">
        <f t="shared" si="19"/>
        <v>NITI, NV</v>
      </c>
      <c r="N302" s="8" t="str">
        <f t="shared" si="16"/>
        <v>NITI, NV</v>
      </c>
      <c r="O302" s="2"/>
      <c r="P302" s="3">
        <v>3860</v>
      </c>
      <c r="Q302" s="3">
        <v>9810</v>
      </c>
      <c r="R302" s="3">
        <v>12.5</v>
      </c>
      <c r="S302" s="3" t="s">
        <v>173</v>
      </c>
      <c r="T302" s="2"/>
      <c r="U302" s="3" t="s">
        <v>173</v>
      </c>
      <c r="V302" s="2"/>
      <c r="W302" s="3" t="s">
        <v>173</v>
      </c>
      <c r="X302" s="2"/>
      <c r="Y302" s="3" t="s">
        <v>171</v>
      </c>
      <c r="Z302" s="3" t="s">
        <v>173</v>
      </c>
      <c r="AA302" s="3" t="s">
        <v>173</v>
      </c>
    </row>
    <row r="303" spans="1:27" ht="13.9" customHeight="1">
      <c r="A303" s="2" t="s">
        <v>796</v>
      </c>
      <c r="B303" s="2" t="s">
        <v>232</v>
      </c>
      <c r="C303" s="3" t="s">
        <v>171</v>
      </c>
      <c r="D303" s="3" t="s">
        <v>171</v>
      </c>
      <c r="E303" s="4" t="s">
        <v>178</v>
      </c>
      <c r="F303" s="4" t="s">
        <v>178</v>
      </c>
      <c r="G303" s="10" t="s">
        <v>173</v>
      </c>
      <c r="H303" s="17" t="str">
        <f t="shared" si="17"/>
        <v>NITI</v>
      </c>
      <c r="I303" s="2"/>
      <c r="J303" s="11" t="s">
        <v>173</v>
      </c>
      <c r="K303" s="18" t="str">
        <f t="shared" si="18"/>
        <v>NITI, NV</v>
      </c>
      <c r="L303" s="16" t="s">
        <v>173</v>
      </c>
      <c r="M303" s="20" t="str">
        <f t="shared" si="19"/>
        <v>NITI, NV</v>
      </c>
      <c r="N303" s="8" t="str">
        <f t="shared" si="16"/>
        <v>NITI, NV</v>
      </c>
      <c r="O303" s="2"/>
      <c r="P303" s="3">
        <v>21100</v>
      </c>
      <c r="Q303" s="3">
        <v>4380</v>
      </c>
      <c r="R303" s="3">
        <v>12.5</v>
      </c>
      <c r="S303" s="3" t="s">
        <v>173</v>
      </c>
      <c r="T303" s="2"/>
      <c r="U303" s="3" t="s">
        <v>173</v>
      </c>
      <c r="V303" s="2"/>
      <c r="W303" s="3" t="s">
        <v>173</v>
      </c>
      <c r="X303" s="2"/>
      <c r="Y303" s="3" t="s">
        <v>171</v>
      </c>
      <c r="Z303" s="3" t="s">
        <v>173</v>
      </c>
      <c r="AA303" s="3" t="s">
        <v>173</v>
      </c>
    </row>
    <row r="304" spans="1:27" ht="13.9" customHeight="1">
      <c r="A304" s="2" t="s">
        <v>797</v>
      </c>
      <c r="B304" s="2" t="s">
        <v>798</v>
      </c>
      <c r="C304" s="3" t="s">
        <v>171</v>
      </c>
      <c r="D304" s="3" t="s">
        <v>170</v>
      </c>
      <c r="E304" s="4" t="s">
        <v>178</v>
      </c>
      <c r="F304" s="4" t="s">
        <v>178</v>
      </c>
      <c r="G304" s="10">
        <v>3.15E-2</v>
      </c>
      <c r="H304" s="17">
        <f t="shared" si="17"/>
        <v>3.2000000000000001E-2</v>
      </c>
      <c r="I304" s="2"/>
      <c r="J304" s="11" t="s">
        <v>173</v>
      </c>
      <c r="K304" s="18" t="str">
        <f t="shared" si="18"/>
        <v>NV</v>
      </c>
      <c r="L304" s="16" t="s">
        <v>173</v>
      </c>
      <c r="M304" s="20" t="str">
        <f t="shared" si="19"/>
        <v>NV</v>
      </c>
      <c r="N304" s="8" t="str">
        <f t="shared" si="16"/>
        <v>NV</v>
      </c>
      <c r="O304" s="2"/>
      <c r="P304" s="3">
        <v>1440</v>
      </c>
      <c r="Q304" s="3">
        <v>90.4</v>
      </c>
      <c r="R304" s="3">
        <v>12.5</v>
      </c>
      <c r="S304" s="3">
        <v>1.5</v>
      </c>
      <c r="T304" s="3" t="s">
        <v>174</v>
      </c>
      <c r="U304" s="3">
        <v>8.8999999999999995E-5</v>
      </c>
      <c r="V304" s="3" t="s">
        <v>199</v>
      </c>
      <c r="W304" s="3" t="s">
        <v>173</v>
      </c>
      <c r="X304" s="2"/>
      <c r="Y304" s="3" t="s">
        <v>171</v>
      </c>
      <c r="Z304" s="3">
        <v>3.15E-2</v>
      </c>
      <c r="AA304" s="3" t="s">
        <v>173</v>
      </c>
    </row>
    <row r="305" spans="1:27" ht="13.9" customHeight="1">
      <c r="A305" s="2" t="s">
        <v>799</v>
      </c>
      <c r="B305" s="2" t="s">
        <v>800</v>
      </c>
      <c r="C305" s="3" t="s">
        <v>171</v>
      </c>
      <c r="D305" s="3" t="s">
        <v>171</v>
      </c>
      <c r="E305" s="4" t="s">
        <v>178</v>
      </c>
      <c r="F305" s="4" t="s">
        <v>178</v>
      </c>
      <c r="G305" s="10" t="s">
        <v>173</v>
      </c>
      <c r="H305" s="17" t="str">
        <f t="shared" si="17"/>
        <v>NITI</v>
      </c>
      <c r="I305" s="2"/>
      <c r="J305" s="11" t="s">
        <v>173</v>
      </c>
      <c r="K305" s="18" t="str">
        <f t="shared" si="18"/>
        <v>NITI, NV</v>
      </c>
      <c r="L305" s="16" t="s">
        <v>173</v>
      </c>
      <c r="M305" s="20" t="str">
        <f t="shared" si="19"/>
        <v>NITI, NV</v>
      </c>
      <c r="N305" s="8" t="str">
        <f t="shared" si="16"/>
        <v>NITI, NV</v>
      </c>
      <c r="O305" s="2"/>
      <c r="P305" s="3">
        <v>5550</v>
      </c>
      <c r="Q305" s="3">
        <v>1240</v>
      </c>
      <c r="R305" s="3">
        <v>12.5</v>
      </c>
      <c r="S305" s="3">
        <v>1.5</v>
      </c>
      <c r="T305" s="3" t="s">
        <v>174</v>
      </c>
      <c r="U305" s="3" t="s">
        <v>173</v>
      </c>
      <c r="V305" s="2"/>
      <c r="W305" s="3" t="s">
        <v>173</v>
      </c>
      <c r="X305" s="2"/>
      <c r="Y305" s="3" t="s">
        <v>171</v>
      </c>
      <c r="Z305" s="3" t="s">
        <v>173</v>
      </c>
      <c r="AA305" s="3" t="s">
        <v>173</v>
      </c>
    </row>
    <row r="306" spans="1:27" ht="13.9" customHeight="1">
      <c r="A306" s="2" t="s">
        <v>801</v>
      </c>
      <c r="B306" s="2" t="s">
        <v>802</v>
      </c>
      <c r="C306" s="3" t="s">
        <v>171</v>
      </c>
      <c r="D306" s="3" t="s">
        <v>171</v>
      </c>
      <c r="E306" s="4" t="s">
        <v>178</v>
      </c>
      <c r="F306" s="4" t="s">
        <v>178</v>
      </c>
      <c r="G306" s="10" t="s">
        <v>173</v>
      </c>
      <c r="H306" s="17" t="str">
        <f t="shared" si="17"/>
        <v>NITI</v>
      </c>
      <c r="I306" s="2"/>
      <c r="J306" s="11" t="s">
        <v>173</v>
      </c>
      <c r="K306" s="18" t="str">
        <f t="shared" si="18"/>
        <v>NITI, NV</v>
      </c>
      <c r="L306" s="16" t="s">
        <v>173</v>
      </c>
      <c r="M306" s="20" t="str">
        <f t="shared" si="19"/>
        <v>NITI, NV</v>
      </c>
      <c r="N306" s="8" t="str">
        <f t="shared" si="16"/>
        <v>NITI, NV</v>
      </c>
      <c r="O306" s="2"/>
      <c r="P306" s="3">
        <v>113</v>
      </c>
      <c r="Q306" s="3">
        <v>1.63</v>
      </c>
      <c r="R306" s="3">
        <v>12.5</v>
      </c>
      <c r="S306" s="3" t="s">
        <v>173</v>
      </c>
      <c r="T306" s="2"/>
      <c r="U306" s="3" t="s">
        <v>173</v>
      </c>
      <c r="V306" s="2"/>
      <c r="W306" s="3" t="s">
        <v>173</v>
      </c>
      <c r="X306" s="2"/>
      <c r="Y306" s="3" t="s">
        <v>171</v>
      </c>
      <c r="Z306" s="3" t="s">
        <v>173</v>
      </c>
      <c r="AA306" s="3" t="s">
        <v>173</v>
      </c>
    </row>
    <row r="307" spans="1:27" ht="13.9" customHeight="1">
      <c r="A307" s="2" t="s">
        <v>803</v>
      </c>
      <c r="B307" s="2" t="s">
        <v>804</v>
      </c>
      <c r="C307" s="3" t="s">
        <v>171</v>
      </c>
      <c r="D307" s="3" t="s">
        <v>171</v>
      </c>
      <c r="E307" s="4" t="s">
        <v>178</v>
      </c>
      <c r="F307" s="4" t="s">
        <v>178</v>
      </c>
      <c r="G307" s="10" t="s">
        <v>173</v>
      </c>
      <c r="H307" s="17" t="str">
        <f t="shared" si="17"/>
        <v>NITI</v>
      </c>
      <c r="I307" s="2"/>
      <c r="J307" s="11" t="s">
        <v>173</v>
      </c>
      <c r="K307" s="18" t="str">
        <f t="shared" si="18"/>
        <v>NITI, NV</v>
      </c>
      <c r="L307" s="16" t="s">
        <v>173</v>
      </c>
      <c r="M307" s="20" t="str">
        <f t="shared" si="19"/>
        <v>NITI, NV</v>
      </c>
      <c r="N307" s="8" t="str">
        <f t="shared" si="16"/>
        <v>NITI, NV</v>
      </c>
      <c r="O307" s="2"/>
      <c r="P307" s="3">
        <v>113</v>
      </c>
      <c r="Q307" s="3">
        <v>1.63</v>
      </c>
      <c r="R307" s="3">
        <v>12.5</v>
      </c>
      <c r="S307" s="3" t="s">
        <v>173</v>
      </c>
      <c r="T307" s="2"/>
      <c r="U307" s="3" t="s">
        <v>173</v>
      </c>
      <c r="V307" s="2"/>
      <c r="W307" s="3" t="s">
        <v>173</v>
      </c>
      <c r="X307" s="2"/>
      <c r="Y307" s="3" t="s">
        <v>171</v>
      </c>
      <c r="Z307" s="3" t="s">
        <v>173</v>
      </c>
      <c r="AA307" s="3" t="s">
        <v>173</v>
      </c>
    </row>
    <row r="308" spans="1:27" ht="13.9" customHeight="1">
      <c r="A308" s="2" t="s">
        <v>805</v>
      </c>
      <c r="B308" s="2" t="s">
        <v>806</v>
      </c>
      <c r="C308" s="3" t="s">
        <v>171</v>
      </c>
      <c r="D308" s="3" t="s">
        <v>171</v>
      </c>
      <c r="E308" s="4" t="s">
        <v>178</v>
      </c>
      <c r="F308" s="4" t="s">
        <v>178</v>
      </c>
      <c r="G308" s="10" t="s">
        <v>173</v>
      </c>
      <c r="H308" s="17" t="str">
        <f t="shared" si="17"/>
        <v>NITI</v>
      </c>
      <c r="I308" s="2"/>
      <c r="J308" s="11" t="s">
        <v>173</v>
      </c>
      <c r="K308" s="18" t="str">
        <f t="shared" si="18"/>
        <v>NITI, NV</v>
      </c>
      <c r="L308" s="16" t="s">
        <v>173</v>
      </c>
      <c r="M308" s="20" t="str">
        <f t="shared" si="19"/>
        <v>NITI, NV</v>
      </c>
      <c r="N308" s="8" t="str">
        <f t="shared" si="16"/>
        <v>NITI, NV</v>
      </c>
      <c r="O308" s="2"/>
      <c r="P308" s="3">
        <v>11700</v>
      </c>
      <c r="Q308" s="3">
        <v>1020</v>
      </c>
      <c r="R308" s="3">
        <v>12.5</v>
      </c>
      <c r="S308" s="3" t="s">
        <v>173</v>
      </c>
      <c r="T308" s="2"/>
      <c r="U308" s="3" t="s">
        <v>173</v>
      </c>
      <c r="V308" s="2"/>
      <c r="W308" s="3" t="s">
        <v>173</v>
      </c>
      <c r="X308" s="2"/>
      <c r="Y308" s="3" t="s">
        <v>171</v>
      </c>
      <c r="Z308" s="3" t="s">
        <v>173</v>
      </c>
      <c r="AA308" s="3" t="s">
        <v>173</v>
      </c>
    </row>
    <row r="309" spans="1:27" ht="13.9" customHeight="1">
      <c r="A309" s="2" t="s">
        <v>807</v>
      </c>
      <c r="B309" s="2" t="s">
        <v>808</v>
      </c>
      <c r="C309" s="3" t="s">
        <v>171</v>
      </c>
      <c r="D309" s="3" t="s">
        <v>171</v>
      </c>
      <c r="E309" s="4" t="s">
        <v>178</v>
      </c>
      <c r="F309" s="4" t="s">
        <v>178</v>
      </c>
      <c r="G309" s="10" t="s">
        <v>173</v>
      </c>
      <c r="H309" s="17" t="str">
        <f t="shared" si="17"/>
        <v>NITI</v>
      </c>
      <c r="I309" s="2"/>
      <c r="J309" s="11" t="s">
        <v>173</v>
      </c>
      <c r="K309" s="18" t="str">
        <f t="shared" si="18"/>
        <v>NITI, NV</v>
      </c>
      <c r="L309" s="16" t="s">
        <v>173</v>
      </c>
      <c r="M309" s="20" t="str">
        <f t="shared" si="19"/>
        <v>NITI, NV</v>
      </c>
      <c r="N309" s="8" t="str">
        <f t="shared" si="16"/>
        <v>NITI, NV</v>
      </c>
      <c r="O309" s="2"/>
      <c r="P309" s="3">
        <v>969</v>
      </c>
      <c r="Q309" s="3">
        <v>969</v>
      </c>
      <c r="R309" s="3">
        <v>12.5</v>
      </c>
      <c r="S309" s="3" t="s">
        <v>173</v>
      </c>
      <c r="T309" s="2"/>
      <c r="U309" s="3" t="s">
        <v>173</v>
      </c>
      <c r="V309" s="2"/>
      <c r="W309" s="3" t="s">
        <v>173</v>
      </c>
      <c r="X309" s="2"/>
      <c r="Y309" s="3" t="s">
        <v>171</v>
      </c>
      <c r="Z309" s="3" t="s">
        <v>173</v>
      </c>
      <c r="AA309" s="3" t="s">
        <v>173</v>
      </c>
    </row>
    <row r="310" spans="1:27" ht="13.9" customHeight="1">
      <c r="A310" s="2" t="s">
        <v>809</v>
      </c>
      <c r="B310" s="2" t="s">
        <v>810</v>
      </c>
      <c r="C310" s="3" t="s">
        <v>170</v>
      </c>
      <c r="D310" s="3" t="s">
        <v>170</v>
      </c>
      <c r="E310" s="3" t="s">
        <v>170</v>
      </c>
      <c r="F310" s="3" t="s">
        <v>170</v>
      </c>
      <c r="G310" s="10">
        <v>0.56200000000000006</v>
      </c>
      <c r="H310" s="17">
        <f t="shared" si="17"/>
        <v>0.56000000000000005</v>
      </c>
      <c r="I310" s="3" t="s">
        <v>181</v>
      </c>
      <c r="J310" s="11">
        <v>18.7</v>
      </c>
      <c r="K310" s="18">
        <f t="shared" si="18"/>
        <v>19</v>
      </c>
      <c r="L310" s="16">
        <v>5430</v>
      </c>
      <c r="M310" s="20">
        <f t="shared" si="19"/>
        <v>5400</v>
      </c>
      <c r="N310" s="8">
        <f t="shared" si="16"/>
        <v>9642.8571428571413</v>
      </c>
      <c r="O310" s="3" t="s">
        <v>182</v>
      </c>
      <c r="P310" s="3">
        <v>180000000</v>
      </c>
      <c r="Q310" s="3">
        <v>103000000</v>
      </c>
      <c r="R310" s="3">
        <v>12.5</v>
      </c>
      <c r="S310" s="3">
        <v>2</v>
      </c>
      <c r="T310" s="3" t="s">
        <v>183</v>
      </c>
      <c r="U310" s="3">
        <v>5.0000000000000004E-6</v>
      </c>
      <c r="V310" s="3" t="s">
        <v>184</v>
      </c>
      <c r="W310" s="3">
        <v>0.03</v>
      </c>
      <c r="X310" s="3" t="s">
        <v>184</v>
      </c>
      <c r="Y310" s="3" t="s">
        <v>171</v>
      </c>
      <c r="Z310" s="3">
        <v>0.56200000000000006</v>
      </c>
      <c r="AA310" s="3">
        <v>31.3</v>
      </c>
    </row>
    <row r="311" spans="1:27" ht="13.9" customHeight="1">
      <c r="A311" s="2" t="s">
        <v>811</v>
      </c>
      <c r="B311" s="2" t="s">
        <v>812</v>
      </c>
      <c r="C311" s="3" t="s">
        <v>171</v>
      </c>
      <c r="D311" s="3" t="s">
        <v>171</v>
      </c>
      <c r="E311" s="4" t="s">
        <v>178</v>
      </c>
      <c r="F311" s="4" t="s">
        <v>178</v>
      </c>
      <c r="G311" s="10" t="s">
        <v>173</v>
      </c>
      <c r="H311" s="17" t="str">
        <f t="shared" si="17"/>
        <v>NITI</v>
      </c>
      <c r="I311" s="2"/>
      <c r="J311" s="11" t="s">
        <v>173</v>
      </c>
      <c r="K311" s="18" t="str">
        <f t="shared" si="18"/>
        <v>NITI, NV</v>
      </c>
      <c r="L311" s="16" t="s">
        <v>173</v>
      </c>
      <c r="M311" s="20" t="str">
        <f t="shared" si="19"/>
        <v>NITI, NV</v>
      </c>
      <c r="N311" s="8" t="str">
        <f t="shared" si="16"/>
        <v>NITI, NV</v>
      </c>
      <c r="O311" s="2"/>
      <c r="P311" s="3">
        <v>0.38600000000000001</v>
      </c>
      <c r="Q311" s="3">
        <v>0.38600000000000001</v>
      </c>
      <c r="R311" s="3">
        <v>12.5</v>
      </c>
      <c r="S311" s="3" t="s">
        <v>173</v>
      </c>
      <c r="T311" s="2"/>
      <c r="U311" s="3" t="s">
        <v>173</v>
      </c>
      <c r="V311" s="2"/>
      <c r="W311" s="3" t="s">
        <v>173</v>
      </c>
      <c r="X311" s="2"/>
      <c r="Y311" s="3" t="s">
        <v>171</v>
      </c>
      <c r="Z311" s="3" t="s">
        <v>173</v>
      </c>
      <c r="AA311" s="3" t="s">
        <v>173</v>
      </c>
    </row>
    <row r="312" spans="1:27" ht="13.9" customHeight="1">
      <c r="A312" s="2" t="s">
        <v>813</v>
      </c>
      <c r="B312" s="2" t="s">
        <v>814</v>
      </c>
      <c r="C312" s="3" t="s">
        <v>170</v>
      </c>
      <c r="D312" s="3" t="s">
        <v>170</v>
      </c>
      <c r="E312" s="3" t="s">
        <v>170</v>
      </c>
      <c r="F312" s="3" t="s">
        <v>170</v>
      </c>
      <c r="G312" s="10">
        <v>0.41699999999999998</v>
      </c>
      <c r="H312" s="17">
        <f t="shared" si="17"/>
        <v>0.42</v>
      </c>
      <c r="I312" s="3" t="s">
        <v>194</v>
      </c>
      <c r="J312" s="11">
        <v>13.9</v>
      </c>
      <c r="K312" s="18">
        <f t="shared" si="18"/>
        <v>14</v>
      </c>
      <c r="L312" s="16">
        <v>108</v>
      </c>
      <c r="M312" s="20">
        <f t="shared" si="19"/>
        <v>110</v>
      </c>
      <c r="N312" s="8">
        <f t="shared" si="16"/>
        <v>261.90476190476193</v>
      </c>
      <c r="O312" s="3" t="s">
        <v>182</v>
      </c>
      <c r="P312" s="3">
        <v>206000</v>
      </c>
      <c r="Q312" s="3">
        <v>69300</v>
      </c>
      <c r="R312" s="3">
        <v>12.5</v>
      </c>
      <c r="S312" s="3">
        <v>0.8</v>
      </c>
      <c r="T312" s="3" t="s">
        <v>183</v>
      </c>
      <c r="U312" s="3" t="s">
        <v>173</v>
      </c>
      <c r="V312" s="2"/>
      <c r="W312" s="3">
        <v>4.0000000000000002E-4</v>
      </c>
      <c r="X312" s="3" t="s">
        <v>191</v>
      </c>
      <c r="Y312" s="3" t="s">
        <v>171</v>
      </c>
      <c r="Z312" s="3" t="s">
        <v>173</v>
      </c>
      <c r="AA312" s="3">
        <v>0.41699999999999998</v>
      </c>
    </row>
    <row r="313" spans="1:27" ht="13.9" customHeight="1">
      <c r="A313" s="2" t="s">
        <v>815</v>
      </c>
      <c r="B313" s="2" t="s">
        <v>816</v>
      </c>
      <c r="C313" s="3" t="s">
        <v>171</v>
      </c>
      <c r="D313" s="3" t="s">
        <v>171</v>
      </c>
      <c r="E313" s="4" t="s">
        <v>178</v>
      </c>
      <c r="F313" s="4" t="s">
        <v>178</v>
      </c>
      <c r="G313" s="10" t="s">
        <v>173</v>
      </c>
      <c r="H313" s="17" t="str">
        <f t="shared" si="17"/>
        <v>NITI</v>
      </c>
      <c r="I313" s="2"/>
      <c r="J313" s="11" t="s">
        <v>173</v>
      </c>
      <c r="K313" s="18" t="str">
        <f t="shared" si="18"/>
        <v>NITI, NV</v>
      </c>
      <c r="L313" s="16" t="s">
        <v>173</v>
      </c>
      <c r="M313" s="20" t="str">
        <f t="shared" si="19"/>
        <v>NITI, NV</v>
      </c>
      <c r="N313" s="8" t="str">
        <f t="shared" si="16"/>
        <v>NITI, NV</v>
      </c>
      <c r="O313" s="2"/>
      <c r="P313" s="3">
        <v>180</v>
      </c>
      <c r="Q313" s="3">
        <v>875</v>
      </c>
      <c r="R313" s="3">
        <v>12.5</v>
      </c>
      <c r="S313" s="3" t="s">
        <v>173</v>
      </c>
      <c r="T313" s="2"/>
      <c r="U313" s="3" t="s">
        <v>173</v>
      </c>
      <c r="V313" s="2"/>
      <c r="W313" s="3" t="s">
        <v>173</v>
      </c>
      <c r="X313" s="2"/>
      <c r="Y313" s="3" t="s">
        <v>171</v>
      </c>
      <c r="Z313" s="3" t="s">
        <v>173</v>
      </c>
      <c r="AA313" s="3" t="s">
        <v>173</v>
      </c>
    </row>
    <row r="314" spans="1:27" ht="13.9" customHeight="1">
      <c r="A314" s="2" t="s">
        <v>817</v>
      </c>
      <c r="B314" s="2" t="s">
        <v>818</v>
      </c>
      <c r="C314" s="3" t="s">
        <v>171</v>
      </c>
      <c r="D314" s="3" t="s">
        <v>171</v>
      </c>
      <c r="E314" s="4" t="s">
        <v>178</v>
      </c>
      <c r="F314" s="4" t="s">
        <v>178</v>
      </c>
      <c r="G314" s="10" t="s">
        <v>173</v>
      </c>
      <c r="H314" s="17" t="str">
        <f t="shared" si="17"/>
        <v>NITI</v>
      </c>
      <c r="I314" s="2"/>
      <c r="J314" s="11" t="s">
        <v>173</v>
      </c>
      <c r="K314" s="18" t="str">
        <f t="shared" si="18"/>
        <v>NITI, NV</v>
      </c>
      <c r="L314" s="16" t="s">
        <v>173</v>
      </c>
      <c r="M314" s="20" t="str">
        <f t="shared" si="19"/>
        <v>NITI, NV</v>
      </c>
      <c r="N314" s="8" t="str">
        <f t="shared" si="16"/>
        <v>NITI, NV</v>
      </c>
      <c r="O314" s="2"/>
      <c r="P314" s="3">
        <v>6100</v>
      </c>
      <c r="Q314" s="3">
        <v>1600</v>
      </c>
      <c r="R314" s="3">
        <v>12.5</v>
      </c>
      <c r="S314" s="3">
        <v>0.7</v>
      </c>
      <c r="T314" s="3" t="s">
        <v>174</v>
      </c>
      <c r="U314" s="3" t="s">
        <v>173</v>
      </c>
      <c r="V314" s="2"/>
      <c r="W314" s="3" t="s">
        <v>173</v>
      </c>
      <c r="X314" s="2"/>
      <c r="Y314" s="3" t="s">
        <v>171</v>
      </c>
      <c r="Z314" s="3" t="s">
        <v>173</v>
      </c>
      <c r="AA314" s="3" t="s">
        <v>173</v>
      </c>
    </row>
    <row r="315" spans="1:27" ht="13.9" customHeight="1">
      <c r="A315" s="2" t="s">
        <v>819</v>
      </c>
      <c r="B315" s="2" t="s">
        <v>820</v>
      </c>
      <c r="C315" s="3" t="s">
        <v>171</v>
      </c>
      <c r="D315" s="3" t="s">
        <v>170</v>
      </c>
      <c r="E315" s="4" t="s">
        <v>178</v>
      </c>
      <c r="F315" s="4" t="s">
        <v>178</v>
      </c>
      <c r="G315" s="10">
        <v>1.2800000000000001E-2</v>
      </c>
      <c r="H315" s="17">
        <f t="shared" si="17"/>
        <v>1.2999999999999999E-2</v>
      </c>
      <c r="I315" s="2"/>
      <c r="J315" s="11" t="s">
        <v>173</v>
      </c>
      <c r="K315" s="18" t="str">
        <f t="shared" si="18"/>
        <v>NV</v>
      </c>
      <c r="L315" s="16" t="s">
        <v>173</v>
      </c>
      <c r="M315" s="20" t="str">
        <f t="shared" si="19"/>
        <v>NV</v>
      </c>
      <c r="N315" s="8" t="str">
        <f t="shared" si="16"/>
        <v>NV</v>
      </c>
      <c r="O315" s="2"/>
      <c r="P315" s="3">
        <v>4320</v>
      </c>
      <c r="Q315" s="3">
        <v>1240</v>
      </c>
      <c r="R315" s="3">
        <v>12.5</v>
      </c>
      <c r="S315" s="3">
        <v>0.7</v>
      </c>
      <c r="T315" s="3" t="s">
        <v>174</v>
      </c>
      <c r="U315" s="3">
        <v>2.2000000000000001E-4</v>
      </c>
      <c r="V315" s="3" t="s">
        <v>184</v>
      </c>
      <c r="W315" s="3" t="s">
        <v>173</v>
      </c>
      <c r="X315" s="2"/>
      <c r="Y315" s="3" t="s">
        <v>171</v>
      </c>
      <c r="Z315" s="3">
        <v>1.2800000000000001E-2</v>
      </c>
      <c r="AA315" s="3" t="s">
        <v>173</v>
      </c>
    </row>
    <row r="316" spans="1:27" ht="13.9" customHeight="1">
      <c r="A316" s="2" t="s">
        <v>821</v>
      </c>
      <c r="B316" s="2" t="s">
        <v>822</v>
      </c>
      <c r="C316" s="3" t="s">
        <v>228</v>
      </c>
      <c r="D316" s="3" t="s">
        <v>171</v>
      </c>
      <c r="E316" s="4" t="s">
        <v>178</v>
      </c>
      <c r="F316" s="4" t="s">
        <v>178</v>
      </c>
      <c r="G316" s="10" t="s">
        <v>173</v>
      </c>
      <c r="H316" s="17" t="str">
        <f t="shared" si="17"/>
        <v>NITI</v>
      </c>
      <c r="I316" s="2"/>
      <c r="J316" s="11" t="s">
        <v>173</v>
      </c>
      <c r="K316" s="18" t="str">
        <f t="shared" si="18"/>
        <v>NITI, NV</v>
      </c>
      <c r="L316" s="16" t="s">
        <v>173</v>
      </c>
      <c r="M316" s="20" t="str">
        <f t="shared" si="19"/>
        <v>NITI, NV</v>
      </c>
      <c r="N316" s="8" t="str">
        <f t="shared" si="16"/>
        <v>NITI, NV</v>
      </c>
      <c r="O316" s="2"/>
      <c r="P316" s="3" t="s">
        <v>173</v>
      </c>
      <c r="Q316" s="3" t="s">
        <v>173</v>
      </c>
      <c r="R316" s="3">
        <v>12.5</v>
      </c>
      <c r="S316" s="3" t="s">
        <v>173</v>
      </c>
      <c r="T316" s="2"/>
      <c r="U316" s="3" t="s">
        <v>173</v>
      </c>
      <c r="V316" s="2"/>
      <c r="W316" s="3" t="s">
        <v>173</v>
      </c>
      <c r="X316" s="2"/>
      <c r="Y316" s="3" t="s">
        <v>171</v>
      </c>
      <c r="Z316" s="3" t="s">
        <v>173</v>
      </c>
      <c r="AA316" s="3" t="s">
        <v>173</v>
      </c>
    </row>
    <row r="317" spans="1:27" ht="13.9" customHeight="1">
      <c r="A317" s="2" t="s">
        <v>823</v>
      </c>
      <c r="B317" s="2" t="s">
        <v>824</v>
      </c>
      <c r="C317" s="3" t="s">
        <v>171</v>
      </c>
      <c r="D317" s="3" t="s">
        <v>171</v>
      </c>
      <c r="E317" s="4" t="s">
        <v>178</v>
      </c>
      <c r="F317" s="4" t="s">
        <v>178</v>
      </c>
      <c r="G317" s="10" t="s">
        <v>173</v>
      </c>
      <c r="H317" s="17" t="str">
        <f t="shared" si="17"/>
        <v>NITI</v>
      </c>
      <c r="I317" s="2"/>
      <c r="J317" s="11" t="s">
        <v>173</v>
      </c>
      <c r="K317" s="18" t="str">
        <f t="shared" si="18"/>
        <v>NITI, NV</v>
      </c>
      <c r="L317" s="16" t="s">
        <v>173</v>
      </c>
      <c r="M317" s="20" t="str">
        <f t="shared" si="19"/>
        <v>NITI, NV</v>
      </c>
      <c r="N317" s="8" t="str">
        <f t="shared" si="16"/>
        <v>NITI, NV</v>
      </c>
      <c r="O317" s="2"/>
      <c r="P317" s="3">
        <v>9.9099999999999994E-2</v>
      </c>
      <c r="Q317" s="3">
        <v>407</v>
      </c>
      <c r="R317" s="3">
        <v>12.5</v>
      </c>
      <c r="S317" s="3" t="s">
        <v>173</v>
      </c>
      <c r="T317" s="2"/>
      <c r="U317" s="3" t="s">
        <v>173</v>
      </c>
      <c r="V317" s="2"/>
      <c r="W317" s="3" t="s">
        <v>173</v>
      </c>
      <c r="X317" s="2"/>
      <c r="Y317" s="3" t="s">
        <v>171</v>
      </c>
      <c r="Z317" s="3" t="s">
        <v>173</v>
      </c>
      <c r="AA317" s="3" t="s">
        <v>173</v>
      </c>
    </row>
    <row r="318" spans="1:27" ht="13.9" customHeight="1">
      <c r="A318" s="2" t="s">
        <v>825</v>
      </c>
      <c r="B318" s="2" t="s">
        <v>826</v>
      </c>
      <c r="C318" s="3" t="s">
        <v>171</v>
      </c>
      <c r="D318" s="3" t="s">
        <v>170</v>
      </c>
      <c r="E318" s="4" t="s">
        <v>178</v>
      </c>
      <c r="F318" s="4" t="s">
        <v>178</v>
      </c>
      <c r="G318" s="10">
        <v>1.34E-3</v>
      </c>
      <c r="H318" s="17">
        <f t="shared" si="17"/>
        <v>1.2999999999999999E-3</v>
      </c>
      <c r="I318" s="2"/>
      <c r="J318" s="11" t="s">
        <v>173</v>
      </c>
      <c r="K318" s="18" t="str">
        <f t="shared" si="18"/>
        <v>NV</v>
      </c>
      <c r="L318" s="16" t="s">
        <v>173</v>
      </c>
      <c r="M318" s="20" t="str">
        <f t="shared" si="19"/>
        <v>NV</v>
      </c>
      <c r="N318" s="8" t="str">
        <f t="shared" si="16"/>
        <v>NV</v>
      </c>
      <c r="O318" s="2"/>
      <c r="P318" s="3">
        <v>6.42E-29</v>
      </c>
      <c r="Q318" s="3">
        <v>1.01E-28</v>
      </c>
      <c r="R318" s="3">
        <v>12.5</v>
      </c>
      <c r="S318" s="3" t="s">
        <v>173</v>
      </c>
      <c r="T318" s="2"/>
      <c r="U318" s="3">
        <v>2.0999999999999999E-3</v>
      </c>
      <c r="V318" s="3" t="s">
        <v>199</v>
      </c>
      <c r="W318" s="3" t="s">
        <v>173</v>
      </c>
      <c r="X318" s="2"/>
      <c r="Y318" s="3" t="s">
        <v>171</v>
      </c>
      <c r="Z318" s="3">
        <v>1.34E-3</v>
      </c>
      <c r="AA318" s="3" t="s">
        <v>173</v>
      </c>
    </row>
    <row r="319" spans="1:27" ht="13.9" customHeight="1">
      <c r="A319" s="2" t="s">
        <v>827</v>
      </c>
      <c r="B319" s="2" t="s">
        <v>828</v>
      </c>
      <c r="C319" s="3" t="s">
        <v>171</v>
      </c>
      <c r="D319" s="3" t="s">
        <v>170</v>
      </c>
      <c r="E319" s="4" t="s">
        <v>178</v>
      </c>
      <c r="F319" s="4" t="s">
        <v>178</v>
      </c>
      <c r="G319" s="10">
        <v>1.34E-3</v>
      </c>
      <c r="H319" s="17">
        <f t="shared" si="17"/>
        <v>1.2999999999999999E-3</v>
      </c>
      <c r="I319" s="2"/>
      <c r="J319" s="11" t="s">
        <v>173</v>
      </c>
      <c r="K319" s="18" t="str">
        <f t="shared" si="18"/>
        <v>NV</v>
      </c>
      <c r="L319" s="16" t="s">
        <v>173</v>
      </c>
      <c r="M319" s="20" t="str">
        <f t="shared" si="19"/>
        <v>NV</v>
      </c>
      <c r="N319" s="8" t="str">
        <f t="shared" si="16"/>
        <v>NV</v>
      </c>
      <c r="O319" s="2"/>
      <c r="P319" s="3">
        <v>4.7899999999999998E-31</v>
      </c>
      <c r="Q319" s="3">
        <v>5.0899999999999996E-40</v>
      </c>
      <c r="R319" s="3">
        <v>12.5</v>
      </c>
      <c r="S319" s="3" t="s">
        <v>173</v>
      </c>
      <c r="T319" s="2"/>
      <c r="U319" s="3">
        <v>2.0999999999999999E-3</v>
      </c>
      <c r="V319" s="3" t="s">
        <v>199</v>
      </c>
      <c r="W319" s="3" t="s">
        <v>173</v>
      </c>
      <c r="X319" s="2"/>
      <c r="Y319" s="3" t="s">
        <v>171</v>
      </c>
      <c r="Z319" s="3">
        <v>1.34E-3</v>
      </c>
      <c r="AA319" s="3" t="s">
        <v>173</v>
      </c>
    </row>
    <row r="320" spans="1:27" ht="13.9" customHeight="1">
      <c r="A320" s="2" t="s">
        <v>829</v>
      </c>
      <c r="B320" s="2" t="s">
        <v>830</v>
      </c>
      <c r="C320" s="3" t="s">
        <v>171</v>
      </c>
      <c r="D320" s="3" t="s">
        <v>170</v>
      </c>
      <c r="E320" s="4" t="s">
        <v>178</v>
      </c>
      <c r="F320" s="4" t="s">
        <v>178</v>
      </c>
      <c r="G320" s="10">
        <v>1.48E-3</v>
      </c>
      <c r="H320" s="17">
        <f t="shared" si="17"/>
        <v>1.5E-3</v>
      </c>
      <c r="I320" s="2"/>
      <c r="J320" s="11" t="s">
        <v>173</v>
      </c>
      <c r="K320" s="18" t="str">
        <f t="shared" si="18"/>
        <v>NV</v>
      </c>
      <c r="L320" s="16" t="s">
        <v>173</v>
      </c>
      <c r="M320" s="20" t="str">
        <f t="shared" si="19"/>
        <v>NV</v>
      </c>
      <c r="N320" s="8" t="str">
        <f t="shared" si="16"/>
        <v>NV</v>
      </c>
      <c r="O320" s="2"/>
      <c r="P320" s="3">
        <v>5.8500000000000003E-34</v>
      </c>
      <c r="Q320" s="3" t="s">
        <v>173</v>
      </c>
      <c r="R320" s="3">
        <v>12.5</v>
      </c>
      <c r="S320" s="3" t="s">
        <v>173</v>
      </c>
      <c r="T320" s="2"/>
      <c r="U320" s="3">
        <v>1.9E-3</v>
      </c>
      <c r="V320" s="3" t="s">
        <v>199</v>
      </c>
      <c r="W320" s="3" t="s">
        <v>173</v>
      </c>
      <c r="X320" s="2"/>
      <c r="Y320" s="3" t="s">
        <v>171</v>
      </c>
      <c r="Z320" s="3">
        <v>1.48E-3</v>
      </c>
      <c r="AA320" s="3" t="s">
        <v>173</v>
      </c>
    </row>
    <row r="321" spans="1:27" ht="13.9" customHeight="1">
      <c r="A321" s="2" t="s">
        <v>831</v>
      </c>
      <c r="B321" s="2" t="s">
        <v>832</v>
      </c>
      <c r="C321" s="3" t="s">
        <v>228</v>
      </c>
      <c r="D321" s="3" t="s">
        <v>171</v>
      </c>
      <c r="E321" s="4" t="s">
        <v>178</v>
      </c>
      <c r="F321" s="4" t="s">
        <v>178</v>
      </c>
      <c r="G321" s="10" t="s">
        <v>173</v>
      </c>
      <c r="H321" s="17" t="str">
        <f t="shared" si="17"/>
        <v>NITI</v>
      </c>
      <c r="I321" s="2"/>
      <c r="J321" s="11" t="s">
        <v>173</v>
      </c>
      <c r="K321" s="18" t="str">
        <f t="shared" si="18"/>
        <v>NITI, NV</v>
      </c>
      <c r="L321" s="16" t="s">
        <v>173</v>
      </c>
      <c r="M321" s="20" t="str">
        <f t="shared" si="19"/>
        <v>NITI, NV</v>
      </c>
      <c r="N321" s="8" t="str">
        <f t="shared" si="16"/>
        <v>NITI, NV</v>
      </c>
      <c r="O321" s="2"/>
      <c r="P321" s="3" t="s">
        <v>173</v>
      </c>
      <c r="Q321" s="3" t="s">
        <v>173</v>
      </c>
      <c r="R321" s="3">
        <v>12.5</v>
      </c>
      <c r="S321" s="3" t="s">
        <v>173</v>
      </c>
      <c r="T321" s="2"/>
      <c r="U321" s="3" t="s">
        <v>173</v>
      </c>
      <c r="V321" s="2"/>
      <c r="W321" s="3" t="s">
        <v>173</v>
      </c>
      <c r="X321" s="2"/>
      <c r="Y321" s="3" t="s">
        <v>171</v>
      </c>
      <c r="Z321" s="3" t="s">
        <v>173</v>
      </c>
      <c r="AA321" s="3" t="s">
        <v>173</v>
      </c>
    </row>
    <row r="322" spans="1:27" ht="13.9" customHeight="1">
      <c r="A322" s="2" t="s">
        <v>833</v>
      </c>
      <c r="B322" s="2" t="s">
        <v>834</v>
      </c>
      <c r="C322" s="3" t="s">
        <v>171</v>
      </c>
      <c r="D322" s="3" t="s">
        <v>171</v>
      </c>
      <c r="E322" s="4" t="s">
        <v>178</v>
      </c>
      <c r="F322" s="4" t="s">
        <v>178</v>
      </c>
      <c r="G322" s="10" t="s">
        <v>173</v>
      </c>
      <c r="H322" s="17" t="str">
        <f t="shared" si="17"/>
        <v>NITI</v>
      </c>
      <c r="I322" s="2"/>
      <c r="J322" s="11" t="s">
        <v>173</v>
      </c>
      <c r="K322" s="18" t="str">
        <f t="shared" si="18"/>
        <v>NITI, NV</v>
      </c>
      <c r="L322" s="16" t="s">
        <v>173</v>
      </c>
      <c r="M322" s="20" t="str">
        <f t="shared" si="19"/>
        <v>NITI, NV</v>
      </c>
      <c r="N322" s="8" t="str">
        <f t="shared" si="16"/>
        <v>NITI, NV</v>
      </c>
      <c r="O322" s="2"/>
      <c r="P322" s="3">
        <v>1440</v>
      </c>
      <c r="Q322" s="3">
        <v>1440</v>
      </c>
      <c r="R322" s="3">
        <v>12.5</v>
      </c>
      <c r="S322" s="3" t="s">
        <v>173</v>
      </c>
      <c r="T322" s="2"/>
      <c r="U322" s="3" t="s">
        <v>173</v>
      </c>
      <c r="V322" s="2"/>
      <c r="W322" s="3" t="s">
        <v>173</v>
      </c>
      <c r="X322" s="2"/>
      <c r="Y322" s="3" t="s">
        <v>171</v>
      </c>
      <c r="Z322" s="3" t="s">
        <v>173</v>
      </c>
      <c r="AA322" s="3" t="s">
        <v>173</v>
      </c>
    </row>
    <row r="323" spans="1:27" ht="13.9" customHeight="1">
      <c r="A323" s="2" t="s">
        <v>835</v>
      </c>
      <c r="B323" s="2" t="s">
        <v>836</v>
      </c>
      <c r="C323" s="3" t="s">
        <v>170</v>
      </c>
      <c r="D323" s="3" t="s">
        <v>171</v>
      </c>
      <c r="E323" s="4" t="s">
        <v>172</v>
      </c>
      <c r="F323" s="4" t="s">
        <v>172</v>
      </c>
      <c r="G323" s="10" t="s">
        <v>173</v>
      </c>
      <c r="H323" s="17" t="str">
        <f t="shared" si="17"/>
        <v>NITI</v>
      </c>
      <c r="I323" s="2"/>
      <c r="J323" s="11" t="s">
        <v>173</v>
      </c>
      <c r="K323" s="18" t="str">
        <f t="shared" si="18"/>
        <v>NITI</v>
      </c>
      <c r="L323" s="16" t="s">
        <v>173</v>
      </c>
      <c r="M323" s="20" t="str">
        <f t="shared" si="19"/>
        <v>NITI</v>
      </c>
      <c r="N323" s="8" t="str">
        <f t="shared" si="16"/>
        <v>NITI</v>
      </c>
      <c r="O323" s="2"/>
      <c r="P323" s="3">
        <v>514000</v>
      </c>
      <c r="Q323" s="3">
        <v>2040000</v>
      </c>
      <c r="R323" s="3">
        <v>12.5</v>
      </c>
      <c r="S323" s="3" t="s">
        <v>173</v>
      </c>
      <c r="T323" s="2"/>
      <c r="U323" s="3" t="s">
        <v>173</v>
      </c>
      <c r="V323" s="2"/>
      <c r="W323" s="3" t="s">
        <v>173</v>
      </c>
      <c r="X323" s="2"/>
      <c r="Y323" s="3" t="s">
        <v>171</v>
      </c>
      <c r="Z323" s="3" t="s">
        <v>173</v>
      </c>
      <c r="AA323" s="3" t="s">
        <v>173</v>
      </c>
    </row>
    <row r="324" spans="1:27" ht="13.9" customHeight="1">
      <c r="A324" s="2" t="s">
        <v>837</v>
      </c>
      <c r="B324" s="2" t="s">
        <v>838</v>
      </c>
      <c r="C324" s="3" t="s">
        <v>171</v>
      </c>
      <c r="D324" s="3" t="s">
        <v>171</v>
      </c>
      <c r="E324" s="4" t="s">
        <v>178</v>
      </c>
      <c r="F324" s="4" t="s">
        <v>178</v>
      </c>
      <c r="G324" s="10" t="s">
        <v>173</v>
      </c>
      <c r="H324" s="17" t="str">
        <f t="shared" si="17"/>
        <v>NITI</v>
      </c>
      <c r="I324" s="2"/>
      <c r="J324" s="11" t="s">
        <v>173</v>
      </c>
      <c r="K324" s="18" t="str">
        <f t="shared" si="18"/>
        <v>NITI, NV</v>
      </c>
      <c r="L324" s="16" t="s">
        <v>173</v>
      </c>
      <c r="M324" s="20" t="str">
        <f t="shared" si="19"/>
        <v>NITI, NV</v>
      </c>
      <c r="N324" s="8" t="str">
        <f t="shared" si="16"/>
        <v>NITI, NV</v>
      </c>
      <c r="O324" s="2"/>
      <c r="P324" s="3">
        <v>0.86499999999999999</v>
      </c>
      <c r="Q324" s="3">
        <v>0.86499999999999999</v>
      </c>
      <c r="R324" s="3">
        <v>12.5</v>
      </c>
      <c r="S324" s="3" t="s">
        <v>173</v>
      </c>
      <c r="T324" s="2"/>
      <c r="U324" s="3" t="s">
        <v>173</v>
      </c>
      <c r="V324" s="2"/>
      <c r="W324" s="3" t="s">
        <v>173</v>
      </c>
      <c r="X324" s="2"/>
      <c r="Y324" s="3" t="s">
        <v>171</v>
      </c>
      <c r="Z324" s="3" t="s">
        <v>173</v>
      </c>
      <c r="AA324" s="3" t="s">
        <v>173</v>
      </c>
    </row>
    <row r="325" spans="1:27" ht="13.9" customHeight="1">
      <c r="A325" s="2" t="s">
        <v>839</v>
      </c>
      <c r="B325" s="2" t="s">
        <v>840</v>
      </c>
      <c r="C325" s="3" t="s">
        <v>171</v>
      </c>
      <c r="D325" s="3" t="s">
        <v>171</v>
      </c>
      <c r="E325" s="4" t="s">
        <v>178</v>
      </c>
      <c r="F325" s="4" t="s">
        <v>178</v>
      </c>
      <c r="G325" s="10" t="s">
        <v>173</v>
      </c>
      <c r="H325" s="17" t="str">
        <f t="shared" si="17"/>
        <v>NITI</v>
      </c>
      <c r="I325" s="2"/>
      <c r="J325" s="11" t="s">
        <v>173</v>
      </c>
      <c r="K325" s="18" t="str">
        <f t="shared" si="18"/>
        <v>NITI, NV</v>
      </c>
      <c r="L325" s="16" t="s">
        <v>173</v>
      </c>
      <c r="M325" s="20" t="str">
        <f t="shared" si="19"/>
        <v>NITI, NV</v>
      </c>
      <c r="N325" s="8" t="str">
        <f t="shared" ref="N325:N388" si="20">IF(ISNUMBER(M325)=TRUE, M325/H325, M325)</f>
        <v>NITI, NV</v>
      </c>
      <c r="O325" s="2"/>
      <c r="P325" s="3">
        <v>2.3199999999999998</v>
      </c>
      <c r="Q325" s="3">
        <v>2.3199999999999998</v>
      </c>
      <c r="R325" s="3">
        <v>12.5</v>
      </c>
      <c r="S325" s="3" t="s">
        <v>173</v>
      </c>
      <c r="T325" s="2"/>
      <c r="U325" s="3" t="s">
        <v>173</v>
      </c>
      <c r="V325" s="2"/>
      <c r="W325" s="3" t="s">
        <v>173</v>
      </c>
      <c r="X325" s="2"/>
      <c r="Y325" s="3" t="s">
        <v>171</v>
      </c>
      <c r="Z325" s="3" t="s">
        <v>173</v>
      </c>
      <c r="AA325" s="3" t="s">
        <v>173</v>
      </c>
    </row>
    <row r="326" spans="1:27" ht="13.9" customHeight="1">
      <c r="A326" s="2" t="s">
        <v>841</v>
      </c>
      <c r="B326" s="2" t="s">
        <v>842</v>
      </c>
      <c r="C326" s="3" t="s">
        <v>170</v>
      </c>
      <c r="D326" s="3" t="s">
        <v>171</v>
      </c>
      <c r="E326" s="4" t="s">
        <v>172</v>
      </c>
      <c r="F326" s="4" t="s">
        <v>172</v>
      </c>
      <c r="G326" s="10" t="s">
        <v>173</v>
      </c>
      <c r="H326" s="17" t="str">
        <f t="shared" ref="H326:H389" si="21">IF(ISNUMBER(G326),ROUND(G326,2-(1+INT(LOG10(G326)))),"NITI")</f>
        <v>NITI</v>
      </c>
      <c r="I326" s="2"/>
      <c r="J326" s="11" t="s">
        <v>173</v>
      </c>
      <c r="K326" s="18" t="str">
        <f t="shared" ref="K326:K389" si="22">IF(ISNUMBER(J326),ROUND(J326,2-(1+INT(LOG10(J326)))),IF(AND(NOT($C326="Yes"),$D326="No"), "NITI, NV",IF(AND($C326="Yes",$D326="No"),"NITI","NV")))</f>
        <v>NITI</v>
      </c>
      <c r="L326" s="16" t="s">
        <v>173</v>
      </c>
      <c r="M326" s="20" t="str">
        <f t="shared" ref="M326:M389" si="23">IF(ISNUMBER(L326),ROUND(L326,2-(1+INT(LOG10(L326)))),IF(AND(NOT($C326="Yes"),$D326="No"), "NITI, NV",IF(AND($C326="Yes",$D326="No"),"NITI","NV")))</f>
        <v>NITI</v>
      </c>
      <c r="N326" s="8" t="str">
        <f t="shared" si="20"/>
        <v>NITI</v>
      </c>
      <c r="O326" s="2"/>
      <c r="P326" s="3">
        <v>244000</v>
      </c>
      <c r="Q326" s="3">
        <v>244000</v>
      </c>
      <c r="R326" s="3">
        <v>12.5</v>
      </c>
      <c r="S326" s="3" t="s">
        <v>173</v>
      </c>
      <c r="T326" s="2"/>
      <c r="U326" s="3" t="s">
        <v>173</v>
      </c>
      <c r="V326" s="2"/>
      <c r="W326" s="3" t="s">
        <v>173</v>
      </c>
      <c r="X326" s="2"/>
      <c r="Y326" s="3" t="s">
        <v>171</v>
      </c>
      <c r="Z326" s="3" t="s">
        <v>173</v>
      </c>
      <c r="AA326" s="3" t="s">
        <v>173</v>
      </c>
    </row>
    <row r="327" spans="1:27" ht="13.9" customHeight="1">
      <c r="A327" s="2" t="s">
        <v>843</v>
      </c>
      <c r="B327" s="2" t="s">
        <v>844</v>
      </c>
      <c r="C327" s="3" t="s">
        <v>170</v>
      </c>
      <c r="D327" s="3" t="s">
        <v>171</v>
      </c>
      <c r="E327" s="4" t="s">
        <v>172</v>
      </c>
      <c r="F327" s="4" t="s">
        <v>172</v>
      </c>
      <c r="G327" s="10" t="s">
        <v>173</v>
      </c>
      <c r="H327" s="17" t="str">
        <f t="shared" si="21"/>
        <v>NITI</v>
      </c>
      <c r="I327" s="2"/>
      <c r="J327" s="11" t="s">
        <v>173</v>
      </c>
      <c r="K327" s="18" t="str">
        <f t="shared" si="22"/>
        <v>NITI</v>
      </c>
      <c r="L327" s="16" t="s">
        <v>173</v>
      </c>
      <c r="M327" s="20" t="str">
        <f t="shared" si="23"/>
        <v>NITI</v>
      </c>
      <c r="N327" s="8" t="str">
        <f t="shared" si="20"/>
        <v>NITI</v>
      </c>
      <c r="O327" s="2"/>
      <c r="P327" s="3">
        <v>3.79</v>
      </c>
      <c r="Q327" s="3">
        <v>864</v>
      </c>
      <c r="R327" s="3">
        <v>12.5</v>
      </c>
      <c r="S327" s="3" t="s">
        <v>173</v>
      </c>
      <c r="T327" s="2"/>
      <c r="U327" s="3" t="s">
        <v>173</v>
      </c>
      <c r="V327" s="2"/>
      <c r="W327" s="3" t="s">
        <v>173</v>
      </c>
      <c r="X327" s="2"/>
      <c r="Y327" s="3" t="s">
        <v>171</v>
      </c>
      <c r="Z327" s="3" t="s">
        <v>173</v>
      </c>
      <c r="AA327" s="3" t="s">
        <v>173</v>
      </c>
    </row>
    <row r="328" spans="1:27" ht="13.9" customHeight="1">
      <c r="A328" s="2" t="s">
        <v>845</v>
      </c>
      <c r="B328" s="2" t="s">
        <v>846</v>
      </c>
      <c r="C328" s="3" t="s">
        <v>171</v>
      </c>
      <c r="D328" s="3" t="s">
        <v>171</v>
      </c>
      <c r="E328" s="4" t="s">
        <v>178</v>
      </c>
      <c r="F328" s="4" t="s">
        <v>178</v>
      </c>
      <c r="G328" s="10" t="s">
        <v>173</v>
      </c>
      <c r="H328" s="17" t="str">
        <f t="shared" si="21"/>
        <v>NITI</v>
      </c>
      <c r="I328" s="2"/>
      <c r="J328" s="11" t="s">
        <v>173</v>
      </c>
      <c r="K328" s="18" t="str">
        <f t="shared" si="22"/>
        <v>NITI, NV</v>
      </c>
      <c r="L328" s="16" t="s">
        <v>173</v>
      </c>
      <c r="M328" s="20" t="str">
        <f t="shared" si="23"/>
        <v>NITI, NV</v>
      </c>
      <c r="N328" s="8" t="str">
        <f t="shared" si="20"/>
        <v>NITI, NV</v>
      </c>
      <c r="O328" s="2"/>
      <c r="P328" s="3">
        <v>6.37</v>
      </c>
      <c r="Q328" s="3">
        <v>6.38</v>
      </c>
      <c r="R328" s="3">
        <v>12.5</v>
      </c>
      <c r="S328" s="3" t="s">
        <v>173</v>
      </c>
      <c r="T328" s="2"/>
      <c r="U328" s="3" t="s">
        <v>173</v>
      </c>
      <c r="V328" s="2"/>
      <c r="W328" s="3" t="s">
        <v>173</v>
      </c>
      <c r="X328" s="2"/>
      <c r="Y328" s="3" t="s">
        <v>171</v>
      </c>
      <c r="Z328" s="3" t="s">
        <v>173</v>
      </c>
      <c r="AA328" s="3" t="s">
        <v>173</v>
      </c>
    </row>
    <row r="329" spans="1:27" ht="13.9" customHeight="1">
      <c r="A329" s="2" t="s">
        <v>847</v>
      </c>
      <c r="B329" s="2" t="s">
        <v>848</v>
      </c>
      <c r="C329" s="3" t="s">
        <v>171</v>
      </c>
      <c r="D329" s="3" t="s">
        <v>171</v>
      </c>
      <c r="E329" s="4" t="s">
        <v>178</v>
      </c>
      <c r="F329" s="4" t="s">
        <v>178</v>
      </c>
      <c r="G329" s="10" t="s">
        <v>173</v>
      </c>
      <c r="H329" s="17" t="str">
        <f t="shared" si="21"/>
        <v>NITI</v>
      </c>
      <c r="I329" s="2"/>
      <c r="J329" s="11" t="s">
        <v>173</v>
      </c>
      <c r="K329" s="18" t="str">
        <f t="shared" si="22"/>
        <v>NITI, NV</v>
      </c>
      <c r="L329" s="16" t="s">
        <v>173</v>
      </c>
      <c r="M329" s="20" t="str">
        <f t="shared" si="23"/>
        <v>NITI, NV</v>
      </c>
      <c r="N329" s="8" t="str">
        <f t="shared" si="20"/>
        <v>NITI, NV</v>
      </c>
      <c r="O329" s="2"/>
      <c r="P329" s="3">
        <v>1.57E-3</v>
      </c>
      <c r="Q329" s="3">
        <v>1.57E-3</v>
      </c>
      <c r="R329" s="3">
        <v>12.5</v>
      </c>
      <c r="S329" s="3" t="s">
        <v>173</v>
      </c>
      <c r="T329" s="2"/>
      <c r="U329" s="3" t="s">
        <v>173</v>
      </c>
      <c r="V329" s="2"/>
      <c r="W329" s="3" t="s">
        <v>173</v>
      </c>
      <c r="X329" s="2"/>
      <c r="Y329" s="3" t="s">
        <v>171</v>
      </c>
      <c r="Z329" s="3" t="s">
        <v>173</v>
      </c>
      <c r="AA329" s="3" t="s">
        <v>173</v>
      </c>
    </row>
    <row r="330" spans="1:27" ht="13.9" customHeight="1">
      <c r="A330" s="2" t="s">
        <v>849</v>
      </c>
      <c r="B330" s="2" t="s">
        <v>850</v>
      </c>
      <c r="C330" s="3" t="s">
        <v>171</v>
      </c>
      <c r="D330" s="3" t="s">
        <v>171</v>
      </c>
      <c r="E330" s="4" t="s">
        <v>178</v>
      </c>
      <c r="F330" s="4" t="s">
        <v>178</v>
      </c>
      <c r="G330" s="10" t="s">
        <v>173</v>
      </c>
      <c r="H330" s="17" t="str">
        <f t="shared" si="21"/>
        <v>NITI</v>
      </c>
      <c r="I330" s="2"/>
      <c r="J330" s="11" t="s">
        <v>173</v>
      </c>
      <c r="K330" s="18" t="str">
        <f t="shared" si="22"/>
        <v>NITI, NV</v>
      </c>
      <c r="L330" s="16" t="s">
        <v>173</v>
      </c>
      <c r="M330" s="20" t="str">
        <f t="shared" si="23"/>
        <v>NITI, NV</v>
      </c>
      <c r="N330" s="8" t="str">
        <f t="shared" si="20"/>
        <v>NITI, NV</v>
      </c>
      <c r="O330" s="2"/>
      <c r="P330" s="3">
        <v>61.5</v>
      </c>
      <c r="Q330" s="3">
        <v>65</v>
      </c>
      <c r="R330" s="3">
        <v>12.5</v>
      </c>
      <c r="S330" s="3" t="s">
        <v>173</v>
      </c>
      <c r="T330" s="2"/>
      <c r="U330" s="3" t="s">
        <v>173</v>
      </c>
      <c r="V330" s="2"/>
      <c r="W330" s="3" t="s">
        <v>173</v>
      </c>
      <c r="X330" s="2"/>
      <c r="Y330" s="3" t="s">
        <v>171</v>
      </c>
      <c r="Z330" s="3" t="s">
        <v>173</v>
      </c>
      <c r="AA330" s="3" t="s">
        <v>173</v>
      </c>
    </row>
    <row r="331" spans="1:27" ht="13.9" customHeight="1">
      <c r="A331" s="2" t="s">
        <v>851</v>
      </c>
      <c r="B331" s="2" t="s">
        <v>852</v>
      </c>
      <c r="C331" s="3" t="s">
        <v>170</v>
      </c>
      <c r="D331" s="3" t="s">
        <v>170</v>
      </c>
      <c r="E331" s="3" t="s">
        <v>170</v>
      </c>
      <c r="F331" s="3" t="s">
        <v>170</v>
      </c>
      <c r="G331" s="10">
        <v>1.04</v>
      </c>
      <c r="H331" s="17">
        <f t="shared" si="21"/>
        <v>1</v>
      </c>
      <c r="I331" s="3" t="s">
        <v>194</v>
      </c>
      <c r="J331" s="11">
        <v>34.799999999999997</v>
      </c>
      <c r="K331" s="18">
        <f t="shared" si="22"/>
        <v>35</v>
      </c>
      <c r="L331" s="16">
        <v>805</v>
      </c>
      <c r="M331" s="20">
        <f t="shared" si="23"/>
        <v>810</v>
      </c>
      <c r="N331" s="8">
        <f t="shared" si="20"/>
        <v>810</v>
      </c>
      <c r="O331" s="3" t="s">
        <v>182</v>
      </c>
      <c r="P331" s="3">
        <v>81800000</v>
      </c>
      <c r="Q331" s="3">
        <v>85400000</v>
      </c>
      <c r="R331" s="3">
        <v>12.5</v>
      </c>
      <c r="S331" s="3">
        <v>3.8</v>
      </c>
      <c r="T331" s="3" t="s">
        <v>174</v>
      </c>
      <c r="U331" s="3">
        <v>1.1999999999999999E-6</v>
      </c>
      <c r="V331" s="3" t="s">
        <v>184</v>
      </c>
      <c r="W331" s="3">
        <v>1E-3</v>
      </c>
      <c r="X331" s="3" t="s">
        <v>184</v>
      </c>
      <c r="Y331" s="3" t="s">
        <v>171</v>
      </c>
      <c r="Z331" s="3">
        <v>2.34</v>
      </c>
      <c r="AA331" s="3">
        <v>1.04</v>
      </c>
    </row>
    <row r="332" spans="1:27" ht="13.9" customHeight="1">
      <c r="A332" s="2" t="s">
        <v>853</v>
      </c>
      <c r="B332" s="2" t="s">
        <v>854</v>
      </c>
      <c r="C332" s="3" t="s">
        <v>170</v>
      </c>
      <c r="D332" s="3" t="s">
        <v>170</v>
      </c>
      <c r="E332" s="3" t="s">
        <v>170</v>
      </c>
      <c r="F332" s="3" t="s">
        <v>170</v>
      </c>
      <c r="G332" s="10">
        <v>20.9</v>
      </c>
      <c r="H332" s="17">
        <f t="shared" si="21"/>
        <v>21</v>
      </c>
      <c r="I332" s="3" t="s">
        <v>194</v>
      </c>
      <c r="J332" s="11">
        <v>695</v>
      </c>
      <c r="K332" s="18">
        <f t="shared" si="22"/>
        <v>700</v>
      </c>
      <c r="L332" s="16">
        <v>4860</v>
      </c>
      <c r="M332" s="20">
        <f t="shared" si="23"/>
        <v>4900</v>
      </c>
      <c r="N332" s="8">
        <f t="shared" si="20"/>
        <v>233.33333333333334</v>
      </c>
      <c r="O332" s="3" t="s">
        <v>182</v>
      </c>
      <c r="P332" s="3">
        <v>698000000</v>
      </c>
      <c r="Q332" s="3">
        <v>408000000</v>
      </c>
      <c r="R332" s="3">
        <v>12.5</v>
      </c>
      <c r="S332" s="3">
        <v>1.7</v>
      </c>
      <c r="T332" s="3" t="s">
        <v>183</v>
      </c>
      <c r="U332" s="3" t="s">
        <v>173</v>
      </c>
      <c r="V332" s="2"/>
      <c r="W332" s="3">
        <v>0.02</v>
      </c>
      <c r="X332" s="3" t="s">
        <v>184</v>
      </c>
      <c r="Y332" s="3" t="s">
        <v>171</v>
      </c>
      <c r="Z332" s="3" t="s">
        <v>173</v>
      </c>
      <c r="AA332" s="3">
        <v>20.9</v>
      </c>
    </row>
    <row r="333" spans="1:27" ht="13.9" customHeight="1">
      <c r="A333" s="2" t="s">
        <v>855</v>
      </c>
      <c r="B333" s="2" t="s">
        <v>856</v>
      </c>
      <c r="C333" s="3" t="s">
        <v>171</v>
      </c>
      <c r="D333" s="3" t="s">
        <v>171</v>
      </c>
      <c r="E333" s="4" t="s">
        <v>178</v>
      </c>
      <c r="F333" s="4" t="s">
        <v>178</v>
      </c>
      <c r="G333" s="10" t="s">
        <v>173</v>
      </c>
      <c r="H333" s="17" t="str">
        <f t="shared" si="21"/>
        <v>NITI</v>
      </c>
      <c r="I333" s="2"/>
      <c r="J333" s="11" t="s">
        <v>173</v>
      </c>
      <c r="K333" s="18" t="str">
        <f t="shared" si="22"/>
        <v>NITI, NV</v>
      </c>
      <c r="L333" s="16" t="s">
        <v>173</v>
      </c>
      <c r="M333" s="20" t="str">
        <f t="shared" si="23"/>
        <v>NITI, NV</v>
      </c>
      <c r="N333" s="8" t="str">
        <f t="shared" si="20"/>
        <v>NITI, NV</v>
      </c>
      <c r="O333" s="2"/>
      <c r="P333" s="3">
        <v>1620000</v>
      </c>
      <c r="Q333" s="3">
        <v>245</v>
      </c>
      <c r="R333" s="3">
        <v>12.5</v>
      </c>
      <c r="S333" s="3">
        <v>1.38</v>
      </c>
      <c r="T333" s="3" t="s">
        <v>183</v>
      </c>
      <c r="U333" s="3" t="s">
        <v>173</v>
      </c>
      <c r="V333" s="2"/>
      <c r="W333" s="3" t="s">
        <v>173</v>
      </c>
      <c r="X333" s="2"/>
      <c r="Y333" s="3" t="s">
        <v>171</v>
      </c>
      <c r="Z333" s="3" t="s">
        <v>173</v>
      </c>
      <c r="AA333" s="3" t="s">
        <v>173</v>
      </c>
    </row>
    <row r="334" spans="1:27" ht="13.9" customHeight="1">
      <c r="A334" s="2" t="s">
        <v>857</v>
      </c>
      <c r="B334" s="2" t="s">
        <v>858</v>
      </c>
      <c r="C334" s="3" t="s">
        <v>171</v>
      </c>
      <c r="D334" s="3" t="s">
        <v>171</v>
      </c>
      <c r="E334" s="4" t="s">
        <v>178</v>
      </c>
      <c r="F334" s="4" t="s">
        <v>178</v>
      </c>
      <c r="G334" s="10" t="s">
        <v>173</v>
      </c>
      <c r="H334" s="17" t="str">
        <f t="shared" si="21"/>
        <v>NITI</v>
      </c>
      <c r="I334" s="2"/>
      <c r="J334" s="11" t="s">
        <v>173</v>
      </c>
      <c r="K334" s="18" t="str">
        <f t="shared" si="22"/>
        <v>NITI, NV</v>
      </c>
      <c r="L334" s="16" t="s">
        <v>173</v>
      </c>
      <c r="M334" s="20" t="str">
        <f t="shared" si="23"/>
        <v>NITI, NV</v>
      </c>
      <c r="N334" s="8" t="str">
        <f t="shared" si="20"/>
        <v>NITI, NV</v>
      </c>
      <c r="O334" s="2"/>
      <c r="P334" s="3">
        <v>0.76200000000000001</v>
      </c>
      <c r="Q334" s="3">
        <v>233</v>
      </c>
      <c r="R334" s="3">
        <v>12.5</v>
      </c>
      <c r="S334" s="3" t="s">
        <v>173</v>
      </c>
      <c r="T334" s="2"/>
      <c r="U334" s="3" t="s">
        <v>173</v>
      </c>
      <c r="V334" s="2"/>
      <c r="W334" s="3" t="s">
        <v>173</v>
      </c>
      <c r="X334" s="2"/>
      <c r="Y334" s="3" t="s">
        <v>171</v>
      </c>
      <c r="Z334" s="3" t="s">
        <v>173</v>
      </c>
      <c r="AA334" s="3" t="s">
        <v>173</v>
      </c>
    </row>
    <row r="335" spans="1:27" ht="13.9" customHeight="1">
      <c r="A335" s="2" t="s">
        <v>859</v>
      </c>
      <c r="B335" s="2" t="s">
        <v>860</v>
      </c>
      <c r="C335" s="3" t="s">
        <v>171</v>
      </c>
      <c r="D335" s="3" t="s">
        <v>171</v>
      </c>
      <c r="E335" s="4" t="s">
        <v>178</v>
      </c>
      <c r="F335" s="4" t="s">
        <v>178</v>
      </c>
      <c r="G335" s="10" t="s">
        <v>173</v>
      </c>
      <c r="H335" s="17" t="str">
        <f t="shared" si="21"/>
        <v>NITI</v>
      </c>
      <c r="I335" s="2"/>
      <c r="J335" s="11" t="s">
        <v>173</v>
      </c>
      <c r="K335" s="18" t="str">
        <f t="shared" si="22"/>
        <v>NITI, NV</v>
      </c>
      <c r="L335" s="16" t="s">
        <v>173</v>
      </c>
      <c r="M335" s="20" t="str">
        <f t="shared" si="23"/>
        <v>NITI, NV</v>
      </c>
      <c r="N335" s="8" t="str">
        <f t="shared" si="20"/>
        <v>NITI, NV</v>
      </c>
      <c r="O335" s="2"/>
      <c r="P335" s="3">
        <v>31</v>
      </c>
      <c r="Q335" s="3">
        <v>31</v>
      </c>
      <c r="R335" s="3">
        <v>12.5</v>
      </c>
      <c r="S335" s="3" t="s">
        <v>173</v>
      </c>
      <c r="T335" s="2"/>
      <c r="U335" s="3" t="s">
        <v>173</v>
      </c>
      <c r="V335" s="2"/>
      <c r="W335" s="3" t="s">
        <v>173</v>
      </c>
      <c r="X335" s="2"/>
      <c r="Y335" s="3" t="s">
        <v>171</v>
      </c>
      <c r="Z335" s="3" t="s">
        <v>173</v>
      </c>
      <c r="AA335" s="3" t="s">
        <v>173</v>
      </c>
    </row>
    <row r="336" spans="1:27" ht="13.9" customHeight="1">
      <c r="A336" s="2" t="s">
        <v>861</v>
      </c>
      <c r="B336" s="2" t="s">
        <v>862</v>
      </c>
      <c r="C336" s="3" t="s">
        <v>170</v>
      </c>
      <c r="D336" s="3" t="s">
        <v>170</v>
      </c>
      <c r="E336" s="3" t="s">
        <v>170</v>
      </c>
      <c r="F336" s="3" t="s">
        <v>170</v>
      </c>
      <c r="G336" s="10">
        <v>62.6</v>
      </c>
      <c r="H336" s="17">
        <f t="shared" si="21"/>
        <v>63</v>
      </c>
      <c r="I336" s="3" t="s">
        <v>194</v>
      </c>
      <c r="J336" s="11">
        <v>2090</v>
      </c>
      <c r="K336" s="18">
        <f t="shared" si="22"/>
        <v>2100</v>
      </c>
      <c r="L336" s="16">
        <v>1140000</v>
      </c>
      <c r="M336" s="20">
        <f t="shared" si="23"/>
        <v>1100000</v>
      </c>
      <c r="N336" s="8">
        <f t="shared" si="20"/>
        <v>17460.317460317459</v>
      </c>
      <c r="O336" s="3" t="s">
        <v>182</v>
      </c>
      <c r="P336" s="3">
        <v>14200000</v>
      </c>
      <c r="Q336" s="3">
        <v>10200000</v>
      </c>
      <c r="R336" s="3">
        <v>12.5</v>
      </c>
      <c r="S336" s="3">
        <v>2</v>
      </c>
      <c r="T336" s="3" t="s">
        <v>183</v>
      </c>
      <c r="U336" s="3" t="s">
        <v>173</v>
      </c>
      <c r="V336" s="2"/>
      <c r="W336" s="3">
        <v>0.06</v>
      </c>
      <c r="X336" s="3" t="s">
        <v>207</v>
      </c>
      <c r="Y336" s="3" t="s">
        <v>171</v>
      </c>
      <c r="Z336" s="3" t="s">
        <v>173</v>
      </c>
      <c r="AA336" s="3">
        <v>62.6</v>
      </c>
    </row>
    <row r="337" spans="1:27" ht="13.9" customHeight="1">
      <c r="A337" s="2" t="s">
        <v>863</v>
      </c>
      <c r="B337" s="2" t="s">
        <v>864</v>
      </c>
      <c r="C337" s="3" t="s">
        <v>170</v>
      </c>
      <c r="D337" s="3" t="s">
        <v>170</v>
      </c>
      <c r="E337" s="3" t="s">
        <v>170</v>
      </c>
      <c r="F337" s="3" t="s">
        <v>170</v>
      </c>
      <c r="G337" s="10">
        <v>41.7</v>
      </c>
      <c r="H337" s="17">
        <f t="shared" si="21"/>
        <v>42</v>
      </c>
      <c r="I337" s="3" t="s">
        <v>194</v>
      </c>
      <c r="J337" s="11">
        <v>1390</v>
      </c>
      <c r="K337" s="18">
        <f t="shared" si="22"/>
        <v>1400</v>
      </c>
      <c r="L337" s="16">
        <v>4980000</v>
      </c>
      <c r="M337" s="20">
        <f t="shared" si="23"/>
        <v>5000000</v>
      </c>
      <c r="N337" s="8">
        <f t="shared" si="20"/>
        <v>119047.61904761905</v>
      </c>
      <c r="O337" s="3" t="s">
        <v>182</v>
      </c>
      <c r="P337" s="3">
        <v>25700000</v>
      </c>
      <c r="Q337" s="3">
        <v>8370000</v>
      </c>
      <c r="R337" s="3">
        <v>12.5</v>
      </c>
      <c r="S337" s="3">
        <v>3</v>
      </c>
      <c r="T337" s="3" t="s">
        <v>183</v>
      </c>
      <c r="U337" s="3" t="s">
        <v>173</v>
      </c>
      <c r="V337" s="2"/>
      <c r="W337" s="3">
        <v>0.04</v>
      </c>
      <c r="X337" s="3" t="s">
        <v>207</v>
      </c>
      <c r="Y337" s="3" t="s">
        <v>171</v>
      </c>
      <c r="Z337" s="3" t="s">
        <v>173</v>
      </c>
      <c r="AA337" s="3">
        <v>41.7</v>
      </c>
    </row>
    <row r="338" spans="1:27" ht="13.9" customHeight="1">
      <c r="A338" s="2" t="s">
        <v>865</v>
      </c>
      <c r="B338" s="2" t="s">
        <v>866</v>
      </c>
      <c r="C338" s="3" t="s">
        <v>170</v>
      </c>
      <c r="D338" s="3" t="s">
        <v>170</v>
      </c>
      <c r="E338" s="3" t="s">
        <v>170</v>
      </c>
      <c r="F338" s="3" t="s">
        <v>170</v>
      </c>
      <c r="G338" s="10">
        <v>73</v>
      </c>
      <c r="H338" s="17">
        <f t="shared" si="21"/>
        <v>73</v>
      </c>
      <c r="I338" s="3" t="s">
        <v>194</v>
      </c>
      <c r="J338" s="11">
        <v>2430</v>
      </c>
      <c r="K338" s="18">
        <f t="shared" si="22"/>
        <v>2400</v>
      </c>
      <c r="L338" s="16">
        <v>24100</v>
      </c>
      <c r="M338" s="20">
        <f t="shared" si="23"/>
        <v>24000</v>
      </c>
      <c r="N338" s="8">
        <f t="shared" si="20"/>
        <v>328.76712328767121</v>
      </c>
      <c r="O338" s="3" t="s">
        <v>182</v>
      </c>
      <c r="P338" s="3">
        <v>442000000</v>
      </c>
      <c r="Q338" s="3">
        <v>242000000</v>
      </c>
      <c r="R338" s="3">
        <v>12.5</v>
      </c>
      <c r="S338" s="3">
        <v>2</v>
      </c>
      <c r="T338" s="3" t="s">
        <v>183</v>
      </c>
      <c r="U338" s="3" t="s">
        <v>173</v>
      </c>
      <c r="V338" s="2"/>
      <c r="W338" s="3">
        <v>7.0000000000000007E-2</v>
      </c>
      <c r="X338" s="3" t="s">
        <v>207</v>
      </c>
      <c r="Y338" s="3" t="s">
        <v>171</v>
      </c>
      <c r="Z338" s="3" t="s">
        <v>173</v>
      </c>
      <c r="AA338" s="3">
        <v>73</v>
      </c>
    </row>
    <row r="339" spans="1:27" ht="13.9" customHeight="1">
      <c r="A339" s="2" t="s">
        <v>867</v>
      </c>
      <c r="B339" s="2" t="s">
        <v>868</v>
      </c>
      <c r="C339" s="3" t="s">
        <v>170</v>
      </c>
      <c r="D339" s="3" t="s">
        <v>170</v>
      </c>
      <c r="E339" s="3" t="s">
        <v>170</v>
      </c>
      <c r="F339" s="3" t="s">
        <v>170</v>
      </c>
      <c r="G339" s="10">
        <v>8.34</v>
      </c>
      <c r="H339" s="17">
        <f t="shared" si="21"/>
        <v>8.3000000000000007</v>
      </c>
      <c r="I339" s="3" t="s">
        <v>194</v>
      </c>
      <c r="J339" s="11">
        <v>278</v>
      </c>
      <c r="K339" s="18">
        <f t="shared" si="22"/>
        <v>280</v>
      </c>
      <c r="L339" s="16">
        <v>1180</v>
      </c>
      <c r="M339" s="20">
        <f t="shared" si="23"/>
        <v>1200</v>
      </c>
      <c r="N339" s="8">
        <f t="shared" si="20"/>
        <v>144.57831325301203</v>
      </c>
      <c r="O339" s="3" t="s">
        <v>182</v>
      </c>
      <c r="P339" s="3">
        <v>208000000</v>
      </c>
      <c r="Q339" s="3">
        <v>106000000</v>
      </c>
      <c r="R339" s="3">
        <v>12.5</v>
      </c>
      <c r="S339" s="3">
        <v>1.4</v>
      </c>
      <c r="T339" s="3" t="s">
        <v>183</v>
      </c>
      <c r="U339" s="3" t="s">
        <v>173</v>
      </c>
      <c r="V339" s="2"/>
      <c r="W339" s="3">
        <v>8.0000000000000002E-3</v>
      </c>
      <c r="X339" s="3" t="s">
        <v>207</v>
      </c>
      <c r="Y339" s="3" t="s">
        <v>171</v>
      </c>
      <c r="Z339" s="3" t="s">
        <v>173</v>
      </c>
      <c r="AA339" s="3">
        <v>8.34</v>
      </c>
    </row>
    <row r="340" spans="1:27" ht="13.9" customHeight="1">
      <c r="A340" s="2" t="s">
        <v>869</v>
      </c>
      <c r="B340" s="2" t="s">
        <v>870</v>
      </c>
      <c r="C340" s="3" t="s">
        <v>170</v>
      </c>
      <c r="D340" s="3" t="s">
        <v>170</v>
      </c>
      <c r="E340" s="3" t="s">
        <v>170</v>
      </c>
      <c r="F340" s="3" t="s">
        <v>170</v>
      </c>
      <c r="G340" s="10">
        <v>4170</v>
      </c>
      <c r="H340" s="17">
        <f t="shared" si="21"/>
        <v>4200</v>
      </c>
      <c r="I340" s="3" t="s">
        <v>194</v>
      </c>
      <c r="J340" s="11">
        <v>139000</v>
      </c>
      <c r="K340" s="18">
        <f t="shared" si="22"/>
        <v>140000</v>
      </c>
      <c r="L340" s="16">
        <v>13600</v>
      </c>
      <c r="M340" s="20">
        <f t="shared" si="23"/>
        <v>14000</v>
      </c>
      <c r="N340" s="8">
        <f t="shared" si="20"/>
        <v>3.3333333333333335</v>
      </c>
      <c r="O340" s="3" t="s">
        <v>182</v>
      </c>
      <c r="P340" s="3">
        <v>3500000000</v>
      </c>
      <c r="Q340" s="3">
        <v>2060000000</v>
      </c>
      <c r="R340" s="3">
        <v>12.5</v>
      </c>
      <c r="S340" s="3">
        <v>3.8</v>
      </c>
      <c r="T340" s="3" t="s">
        <v>183</v>
      </c>
      <c r="U340" s="3" t="s">
        <v>173</v>
      </c>
      <c r="V340" s="2"/>
      <c r="W340" s="3">
        <v>4</v>
      </c>
      <c r="X340" s="3" t="s">
        <v>207</v>
      </c>
      <c r="Y340" s="3" t="s">
        <v>171</v>
      </c>
      <c r="Z340" s="3" t="s">
        <v>173</v>
      </c>
      <c r="AA340" s="3">
        <v>4170</v>
      </c>
    </row>
    <row r="341" spans="1:27" ht="13.9" customHeight="1">
      <c r="A341" s="2" t="s">
        <v>871</v>
      </c>
      <c r="B341" s="2" t="s">
        <v>872</v>
      </c>
      <c r="C341" s="3" t="s">
        <v>170</v>
      </c>
      <c r="D341" s="3" t="s">
        <v>171</v>
      </c>
      <c r="E341" s="4" t="s">
        <v>172</v>
      </c>
      <c r="F341" s="4" t="s">
        <v>172</v>
      </c>
      <c r="G341" s="10" t="s">
        <v>173</v>
      </c>
      <c r="H341" s="17" t="str">
        <f t="shared" si="21"/>
        <v>NITI</v>
      </c>
      <c r="I341" s="2"/>
      <c r="J341" s="11" t="s">
        <v>173</v>
      </c>
      <c r="K341" s="18" t="str">
        <f t="shared" si="22"/>
        <v>NITI</v>
      </c>
      <c r="L341" s="16" t="s">
        <v>173</v>
      </c>
      <c r="M341" s="20" t="str">
        <f t="shared" si="23"/>
        <v>NITI</v>
      </c>
      <c r="N341" s="8" t="str">
        <f t="shared" si="20"/>
        <v>NITI</v>
      </c>
      <c r="O341" s="2"/>
      <c r="P341" s="3">
        <v>2140000000</v>
      </c>
      <c r="Q341" s="3">
        <v>1940000000</v>
      </c>
      <c r="R341" s="3">
        <v>12.5</v>
      </c>
      <c r="S341" s="3">
        <v>1.9</v>
      </c>
      <c r="T341" s="3" t="s">
        <v>183</v>
      </c>
      <c r="U341" s="3" t="s">
        <v>173</v>
      </c>
      <c r="V341" s="2"/>
      <c r="W341" s="3" t="s">
        <v>173</v>
      </c>
      <c r="X341" s="2"/>
      <c r="Y341" s="3" t="s">
        <v>171</v>
      </c>
      <c r="Z341" s="3" t="s">
        <v>173</v>
      </c>
      <c r="AA341" s="3" t="s">
        <v>173</v>
      </c>
    </row>
    <row r="342" spans="1:27" ht="13.9" customHeight="1">
      <c r="A342" s="2" t="s">
        <v>873</v>
      </c>
      <c r="B342" s="2" t="s">
        <v>874</v>
      </c>
      <c r="C342" s="3" t="s">
        <v>170</v>
      </c>
      <c r="D342" s="3" t="s">
        <v>170</v>
      </c>
      <c r="E342" s="3" t="s">
        <v>170</v>
      </c>
      <c r="F342" s="3" t="s">
        <v>170</v>
      </c>
      <c r="G342" s="10">
        <v>313</v>
      </c>
      <c r="H342" s="17">
        <f t="shared" si="21"/>
        <v>310</v>
      </c>
      <c r="I342" s="3" t="s">
        <v>194</v>
      </c>
      <c r="J342" s="11">
        <v>10400</v>
      </c>
      <c r="K342" s="18">
        <f t="shared" si="22"/>
        <v>10000</v>
      </c>
      <c r="L342" s="16">
        <v>33400</v>
      </c>
      <c r="M342" s="20">
        <f t="shared" si="23"/>
        <v>33000</v>
      </c>
      <c r="N342" s="8">
        <f t="shared" si="20"/>
        <v>106.45161290322581</v>
      </c>
      <c r="O342" s="3" t="s">
        <v>182</v>
      </c>
      <c r="P342" s="3">
        <v>126000000</v>
      </c>
      <c r="Q342" s="3">
        <v>50600000</v>
      </c>
      <c r="R342" s="3">
        <v>12.5</v>
      </c>
      <c r="S342" s="3">
        <v>1.8</v>
      </c>
      <c r="T342" s="3" t="s">
        <v>174</v>
      </c>
      <c r="U342" s="3" t="s">
        <v>173</v>
      </c>
      <c r="V342" s="2"/>
      <c r="W342" s="3">
        <v>0.3</v>
      </c>
      <c r="X342" s="3" t="s">
        <v>207</v>
      </c>
      <c r="Y342" s="3" t="s">
        <v>171</v>
      </c>
      <c r="Z342" s="3" t="s">
        <v>173</v>
      </c>
      <c r="AA342" s="3">
        <v>313</v>
      </c>
    </row>
    <row r="343" spans="1:27" ht="13.9" customHeight="1">
      <c r="A343" s="2" t="s">
        <v>875</v>
      </c>
      <c r="B343" s="2" t="s">
        <v>876</v>
      </c>
      <c r="C343" s="3" t="s">
        <v>170</v>
      </c>
      <c r="D343" s="3" t="s">
        <v>170</v>
      </c>
      <c r="E343" s="3" t="s">
        <v>170</v>
      </c>
      <c r="F343" s="3" t="s">
        <v>170</v>
      </c>
      <c r="G343" s="10">
        <v>35.1</v>
      </c>
      <c r="H343" s="17">
        <f t="shared" si="21"/>
        <v>35</v>
      </c>
      <c r="I343" s="3" t="s">
        <v>181</v>
      </c>
      <c r="J343" s="11">
        <v>1170</v>
      </c>
      <c r="K343" s="18">
        <f t="shared" si="22"/>
        <v>1200</v>
      </c>
      <c r="L343" s="16">
        <v>900</v>
      </c>
      <c r="M343" s="20">
        <f t="shared" si="23"/>
        <v>900</v>
      </c>
      <c r="N343" s="8">
        <f t="shared" si="20"/>
        <v>25.714285714285715</v>
      </c>
      <c r="O343" s="3" t="s">
        <v>182</v>
      </c>
      <c r="P343" s="3">
        <v>681000000</v>
      </c>
      <c r="Q343" s="3">
        <v>468000000</v>
      </c>
      <c r="R343" s="3">
        <v>12.5</v>
      </c>
      <c r="S343" s="3">
        <v>1.2</v>
      </c>
      <c r="T343" s="3" t="s">
        <v>174</v>
      </c>
      <c r="U343" s="3">
        <v>8.0000000000000002E-8</v>
      </c>
      <c r="V343" s="3" t="s">
        <v>184</v>
      </c>
      <c r="W343" s="3">
        <v>40</v>
      </c>
      <c r="X343" s="3" t="s">
        <v>184</v>
      </c>
      <c r="Y343" s="3" t="s">
        <v>171</v>
      </c>
      <c r="Z343" s="3">
        <v>35.1</v>
      </c>
      <c r="AA343" s="3">
        <v>41700</v>
      </c>
    </row>
    <row r="344" spans="1:27" ht="13.9" customHeight="1">
      <c r="A344" s="2" t="s">
        <v>877</v>
      </c>
      <c r="B344" s="2" t="s">
        <v>878</v>
      </c>
      <c r="C344" s="3" t="s">
        <v>171</v>
      </c>
      <c r="D344" s="3" t="s">
        <v>171</v>
      </c>
      <c r="E344" s="4" t="s">
        <v>178</v>
      </c>
      <c r="F344" s="4" t="s">
        <v>178</v>
      </c>
      <c r="G344" s="10" t="s">
        <v>173</v>
      </c>
      <c r="H344" s="17" t="str">
        <f t="shared" si="21"/>
        <v>NITI</v>
      </c>
      <c r="I344" s="2"/>
      <c r="J344" s="11" t="s">
        <v>173</v>
      </c>
      <c r="K344" s="18" t="str">
        <f t="shared" si="22"/>
        <v>NITI, NV</v>
      </c>
      <c r="L344" s="16" t="s">
        <v>173</v>
      </c>
      <c r="M344" s="20" t="str">
        <f t="shared" si="23"/>
        <v>NITI, NV</v>
      </c>
      <c r="N344" s="8" t="str">
        <f t="shared" si="20"/>
        <v>NITI, NV</v>
      </c>
      <c r="O344" s="2"/>
      <c r="P344" s="3">
        <v>16.5</v>
      </c>
      <c r="Q344" s="3">
        <v>56.5</v>
      </c>
      <c r="R344" s="3">
        <v>12.5</v>
      </c>
      <c r="S344" s="3" t="s">
        <v>173</v>
      </c>
      <c r="T344" s="2"/>
      <c r="U344" s="3" t="s">
        <v>173</v>
      </c>
      <c r="V344" s="2"/>
      <c r="W344" s="3" t="s">
        <v>173</v>
      </c>
      <c r="X344" s="2"/>
      <c r="Y344" s="3" t="s">
        <v>171</v>
      </c>
      <c r="Z344" s="3" t="s">
        <v>173</v>
      </c>
      <c r="AA344" s="3" t="s">
        <v>173</v>
      </c>
    </row>
    <row r="345" spans="1:27" ht="13.9" customHeight="1">
      <c r="A345" s="2" t="s">
        <v>98</v>
      </c>
      <c r="B345" s="2" t="s">
        <v>879</v>
      </c>
      <c r="C345" s="3" t="s">
        <v>170</v>
      </c>
      <c r="D345" s="3" t="s">
        <v>170</v>
      </c>
      <c r="E345" s="3" t="s">
        <v>170</v>
      </c>
      <c r="F345" s="3" t="s">
        <v>170</v>
      </c>
      <c r="G345" s="10">
        <v>1.1200000000000001</v>
      </c>
      <c r="H345" s="17">
        <f t="shared" si="21"/>
        <v>1.1000000000000001</v>
      </c>
      <c r="I345" s="3" t="s">
        <v>181</v>
      </c>
      <c r="J345" s="11">
        <v>37.4</v>
      </c>
      <c r="K345" s="18">
        <f t="shared" si="22"/>
        <v>37</v>
      </c>
      <c r="L345" s="16">
        <v>7.06</v>
      </c>
      <c r="M345" s="20">
        <f t="shared" si="23"/>
        <v>7.1</v>
      </c>
      <c r="N345" s="8">
        <f t="shared" si="20"/>
        <v>6.4545454545454541</v>
      </c>
      <c r="O345" s="3" t="s">
        <v>880</v>
      </c>
      <c r="P345" s="3">
        <v>54800000</v>
      </c>
      <c r="Q345" s="3">
        <v>26900000</v>
      </c>
      <c r="R345" s="3">
        <v>12.5</v>
      </c>
      <c r="S345" s="3">
        <v>0.8</v>
      </c>
      <c r="T345" s="3" t="s">
        <v>183</v>
      </c>
      <c r="U345" s="3">
        <v>2.5000000000000002E-6</v>
      </c>
      <c r="V345" s="3" t="s">
        <v>199</v>
      </c>
      <c r="W345" s="3">
        <v>1</v>
      </c>
      <c r="X345" s="3" t="s">
        <v>184</v>
      </c>
      <c r="Y345" s="3" t="s">
        <v>171</v>
      </c>
      <c r="Z345" s="3">
        <v>1.1200000000000001</v>
      </c>
      <c r="AA345" s="3">
        <v>1040</v>
      </c>
    </row>
    <row r="346" spans="1:27" ht="13.9" customHeight="1">
      <c r="A346" s="2" t="s">
        <v>881</v>
      </c>
      <c r="B346" s="2" t="s">
        <v>882</v>
      </c>
      <c r="C346" s="3" t="s">
        <v>171</v>
      </c>
      <c r="D346" s="3" t="s">
        <v>171</v>
      </c>
      <c r="E346" s="4" t="s">
        <v>178</v>
      </c>
      <c r="F346" s="4" t="s">
        <v>178</v>
      </c>
      <c r="G346" s="10" t="s">
        <v>173</v>
      </c>
      <c r="H346" s="17" t="str">
        <f t="shared" si="21"/>
        <v>NITI</v>
      </c>
      <c r="I346" s="2"/>
      <c r="J346" s="11" t="s">
        <v>173</v>
      </c>
      <c r="K346" s="18" t="str">
        <f t="shared" si="22"/>
        <v>NITI, NV</v>
      </c>
      <c r="L346" s="16" t="s">
        <v>173</v>
      </c>
      <c r="M346" s="20" t="str">
        <f t="shared" si="23"/>
        <v>NITI, NV</v>
      </c>
      <c r="N346" s="8" t="str">
        <f t="shared" si="20"/>
        <v>NITI, NV</v>
      </c>
      <c r="O346" s="2"/>
      <c r="P346" s="3">
        <v>307000</v>
      </c>
      <c r="Q346" s="3">
        <v>86700</v>
      </c>
      <c r="R346" s="3">
        <v>12.5</v>
      </c>
      <c r="S346" s="3">
        <v>2.2999999999999998</v>
      </c>
      <c r="T346" s="3" t="s">
        <v>174</v>
      </c>
      <c r="U346" s="3" t="s">
        <v>173</v>
      </c>
      <c r="V346" s="2"/>
      <c r="W346" s="3" t="s">
        <v>173</v>
      </c>
      <c r="X346" s="2"/>
      <c r="Y346" s="3" t="s">
        <v>171</v>
      </c>
      <c r="Z346" s="3" t="s">
        <v>173</v>
      </c>
      <c r="AA346" s="3" t="s">
        <v>173</v>
      </c>
    </row>
    <row r="347" spans="1:27" ht="13.9" customHeight="1">
      <c r="A347" s="2" t="s">
        <v>883</v>
      </c>
      <c r="B347" s="2" t="s">
        <v>884</v>
      </c>
      <c r="C347" s="3" t="s">
        <v>170</v>
      </c>
      <c r="D347" s="3" t="s">
        <v>171</v>
      </c>
      <c r="E347" s="4" t="s">
        <v>172</v>
      </c>
      <c r="F347" s="4" t="s">
        <v>172</v>
      </c>
      <c r="G347" s="10" t="s">
        <v>173</v>
      </c>
      <c r="H347" s="17" t="str">
        <f t="shared" si="21"/>
        <v>NITI</v>
      </c>
      <c r="I347" s="2"/>
      <c r="J347" s="11" t="s">
        <v>173</v>
      </c>
      <c r="K347" s="18" t="str">
        <f t="shared" si="22"/>
        <v>NITI</v>
      </c>
      <c r="L347" s="16" t="s">
        <v>173</v>
      </c>
      <c r="M347" s="20" t="str">
        <f t="shared" si="23"/>
        <v>NITI</v>
      </c>
      <c r="N347" s="8" t="str">
        <f t="shared" si="20"/>
        <v>NITI</v>
      </c>
      <c r="O347" s="2"/>
      <c r="P347" s="3">
        <v>38800000</v>
      </c>
      <c r="Q347" s="3">
        <v>34200</v>
      </c>
      <c r="R347" s="3">
        <v>12.5</v>
      </c>
      <c r="S347" s="3">
        <v>2.5</v>
      </c>
      <c r="T347" s="3" t="s">
        <v>183</v>
      </c>
      <c r="U347" s="3" t="s">
        <v>173</v>
      </c>
      <c r="V347" s="2"/>
      <c r="W347" s="3" t="s">
        <v>173</v>
      </c>
      <c r="X347" s="2"/>
      <c r="Y347" s="3" t="s">
        <v>171</v>
      </c>
      <c r="Z347" s="3" t="s">
        <v>173</v>
      </c>
      <c r="AA347" s="3" t="s">
        <v>173</v>
      </c>
    </row>
    <row r="348" spans="1:27" ht="13.9" customHeight="1">
      <c r="A348" s="2" t="s">
        <v>885</v>
      </c>
      <c r="B348" s="2" t="s">
        <v>886</v>
      </c>
      <c r="C348" s="3" t="s">
        <v>171</v>
      </c>
      <c r="D348" s="3" t="s">
        <v>170</v>
      </c>
      <c r="E348" s="4" t="s">
        <v>178</v>
      </c>
      <c r="F348" s="4" t="s">
        <v>178</v>
      </c>
      <c r="G348" s="10">
        <v>417</v>
      </c>
      <c r="H348" s="17">
        <f t="shared" si="21"/>
        <v>420</v>
      </c>
      <c r="I348" s="2"/>
      <c r="J348" s="11" t="s">
        <v>173</v>
      </c>
      <c r="K348" s="18" t="str">
        <f t="shared" si="22"/>
        <v>NV</v>
      </c>
      <c r="L348" s="16" t="s">
        <v>173</v>
      </c>
      <c r="M348" s="20" t="str">
        <f t="shared" si="23"/>
        <v>NV</v>
      </c>
      <c r="N348" s="8" t="str">
        <f t="shared" si="20"/>
        <v>NV</v>
      </c>
      <c r="O348" s="2"/>
      <c r="P348" s="3">
        <v>307000</v>
      </c>
      <c r="Q348" s="3">
        <v>857000</v>
      </c>
      <c r="R348" s="3">
        <v>12.5</v>
      </c>
      <c r="S348" s="3">
        <v>3.2</v>
      </c>
      <c r="T348" s="3" t="s">
        <v>183</v>
      </c>
      <c r="U348" s="3" t="s">
        <v>173</v>
      </c>
      <c r="V348" s="2"/>
      <c r="W348" s="3">
        <v>0.4</v>
      </c>
      <c r="X348" s="3" t="s">
        <v>199</v>
      </c>
      <c r="Y348" s="3" t="s">
        <v>171</v>
      </c>
      <c r="Z348" s="3" t="s">
        <v>173</v>
      </c>
      <c r="AA348" s="3">
        <v>417</v>
      </c>
    </row>
    <row r="349" spans="1:27" ht="13.9" customHeight="1">
      <c r="A349" s="2" t="s">
        <v>887</v>
      </c>
      <c r="B349" s="2" t="s">
        <v>888</v>
      </c>
      <c r="C349" s="3" t="s">
        <v>171</v>
      </c>
      <c r="D349" s="3" t="s">
        <v>170</v>
      </c>
      <c r="E349" s="4" t="s">
        <v>178</v>
      </c>
      <c r="F349" s="4" t="s">
        <v>178</v>
      </c>
      <c r="G349" s="10">
        <v>1670</v>
      </c>
      <c r="H349" s="17">
        <f t="shared" si="21"/>
        <v>1700</v>
      </c>
      <c r="I349" s="2"/>
      <c r="J349" s="11" t="s">
        <v>173</v>
      </c>
      <c r="K349" s="18" t="str">
        <f t="shared" si="22"/>
        <v>NV</v>
      </c>
      <c r="L349" s="16" t="s">
        <v>173</v>
      </c>
      <c r="M349" s="20" t="str">
        <f t="shared" si="23"/>
        <v>NV</v>
      </c>
      <c r="N349" s="8" t="str">
        <f t="shared" si="20"/>
        <v>NV</v>
      </c>
      <c r="O349" s="2"/>
      <c r="P349" s="3">
        <v>5590000</v>
      </c>
      <c r="Q349" s="3">
        <v>24300000</v>
      </c>
      <c r="R349" s="3">
        <v>12.5</v>
      </c>
      <c r="S349" s="3">
        <v>4</v>
      </c>
      <c r="T349" s="3" t="s">
        <v>183</v>
      </c>
      <c r="U349" s="3" t="s">
        <v>173</v>
      </c>
      <c r="V349" s="2"/>
      <c r="W349" s="3">
        <v>1.6</v>
      </c>
      <c r="X349" s="3" t="s">
        <v>184</v>
      </c>
      <c r="Y349" s="3" t="s">
        <v>171</v>
      </c>
      <c r="Z349" s="3" t="s">
        <v>173</v>
      </c>
      <c r="AA349" s="3">
        <v>1670</v>
      </c>
    </row>
    <row r="350" spans="1:27" ht="13.9" customHeight="1">
      <c r="A350" s="2" t="s">
        <v>889</v>
      </c>
      <c r="B350" s="2" t="s">
        <v>890</v>
      </c>
      <c r="C350" s="3" t="s">
        <v>170</v>
      </c>
      <c r="D350" s="3" t="s">
        <v>170</v>
      </c>
      <c r="E350" s="3" t="s">
        <v>170</v>
      </c>
      <c r="F350" s="3" t="s">
        <v>170</v>
      </c>
      <c r="G350" s="10">
        <v>3.3799999999999998E-4</v>
      </c>
      <c r="H350" s="17">
        <f t="shared" si="21"/>
        <v>3.4000000000000002E-4</v>
      </c>
      <c r="I350" s="3" t="s">
        <v>181</v>
      </c>
      <c r="J350" s="11">
        <v>1.1299999999999999E-2</v>
      </c>
      <c r="K350" s="18">
        <f t="shared" si="22"/>
        <v>1.0999999999999999E-2</v>
      </c>
      <c r="L350" s="16">
        <v>8.3900000000000002E-2</v>
      </c>
      <c r="M350" s="20">
        <f t="shared" si="23"/>
        <v>8.4000000000000005E-2</v>
      </c>
      <c r="N350" s="8">
        <f t="shared" si="20"/>
        <v>247.05882352941177</v>
      </c>
      <c r="O350" s="3" t="s">
        <v>182</v>
      </c>
      <c r="P350" s="3">
        <v>3110000000</v>
      </c>
      <c r="Q350" s="3">
        <v>4030000000</v>
      </c>
      <c r="R350" s="3">
        <v>12.5</v>
      </c>
      <c r="S350" s="3">
        <v>3</v>
      </c>
      <c r="T350" s="3" t="s">
        <v>183</v>
      </c>
      <c r="U350" s="3">
        <v>3.0000000000000001E-3</v>
      </c>
      <c r="V350" s="3" t="s">
        <v>184</v>
      </c>
      <c r="W350" s="3">
        <v>0.03</v>
      </c>
      <c r="X350" s="3" t="s">
        <v>199</v>
      </c>
      <c r="Y350" s="3" t="s">
        <v>204</v>
      </c>
      <c r="Z350" s="3">
        <v>3.3799999999999998E-4</v>
      </c>
      <c r="AA350" s="3">
        <v>31.3</v>
      </c>
    </row>
    <row r="351" spans="1:27" ht="13.9" customHeight="1">
      <c r="A351" s="2" t="s">
        <v>891</v>
      </c>
      <c r="B351" s="2" t="s">
        <v>892</v>
      </c>
      <c r="C351" s="3" t="s">
        <v>171</v>
      </c>
      <c r="D351" s="3" t="s">
        <v>170</v>
      </c>
      <c r="E351" s="4" t="s">
        <v>178</v>
      </c>
      <c r="F351" s="4" t="s">
        <v>178</v>
      </c>
      <c r="G351" s="10">
        <v>0.216</v>
      </c>
      <c r="H351" s="17">
        <f t="shared" si="21"/>
        <v>0.22</v>
      </c>
      <c r="I351" s="2"/>
      <c r="J351" s="11" t="s">
        <v>173</v>
      </c>
      <c r="K351" s="18" t="str">
        <f t="shared" si="22"/>
        <v>NV</v>
      </c>
      <c r="L351" s="16" t="s">
        <v>173</v>
      </c>
      <c r="M351" s="20" t="str">
        <f t="shared" si="23"/>
        <v>NV</v>
      </c>
      <c r="N351" s="8" t="str">
        <f t="shared" si="20"/>
        <v>NV</v>
      </c>
      <c r="O351" s="2"/>
      <c r="P351" s="3">
        <v>11.1</v>
      </c>
      <c r="Q351" s="3">
        <v>11.1</v>
      </c>
      <c r="R351" s="3">
        <v>12.5</v>
      </c>
      <c r="S351" s="3" t="s">
        <v>173</v>
      </c>
      <c r="T351" s="2"/>
      <c r="U351" s="3">
        <v>1.2999999999999999E-5</v>
      </c>
      <c r="V351" s="3" t="s">
        <v>199</v>
      </c>
      <c r="W351" s="3" t="s">
        <v>173</v>
      </c>
      <c r="X351" s="2"/>
      <c r="Y351" s="3" t="s">
        <v>171</v>
      </c>
      <c r="Z351" s="3">
        <v>0.216</v>
      </c>
      <c r="AA351" s="3" t="s">
        <v>173</v>
      </c>
    </row>
    <row r="352" spans="1:27" ht="13.9" customHeight="1">
      <c r="A352" s="2" t="s">
        <v>893</v>
      </c>
      <c r="B352" s="2" t="s">
        <v>894</v>
      </c>
      <c r="C352" s="3" t="s">
        <v>170</v>
      </c>
      <c r="D352" s="3" t="s">
        <v>170</v>
      </c>
      <c r="E352" s="3" t="s">
        <v>170</v>
      </c>
      <c r="F352" s="3" t="s">
        <v>170</v>
      </c>
      <c r="G352" s="10">
        <v>1.4799999999999999E-4</v>
      </c>
      <c r="H352" s="17">
        <f t="shared" si="21"/>
        <v>1.4999999999999999E-4</v>
      </c>
      <c r="I352" s="3" t="s">
        <v>181</v>
      </c>
      <c r="J352" s="11">
        <v>4.9300000000000004E-3</v>
      </c>
      <c r="K352" s="18">
        <f t="shared" si="22"/>
        <v>4.8999999999999998E-3</v>
      </c>
      <c r="L352" s="16">
        <v>0.52</v>
      </c>
      <c r="M352" s="20">
        <f t="shared" si="23"/>
        <v>0.52</v>
      </c>
      <c r="N352" s="8">
        <f t="shared" si="20"/>
        <v>3466.666666666667</v>
      </c>
      <c r="O352" s="3" t="s">
        <v>182</v>
      </c>
      <c r="P352" s="3">
        <v>493000000</v>
      </c>
      <c r="Q352" s="3">
        <v>284000000</v>
      </c>
      <c r="R352" s="3">
        <v>12.5</v>
      </c>
      <c r="S352" s="3">
        <v>3.3</v>
      </c>
      <c r="T352" s="3" t="s">
        <v>183</v>
      </c>
      <c r="U352" s="3">
        <v>1.9E-2</v>
      </c>
      <c r="V352" s="3" t="s">
        <v>199</v>
      </c>
      <c r="W352" s="3" t="s">
        <v>173</v>
      </c>
      <c r="X352" s="2"/>
      <c r="Y352" s="3" t="s">
        <v>171</v>
      </c>
      <c r="Z352" s="3">
        <v>1.4799999999999999E-4</v>
      </c>
      <c r="AA352" s="3" t="s">
        <v>173</v>
      </c>
    </row>
    <row r="353" spans="1:28" ht="13.9" customHeight="1">
      <c r="A353" s="2" t="s">
        <v>895</v>
      </c>
      <c r="B353" s="2" t="s">
        <v>896</v>
      </c>
      <c r="C353" s="3" t="s">
        <v>171</v>
      </c>
      <c r="D353" s="3" t="s">
        <v>171</v>
      </c>
      <c r="E353" s="4" t="s">
        <v>178</v>
      </c>
      <c r="F353" s="4" t="s">
        <v>178</v>
      </c>
      <c r="G353" s="10" t="s">
        <v>173</v>
      </c>
      <c r="H353" s="17" t="str">
        <f t="shared" si="21"/>
        <v>NITI</v>
      </c>
      <c r="I353" s="2"/>
      <c r="J353" s="11" t="s">
        <v>173</v>
      </c>
      <c r="K353" s="18" t="str">
        <f t="shared" si="22"/>
        <v>NITI, NV</v>
      </c>
      <c r="L353" s="16" t="s">
        <v>173</v>
      </c>
      <c r="M353" s="20" t="str">
        <f t="shared" si="23"/>
        <v>NITI, NV</v>
      </c>
      <c r="N353" s="8" t="str">
        <f t="shared" si="20"/>
        <v>NITI, NV</v>
      </c>
      <c r="O353" s="2"/>
      <c r="P353" s="3">
        <v>3260</v>
      </c>
      <c r="Q353" s="3">
        <v>58.9</v>
      </c>
      <c r="R353" s="3">
        <v>12.5</v>
      </c>
      <c r="S353" s="3" t="s">
        <v>173</v>
      </c>
      <c r="T353" s="2"/>
      <c r="U353" s="3" t="s">
        <v>173</v>
      </c>
      <c r="V353" s="2"/>
      <c r="W353" s="3" t="s">
        <v>173</v>
      </c>
      <c r="X353" s="2"/>
      <c r="Y353" s="3" t="s">
        <v>171</v>
      </c>
      <c r="Z353" s="3" t="s">
        <v>173</v>
      </c>
      <c r="AA353" s="3" t="s">
        <v>173</v>
      </c>
    </row>
    <row r="354" spans="1:28" ht="13.9" customHeight="1">
      <c r="A354" s="2" t="s">
        <v>897</v>
      </c>
      <c r="B354" s="2" t="s">
        <v>898</v>
      </c>
      <c r="C354" s="3" t="s">
        <v>171</v>
      </c>
      <c r="D354" s="3" t="s">
        <v>171</v>
      </c>
      <c r="E354" s="4" t="s">
        <v>178</v>
      </c>
      <c r="F354" s="4" t="s">
        <v>178</v>
      </c>
      <c r="G354" s="10" t="s">
        <v>173</v>
      </c>
      <c r="H354" s="17" t="str">
        <f t="shared" si="21"/>
        <v>NITI</v>
      </c>
      <c r="I354" s="2"/>
      <c r="J354" s="11" t="s">
        <v>173</v>
      </c>
      <c r="K354" s="18" t="str">
        <f t="shared" si="22"/>
        <v>NITI, NV</v>
      </c>
      <c r="L354" s="16" t="s">
        <v>173</v>
      </c>
      <c r="M354" s="20" t="str">
        <f t="shared" si="23"/>
        <v>NITI, NV</v>
      </c>
      <c r="N354" s="8" t="str">
        <f t="shared" si="20"/>
        <v>NITI, NV</v>
      </c>
      <c r="O354" s="2"/>
      <c r="P354" s="3">
        <v>16.3</v>
      </c>
      <c r="Q354" s="3">
        <v>16.3</v>
      </c>
      <c r="R354" s="3">
        <v>12.5</v>
      </c>
      <c r="S354" s="3" t="s">
        <v>173</v>
      </c>
      <c r="T354" s="2"/>
      <c r="U354" s="3" t="s">
        <v>173</v>
      </c>
      <c r="V354" s="2"/>
      <c r="W354" s="3" t="s">
        <v>173</v>
      </c>
      <c r="X354" s="2"/>
      <c r="Y354" s="3" t="s">
        <v>171</v>
      </c>
      <c r="Z354" s="3" t="s">
        <v>173</v>
      </c>
      <c r="AA354" s="3" t="s">
        <v>173</v>
      </c>
    </row>
    <row r="355" spans="1:28" ht="13.9" customHeight="1">
      <c r="A355" s="2" t="s">
        <v>899</v>
      </c>
      <c r="B355" s="2" t="s">
        <v>900</v>
      </c>
      <c r="C355" s="3" t="s">
        <v>171</v>
      </c>
      <c r="D355" s="3" t="s">
        <v>171</v>
      </c>
      <c r="E355" s="4" t="s">
        <v>178</v>
      </c>
      <c r="F355" s="4" t="s">
        <v>178</v>
      </c>
      <c r="G355" s="10" t="s">
        <v>173</v>
      </c>
      <c r="H355" s="17" t="str">
        <f t="shared" si="21"/>
        <v>NITI</v>
      </c>
      <c r="I355" s="2"/>
      <c r="J355" s="11" t="s">
        <v>173</v>
      </c>
      <c r="K355" s="18" t="str">
        <f t="shared" si="22"/>
        <v>NITI, NV</v>
      </c>
      <c r="L355" s="16" t="s">
        <v>173</v>
      </c>
      <c r="M355" s="20" t="str">
        <f t="shared" si="23"/>
        <v>NITI, NV</v>
      </c>
      <c r="N355" s="8" t="str">
        <f t="shared" si="20"/>
        <v>NITI, NV</v>
      </c>
      <c r="O355" s="2"/>
      <c r="P355" s="3">
        <v>103</v>
      </c>
      <c r="Q355" s="3">
        <v>103</v>
      </c>
      <c r="R355" s="3">
        <v>12.5</v>
      </c>
      <c r="S355" s="3" t="s">
        <v>173</v>
      </c>
      <c r="T355" s="2"/>
      <c r="U355" s="3" t="s">
        <v>173</v>
      </c>
      <c r="V355" s="2"/>
      <c r="W355" s="3" t="s">
        <v>173</v>
      </c>
      <c r="X355" s="2"/>
      <c r="Y355" s="3" t="s">
        <v>171</v>
      </c>
      <c r="Z355" s="3" t="s">
        <v>173</v>
      </c>
      <c r="AA355" s="3" t="s">
        <v>173</v>
      </c>
    </row>
    <row r="356" spans="1:28" ht="13.9" customHeight="1">
      <c r="A356" s="2" t="s">
        <v>901</v>
      </c>
      <c r="B356" s="2" t="s">
        <v>902</v>
      </c>
      <c r="C356" s="3" t="s">
        <v>171</v>
      </c>
      <c r="D356" s="3" t="s">
        <v>171</v>
      </c>
      <c r="E356" s="4" t="s">
        <v>178</v>
      </c>
      <c r="F356" s="4" t="s">
        <v>178</v>
      </c>
      <c r="G356" s="10" t="s">
        <v>173</v>
      </c>
      <c r="H356" s="17" t="str">
        <f t="shared" si="21"/>
        <v>NITI</v>
      </c>
      <c r="I356" s="2"/>
      <c r="J356" s="11" t="s">
        <v>173</v>
      </c>
      <c r="K356" s="18" t="str">
        <f t="shared" si="22"/>
        <v>NITI, NV</v>
      </c>
      <c r="L356" s="16" t="s">
        <v>173</v>
      </c>
      <c r="M356" s="20" t="str">
        <f t="shared" si="23"/>
        <v>NITI, NV</v>
      </c>
      <c r="N356" s="8" t="str">
        <f t="shared" si="20"/>
        <v>NITI, NV</v>
      </c>
      <c r="O356" s="2"/>
      <c r="P356" s="3">
        <v>3.39E-2</v>
      </c>
      <c r="Q356" s="3">
        <v>3.39E-2</v>
      </c>
      <c r="R356" s="3">
        <v>12.5</v>
      </c>
      <c r="S356" s="3" t="s">
        <v>173</v>
      </c>
      <c r="T356" s="2"/>
      <c r="U356" s="3" t="s">
        <v>173</v>
      </c>
      <c r="V356" s="2"/>
      <c r="W356" s="3" t="s">
        <v>173</v>
      </c>
      <c r="X356" s="2"/>
      <c r="Y356" s="3" t="s">
        <v>171</v>
      </c>
      <c r="Z356" s="3" t="s">
        <v>173</v>
      </c>
      <c r="AA356" s="3" t="s">
        <v>173</v>
      </c>
    </row>
    <row r="357" spans="1:28" ht="13.9" customHeight="1">
      <c r="A357" s="2" t="s">
        <v>903</v>
      </c>
      <c r="B357" s="2" t="s">
        <v>904</v>
      </c>
      <c r="C357" s="3" t="s">
        <v>171</v>
      </c>
      <c r="D357" s="3" t="s">
        <v>171</v>
      </c>
      <c r="E357" s="4" t="s">
        <v>178</v>
      </c>
      <c r="F357" s="4" t="s">
        <v>178</v>
      </c>
      <c r="G357" s="10" t="s">
        <v>173</v>
      </c>
      <c r="H357" s="17" t="str">
        <f t="shared" si="21"/>
        <v>NITI</v>
      </c>
      <c r="I357" s="2"/>
      <c r="J357" s="11" t="s">
        <v>173</v>
      </c>
      <c r="K357" s="18" t="str">
        <f t="shared" si="22"/>
        <v>NITI, NV</v>
      </c>
      <c r="L357" s="16" t="s">
        <v>173</v>
      </c>
      <c r="M357" s="20" t="str">
        <f t="shared" si="23"/>
        <v>NITI, NV</v>
      </c>
      <c r="N357" s="8" t="str">
        <f t="shared" si="20"/>
        <v>NITI, NV</v>
      </c>
      <c r="O357" s="2"/>
      <c r="P357" s="3">
        <v>11.7</v>
      </c>
      <c r="Q357" s="3">
        <v>11.7</v>
      </c>
      <c r="R357" s="3">
        <v>12.5</v>
      </c>
      <c r="S357" s="3" t="s">
        <v>173</v>
      </c>
      <c r="T357" s="2"/>
      <c r="U357" s="3" t="s">
        <v>173</v>
      </c>
      <c r="V357" s="2"/>
      <c r="W357" s="3" t="s">
        <v>173</v>
      </c>
      <c r="X357" s="2"/>
      <c r="Y357" s="3" t="s">
        <v>171</v>
      </c>
      <c r="Z357" s="3" t="s">
        <v>173</v>
      </c>
      <c r="AA357" s="3" t="s">
        <v>173</v>
      </c>
    </row>
    <row r="358" spans="1:28" ht="13.9" customHeight="1">
      <c r="A358" s="2" t="s">
        <v>905</v>
      </c>
      <c r="B358" s="2" t="s">
        <v>906</v>
      </c>
      <c r="C358" s="3" t="s">
        <v>171</v>
      </c>
      <c r="D358" s="3" t="s">
        <v>171</v>
      </c>
      <c r="E358" s="4" t="s">
        <v>178</v>
      </c>
      <c r="F358" s="4" t="s">
        <v>178</v>
      </c>
      <c r="G358" s="10" t="s">
        <v>173</v>
      </c>
      <c r="H358" s="17" t="str">
        <f t="shared" si="21"/>
        <v>NITI</v>
      </c>
      <c r="I358" s="2"/>
      <c r="J358" s="11" t="s">
        <v>173</v>
      </c>
      <c r="K358" s="18" t="str">
        <f t="shared" si="22"/>
        <v>NITI, NV</v>
      </c>
      <c r="L358" s="16" t="s">
        <v>173</v>
      </c>
      <c r="M358" s="20" t="str">
        <f t="shared" si="23"/>
        <v>NITI, NV</v>
      </c>
      <c r="N358" s="8" t="str">
        <f t="shared" si="20"/>
        <v>NITI, NV</v>
      </c>
      <c r="O358" s="2"/>
      <c r="P358" s="3">
        <v>100</v>
      </c>
      <c r="Q358" s="3">
        <v>22.4</v>
      </c>
      <c r="R358" s="3">
        <v>12.5</v>
      </c>
      <c r="S358" s="3">
        <v>0.6</v>
      </c>
      <c r="T358" s="3" t="s">
        <v>174</v>
      </c>
      <c r="U358" s="3" t="s">
        <v>173</v>
      </c>
      <c r="V358" s="2"/>
      <c r="W358" s="3" t="s">
        <v>173</v>
      </c>
      <c r="X358" s="2"/>
      <c r="Y358" s="3" t="s">
        <v>171</v>
      </c>
      <c r="Z358" s="3" t="s">
        <v>173</v>
      </c>
      <c r="AA358" s="3" t="s">
        <v>173</v>
      </c>
      <c r="AB358" s="261" t="s">
        <v>175</v>
      </c>
    </row>
    <row r="359" spans="1:28" ht="13.9" customHeight="1">
      <c r="A359" s="2" t="s">
        <v>907</v>
      </c>
      <c r="B359" s="2" t="s">
        <v>908</v>
      </c>
      <c r="C359" s="3" t="s">
        <v>170</v>
      </c>
      <c r="D359" s="3" t="s">
        <v>171</v>
      </c>
      <c r="E359" s="4" t="s">
        <v>172</v>
      </c>
      <c r="F359" s="4" t="s">
        <v>172</v>
      </c>
      <c r="G359" s="10" t="s">
        <v>173</v>
      </c>
      <c r="H359" s="17" t="str">
        <f t="shared" si="21"/>
        <v>NITI</v>
      </c>
      <c r="I359" s="2"/>
      <c r="J359" s="11" t="s">
        <v>173</v>
      </c>
      <c r="K359" s="18" t="str">
        <f t="shared" si="22"/>
        <v>NITI</v>
      </c>
      <c r="L359" s="16" t="s">
        <v>173</v>
      </c>
      <c r="M359" s="20" t="str">
        <f t="shared" si="23"/>
        <v>NITI</v>
      </c>
      <c r="N359" s="8" t="str">
        <f t="shared" si="20"/>
        <v>NITI</v>
      </c>
      <c r="O359" s="2"/>
      <c r="P359" s="3">
        <v>5360</v>
      </c>
      <c r="Q359" s="3">
        <v>1990</v>
      </c>
      <c r="R359" s="3">
        <v>12.5</v>
      </c>
      <c r="S359" s="3">
        <v>0.7</v>
      </c>
      <c r="T359" s="3" t="s">
        <v>174</v>
      </c>
      <c r="U359" s="3" t="s">
        <v>173</v>
      </c>
      <c r="V359" s="2"/>
      <c r="W359" s="3" t="s">
        <v>173</v>
      </c>
      <c r="X359" s="2"/>
      <c r="Y359" s="3" t="s">
        <v>171</v>
      </c>
      <c r="Z359" s="3" t="s">
        <v>173</v>
      </c>
      <c r="AA359" s="3" t="s">
        <v>173</v>
      </c>
      <c r="AB359" s="261" t="s">
        <v>175</v>
      </c>
    </row>
    <row r="360" spans="1:28" ht="13.9" customHeight="1">
      <c r="A360" s="2" t="s">
        <v>909</v>
      </c>
      <c r="B360" s="2" t="s">
        <v>910</v>
      </c>
      <c r="C360" s="3" t="s">
        <v>228</v>
      </c>
      <c r="D360" s="3" t="s">
        <v>170</v>
      </c>
      <c r="E360" s="4" t="s">
        <v>178</v>
      </c>
      <c r="F360" s="4" t="s">
        <v>178</v>
      </c>
      <c r="G360" s="10">
        <v>13.6</v>
      </c>
      <c r="H360" s="17">
        <f t="shared" si="21"/>
        <v>14</v>
      </c>
      <c r="I360" s="2"/>
      <c r="J360" s="11" t="s">
        <v>173</v>
      </c>
      <c r="K360" s="18" t="str">
        <f t="shared" si="22"/>
        <v>NV</v>
      </c>
      <c r="L360" s="16" t="s">
        <v>173</v>
      </c>
      <c r="M360" s="20" t="str">
        <f t="shared" si="23"/>
        <v>NV</v>
      </c>
      <c r="N360" s="8" t="str">
        <f t="shared" si="20"/>
        <v>NV</v>
      </c>
      <c r="O360" s="2"/>
      <c r="P360" s="3" t="s">
        <v>173</v>
      </c>
      <c r="Q360" s="3" t="s">
        <v>173</v>
      </c>
      <c r="R360" s="3">
        <v>12.5</v>
      </c>
      <c r="S360" s="3" t="s">
        <v>173</v>
      </c>
      <c r="T360" s="2"/>
      <c r="U360" s="3" t="s">
        <v>173</v>
      </c>
      <c r="V360" s="2"/>
      <c r="W360" s="3">
        <v>1.2999999999999999E-2</v>
      </c>
      <c r="X360" s="3" t="s">
        <v>199</v>
      </c>
      <c r="Y360" s="3" t="s">
        <v>171</v>
      </c>
      <c r="Z360" s="3" t="s">
        <v>173</v>
      </c>
      <c r="AA360" s="3">
        <v>13.6</v>
      </c>
    </row>
    <row r="361" spans="1:28" ht="13.9" customHeight="1">
      <c r="A361" s="2" t="s">
        <v>911</v>
      </c>
      <c r="B361" s="2" t="s">
        <v>912</v>
      </c>
      <c r="C361" s="3" t="s">
        <v>228</v>
      </c>
      <c r="D361" s="3" t="s">
        <v>170</v>
      </c>
      <c r="E361" s="4" t="s">
        <v>178</v>
      </c>
      <c r="F361" s="4" t="s">
        <v>178</v>
      </c>
      <c r="G361" s="10">
        <v>13.6</v>
      </c>
      <c r="H361" s="17">
        <f t="shared" si="21"/>
        <v>14</v>
      </c>
      <c r="I361" s="2"/>
      <c r="J361" s="11" t="s">
        <v>173</v>
      </c>
      <c r="K361" s="18" t="str">
        <f t="shared" si="22"/>
        <v>NV</v>
      </c>
      <c r="L361" s="16" t="s">
        <v>173</v>
      </c>
      <c r="M361" s="20" t="str">
        <f t="shared" si="23"/>
        <v>NV</v>
      </c>
      <c r="N361" s="8" t="str">
        <f t="shared" si="20"/>
        <v>NV</v>
      </c>
      <c r="O361" s="2"/>
      <c r="P361" s="3" t="s">
        <v>173</v>
      </c>
      <c r="Q361" s="3" t="s">
        <v>173</v>
      </c>
      <c r="R361" s="3">
        <v>12.5</v>
      </c>
      <c r="S361" s="3" t="s">
        <v>173</v>
      </c>
      <c r="T361" s="2"/>
      <c r="U361" s="3" t="s">
        <v>173</v>
      </c>
      <c r="V361" s="2"/>
      <c r="W361" s="3">
        <v>1.2999999999999999E-2</v>
      </c>
      <c r="X361" s="3" t="s">
        <v>199</v>
      </c>
      <c r="Y361" s="3" t="s">
        <v>171</v>
      </c>
      <c r="Z361" s="3" t="s">
        <v>173</v>
      </c>
      <c r="AA361" s="3">
        <v>13.6</v>
      </c>
    </row>
    <row r="362" spans="1:28" ht="13.9" customHeight="1">
      <c r="A362" s="2" t="s">
        <v>913</v>
      </c>
      <c r="B362" s="2" t="s">
        <v>914</v>
      </c>
      <c r="C362" s="3" t="s">
        <v>171</v>
      </c>
      <c r="D362" s="3" t="s">
        <v>171</v>
      </c>
      <c r="E362" s="4" t="s">
        <v>178</v>
      </c>
      <c r="F362" s="4" t="s">
        <v>178</v>
      </c>
      <c r="G362" s="10" t="s">
        <v>173</v>
      </c>
      <c r="H362" s="17" t="str">
        <f t="shared" si="21"/>
        <v>NITI</v>
      </c>
      <c r="I362" s="2"/>
      <c r="J362" s="11" t="s">
        <v>173</v>
      </c>
      <c r="K362" s="18" t="str">
        <f t="shared" si="22"/>
        <v>NITI, NV</v>
      </c>
      <c r="L362" s="16" t="s">
        <v>173</v>
      </c>
      <c r="M362" s="20" t="str">
        <f t="shared" si="23"/>
        <v>NITI, NV</v>
      </c>
      <c r="N362" s="8" t="str">
        <f t="shared" si="20"/>
        <v>NITI, NV</v>
      </c>
      <c r="O362" s="2"/>
      <c r="P362" s="3">
        <v>1.73</v>
      </c>
      <c r="Q362" s="3">
        <v>3.97</v>
      </c>
      <c r="R362" s="3">
        <v>12.5</v>
      </c>
      <c r="S362" s="3" t="s">
        <v>173</v>
      </c>
      <c r="T362" s="2"/>
      <c r="U362" s="3" t="s">
        <v>173</v>
      </c>
      <c r="V362" s="2"/>
      <c r="W362" s="3" t="s">
        <v>173</v>
      </c>
      <c r="X362" s="2"/>
      <c r="Y362" s="3" t="s">
        <v>171</v>
      </c>
      <c r="Z362" s="3" t="s">
        <v>173</v>
      </c>
      <c r="AA362" s="3" t="s">
        <v>173</v>
      </c>
    </row>
    <row r="363" spans="1:28" ht="13.9" customHeight="1">
      <c r="A363" s="2" t="s">
        <v>915</v>
      </c>
      <c r="B363" s="2" t="s">
        <v>916</v>
      </c>
      <c r="C363" s="3" t="s">
        <v>171</v>
      </c>
      <c r="D363" s="3" t="s">
        <v>171</v>
      </c>
      <c r="E363" s="4" t="s">
        <v>178</v>
      </c>
      <c r="F363" s="4" t="s">
        <v>178</v>
      </c>
      <c r="G363" s="10" t="s">
        <v>173</v>
      </c>
      <c r="H363" s="17" t="str">
        <f t="shared" si="21"/>
        <v>NITI</v>
      </c>
      <c r="I363" s="2"/>
      <c r="J363" s="11" t="s">
        <v>173</v>
      </c>
      <c r="K363" s="18" t="str">
        <f t="shared" si="22"/>
        <v>NITI, NV</v>
      </c>
      <c r="L363" s="16" t="s">
        <v>173</v>
      </c>
      <c r="M363" s="20" t="str">
        <f t="shared" si="23"/>
        <v>NITI, NV</v>
      </c>
      <c r="N363" s="8" t="str">
        <f t="shared" si="20"/>
        <v>NITI, NV</v>
      </c>
      <c r="O363" s="2"/>
      <c r="P363" s="3">
        <v>6.11</v>
      </c>
      <c r="Q363" s="3">
        <v>2.17</v>
      </c>
      <c r="R363" s="3">
        <v>12.5</v>
      </c>
      <c r="S363" s="3" t="s">
        <v>173</v>
      </c>
      <c r="T363" s="2"/>
      <c r="U363" s="3" t="s">
        <v>173</v>
      </c>
      <c r="V363" s="2"/>
      <c r="W363" s="3" t="s">
        <v>173</v>
      </c>
      <c r="X363" s="2"/>
      <c r="Y363" s="3" t="s">
        <v>171</v>
      </c>
      <c r="Z363" s="3" t="s">
        <v>173</v>
      </c>
      <c r="AA363" s="3" t="s">
        <v>173</v>
      </c>
    </row>
    <row r="364" spans="1:28" ht="13.9" customHeight="1">
      <c r="A364" s="2" t="s">
        <v>917</v>
      </c>
      <c r="B364" s="2" t="s">
        <v>918</v>
      </c>
      <c r="C364" s="3" t="s">
        <v>171</v>
      </c>
      <c r="D364" s="3" t="s">
        <v>171</v>
      </c>
      <c r="E364" s="4" t="s">
        <v>178</v>
      </c>
      <c r="F364" s="4" t="s">
        <v>178</v>
      </c>
      <c r="G364" s="10" t="s">
        <v>173</v>
      </c>
      <c r="H364" s="17" t="str">
        <f t="shared" si="21"/>
        <v>NITI</v>
      </c>
      <c r="I364" s="2"/>
      <c r="J364" s="11" t="s">
        <v>173</v>
      </c>
      <c r="K364" s="18" t="str">
        <f t="shared" si="22"/>
        <v>NITI, NV</v>
      </c>
      <c r="L364" s="16" t="s">
        <v>173</v>
      </c>
      <c r="M364" s="20" t="str">
        <f t="shared" si="23"/>
        <v>NITI, NV</v>
      </c>
      <c r="N364" s="8" t="str">
        <f t="shared" si="20"/>
        <v>NITI, NV</v>
      </c>
      <c r="O364" s="2"/>
      <c r="P364" s="3">
        <v>4.97</v>
      </c>
      <c r="Q364" s="3">
        <v>4.97</v>
      </c>
      <c r="R364" s="3">
        <v>12.5</v>
      </c>
      <c r="S364" s="3" t="s">
        <v>173</v>
      </c>
      <c r="T364" s="2"/>
      <c r="U364" s="3" t="s">
        <v>173</v>
      </c>
      <c r="V364" s="2"/>
      <c r="W364" s="3" t="s">
        <v>173</v>
      </c>
      <c r="X364" s="2"/>
      <c r="Y364" s="3" t="s">
        <v>171</v>
      </c>
      <c r="Z364" s="3" t="s">
        <v>173</v>
      </c>
      <c r="AA364" s="3" t="s">
        <v>173</v>
      </c>
    </row>
    <row r="365" spans="1:28" ht="13.9" customHeight="1">
      <c r="A365" s="2" t="s">
        <v>919</v>
      </c>
      <c r="B365" s="2" t="s">
        <v>920</v>
      </c>
      <c r="C365" s="3" t="s">
        <v>171</v>
      </c>
      <c r="D365" s="3" t="s">
        <v>171</v>
      </c>
      <c r="E365" s="4" t="s">
        <v>178</v>
      </c>
      <c r="F365" s="4" t="s">
        <v>178</v>
      </c>
      <c r="G365" s="10" t="s">
        <v>173</v>
      </c>
      <c r="H365" s="17" t="str">
        <f t="shared" si="21"/>
        <v>NITI</v>
      </c>
      <c r="I365" s="2"/>
      <c r="J365" s="11" t="s">
        <v>173</v>
      </c>
      <c r="K365" s="18" t="str">
        <f t="shared" si="22"/>
        <v>NITI, NV</v>
      </c>
      <c r="L365" s="16" t="s">
        <v>173</v>
      </c>
      <c r="M365" s="20" t="str">
        <f t="shared" si="23"/>
        <v>NITI, NV</v>
      </c>
      <c r="N365" s="8" t="str">
        <f t="shared" si="20"/>
        <v>NITI, NV</v>
      </c>
      <c r="O365" s="2"/>
      <c r="P365" s="3">
        <v>0.84899999999999998</v>
      </c>
      <c r="Q365" s="3">
        <v>0.84899999999999998</v>
      </c>
      <c r="R365" s="3">
        <v>12.5</v>
      </c>
      <c r="S365" s="3" t="s">
        <v>173</v>
      </c>
      <c r="T365" s="2"/>
      <c r="U365" s="3" t="s">
        <v>173</v>
      </c>
      <c r="V365" s="2"/>
      <c r="W365" s="3" t="s">
        <v>173</v>
      </c>
      <c r="X365" s="2"/>
      <c r="Y365" s="3" t="s">
        <v>171</v>
      </c>
      <c r="Z365" s="3" t="s">
        <v>173</v>
      </c>
      <c r="AA365" s="3" t="s">
        <v>173</v>
      </c>
    </row>
    <row r="366" spans="1:28" ht="13.9" customHeight="1">
      <c r="A366" s="2" t="s">
        <v>921</v>
      </c>
      <c r="B366" s="2" t="s">
        <v>922</v>
      </c>
      <c r="C366" s="3" t="s">
        <v>171</v>
      </c>
      <c r="D366" s="3" t="s">
        <v>171</v>
      </c>
      <c r="E366" s="4" t="s">
        <v>178</v>
      </c>
      <c r="F366" s="4" t="s">
        <v>178</v>
      </c>
      <c r="G366" s="10" t="s">
        <v>173</v>
      </c>
      <c r="H366" s="17" t="str">
        <f t="shared" si="21"/>
        <v>NITI</v>
      </c>
      <c r="I366" s="2"/>
      <c r="J366" s="11" t="s">
        <v>173</v>
      </c>
      <c r="K366" s="18" t="str">
        <f t="shared" si="22"/>
        <v>NITI, NV</v>
      </c>
      <c r="L366" s="16" t="s">
        <v>173</v>
      </c>
      <c r="M366" s="20" t="str">
        <f t="shared" si="23"/>
        <v>NITI, NV</v>
      </c>
      <c r="N366" s="8" t="str">
        <f t="shared" si="20"/>
        <v>NITI, NV</v>
      </c>
      <c r="O366" s="2"/>
      <c r="P366" s="3">
        <v>2.7</v>
      </c>
      <c r="Q366" s="3">
        <v>2.96E-3</v>
      </c>
      <c r="R366" s="3">
        <v>12.5</v>
      </c>
      <c r="S366" s="3" t="s">
        <v>173</v>
      </c>
      <c r="T366" s="2"/>
      <c r="U366" s="3" t="s">
        <v>173</v>
      </c>
      <c r="V366" s="2"/>
      <c r="W366" s="3" t="s">
        <v>173</v>
      </c>
      <c r="X366" s="2"/>
      <c r="Y366" s="3" t="s">
        <v>171</v>
      </c>
      <c r="Z366" s="3" t="s">
        <v>173</v>
      </c>
      <c r="AA366" s="3" t="s">
        <v>173</v>
      </c>
    </row>
    <row r="367" spans="1:28" ht="13.9" customHeight="1">
      <c r="A367" s="2" t="s">
        <v>923</v>
      </c>
      <c r="B367" s="2" t="s">
        <v>924</v>
      </c>
      <c r="C367" s="3" t="s">
        <v>171</v>
      </c>
      <c r="D367" s="3" t="s">
        <v>171</v>
      </c>
      <c r="E367" s="4" t="s">
        <v>178</v>
      </c>
      <c r="F367" s="4" t="s">
        <v>178</v>
      </c>
      <c r="G367" s="10" t="s">
        <v>173</v>
      </c>
      <c r="H367" s="17" t="str">
        <f t="shared" si="21"/>
        <v>NITI</v>
      </c>
      <c r="I367" s="2"/>
      <c r="J367" s="11" t="s">
        <v>173</v>
      </c>
      <c r="K367" s="18" t="str">
        <f t="shared" si="22"/>
        <v>NITI, NV</v>
      </c>
      <c r="L367" s="16" t="s">
        <v>173</v>
      </c>
      <c r="M367" s="20" t="str">
        <f t="shared" si="23"/>
        <v>NITI, NV</v>
      </c>
      <c r="N367" s="8" t="str">
        <f t="shared" si="20"/>
        <v>NITI, NV</v>
      </c>
      <c r="O367" s="2"/>
      <c r="P367" s="3">
        <v>2.5</v>
      </c>
      <c r="Q367" s="3">
        <v>2.5099999999999998</v>
      </c>
      <c r="R367" s="3">
        <v>12.5</v>
      </c>
      <c r="S367" s="3" t="s">
        <v>173</v>
      </c>
      <c r="T367" s="2"/>
      <c r="U367" s="3" t="s">
        <v>173</v>
      </c>
      <c r="V367" s="2"/>
      <c r="W367" s="3" t="s">
        <v>173</v>
      </c>
      <c r="X367" s="2"/>
      <c r="Y367" s="3" t="s">
        <v>171</v>
      </c>
      <c r="Z367" s="3" t="s">
        <v>173</v>
      </c>
      <c r="AA367" s="3" t="s">
        <v>173</v>
      </c>
    </row>
    <row r="368" spans="1:28" ht="13.9" customHeight="1">
      <c r="A368" s="2" t="s">
        <v>925</v>
      </c>
      <c r="B368" s="2" t="s">
        <v>926</v>
      </c>
      <c r="C368" s="3" t="s">
        <v>171</v>
      </c>
      <c r="D368" s="3" t="s">
        <v>171</v>
      </c>
      <c r="E368" s="4" t="s">
        <v>178</v>
      </c>
      <c r="F368" s="4" t="s">
        <v>178</v>
      </c>
      <c r="G368" s="10" t="s">
        <v>173</v>
      </c>
      <c r="H368" s="17" t="str">
        <f t="shared" si="21"/>
        <v>NITI</v>
      </c>
      <c r="I368" s="2"/>
      <c r="J368" s="11" t="s">
        <v>173</v>
      </c>
      <c r="K368" s="18" t="str">
        <f t="shared" si="22"/>
        <v>NITI, NV</v>
      </c>
      <c r="L368" s="16" t="s">
        <v>173</v>
      </c>
      <c r="M368" s="20" t="str">
        <f t="shared" si="23"/>
        <v>NITI, NV</v>
      </c>
      <c r="N368" s="8" t="str">
        <f t="shared" si="20"/>
        <v>NITI, NV</v>
      </c>
      <c r="O368" s="2"/>
      <c r="P368" s="3">
        <v>17.7</v>
      </c>
      <c r="Q368" s="3">
        <v>1.5399999999999999E-3</v>
      </c>
      <c r="R368" s="3">
        <v>12.5</v>
      </c>
      <c r="S368" s="3" t="s">
        <v>173</v>
      </c>
      <c r="T368" s="2"/>
      <c r="U368" s="3" t="s">
        <v>173</v>
      </c>
      <c r="V368" s="2"/>
      <c r="W368" s="3" t="s">
        <v>173</v>
      </c>
      <c r="X368" s="2"/>
      <c r="Y368" s="3" t="s">
        <v>171</v>
      </c>
      <c r="Z368" s="3" t="s">
        <v>173</v>
      </c>
      <c r="AA368" s="3" t="s">
        <v>173</v>
      </c>
    </row>
    <row r="369" spans="1:27" ht="13.9" customHeight="1">
      <c r="A369" s="2" t="s">
        <v>927</v>
      </c>
      <c r="B369" s="2" t="s">
        <v>928</v>
      </c>
      <c r="C369" s="3" t="s">
        <v>171</v>
      </c>
      <c r="D369" s="3" t="s">
        <v>171</v>
      </c>
      <c r="E369" s="4" t="s">
        <v>178</v>
      </c>
      <c r="F369" s="4" t="s">
        <v>178</v>
      </c>
      <c r="G369" s="10" t="s">
        <v>173</v>
      </c>
      <c r="H369" s="17" t="str">
        <f t="shared" si="21"/>
        <v>NITI</v>
      </c>
      <c r="I369" s="2"/>
      <c r="J369" s="11" t="s">
        <v>173</v>
      </c>
      <c r="K369" s="18" t="str">
        <f t="shared" si="22"/>
        <v>NITI, NV</v>
      </c>
      <c r="L369" s="16" t="s">
        <v>173</v>
      </c>
      <c r="M369" s="20" t="str">
        <f t="shared" si="23"/>
        <v>NITI, NV</v>
      </c>
      <c r="N369" s="8" t="str">
        <f t="shared" si="20"/>
        <v>NITI, NV</v>
      </c>
      <c r="O369" s="2"/>
      <c r="P369" s="3">
        <v>4480</v>
      </c>
      <c r="Q369" s="3">
        <v>4480</v>
      </c>
      <c r="R369" s="3">
        <v>12.5</v>
      </c>
      <c r="S369" s="3" t="s">
        <v>173</v>
      </c>
      <c r="T369" s="2"/>
      <c r="U369" s="3" t="s">
        <v>173</v>
      </c>
      <c r="V369" s="2"/>
      <c r="W369" s="3" t="s">
        <v>173</v>
      </c>
      <c r="X369" s="2"/>
      <c r="Y369" s="3" t="s">
        <v>171</v>
      </c>
      <c r="Z369" s="3" t="s">
        <v>173</v>
      </c>
      <c r="AA369" s="3" t="s">
        <v>173</v>
      </c>
    </row>
    <row r="370" spans="1:27" ht="13.9" customHeight="1">
      <c r="A370" s="2" t="s">
        <v>929</v>
      </c>
      <c r="B370" s="2" t="s">
        <v>930</v>
      </c>
      <c r="C370" s="3" t="s">
        <v>170</v>
      </c>
      <c r="D370" s="3" t="s">
        <v>170</v>
      </c>
      <c r="E370" s="3" t="s">
        <v>170</v>
      </c>
      <c r="F370" s="3" t="s">
        <v>170</v>
      </c>
      <c r="G370" s="10">
        <v>0.216</v>
      </c>
      <c r="H370" s="17">
        <f t="shared" si="21"/>
        <v>0.22</v>
      </c>
      <c r="I370" s="3" t="s">
        <v>181</v>
      </c>
      <c r="J370" s="11">
        <v>7.2</v>
      </c>
      <c r="K370" s="18">
        <f t="shared" si="22"/>
        <v>7.2</v>
      </c>
      <c r="L370" s="16">
        <v>22500</v>
      </c>
      <c r="M370" s="20">
        <f t="shared" si="23"/>
        <v>23000</v>
      </c>
      <c r="N370" s="8">
        <f t="shared" si="20"/>
        <v>104545.45454545454</v>
      </c>
      <c r="O370" s="3" t="s">
        <v>182</v>
      </c>
      <c r="P370" s="3">
        <v>6280000000</v>
      </c>
      <c r="Q370" s="3">
        <v>3840000</v>
      </c>
      <c r="R370" s="3">
        <v>12.5</v>
      </c>
      <c r="S370" s="3">
        <v>7</v>
      </c>
      <c r="T370" s="3" t="s">
        <v>183</v>
      </c>
      <c r="U370" s="3">
        <v>1.2999999999999999E-5</v>
      </c>
      <c r="V370" s="3" t="s">
        <v>184</v>
      </c>
      <c r="W370" s="3">
        <v>9.8300000000000002E-3</v>
      </c>
      <c r="X370" s="3" t="s">
        <v>269</v>
      </c>
      <c r="Y370" s="3" t="s">
        <v>171</v>
      </c>
      <c r="Z370" s="3">
        <v>0.216</v>
      </c>
      <c r="AA370" s="3">
        <v>10.199999999999999</v>
      </c>
    </row>
    <row r="371" spans="1:27" ht="13.9" customHeight="1">
      <c r="A371" s="2" t="s">
        <v>931</v>
      </c>
      <c r="B371" s="2" t="s">
        <v>932</v>
      </c>
      <c r="C371" s="3" t="s">
        <v>170</v>
      </c>
      <c r="D371" s="3" t="s">
        <v>170</v>
      </c>
      <c r="E371" s="3" t="s">
        <v>170</v>
      </c>
      <c r="F371" s="3" t="s">
        <v>170</v>
      </c>
      <c r="G371" s="10">
        <v>0.313</v>
      </c>
      <c r="H371" s="17">
        <f t="shared" si="21"/>
        <v>0.31</v>
      </c>
      <c r="I371" s="3" t="s">
        <v>194</v>
      </c>
      <c r="J371" s="11">
        <v>10.4</v>
      </c>
      <c r="K371" s="18">
        <f t="shared" si="22"/>
        <v>10</v>
      </c>
      <c r="L371" s="16">
        <v>69100</v>
      </c>
      <c r="M371" s="20">
        <f t="shared" si="23"/>
        <v>69000</v>
      </c>
      <c r="N371" s="8">
        <f t="shared" si="20"/>
        <v>222580.64516129033</v>
      </c>
      <c r="O371" s="3" t="s">
        <v>182</v>
      </c>
      <c r="P371" s="3">
        <v>105000000</v>
      </c>
      <c r="Q371" s="3">
        <v>4530000</v>
      </c>
      <c r="R371" s="3">
        <v>12.5</v>
      </c>
      <c r="S371" s="3">
        <v>18</v>
      </c>
      <c r="T371" s="3" t="s">
        <v>183</v>
      </c>
      <c r="U371" s="3" t="s">
        <v>173</v>
      </c>
      <c r="V371" s="2"/>
      <c r="W371" s="3">
        <v>2.9999999999999997E-4</v>
      </c>
      <c r="X371" s="3" t="s">
        <v>191</v>
      </c>
      <c r="Y371" s="3" t="s">
        <v>171</v>
      </c>
      <c r="Z371" s="3" t="s">
        <v>173</v>
      </c>
      <c r="AA371" s="3">
        <v>0.313</v>
      </c>
    </row>
    <row r="372" spans="1:27" ht="13.9" customHeight="1">
      <c r="A372" s="2" t="s">
        <v>933</v>
      </c>
      <c r="B372" s="2" t="s">
        <v>934</v>
      </c>
      <c r="C372" s="3" t="s">
        <v>171</v>
      </c>
      <c r="D372" s="3" t="s">
        <v>171</v>
      </c>
      <c r="E372" s="4" t="s">
        <v>178</v>
      </c>
      <c r="F372" s="4" t="s">
        <v>178</v>
      </c>
      <c r="G372" s="10" t="s">
        <v>173</v>
      </c>
      <c r="H372" s="17" t="str">
        <f t="shared" si="21"/>
        <v>NITI</v>
      </c>
      <c r="I372" s="2"/>
      <c r="J372" s="11" t="s">
        <v>173</v>
      </c>
      <c r="K372" s="18" t="str">
        <f t="shared" si="22"/>
        <v>NITI, NV</v>
      </c>
      <c r="L372" s="16" t="s">
        <v>173</v>
      </c>
      <c r="M372" s="20" t="str">
        <f t="shared" si="23"/>
        <v>NITI, NV</v>
      </c>
      <c r="N372" s="8" t="str">
        <f t="shared" si="20"/>
        <v>NITI, NV</v>
      </c>
      <c r="O372" s="2"/>
      <c r="P372" s="3">
        <v>1.4300000000000001E-3</v>
      </c>
      <c r="Q372" s="3">
        <v>0.14299999999999999</v>
      </c>
      <c r="R372" s="3">
        <v>12.5</v>
      </c>
      <c r="S372" s="3" t="s">
        <v>173</v>
      </c>
      <c r="T372" s="2"/>
      <c r="U372" s="3" t="s">
        <v>173</v>
      </c>
      <c r="V372" s="2"/>
      <c r="W372" s="3" t="s">
        <v>173</v>
      </c>
      <c r="X372" s="2"/>
      <c r="Y372" s="3" t="s">
        <v>171</v>
      </c>
      <c r="Z372" s="3" t="s">
        <v>173</v>
      </c>
      <c r="AA372" s="3" t="s">
        <v>173</v>
      </c>
    </row>
    <row r="373" spans="1:27" ht="13.9" customHeight="1">
      <c r="A373" s="2" t="s">
        <v>935</v>
      </c>
      <c r="B373" s="2" t="s">
        <v>936</v>
      </c>
      <c r="C373" s="3" t="s">
        <v>170</v>
      </c>
      <c r="D373" s="3" t="s">
        <v>171</v>
      </c>
      <c r="E373" s="4" t="s">
        <v>172</v>
      </c>
      <c r="F373" s="4" t="s">
        <v>172</v>
      </c>
      <c r="G373" s="10" t="s">
        <v>173</v>
      </c>
      <c r="H373" s="17" t="str">
        <f t="shared" si="21"/>
        <v>NITI</v>
      </c>
      <c r="I373" s="2"/>
      <c r="J373" s="11" t="s">
        <v>173</v>
      </c>
      <c r="K373" s="18" t="str">
        <f t="shared" si="22"/>
        <v>NITI</v>
      </c>
      <c r="L373" s="16" t="s">
        <v>173</v>
      </c>
      <c r="M373" s="20" t="str">
        <f t="shared" si="23"/>
        <v>NITI</v>
      </c>
      <c r="N373" s="8" t="str">
        <f t="shared" si="20"/>
        <v>NITI</v>
      </c>
      <c r="O373" s="2"/>
      <c r="P373" s="3">
        <v>2200000000</v>
      </c>
      <c r="Q373" s="3">
        <v>1400000000</v>
      </c>
      <c r="R373" s="3">
        <v>12.5</v>
      </c>
      <c r="S373" s="3">
        <v>2.2999999999999998</v>
      </c>
      <c r="T373" s="3" t="s">
        <v>183</v>
      </c>
      <c r="U373" s="3" t="s">
        <v>173</v>
      </c>
      <c r="V373" s="2"/>
      <c r="W373" s="3" t="s">
        <v>173</v>
      </c>
      <c r="X373" s="2"/>
      <c r="Y373" s="3" t="s">
        <v>171</v>
      </c>
      <c r="Z373" s="3" t="s">
        <v>173</v>
      </c>
      <c r="AA373" s="3" t="s">
        <v>173</v>
      </c>
    </row>
    <row r="374" spans="1:27" ht="13.9" customHeight="1">
      <c r="A374" s="2" t="s">
        <v>937</v>
      </c>
      <c r="B374" s="2" t="s">
        <v>938</v>
      </c>
      <c r="C374" s="3" t="s">
        <v>171</v>
      </c>
      <c r="D374" s="3" t="s">
        <v>171</v>
      </c>
      <c r="E374" s="4" t="s">
        <v>178</v>
      </c>
      <c r="F374" s="4" t="s">
        <v>178</v>
      </c>
      <c r="G374" s="10" t="s">
        <v>173</v>
      </c>
      <c r="H374" s="17" t="str">
        <f t="shared" si="21"/>
        <v>NITI</v>
      </c>
      <c r="I374" s="2"/>
      <c r="J374" s="11" t="s">
        <v>173</v>
      </c>
      <c r="K374" s="18" t="str">
        <f t="shared" si="22"/>
        <v>NITI, NV</v>
      </c>
      <c r="L374" s="16" t="s">
        <v>173</v>
      </c>
      <c r="M374" s="20" t="str">
        <f t="shared" si="23"/>
        <v>NITI, NV</v>
      </c>
      <c r="N374" s="8" t="str">
        <f t="shared" si="20"/>
        <v>NITI, NV</v>
      </c>
      <c r="O374" s="2"/>
      <c r="P374" s="3">
        <v>31.5</v>
      </c>
      <c r="Q374" s="3">
        <v>5.33E-2</v>
      </c>
      <c r="R374" s="3">
        <v>12.5</v>
      </c>
      <c r="S374" s="3" t="s">
        <v>173</v>
      </c>
      <c r="T374" s="2"/>
      <c r="U374" s="3" t="s">
        <v>173</v>
      </c>
      <c r="V374" s="2"/>
      <c r="W374" s="3" t="s">
        <v>173</v>
      </c>
      <c r="X374" s="2"/>
      <c r="Y374" s="3" t="s">
        <v>171</v>
      </c>
      <c r="Z374" s="3" t="s">
        <v>173</v>
      </c>
      <c r="AA374" s="3" t="s">
        <v>173</v>
      </c>
    </row>
    <row r="375" spans="1:27" ht="13.9" customHeight="1">
      <c r="A375" s="2" t="s">
        <v>939</v>
      </c>
      <c r="B375" s="2" t="s">
        <v>940</v>
      </c>
      <c r="C375" s="3" t="s">
        <v>170</v>
      </c>
      <c r="D375" s="3" t="s">
        <v>170</v>
      </c>
      <c r="E375" s="3" t="s">
        <v>170</v>
      </c>
      <c r="F375" s="3" t="s">
        <v>170</v>
      </c>
      <c r="G375" s="10">
        <v>52.1</v>
      </c>
      <c r="H375" s="17">
        <f t="shared" si="21"/>
        <v>52</v>
      </c>
      <c r="I375" s="3" t="s">
        <v>194</v>
      </c>
      <c r="J375" s="11">
        <v>1740</v>
      </c>
      <c r="K375" s="18">
        <f t="shared" si="22"/>
        <v>1700</v>
      </c>
      <c r="L375" s="16">
        <v>807000</v>
      </c>
      <c r="M375" s="20">
        <f t="shared" si="23"/>
        <v>810000</v>
      </c>
      <c r="N375" s="8">
        <f t="shared" si="20"/>
        <v>15576.923076923076</v>
      </c>
      <c r="O375" s="3" t="s">
        <v>182</v>
      </c>
      <c r="P375" s="3">
        <v>11400000</v>
      </c>
      <c r="Q375" s="3">
        <v>4790000</v>
      </c>
      <c r="R375" s="3">
        <v>12.5</v>
      </c>
      <c r="S375" s="3">
        <v>2.1</v>
      </c>
      <c r="T375" s="3" t="s">
        <v>183</v>
      </c>
      <c r="U375" s="3" t="s">
        <v>173</v>
      </c>
      <c r="V375" s="2"/>
      <c r="W375" s="3">
        <v>0.05</v>
      </c>
      <c r="X375" s="3" t="s">
        <v>314</v>
      </c>
      <c r="Y375" s="3" t="s">
        <v>171</v>
      </c>
      <c r="Z375" s="3" t="s">
        <v>173</v>
      </c>
      <c r="AA375" s="3">
        <v>52.1</v>
      </c>
    </row>
    <row r="376" spans="1:27" ht="13.9" customHeight="1">
      <c r="A376" s="2" t="s">
        <v>941</v>
      </c>
      <c r="B376" s="2" t="s">
        <v>942</v>
      </c>
      <c r="C376" s="3" t="s">
        <v>171</v>
      </c>
      <c r="D376" s="3" t="s">
        <v>170</v>
      </c>
      <c r="E376" s="4" t="s">
        <v>178</v>
      </c>
      <c r="F376" s="4" t="s">
        <v>178</v>
      </c>
      <c r="G376" s="10">
        <v>6.5300000000000002E-3</v>
      </c>
      <c r="H376" s="17">
        <f t="shared" si="21"/>
        <v>6.4999999999999997E-3</v>
      </c>
      <c r="I376" s="2"/>
      <c r="J376" s="11" t="s">
        <v>173</v>
      </c>
      <c r="K376" s="18" t="str">
        <f t="shared" si="22"/>
        <v>NV</v>
      </c>
      <c r="L376" s="16" t="s">
        <v>173</v>
      </c>
      <c r="M376" s="20" t="str">
        <f t="shared" si="23"/>
        <v>NV</v>
      </c>
      <c r="N376" s="8" t="str">
        <f t="shared" si="20"/>
        <v>NV</v>
      </c>
      <c r="O376" s="2"/>
      <c r="P376" s="3">
        <v>0.12</v>
      </c>
      <c r="Q376" s="3">
        <v>2.2900000000000001E-4</v>
      </c>
      <c r="R376" s="3">
        <v>12.5</v>
      </c>
      <c r="S376" s="3" t="s">
        <v>173</v>
      </c>
      <c r="T376" s="2"/>
      <c r="U376" s="3">
        <v>4.2999999999999999E-4</v>
      </c>
      <c r="V376" s="3" t="s">
        <v>199</v>
      </c>
      <c r="W376" s="3" t="s">
        <v>173</v>
      </c>
      <c r="X376" s="2"/>
      <c r="Y376" s="3" t="s">
        <v>171</v>
      </c>
      <c r="Z376" s="3">
        <v>6.5300000000000002E-3</v>
      </c>
      <c r="AA376" s="3" t="s">
        <v>173</v>
      </c>
    </row>
    <row r="377" spans="1:27" ht="13.9" customHeight="1">
      <c r="A377" s="2" t="s">
        <v>943</v>
      </c>
      <c r="B377" s="2" t="s">
        <v>944</v>
      </c>
      <c r="C377" s="3" t="s">
        <v>171</v>
      </c>
      <c r="D377" s="3" t="s">
        <v>170</v>
      </c>
      <c r="E377" s="4" t="s">
        <v>178</v>
      </c>
      <c r="F377" s="4" t="s">
        <v>178</v>
      </c>
      <c r="G377" s="10">
        <v>0.32600000000000001</v>
      </c>
      <c r="H377" s="17">
        <f t="shared" si="21"/>
        <v>0.33</v>
      </c>
      <c r="I377" s="2"/>
      <c r="J377" s="11" t="s">
        <v>173</v>
      </c>
      <c r="K377" s="18" t="str">
        <f t="shared" si="22"/>
        <v>NV</v>
      </c>
      <c r="L377" s="16" t="s">
        <v>173</v>
      </c>
      <c r="M377" s="20" t="str">
        <f t="shared" si="23"/>
        <v>NV</v>
      </c>
      <c r="N377" s="8" t="str">
        <f t="shared" si="20"/>
        <v>NV</v>
      </c>
      <c r="O377" s="2"/>
      <c r="P377" s="3">
        <v>1130</v>
      </c>
      <c r="Q377" s="3">
        <v>8.4500000000000006E-2</v>
      </c>
      <c r="R377" s="3">
        <v>12.5</v>
      </c>
      <c r="S377" s="3" t="s">
        <v>173</v>
      </c>
      <c r="T377" s="2"/>
      <c r="U377" s="3">
        <v>8.6000000000000007E-6</v>
      </c>
      <c r="V377" s="3" t="s">
        <v>199</v>
      </c>
      <c r="W377" s="3" t="s">
        <v>173</v>
      </c>
      <c r="X377" s="2"/>
      <c r="Y377" s="3" t="s">
        <v>171</v>
      </c>
      <c r="Z377" s="3">
        <v>0.32600000000000001</v>
      </c>
      <c r="AA377" s="3" t="s">
        <v>173</v>
      </c>
    </row>
    <row r="378" spans="1:27" ht="13.9" customHeight="1">
      <c r="A378" s="2" t="s">
        <v>945</v>
      </c>
      <c r="B378" s="2" t="s">
        <v>946</v>
      </c>
      <c r="C378" s="3" t="s">
        <v>171</v>
      </c>
      <c r="D378" s="3" t="s">
        <v>171</v>
      </c>
      <c r="E378" s="4" t="s">
        <v>178</v>
      </c>
      <c r="F378" s="4" t="s">
        <v>178</v>
      </c>
      <c r="G378" s="10" t="s">
        <v>173</v>
      </c>
      <c r="H378" s="17" t="str">
        <f t="shared" si="21"/>
        <v>NITI</v>
      </c>
      <c r="I378" s="2"/>
      <c r="J378" s="11" t="s">
        <v>173</v>
      </c>
      <c r="K378" s="18" t="str">
        <f t="shared" si="22"/>
        <v>NITI, NV</v>
      </c>
      <c r="L378" s="16" t="s">
        <v>173</v>
      </c>
      <c r="M378" s="20" t="str">
        <f t="shared" si="23"/>
        <v>NITI, NV</v>
      </c>
      <c r="N378" s="8" t="str">
        <f t="shared" si="20"/>
        <v>NITI, NV</v>
      </c>
      <c r="O378" s="2"/>
      <c r="P378" s="3">
        <v>9.7200000000000004E-5</v>
      </c>
      <c r="Q378" s="3">
        <v>2.48</v>
      </c>
      <c r="R378" s="3">
        <v>12.5</v>
      </c>
      <c r="S378" s="3" t="s">
        <v>173</v>
      </c>
      <c r="T378" s="2"/>
      <c r="U378" s="3" t="s">
        <v>173</v>
      </c>
      <c r="V378" s="2"/>
      <c r="W378" s="3" t="s">
        <v>173</v>
      </c>
      <c r="X378" s="2"/>
      <c r="Y378" s="3" t="s">
        <v>171</v>
      </c>
      <c r="Z378" s="3" t="s">
        <v>173</v>
      </c>
      <c r="AA378" s="3" t="s">
        <v>173</v>
      </c>
    </row>
    <row r="379" spans="1:27" ht="13.9" customHeight="1">
      <c r="A379" s="2" t="s">
        <v>947</v>
      </c>
      <c r="B379" s="2" t="s">
        <v>948</v>
      </c>
      <c r="C379" s="3" t="s">
        <v>171</v>
      </c>
      <c r="D379" s="3" t="s">
        <v>170</v>
      </c>
      <c r="E379" s="4" t="s">
        <v>178</v>
      </c>
      <c r="F379" s="4" t="s">
        <v>178</v>
      </c>
      <c r="G379" s="10">
        <v>8.3400000000000002E-2</v>
      </c>
      <c r="H379" s="17">
        <f t="shared" si="21"/>
        <v>8.3000000000000004E-2</v>
      </c>
      <c r="I379" s="2"/>
      <c r="J379" s="11" t="s">
        <v>173</v>
      </c>
      <c r="K379" s="18" t="str">
        <f t="shared" si="22"/>
        <v>NV</v>
      </c>
      <c r="L379" s="16" t="s">
        <v>173</v>
      </c>
      <c r="M379" s="20" t="str">
        <f t="shared" si="23"/>
        <v>NV</v>
      </c>
      <c r="N379" s="8" t="str">
        <f t="shared" si="20"/>
        <v>NV</v>
      </c>
      <c r="O379" s="2"/>
      <c r="P379" s="3">
        <v>3230000</v>
      </c>
      <c r="Q379" s="3">
        <v>126000</v>
      </c>
      <c r="R379" s="3">
        <v>12.5</v>
      </c>
      <c r="S379" s="3" t="s">
        <v>173</v>
      </c>
      <c r="T379" s="2"/>
      <c r="U379" s="3" t="s">
        <v>173</v>
      </c>
      <c r="V379" s="2"/>
      <c r="W379" s="3">
        <v>8.0000000000000007E-5</v>
      </c>
      <c r="X379" s="3" t="s">
        <v>199</v>
      </c>
      <c r="Y379" s="3" t="s">
        <v>171</v>
      </c>
      <c r="Z379" s="3" t="s">
        <v>173</v>
      </c>
      <c r="AA379" s="3">
        <v>8.3400000000000002E-2</v>
      </c>
    </row>
    <row r="380" spans="1:27" ht="13.9" customHeight="1">
      <c r="A380" s="2" t="s">
        <v>949</v>
      </c>
      <c r="B380" s="2" t="s">
        <v>950</v>
      </c>
      <c r="C380" s="3" t="s">
        <v>170</v>
      </c>
      <c r="D380" s="3" t="s">
        <v>170</v>
      </c>
      <c r="E380" s="3" t="s">
        <v>170</v>
      </c>
      <c r="F380" s="3" t="s">
        <v>170</v>
      </c>
      <c r="G380" s="10">
        <v>1.04</v>
      </c>
      <c r="H380" s="17">
        <f t="shared" si="21"/>
        <v>1</v>
      </c>
      <c r="I380" s="3" t="s">
        <v>194</v>
      </c>
      <c r="J380" s="11">
        <v>34.799999999999997</v>
      </c>
      <c r="K380" s="18">
        <f t="shared" si="22"/>
        <v>35</v>
      </c>
      <c r="L380" s="16">
        <v>94600</v>
      </c>
      <c r="M380" s="20">
        <f t="shared" si="23"/>
        <v>95000</v>
      </c>
      <c r="N380" s="8">
        <f t="shared" si="20"/>
        <v>95000</v>
      </c>
      <c r="O380" s="3" t="s">
        <v>182</v>
      </c>
      <c r="P380" s="3">
        <v>176000000</v>
      </c>
      <c r="Q380" s="3">
        <v>11000000</v>
      </c>
      <c r="R380" s="3">
        <v>12.5</v>
      </c>
      <c r="S380" s="3" t="s">
        <v>173</v>
      </c>
      <c r="T380" s="2"/>
      <c r="U380" s="3" t="s">
        <v>173</v>
      </c>
      <c r="V380" s="2"/>
      <c r="W380" s="3">
        <v>1E-3</v>
      </c>
      <c r="X380" s="3" t="s">
        <v>191</v>
      </c>
      <c r="Y380" s="3" t="s">
        <v>171</v>
      </c>
      <c r="Z380" s="3" t="s">
        <v>173</v>
      </c>
      <c r="AA380" s="3">
        <v>1.04</v>
      </c>
    </row>
    <row r="381" spans="1:27" ht="13.9" customHeight="1">
      <c r="A381" s="2" t="s">
        <v>951</v>
      </c>
      <c r="B381" s="2" t="s">
        <v>952</v>
      </c>
      <c r="C381" s="3" t="s">
        <v>171</v>
      </c>
      <c r="D381" s="3" t="s">
        <v>171</v>
      </c>
      <c r="E381" s="4" t="s">
        <v>178</v>
      </c>
      <c r="F381" s="4" t="s">
        <v>178</v>
      </c>
      <c r="G381" s="10" t="s">
        <v>173</v>
      </c>
      <c r="H381" s="17" t="str">
        <f t="shared" si="21"/>
        <v>NITI</v>
      </c>
      <c r="I381" s="2"/>
      <c r="J381" s="11" t="s">
        <v>173</v>
      </c>
      <c r="K381" s="18" t="str">
        <f t="shared" si="22"/>
        <v>NITI, NV</v>
      </c>
      <c r="L381" s="16" t="s">
        <v>173</v>
      </c>
      <c r="M381" s="20" t="str">
        <f t="shared" si="23"/>
        <v>NITI, NV</v>
      </c>
      <c r="N381" s="8" t="str">
        <f t="shared" si="20"/>
        <v>NITI, NV</v>
      </c>
      <c r="O381" s="2"/>
      <c r="P381" s="3">
        <v>0.89100000000000001</v>
      </c>
      <c r="Q381" s="3">
        <v>0.90100000000000002</v>
      </c>
      <c r="R381" s="3">
        <v>12.5</v>
      </c>
      <c r="S381" s="3" t="s">
        <v>173</v>
      </c>
      <c r="T381" s="2"/>
      <c r="U381" s="3" t="s">
        <v>173</v>
      </c>
      <c r="V381" s="2"/>
      <c r="W381" s="3" t="s">
        <v>173</v>
      </c>
      <c r="X381" s="2"/>
      <c r="Y381" s="3" t="s">
        <v>171</v>
      </c>
      <c r="Z381" s="3" t="s">
        <v>173</v>
      </c>
      <c r="AA381" s="3" t="s">
        <v>173</v>
      </c>
    </row>
    <row r="382" spans="1:27" ht="13.9" customHeight="1">
      <c r="A382" s="2" t="s">
        <v>953</v>
      </c>
      <c r="B382" s="2" t="s">
        <v>954</v>
      </c>
      <c r="C382" s="3" t="s">
        <v>170</v>
      </c>
      <c r="D382" s="3" t="s">
        <v>171</v>
      </c>
      <c r="E382" s="4" t="s">
        <v>172</v>
      </c>
      <c r="F382" s="4" t="s">
        <v>172</v>
      </c>
      <c r="G382" s="10" t="s">
        <v>173</v>
      </c>
      <c r="H382" s="17" t="str">
        <f t="shared" si="21"/>
        <v>NITI</v>
      </c>
      <c r="I382" s="2"/>
      <c r="J382" s="11" t="s">
        <v>173</v>
      </c>
      <c r="K382" s="18" t="str">
        <f t="shared" si="22"/>
        <v>NITI</v>
      </c>
      <c r="L382" s="16" t="s">
        <v>173</v>
      </c>
      <c r="M382" s="20" t="str">
        <f t="shared" si="23"/>
        <v>NITI</v>
      </c>
      <c r="N382" s="8" t="str">
        <f t="shared" si="20"/>
        <v>NITI</v>
      </c>
      <c r="O382" s="2"/>
      <c r="P382" s="3">
        <v>7020000</v>
      </c>
      <c r="Q382" s="3">
        <v>1.76</v>
      </c>
      <c r="R382" s="3">
        <v>12.5</v>
      </c>
      <c r="S382" s="3" t="s">
        <v>173</v>
      </c>
      <c r="T382" s="2"/>
      <c r="U382" s="3" t="s">
        <v>173</v>
      </c>
      <c r="V382" s="2"/>
      <c r="W382" s="3" t="s">
        <v>173</v>
      </c>
      <c r="X382" s="2"/>
      <c r="Y382" s="3" t="s">
        <v>171</v>
      </c>
      <c r="Z382" s="3" t="s">
        <v>173</v>
      </c>
      <c r="AA382" s="3" t="s">
        <v>173</v>
      </c>
    </row>
    <row r="383" spans="1:27" ht="13.9" customHeight="1">
      <c r="A383" s="2" t="s">
        <v>955</v>
      </c>
      <c r="B383" s="2" t="s">
        <v>956</v>
      </c>
      <c r="C383" s="3" t="s">
        <v>171</v>
      </c>
      <c r="D383" s="3" t="s">
        <v>171</v>
      </c>
      <c r="E383" s="4" t="s">
        <v>178</v>
      </c>
      <c r="F383" s="4" t="s">
        <v>178</v>
      </c>
      <c r="G383" s="10" t="s">
        <v>173</v>
      </c>
      <c r="H383" s="17" t="str">
        <f t="shared" si="21"/>
        <v>NITI</v>
      </c>
      <c r="I383" s="2"/>
      <c r="J383" s="11" t="s">
        <v>173</v>
      </c>
      <c r="K383" s="18" t="str">
        <f t="shared" si="22"/>
        <v>NITI, NV</v>
      </c>
      <c r="L383" s="16" t="s">
        <v>173</v>
      </c>
      <c r="M383" s="20" t="str">
        <f t="shared" si="23"/>
        <v>NITI, NV</v>
      </c>
      <c r="N383" s="8" t="str">
        <f t="shared" si="20"/>
        <v>NITI, NV</v>
      </c>
      <c r="O383" s="2"/>
      <c r="P383" s="3">
        <v>9.0399999999999991</v>
      </c>
      <c r="Q383" s="3">
        <v>8.8700000000000001E-5</v>
      </c>
      <c r="R383" s="3">
        <v>12.5</v>
      </c>
      <c r="S383" s="3" t="s">
        <v>173</v>
      </c>
      <c r="T383" s="2"/>
      <c r="U383" s="3" t="s">
        <v>173</v>
      </c>
      <c r="V383" s="2"/>
      <c r="W383" s="3" t="s">
        <v>173</v>
      </c>
      <c r="X383" s="2"/>
      <c r="Y383" s="3" t="s">
        <v>171</v>
      </c>
      <c r="Z383" s="3" t="s">
        <v>173</v>
      </c>
      <c r="AA383" s="3" t="s">
        <v>173</v>
      </c>
    </row>
    <row r="384" spans="1:27" ht="13.9" customHeight="1">
      <c r="A384" s="2" t="s">
        <v>957</v>
      </c>
      <c r="B384" s="2" t="s">
        <v>958</v>
      </c>
      <c r="C384" s="3" t="s">
        <v>171</v>
      </c>
      <c r="D384" s="3" t="s">
        <v>171</v>
      </c>
      <c r="E384" s="4" t="s">
        <v>178</v>
      </c>
      <c r="F384" s="4" t="s">
        <v>178</v>
      </c>
      <c r="G384" s="10" t="s">
        <v>173</v>
      </c>
      <c r="H384" s="17" t="str">
        <f t="shared" si="21"/>
        <v>NITI</v>
      </c>
      <c r="I384" s="2"/>
      <c r="J384" s="11" t="s">
        <v>173</v>
      </c>
      <c r="K384" s="18" t="str">
        <f t="shared" si="22"/>
        <v>NITI, NV</v>
      </c>
      <c r="L384" s="16" t="s">
        <v>173</v>
      </c>
      <c r="M384" s="20" t="str">
        <f t="shared" si="23"/>
        <v>NITI, NV</v>
      </c>
      <c r="N384" s="8" t="str">
        <f t="shared" si="20"/>
        <v>NITI, NV</v>
      </c>
      <c r="O384" s="2"/>
      <c r="P384" s="3">
        <v>0.82099999999999995</v>
      </c>
      <c r="Q384" s="3">
        <v>3.6600000000000002E-5</v>
      </c>
      <c r="R384" s="3">
        <v>12.5</v>
      </c>
      <c r="S384" s="3" t="s">
        <v>173</v>
      </c>
      <c r="T384" s="2"/>
      <c r="U384" s="3" t="s">
        <v>173</v>
      </c>
      <c r="V384" s="2"/>
      <c r="W384" s="3" t="s">
        <v>173</v>
      </c>
      <c r="X384" s="2"/>
      <c r="Y384" s="3" t="s">
        <v>171</v>
      </c>
      <c r="Z384" s="3" t="s">
        <v>173</v>
      </c>
      <c r="AA384" s="3" t="s">
        <v>173</v>
      </c>
    </row>
    <row r="385" spans="1:28" ht="13.9" customHeight="1">
      <c r="A385" s="2" t="s">
        <v>959</v>
      </c>
      <c r="B385" s="2" t="s">
        <v>960</v>
      </c>
      <c r="C385" s="3" t="s">
        <v>171</v>
      </c>
      <c r="D385" s="3" t="s">
        <v>171</v>
      </c>
      <c r="E385" s="4" t="s">
        <v>178</v>
      </c>
      <c r="F385" s="4" t="s">
        <v>178</v>
      </c>
      <c r="G385" s="10" t="s">
        <v>173</v>
      </c>
      <c r="H385" s="17" t="str">
        <f t="shared" si="21"/>
        <v>NITI</v>
      </c>
      <c r="I385" s="2"/>
      <c r="J385" s="11" t="s">
        <v>173</v>
      </c>
      <c r="K385" s="18" t="str">
        <f t="shared" si="22"/>
        <v>NITI, NV</v>
      </c>
      <c r="L385" s="16" t="s">
        <v>173</v>
      </c>
      <c r="M385" s="20" t="str">
        <f t="shared" si="23"/>
        <v>NITI, NV</v>
      </c>
      <c r="N385" s="8" t="str">
        <f t="shared" si="20"/>
        <v>NITI, NV</v>
      </c>
      <c r="O385" s="2"/>
      <c r="P385" s="3">
        <v>121</v>
      </c>
      <c r="Q385" s="3">
        <v>121</v>
      </c>
      <c r="R385" s="3">
        <v>12.5</v>
      </c>
      <c r="S385" s="3" t="s">
        <v>173</v>
      </c>
      <c r="T385" s="2"/>
      <c r="U385" s="3" t="s">
        <v>173</v>
      </c>
      <c r="V385" s="2"/>
      <c r="W385" s="3" t="s">
        <v>173</v>
      </c>
      <c r="X385" s="2"/>
      <c r="Y385" s="3" t="s">
        <v>171</v>
      </c>
      <c r="Z385" s="3" t="s">
        <v>173</v>
      </c>
      <c r="AA385" s="3" t="s">
        <v>173</v>
      </c>
    </row>
    <row r="386" spans="1:28" ht="13.9" customHeight="1">
      <c r="A386" s="2" t="s">
        <v>961</v>
      </c>
      <c r="B386" s="2" t="s">
        <v>962</v>
      </c>
      <c r="C386" s="3" t="s">
        <v>170</v>
      </c>
      <c r="D386" s="3" t="s">
        <v>170</v>
      </c>
      <c r="E386" s="3" t="s">
        <v>170</v>
      </c>
      <c r="F386" s="3" t="s">
        <v>170</v>
      </c>
      <c r="G386" s="10">
        <v>2.16E-3</v>
      </c>
      <c r="H386" s="17">
        <f t="shared" si="21"/>
        <v>2.2000000000000001E-3</v>
      </c>
      <c r="I386" s="3" t="s">
        <v>181</v>
      </c>
      <c r="J386" s="11">
        <v>7.1999999999999995E-2</v>
      </c>
      <c r="K386" s="18">
        <f t="shared" si="22"/>
        <v>7.1999999999999995E-2</v>
      </c>
      <c r="L386" s="16">
        <v>0.60199999999999998</v>
      </c>
      <c r="M386" s="20">
        <f t="shared" si="23"/>
        <v>0.6</v>
      </c>
      <c r="N386" s="8">
        <f t="shared" si="20"/>
        <v>272.72727272727269</v>
      </c>
      <c r="O386" s="3" t="s">
        <v>651</v>
      </c>
      <c r="P386" s="3">
        <v>8030</v>
      </c>
      <c r="Q386" s="3">
        <v>646</v>
      </c>
      <c r="R386" s="3">
        <v>12.5</v>
      </c>
      <c r="S386" s="3" t="s">
        <v>173</v>
      </c>
      <c r="T386" s="2"/>
      <c r="U386" s="3">
        <v>1.2999999999999999E-3</v>
      </c>
      <c r="V386" s="3" t="s">
        <v>184</v>
      </c>
      <c r="W386" s="3" t="s">
        <v>173</v>
      </c>
      <c r="X386" s="2"/>
      <c r="Y386" s="3" t="s">
        <v>171</v>
      </c>
      <c r="Z386" s="3">
        <v>2.16E-3</v>
      </c>
      <c r="AA386" s="3" t="s">
        <v>173</v>
      </c>
    </row>
    <row r="387" spans="1:28" ht="13.9" customHeight="1">
      <c r="A387" s="2" t="s">
        <v>963</v>
      </c>
      <c r="B387" s="2" t="s">
        <v>964</v>
      </c>
      <c r="C387" s="3" t="s">
        <v>170</v>
      </c>
      <c r="D387" s="3" t="s">
        <v>170</v>
      </c>
      <c r="E387" s="3" t="s">
        <v>170</v>
      </c>
      <c r="F387" s="3" t="s">
        <v>170</v>
      </c>
      <c r="G387" s="10">
        <v>1.08E-3</v>
      </c>
      <c r="H387" s="17">
        <f t="shared" si="21"/>
        <v>1.1000000000000001E-3</v>
      </c>
      <c r="I387" s="3" t="s">
        <v>181</v>
      </c>
      <c r="J387" s="11">
        <v>3.5999999999999997E-2</v>
      </c>
      <c r="K387" s="18">
        <f t="shared" si="22"/>
        <v>3.5999999999999997E-2</v>
      </c>
      <c r="L387" s="16">
        <v>5.71</v>
      </c>
      <c r="M387" s="20">
        <f t="shared" si="23"/>
        <v>5.7</v>
      </c>
      <c r="N387" s="8">
        <f t="shared" si="20"/>
        <v>5181.818181818182</v>
      </c>
      <c r="O387" s="3" t="s">
        <v>651</v>
      </c>
      <c r="P387" s="3">
        <v>408</v>
      </c>
      <c r="Q387" s="3">
        <v>37.799999999999997</v>
      </c>
      <c r="R387" s="3">
        <v>12.5</v>
      </c>
      <c r="S387" s="3" t="s">
        <v>173</v>
      </c>
      <c r="T387" s="2"/>
      <c r="U387" s="3">
        <v>2.5999999999999999E-3</v>
      </c>
      <c r="V387" s="3" t="s">
        <v>184</v>
      </c>
      <c r="W387" s="3" t="s">
        <v>173</v>
      </c>
      <c r="X387" s="2"/>
      <c r="Y387" s="3" t="s">
        <v>171</v>
      </c>
      <c r="Z387" s="3">
        <v>1.08E-3</v>
      </c>
      <c r="AA387" s="3" t="s">
        <v>173</v>
      </c>
    </row>
    <row r="388" spans="1:28" ht="13.9" customHeight="1">
      <c r="A388" s="2" t="s">
        <v>965</v>
      </c>
      <c r="B388" s="2" t="s">
        <v>966</v>
      </c>
      <c r="C388" s="3" t="s">
        <v>170</v>
      </c>
      <c r="D388" s="3" t="s">
        <v>170</v>
      </c>
      <c r="E388" s="3" t="s">
        <v>170</v>
      </c>
      <c r="F388" s="3" t="s">
        <v>170</v>
      </c>
      <c r="G388" s="10">
        <v>2.4599999999999999E-3</v>
      </c>
      <c r="H388" s="17">
        <f t="shared" si="21"/>
        <v>2.5000000000000001E-3</v>
      </c>
      <c r="I388" s="3" t="s">
        <v>181</v>
      </c>
      <c r="J388" s="11">
        <v>8.2100000000000006E-2</v>
      </c>
      <c r="K388" s="18">
        <f t="shared" si="22"/>
        <v>8.2000000000000003E-2</v>
      </c>
      <c r="L388" s="16">
        <v>1.19</v>
      </c>
      <c r="M388" s="20">
        <f t="shared" si="23"/>
        <v>1.2</v>
      </c>
      <c r="N388" s="8">
        <f t="shared" si="20"/>
        <v>480</v>
      </c>
      <c r="O388" s="3" t="s">
        <v>182</v>
      </c>
      <c r="P388" s="3">
        <v>2.76</v>
      </c>
      <c r="Q388" s="3">
        <v>1.56</v>
      </c>
      <c r="R388" s="3">
        <v>12.5</v>
      </c>
      <c r="S388" s="3" t="s">
        <v>173</v>
      </c>
      <c r="T388" s="2"/>
      <c r="U388" s="3">
        <v>1.14E-3</v>
      </c>
      <c r="V388" s="3" t="s">
        <v>967</v>
      </c>
      <c r="W388" s="3">
        <v>1.33E-3</v>
      </c>
      <c r="X388" s="3" t="s">
        <v>967</v>
      </c>
      <c r="Y388" s="3" t="s">
        <v>171</v>
      </c>
      <c r="Z388" s="3">
        <v>2.4599999999999999E-3</v>
      </c>
      <c r="AA388" s="3">
        <v>1.39</v>
      </c>
    </row>
    <row r="389" spans="1:28" ht="13.9" customHeight="1">
      <c r="A389" s="2" t="s">
        <v>968</v>
      </c>
      <c r="B389" s="2" t="s">
        <v>969</v>
      </c>
      <c r="C389" s="3" t="s">
        <v>170</v>
      </c>
      <c r="D389" s="3" t="s">
        <v>170</v>
      </c>
      <c r="E389" s="3" t="s">
        <v>170</v>
      </c>
      <c r="F389" s="3" t="s">
        <v>170</v>
      </c>
      <c r="G389" s="10">
        <v>7.3900000000000004E-6</v>
      </c>
      <c r="H389" s="17">
        <f t="shared" si="21"/>
        <v>7.4000000000000003E-6</v>
      </c>
      <c r="I389" s="3" t="s">
        <v>181</v>
      </c>
      <c r="J389" s="11">
        <v>2.4600000000000002E-4</v>
      </c>
      <c r="K389" s="18">
        <f t="shared" si="22"/>
        <v>2.5000000000000001E-4</v>
      </c>
      <c r="L389" s="16">
        <v>1.2800000000000001E-2</v>
      </c>
      <c r="M389" s="20">
        <f t="shared" si="23"/>
        <v>1.2999999999999999E-2</v>
      </c>
      <c r="N389" s="8">
        <f t="shared" ref="N389:N452" si="24">IF(ISNUMBER(M389)=TRUE, M389/H389, M389)</f>
        <v>1756.7567567567567</v>
      </c>
      <c r="O389" s="3" t="s">
        <v>182</v>
      </c>
      <c r="P389" s="3">
        <v>7.7700000000000002E-4</v>
      </c>
      <c r="Q389" s="3">
        <v>7.7800000000000005E-4</v>
      </c>
      <c r="R389" s="3">
        <v>12.5</v>
      </c>
      <c r="S389" s="3" t="s">
        <v>173</v>
      </c>
      <c r="T389" s="2"/>
      <c r="U389" s="3">
        <v>0.38</v>
      </c>
      <c r="V389" s="3" t="s">
        <v>967</v>
      </c>
      <c r="W389" s="3">
        <v>3.9999999999999998E-6</v>
      </c>
      <c r="X389" s="3" t="s">
        <v>967</v>
      </c>
      <c r="Y389" s="3" t="s">
        <v>171</v>
      </c>
      <c r="Z389" s="3">
        <v>7.3900000000000004E-6</v>
      </c>
      <c r="AA389" s="3">
        <v>4.1700000000000001E-3</v>
      </c>
    </row>
    <row r="390" spans="1:28" ht="13.9" customHeight="1">
      <c r="A390" s="2" t="s">
        <v>970</v>
      </c>
      <c r="B390" s="2" t="s">
        <v>971</v>
      </c>
      <c r="C390" s="3" t="s">
        <v>170</v>
      </c>
      <c r="D390" s="3" t="s">
        <v>170</v>
      </c>
      <c r="E390" s="3" t="s">
        <v>170</v>
      </c>
      <c r="F390" s="3" t="s">
        <v>170</v>
      </c>
      <c r="G390" s="10">
        <v>3.13</v>
      </c>
      <c r="H390" s="17">
        <f t="shared" ref="H390:H453" si="25">IF(ISNUMBER(G390),ROUND(G390,2-(1+INT(LOG10(G390)))),"NITI")</f>
        <v>3.1</v>
      </c>
      <c r="I390" s="3" t="s">
        <v>194</v>
      </c>
      <c r="J390" s="11">
        <v>104</v>
      </c>
      <c r="K390" s="18">
        <f t="shared" ref="K390:K453" si="26">IF(ISNUMBER(J390),ROUND(J390,2-(1+INT(LOG10(J390)))),IF(AND(NOT($C390="Yes"),$D390="No"), "NITI, NV",IF(AND($C390="Yes",$D390="No"),"NITI","NV")))</f>
        <v>100</v>
      </c>
      <c r="L390" s="16">
        <v>636</v>
      </c>
      <c r="M390" s="20">
        <f t="shared" ref="M390:M453" si="27">IF(ISNUMBER(L390),ROUND(L390,2-(1+INT(LOG10(L390)))),IF(AND(NOT($C390="Yes"),$D390="No"), "NITI, NV",IF(AND($C390="Yes",$D390="No"),"NITI","NV")))</f>
        <v>640</v>
      </c>
      <c r="N390" s="8">
        <f t="shared" si="24"/>
        <v>206.45161290322579</v>
      </c>
      <c r="O390" s="3" t="s">
        <v>182</v>
      </c>
      <c r="P390" s="3">
        <v>21600000</v>
      </c>
      <c r="Q390" s="3">
        <v>6150000</v>
      </c>
      <c r="R390" s="3">
        <v>12.5</v>
      </c>
      <c r="S390" s="3" t="s">
        <v>173</v>
      </c>
      <c r="T390" s="2"/>
      <c r="U390" s="3" t="s">
        <v>173</v>
      </c>
      <c r="V390" s="2"/>
      <c r="W390" s="3">
        <v>3.0000000000000001E-3</v>
      </c>
      <c r="X390" s="3" t="s">
        <v>191</v>
      </c>
      <c r="Y390" s="3" t="s">
        <v>171</v>
      </c>
      <c r="Z390" s="3" t="s">
        <v>173</v>
      </c>
      <c r="AA390" s="3">
        <v>3.13</v>
      </c>
    </row>
    <row r="391" spans="1:28" ht="13.9" customHeight="1">
      <c r="A391" s="2" t="s">
        <v>972</v>
      </c>
      <c r="B391" s="2" t="s">
        <v>973</v>
      </c>
      <c r="C391" s="3" t="s">
        <v>170</v>
      </c>
      <c r="D391" s="3" t="s">
        <v>170</v>
      </c>
      <c r="E391" s="3" t="s">
        <v>170</v>
      </c>
      <c r="F391" s="3" t="s">
        <v>170</v>
      </c>
      <c r="G391" s="10">
        <v>417</v>
      </c>
      <c r="H391" s="17">
        <f t="shared" si="25"/>
        <v>420</v>
      </c>
      <c r="I391" s="3" t="s">
        <v>194</v>
      </c>
      <c r="J391" s="11">
        <v>13900</v>
      </c>
      <c r="K391" s="18">
        <f t="shared" si="26"/>
        <v>14000</v>
      </c>
      <c r="L391" s="16">
        <v>9.4499999999999993</v>
      </c>
      <c r="M391" s="20">
        <f t="shared" si="27"/>
        <v>9.5</v>
      </c>
      <c r="N391" s="8">
        <f t="shared" si="24"/>
        <v>2.2619047619047618E-2</v>
      </c>
      <c r="O391" s="3" t="s">
        <v>182</v>
      </c>
      <c r="P391" s="3">
        <v>248000000</v>
      </c>
      <c r="Q391" s="3">
        <v>150000000</v>
      </c>
      <c r="R391" s="3">
        <v>12.5</v>
      </c>
      <c r="S391" s="3">
        <v>1.05</v>
      </c>
      <c r="T391" s="3" t="s">
        <v>183</v>
      </c>
      <c r="U391" s="3" t="s">
        <v>173</v>
      </c>
      <c r="V391" s="2"/>
      <c r="W391" s="3">
        <v>0.4</v>
      </c>
      <c r="X391" s="3" t="s">
        <v>207</v>
      </c>
      <c r="Y391" s="3" t="s">
        <v>171</v>
      </c>
      <c r="Z391" s="3" t="s">
        <v>173</v>
      </c>
      <c r="AA391" s="3">
        <v>417</v>
      </c>
    </row>
    <row r="392" spans="1:28" ht="13.9" customHeight="1">
      <c r="A392" s="2" t="s">
        <v>974</v>
      </c>
      <c r="B392" s="2" t="s">
        <v>975</v>
      </c>
      <c r="C392" s="3" t="s">
        <v>170</v>
      </c>
      <c r="D392" s="3" t="s">
        <v>171</v>
      </c>
      <c r="E392" s="4" t="s">
        <v>172</v>
      </c>
      <c r="F392" s="4" t="s">
        <v>172</v>
      </c>
      <c r="G392" s="10" t="s">
        <v>173</v>
      </c>
      <c r="H392" s="17" t="str">
        <f t="shared" si="25"/>
        <v>NITI</v>
      </c>
      <c r="I392" s="2"/>
      <c r="J392" s="11" t="s">
        <v>173</v>
      </c>
      <c r="K392" s="18" t="str">
        <f t="shared" si="26"/>
        <v>NITI</v>
      </c>
      <c r="L392" s="16" t="s">
        <v>173</v>
      </c>
      <c r="M392" s="20" t="str">
        <f t="shared" si="27"/>
        <v>NITI</v>
      </c>
      <c r="N392" s="8" t="str">
        <f t="shared" si="24"/>
        <v>NITI</v>
      </c>
      <c r="O392" s="2"/>
      <c r="P392" s="3">
        <v>0.48299999999999998</v>
      </c>
      <c r="Q392" s="3">
        <v>0.184</v>
      </c>
      <c r="R392" s="3">
        <v>12.5</v>
      </c>
      <c r="S392" s="3" t="s">
        <v>173</v>
      </c>
      <c r="T392" s="2"/>
      <c r="U392" s="3" t="s">
        <v>173</v>
      </c>
      <c r="V392" s="2"/>
      <c r="W392" s="3" t="s">
        <v>173</v>
      </c>
      <c r="X392" s="2"/>
      <c r="Y392" s="3" t="s">
        <v>171</v>
      </c>
      <c r="Z392" s="3" t="s">
        <v>173</v>
      </c>
      <c r="AA392" s="3" t="s">
        <v>173</v>
      </c>
    </row>
    <row r="393" spans="1:28" ht="13.9" customHeight="1">
      <c r="A393" s="2" t="s">
        <v>976</v>
      </c>
      <c r="B393" s="2" t="s">
        <v>977</v>
      </c>
      <c r="C393" s="3" t="s">
        <v>171</v>
      </c>
      <c r="D393" s="3" t="s">
        <v>171</v>
      </c>
      <c r="E393" s="4" t="s">
        <v>178</v>
      </c>
      <c r="F393" s="4" t="s">
        <v>178</v>
      </c>
      <c r="G393" s="10" t="s">
        <v>173</v>
      </c>
      <c r="H393" s="17" t="str">
        <f t="shared" si="25"/>
        <v>NITI</v>
      </c>
      <c r="I393" s="2"/>
      <c r="J393" s="11" t="s">
        <v>173</v>
      </c>
      <c r="K393" s="18" t="str">
        <f t="shared" si="26"/>
        <v>NITI, NV</v>
      </c>
      <c r="L393" s="16" t="s">
        <v>173</v>
      </c>
      <c r="M393" s="20" t="str">
        <f t="shared" si="27"/>
        <v>NITI, NV</v>
      </c>
      <c r="N393" s="8" t="str">
        <f t="shared" si="24"/>
        <v>NITI, NV</v>
      </c>
      <c r="O393" s="2"/>
      <c r="P393" s="3">
        <v>201</v>
      </c>
      <c r="Q393" s="3" t="s">
        <v>173</v>
      </c>
      <c r="R393" s="3">
        <v>12.5</v>
      </c>
      <c r="S393" s="3" t="s">
        <v>173</v>
      </c>
      <c r="T393" s="2"/>
      <c r="U393" s="3" t="s">
        <v>173</v>
      </c>
      <c r="V393" s="2"/>
      <c r="W393" s="3" t="s">
        <v>173</v>
      </c>
      <c r="X393" s="2"/>
      <c r="Y393" s="3" t="s">
        <v>171</v>
      </c>
      <c r="Z393" s="3" t="s">
        <v>173</v>
      </c>
      <c r="AA393" s="3" t="s">
        <v>173</v>
      </c>
    </row>
    <row r="394" spans="1:28" ht="13.9" customHeight="1">
      <c r="A394" s="2" t="s">
        <v>978</v>
      </c>
      <c r="B394" s="2" t="s">
        <v>979</v>
      </c>
      <c r="C394" s="3" t="s">
        <v>170</v>
      </c>
      <c r="D394" s="3" t="s">
        <v>170</v>
      </c>
      <c r="E394" s="3" t="s">
        <v>170</v>
      </c>
      <c r="F394" s="3" t="s">
        <v>170</v>
      </c>
      <c r="G394" s="10">
        <v>6.1000000000000004E-3</v>
      </c>
      <c r="H394" s="17">
        <f t="shared" si="25"/>
        <v>6.1000000000000004E-3</v>
      </c>
      <c r="I394" s="3" t="s">
        <v>181</v>
      </c>
      <c r="J394" s="11">
        <v>0.20300000000000001</v>
      </c>
      <c r="K394" s="18">
        <f t="shared" si="26"/>
        <v>0.2</v>
      </c>
      <c r="L394" s="16">
        <v>0.28899999999999998</v>
      </c>
      <c r="M394" s="20">
        <f t="shared" si="27"/>
        <v>0.28999999999999998</v>
      </c>
      <c r="N394" s="8">
        <f t="shared" si="24"/>
        <v>47.540983606557369</v>
      </c>
      <c r="O394" s="3" t="s">
        <v>980</v>
      </c>
      <c r="P394" s="3">
        <v>276</v>
      </c>
      <c r="Q394" s="3">
        <v>131</v>
      </c>
      <c r="R394" s="3">
        <v>12.5</v>
      </c>
      <c r="S394" s="3">
        <v>3.5</v>
      </c>
      <c r="T394" s="3" t="s">
        <v>174</v>
      </c>
      <c r="U394" s="3">
        <v>4.6000000000000001E-4</v>
      </c>
      <c r="V394" s="3" t="s">
        <v>184</v>
      </c>
      <c r="W394" s="3" t="s">
        <v>173</v>
      </c>
      <c r="X394" s="2"/>
      <c r="Y394" s="3" t="s">
        <v>171</v>
      </c>
      <c r="Z394" s="3">
        <v>6.1000000000000004E-3</v>
      </c>
      <c r="AA394" s="3" t="s">
        <v>173</v>
      </c>
    </row>
    <row r="395" spans="1:28" ht="13.9" customHeight="1">
      <c r="A395" s="2" t="s">
        <v>981</v>
      </c>
      <c r="B395" s="2" t="s">
        <v>982</v>
      </c>
      <c r="C395" s="3" t="s">
        <v>170</v>
      </c>
      <c r="D395" s="3" t="s">
        <v>170</v>
      </c>
      <c r="E395" s="3" t="s">
        <v>170</v>
      </c>
      <c r="F395" s="3" t="s">
        <v>170</v>
      </c>
      <c r="G395" s="10">
        <v>2.4599999999999999E-3</v>
      </c>
      <c r="H395" s="17">
        <f t="shared" si="25"/>
        <v>2.5000000000000001E-3</v>
      </c>
      <c r="I395" s="3" t="s">
        <v>181</v>
      </c>
      <c r="J395" s="11">
        <v>8.2100000000000006E-2</v>
      </c>
      <c r="K395" s="18">
        <f t="shared" si="26"/>
        <v>8.2000000000000003E-2</v>
      </c>
      <c r="L395" s="16">
        <v>0.879</v>
      </c>
      <c r="M395" s="20">
        <f t="shared" si="27"/>
        <v>0.88</v>
      </c>
      <c r="N395" s="8">
        <f t="shared" si="24"/>
        <v>352</v>
      </c>
      <c r="O395" s="3" t="s">
        <v>182</v>
      </c>
      <c r="P395" s="3">
        <v>11.3</v>
      </c>
      <c r="Q395" s="3">
        <v>6.23</v>
      </c>
      <c r="R395" s="3">
        <v>12.5</v>
      </c>
      <c r="S395" s="3" t="s">
        <v>173</v>
      </c>
      <c r="T395" s="2"/>
      <c r="U395" s="3">
        <v>1.14E-3</v>
      </c>
      <c r="V395" s="3" t="s">
        <v>967</v>
      </c>
      <c r="W395" s="3">
        <v>1.33E-3</v>
      </c>
      <c r="X395" s="3" t="s">
        <v>967</v>
      </c>
      <c r="Y395" s="3" t="s">
        <v>171</v>
      </c>
      <c r="Z395" s="3">
        <v>2.4599999999999999E-3</v>
      </c>
      <c r="AA395" s="3">
        <v>1.39</v>
      </c>
      <c r="AB395" s="261" t="s">
        <v>279</v>
      </c>
    </row>
    <row r="396" spans="1:28" ht="13.9" customHeight="1">
      <c r="A396" s="2" t="s">
        <v>983</v>
      </c>
      <c r="B396" s="2" t="s">
        <v>984</v>
      </c>
      <c r="C396" s="3" t="s">
        <v>170</v>
      </c>
      <c r="D396" s="3" t="s">
        <v>170</v>
      </c>
      <c r="E396" s="3" t="s">
        <v>170</v>
      </c>
      <c r="F396" s="3" t="s">
        <v>170</v>
      </c>
      <c r="G396" s="10">
        <v>2.4599999999999999E-3</v>
      </c>
      <c r="H396" s="17">
        <f t="shared" si="25"/>
        <v>2.5000000000000001E-3</v>
      </c>
      <c r="I396" s="3" t="s">
        <v>181</v>
      </c>
      <c r="J396" s="11">
        <v>8.2100000000000006E-2</v>
      </c>
      <c r="K396" s="18">
        <f t="shared" si="26"/>
        <v>8.2000000000000003E-2</v>
      </c>
      <c r="L396" s="16">
        <v>0.372</v>
      </c>
      <c r="M396" s="20">
        <f t="shared" si="27"/>
        <v>0.37</v>
      </c>
      <c r="N396" s="8">
        <f t="shared" si="24"/>
        <v>148</v>
      </c>
      <c r="O396" s="3" t="s">
        <v>182</v>
      </c>
      <c r="P396" s="3">
        <v>11.3</v>
      </c>
      <c r="Q396" s="3">
        <v>10.9</v>
      </c>
      <c r="R396" s="3">
        <v>12.5</v>
      </c>
      <c r="S396" s="3" t="s">
        <v>173</v>
      </c>
      <c r="T396" s="2"/>
      <c r="U396" s="3">
        <v>1.14E-3</v>
      </c>
      <c r="V396" s="3" t="s">
        <v>967</v>
      </c>
      <c r="W396" s="3">
        <v>1.33E-3</v>
      </c>
      <c r="X396" s="3" t="s">
        <v>967</v>
      </c>
      <c r="Y396" s="3" t="s">
        <v>171</v>
      </c>
      <c r="Z396" s="3">
        <v>2.4599999999999999E-3</v>
      </c>
      <c r="AA396" s="3">
        <v>1.39</v>
      </c>
      <c r="AB396" s="261" t="s">
        <v>279</v>
      </c>
    </row>
    <row r="397" spans="1:28" ht="13.9" customHeight="1">
      <c r="A397" s="2" t="s">
        <v>985</v>
      </c>
      <c r="B397" s="2" t="s">
        <v>986</v>
      </c>
      <c r="C397" s="3" t="s">
        <v>170</v>
      </c>
      <c r="D397" s="3" t="s">
        <v>170</v>
      </c>
      <c r="E397" s="3" t="s">
        <v>170</v>
      </c>
      <c r="F397" s="3" t="s">
        <v>170</v>
      </c>
      <c r="G397" s="10">
        <v>2.4599999999999999E-3</v>
      </c>
      <c r="H397" s="17">
        <f t="shared" si="25"/>
        <v>2.5000000000000001E-3</v>
      </c>
      <c r="I397" s="3" t="s">
        <v>181</v>
      </c>
      <c r="J397" s="11">
        <v>8.2100000000000006E-2</v>
      </c>
      <c r="K397" s="18">
        <f t="shared" si="26"/>
        <v>8.2000000000000003E-2</v>
      </c>
      <c r="L397" s="16">
        <v>1.6</v>
      </c>
      <c r="M397" s="20">
        <f t="shared" si="27"/>
        <v>1.6</v>
      </c>
      <c r="N397" s="8">
        <f t="shared" si="24"/>
        <v>640</v>
      </c>
      <c r="O397" s="3" t="s">
        <v>182</v>
      </c>
      <c r="P397" s="3">
        <v>31.2</v>
      </c>
      <c r="Q397" s="3">
        <v>8.19</v>
      </c>
      <c r="R397" s="3">
        <v>12.5</v>
      </c>
      <c r="S397" s="3" t="s">
        <v>173</v>
      </c>
      <c r="T397" s="2"/>
      <c r="U397" s="3">
        <v>1.14E-3</v>
      </c>
      <c r="V397" s="3" t="s">
        <v>967</v>
      </c>
      <c r="W397" s="3">
        <v>1.33E-3</v>
      </c>
      <c r="X397" s="3" t="s">
        <v>967</v>
      </c>
      <c r="Y397" s="3" t="s">
        <v>171</v>
      </c>
      <c r="Z397" s="3">
        <v>2.4599999999999999E-3</v>
      </c>
      <c r="AA397" s="3">
        <v>1.39</v>
      </c>
      <c r="AB397" s="261" t="s">
        <v>279</v>
      </c>
    </row>
    <row r="398" spans="1:28" ht="13.9" customHeight="1">
      <c r="A398" s="2" t="s">
        <v>987</v>
      </c>
      <c r="B398" s="2" t="s">
        <v>988</v>
      </c>
      <c r="C398" s="3" t="s">
        <v>170</v>
      </c>
      <c r="D398" s="3" t="s">
        <v>170</v>
      </c>
      <c r="E398" s="3" t="s">
        <v>170</v>
      </c>
      <c r="F398" s="3" t="s">
        <v>170</v>
      </c>
      <c r="G398" s="10">
        <v>2.4600000000000002E-6</v>
      </c>
      <c r="H398" s="17">
        <f t="shared" si="25"/>
        <v>2.5000000000000002E-6</v>
      </c>
      <c r="I398" s="3" t="s">
        <v>181</v>
      </c>
      <c r="J398" s="11">
        <v>8.2100000000000003E-5</v>
      </c>
      <c r="K398" s="18">
        <f t="shared" si="26"/>
        <v>8.2000000000000001E-5</v>
      </c>
      <c r="L398" s="16">
        <v>3.3400000000000001E-3</v>
      </c>
      <c r="M398" s="20">
        <f t="shared" si="27"/>
        <v>3.3E-3</v>
      </c>
      <c r="N398" s="8">
        <f t="shared" si="24"/>
        <v>1319.9999999999998</v>
      </c>
      <c r="O398" s="3" t="s">
        <v>182</v>
      </c>
      <c r="P398" s="3">
        <v>11.3</v>
      </c>
      <c r="Q398" s="3">
        <v>0.376</v>
      </c>
      <c r="R398" s="3">
        <v>12.5</v>
      </c>
      <c r="S398" s="3" t="s">
        <v>173</v>
      </c>
      <c r="T398" s="2"/>
      <c r="U398" s="3">
        <v>1.1399999999999999</v>
      </c>
      <c r="V398" s="3" t="s">
        <v>967</v>
      </c>
      <c r="W398" s="3">
        <v>1.33E-6</v>
      </c>
      <c r="X398" s="3" t="s">
        <v>967</v>
      </c>
      <c r="Y398" s="3" t="s">
        <v>171</v>
      </c>
      <c r="Z398" s="3">
        <v>2.4600000000000002E-6</v>
      </c>
      <c r="AA398" s="3">
        <v>1.39E-3</v>
      </c>
      <c r="AB398" s="261" t="s">
        <v>279</v>
      </c>
    </row>
    <row r="399" spans="1:28" ht="13.9" customHeight="1">
      <c r="A399" s="2" t="s">
        <v>989</v>
      </c>
      <c r="B399" s="2" t="s">
        <v>990</v>
      </c>
      <c r="C399" s="3" t="s">
        <v>170</v>
      </c>
      <c r="D399" s="3" t="s">
        <v>170</v>
      </c>
      <c r="E399" s="3" t="s">
        <v>170</v>
      </c>
      <c r="F399" s="3" t="s">
        <v>170</v>
      </c>
      <c r="G399" s="10">
        <v>0.128</v>
      </c>
      <c r="H399" s="17">
        <f t="shared" si="25"/>
        <v>0.13</v>
      </c>
      <c r="I399" s="3" t="s">
        <v>181</v>
      </c>
      <c r="J399" s="11">
        <v>4.25</v>
      </c>
      <c r="K399" s="18">
        <f t="shared" si="26"/>
        <v>4.3</v>
      </c>
      <c r="L399" s="16">
        <v>0.74399999999999999</v>
      </c>
      <c r="M399" s="20">
        <f t="shared" si="27"/>
        <v>0.74</v>
      </c>
      <c r="N399" s="8">
        <f t="shared" si="24"/>
        <v>5.6923076923076916</v>
      </c>
      <c r="O399" s="3" t="s">
        <v>182</v>
      </c>
      <c r="P399" s="3">
        <v>3090000</v>
      </c>
      <c r="Q399" s="3">
        <v>549000</v>
      </c>
      <c r="R399" s="3">
        <v>12.5</v>
      </c>
      <c r="S399" s="3">
        <v>2.9</v>
      </c>
      <c r="T399" s="3" t="s">
        <v>174</v>
      </c>
      <c r="U399" s="3">
        <v>2.1999999999999999E-5</v>
      </c>
      <c r="V399" s="3" t="s">
        <v>184</v>
      </c>
      <c r="W399" s="3" t="s">
        <v>173</v>
      </c>
      <c r="X399" s="2"/>
      <c r="Y399" s="3" t="s">
        <v>171</v>
      </c>
      <c r="Z399" s="3">
        <v>0.128</v>
      </c>
      <c r="AA399" s="3" t="s">
        <v>173</v>
      </c>
    </row>
    <row r="400" spans="1:28" ht="13.9" customHeight="1">
      <c r="A400" s="2" t="s">
        <v>991</v>
      </c>
      <c r="B400" s="2" t="s">
        <v>992</v>
      </c>
      <c r="C400" s="3" t="s">
        <v>171</v>
      </c>
      <c r="D400" s="3" t="s">
        <v>170</v>
      </c>
      <c r="E400" s="4" t="s">
        <v>178</v>
      </c>
      <c r="F400" s="4" t="s">
        <v>178</v>
      </c>
      <c r="G400" s="10">
        <v>1.56E-3</v>
      </c>
      <c r="H400" s="17">
        <f t="shared" si="25"/>
        <v>1.6000000000000001E-3</v>
      </c>
      <c r="I400" s="2"/>
      <c r="J400" s="11" t="s">
        <v>173</v>
      </c>
      <c r="K400" s="18" t="str">
        <f t="shared" si="26"/>
        <v>NV</v>
      </c>
      <c r="L400" s="16" t="s">
        <v>173</v>
      </c>
      <c r="M400" s="20" t="str">
        <f t="shared" si="27"/>
        <v>NV</v>
      </c>
      <c r="N400" s="8" t="str">
        <f t="shared" si="24"/>
        <v>NV</v>
      </c>
      <c r="O400" s="2"/>
      <c r="P400" s="3">
        <v>551</v>
      </c>
      <c r="Q400" s="3">
        <v>548</v>
      </c>
      <c r="R400" s="3">
        <v>12.5</v>
      </c>
      <c r="S400" s="3" t="s">
        <v>173</v>
      </c>
      <c r="T400" s="2"/>
      <c r="U400" s="3">
        <v>1.8E-3</v>
      </c>
      <c r="V400" s="3" t="s">
        <v>184</v>
      </c>
      <c r="W400" s="3" t="s">
        <v>173</v>
      </c>
      <c r="X400" s="2"/>
      <c r="Y400" s="3" t="s">
        <v>171</v>
      </c>
      <c r="Z400" s="3">
        <v>1.56E-3</v>
      </c>
      <c r="AA400" s="3" t="s">
        <v>173</v>
      </c>
    </row>
    <row r="401" spans="1:28" ht="13.9" customHeight="1">
      <c r="A401" s="2" t="s">
        <v>993</v>
      </c>
      <c r="B401" s="2" t="s">
        <v>994</v>
      </c>
      <c r="C401" s="3" t="s">
        <v>171</v>
      </c>
      <c r="D401" s="3" t="s">
        <v>170</v>
      </c>
      <c r="E401" s="4" t="s">
        <v>178</v>
      </c>
      <c r="F401" s="4" t="s">
        <v>178</v>
      </c>
      <c r="G401" s="10">
        <v>5.3E-3</v>
      </c>
      <c r="H401" s="17">
        <f t="shared" si="25"/>
        <v>5.3E-3</v>
      </c>
      <c r="I401" s="2"/>
      <c r="J401" s="11" t="s">
        <v>173</v>
      </c>
      <c r="K401" s="18" t="str">
        <f t="shared" si="26"/>
        <v>NV</v>
      </c>
      <c r="L401" s="16" t="s">
        <v>173</v>
      </c>
      <c r="M401" s="20" t="str">
        <f t="shared" si="27"/>
        <v>NV</v>
      </c>
      <c r="N401" s="8" t="str">
        <f t="shared" si="24"/>
        <v>NV</v>
      </c>
      <c r="O401" s="2"/>
      <c r="P401" s="3">
        <v>5.63</v>
      </c>
      <c r="Q401" s="3">
        <v>4.32</v>
      </c>
      <c r="R401" s="3">
        <v>12.5</v>
      </c>
      <c r="S401" s="3" t="s">
        <v>173</v>
      </c>
      <c r="T401" s="2"/>
      <c r="U401" s="3">
        <v>5.2999999999999998E-4</v>
      </c>
      <c r="V401" s="3" t="s">
        <v>184</v>
      </c>
      <c r="W401" s="3" t="s">
        <v>173</v>
      </c>
      <c r="X401" s="2"/>
      <c r="Y401" s="3" t="s">
        <v>171</v>
      </c>
      <c r="Z401" s="3">
        <v>5.3E-3</v>
      </c>
      <c r="AA401" s="3" t="s">
        <v>173</v>
      </c>
    </row>
    <row r="402" spans="1:28" ht="13.9" customHeight="1">
      <c r="A402" s="2" t="s">
        <v>995</v>
      </c>
      <c r="B402" s="2" t="s">
        <v>996</v>
      </c>
      <c r="C402" s="3" t="s">
        <v>171</v>
      </c>
      <c r="D402" s="3" t="s">
        <v>170</v>
      </c>
      <c r="E402" s="4" t="s">
        <v>178</v>
      </c>
      <c r="F402" s="4" t="s">
        <v>178</v>
      </c>
      <c r="G402" s="10">
        <v>9.0600000000000003E-3</v>
      </c>
      <c r="H402" s="17">
        <f t="shared" si="25"/>
        <v>9.1000000000000004E-3</v>
      </c>
      <c r="I402" s="2"/>
      <c r="J402" s="11" t="s">
        <v>173</v>
      </c>
      <c r="K402" s="18" t="str">
        <f t="shared" si="26"/>
        <v>NV</v>
      </c>
      <c r="L402" s="16" t="s">
        <v>173</v>
      </c>
      <c r="M402" s="20" t="str">
        <f t="shared" si="27"/>
        <v>NV</v>
      </c>
      <c r="N402" s="8" t="str">
        <f t="shared" si="24"/>
        <v>NV</v>
      </c>
      <c r="O402" s="2"/>
      <c r="P402" s="3">
        <v>657</v>
      </c>
      <c r="Q402" s="3">
        <v>1530</v>
      </c>
      <c r="R402" s="3">
        <v>12.5</v>
      </c>
      <c r="S402" s="3" t="s">
        <v>173</v>
      </c>
      <c r="T402" s="2"/>
      <c r="U402" s="3">
        <v>3.1E-4</v>
      </c>
      <c r="V402" s="3" t="s">
        <v>199</v>
      </c>
      <c r="W402" s="3" t="s">
        <v>173</v>
      </c>
      <c r="X402" s="2"/>
      <c r="Y402" s="3" t="s">
        <v>171</v>
      </c>
      <c r="Z402" s="3">
        <v>9.0600000000000003E-3</v>
      </c>
      <c r="AA402" s="3" t="s">
        <v>173</v>
      </c>
    </row>
    <row r="403" spans="1:28" ht="13.9" customHeight="1">
      <c r="A403" s="2" t="s">
        <v>997</v>
      </c>
      <c r="B403" s="2" t="s">
        <v>998</v>
      </c>
      <c r="C403" s="3" t="s">
        <v>171</v>
      </c>
      <c r="D403" s="3" t="s">
        <v>170</v>
      </c>
      <c r="E403" s="4" t="s">
        <v>178</v>
      </c>
      <c r="F403" s="4" t="s">
        <v>178</v>
      </c>
      <c r="G403" s="10">
        <v>5.5100000000000001E-3</v>
      </c>
      <c r="H403" s="17">
        <f t="shared" si="25"/>
        <v>5.4999999999999997E-3</v>
      </c>
      <c r="I403" s="2"/>
      <c r="J403" s="11" t="s">
        <v>173</v>
      </c>
      <c r="K403" s="18" t="str">
        <f t="shared" si="26"/>
        <v>NV</v>
      </c>
      <c r="L403" s="16" t="s">
        <v>173</v>
      </c>
      <c r="M403" s="20" t="str">
        <f t="shared" si="27"/>
        <v>NV</v>
      </c>
      <c r="N403" s="8" t="str">
        <f t="shared" si="24"/>
        <v>NV</v>
      </c>
      <c r="O403" s="2"/>
      <c r="P403" s="3">
        <v>551</v>
      </c>
      <c r="Q403" s="3">
        <v>1680</v>
      </c>
      <c r="R403" s="3">
        <v>12.5</v>
      </c>
      <c r="S403" s="3" t="s">
        <v>173</v>
      </c>
      <c r="T403" s="2"/>
      <c r="U403" s="3">
        <v>5.1000000000000004E-4</v>
      </c>
      <c r="V403" s="3" t="s">
        <v>184</v>
      </c>
      <c r="W403" s="3" t="s">
        <v>173</v>
      </c>
      <c r="X403" s="2"/>
      <c r="Y403" s="3" t="s">
        <v>171</v>
      </c>
      <c r="Z403" s="3">
        <v>5.5100000000000001E-3</v>
      </c>
      <c r="AA403" s="3" t="s">
        <v>173</v>
      </c>
    </row>
    <row r="404" spans="1:28" ht="13.9" customHeight="1">
      <c r="A404" s="2" t="s">
        <v>999</v>
      </c>
      <c r="B404" s="2" t="s">
        <v>1000</v>
      </c>
      <c r="C404" s="3" t="s">
        <v>170</v>
      </c>
      <c r="D404" s="3" t="s">
        <v>170</v>
      </c>
      <c r="E404" s="3" t="s">
        <v>170</v>
      </c>
      <c r="F404" s="3" t="s">
        <v>170</v>
      </c>
      <c r="G404" s="10">
        <v>0.20899999999999999</v>
      </c>
      <c r="H404" s="17">
        <f t="shared" si="25"/>
        <v>0.21</v>
      </c>
      <c r="I404" s="3" t="s">
        <v>194</v>
      </c>
      <c r="J404" s="11">
        <v>6.95</v>
      </c>
      <c r="K404" s="18">
        <f t="shared" si="26"/>
        <v>7</v>
      </c>
      <c r="L404" s="16">
        <v>11.4</v>
      </c>
      <c r="M404" s="20">
        <f t="shared" si="27"/>
        <v>11</v>
      </c>
      <c r="N404" s="8">
        <f t="shared" si="24"/>
        <v>52.38095238095238</v>
      </c>
      <c r="O404" s="3" t="s">
        <v>1001</v>
      </c>
      <c r="P404" s="3">
        <v>880000</v>
      </c>
      <c r="Q404" s="3">
        <v>33000</v>
      </c>
      <c r="R404" s="3">
        <v>12.5</v>
      </c>
      <c r="S404" s="3" t="s">
        <v>173</v>
      </c>
      <c r="T404" s="2"/>
      <c r="U404" s="3" t="s">
        <v>173</v>
      </c>
      <c r="V404" s="2"/>
      <c r="W404" s="3">
        <v>2.0000000000000001E-4</v>
      </c>
      <c r="X404" s="3" t="s">
        <v>184</v>
      </c>
      <c r="Y404" s="3" t="s">
        <v>171</v>
      </c>
      <c r="Z404" s="3" t="s">
        <v>173</v>
      </c>
      <c r="AA404" s="3">
        <v>0.20899999999999999</v>
      </c>
    </row>
    <row r="405" spans="1:28" ht="13.9" customHeight="1">
      <c r="A405" s="2" t="s">
        <v>1002</v>
      </c>
      <c r="B405" s="2" t="s">
        <v>1003</v>
      </c>
      <c r="C405" s="3" t="s">
        <v>171</v>
      </c>
      <c r="D405" s="3" t="s">
        <v>170</v>
      </c>
      <c r="E405" s="4" t="s">
        <v>178</v>
      </c>
      <c r="F405" s="4" t="s">
        <v>178</v>
      </c>
      <c r="G405" s="10">
        <v>7.3900000000000004E-7</v>
      </c>
      <c r="H405" s="17">
        <f t="shared" si="25"/>
        <v>7.4000000000000001E-7</v>
      </c>
      <c r="I405" s="2"/>
      <c r="J405" s="11" t="s">
        <v>173</v>
      </c>
      <c r="K405" s="18" t="str">
        <f t="shared" si="26"/>
        <v>NV</v>
      </c>
      <c r="L405" s="16" t="s">
        <v>173</v>
      </c>
      <c r="M405" s="20" t="str">
        <f t="shared" si="27"/>
        <v>NV</v>
      </c>
      <c r="N405" s="8" t="str">
        <f t="shared" si="24"/>
        <v>NV</v>
      </c>
      <c r="O405" s="2"/>
      <c r="P405" s="3">
        <v>8.0500000000000005E-4</v>
      </c>
      <c r="Q405" s="3">
        <v>7.1100000000000004E-4</v>
      </c>
      <c r="R405" s="3">
        <v>12.5</v>
      </c>
      <c r="S405" s="3" t="s">
        <v>173</v>
      </c>
      <c r="T405" s="2"/>
      <c r="U405" s="3">
        <v>3.8</v>
      </c>
      <c r="V405" s="3" t="s">
        <v>967</v>
      </c>
      <c r="W405" s="3">
        <v>3.9999999999999998E-7</v>
      </c>
      <c r="X405" s="3" t="s">
        <v>967</v>
      </c>
      <c r="Y405" s="3" t="s">
        <v>171</v>
      </c>
      <c r="Z405" s="3">
        <v>7.3900000000000004E-7</v>
      </c>
      <c r="AA405" s="3">
        <v>4.17E-4</v>
      </c>
      <c r="AB405" s="261" t="s">
        <v>1004</v>
      </c>
    </row>
    <row r="406" spans="1:28" ht="13.9" customHeight="1">
      <c r="A406" s="2" t="s">
        <v>1005</v>
      </c>
      <c r="B406" s="2" t="s">
        <v>1006</v>
      </c>
      <c r="C406" s="3" t="s">
        <v>171</v>
      </c>
      <c r="D406" s="3" t="s">
        <v>170</v>
      </c>
      <c r="E406" s="4" t="s">
        <v>178</v>
      </c>
      <c r="F406" s="4" t="s">
        <v>178</v>
      </c>
      <c r="G406" s="10">
        <v>2.1600000000000001E-6</v>
      </c>
      <c r="H406" s="17">
        <f t="shared" si="25"/>
        <v>2.2000000000000001E-6</v>
      </c>
      <c r="I406" s="2"/>
      <c r="J406" s="11" t="s">
        <v>173</v>
      </c>
      <c r="K406" s="18" t="str">
        <f t="shared" si="26"/>
        <v>NV</v>
      </c>
      <c r="L406" s="16" t="s">
        <v>173</v>
      </c>
      <c r="M406" s="20" t="str">
        <f t="shared" si="27"/>
        <v>NV</v>
      </c>
      <c r="N406" s="8" t="str">
        <f t="shared" si="24"/>
        <v>NV</v>
      </c>
      <c r="O406" s="2"/>
      <c r="P406" s="3">
        <v>9.2500000000000004E-4</v>
      </c>
      <c r="Q406" s="3">
        <v>9.3199999999999999E-4</v>
      </c>
      <c r="R406" s="3">
        <v>12.5</v>
      </c>
      <c r="S406" s="3" t="s">
        <v>173</v>
      </c>
      <c r="T406" s="2"/>
      <c r="U406" s="3">
        <v>1.3</v>
      </c>
      <c r="V406" s="3" t="s">
        <v>184</v>
      </c>
      <c r="W406" s="3" t="s">
        <v>173</v>
      </c>
      <c r="X406" s="2"/>
      <c r="Y406" s="3" t="s">
        <v>171</v>
      </c>
      <c r="Z406" s="3">
        <v>2.1600000000000001E-6</v>
      </c>
      <c r="AA406" s="3" t="s">
        <v>173</v>
      </c>
      <c r="AB406" s="261" t="s">
        <v>1004</v>
      </c>
    </row>
    <row r="407" spans="1:28" ht="13.9" customHeight="1">
      <c r="A407" s="2" t="s">
        <v>1007</v>
      </c>
      <c r="B407" s="2" t="s">
        <v>1008</v>
      </c>
      <c r="C407" s="3" t="s">
        <v>170</v>
      </c>
      <c r="D407" s="3" t="s">
        <v>170</v>
      </c>
      <c r="E407" s="3" t="s">
        <v>170</v>
      </c>
      <c r="F407" s="3" t="s">
        <v>170</v>
      </c>
      <c r="G407" s="10">
        <v>7.3900000000000004E-7</v>
      </c>
      <c r="H407" s="17">
        <f t="shared" si="25"/>
        <v>7.4000000000000001E-7</v>
      </c>
      <c r="I407" s="3" t="s">
        <v>181</v>
      </c>
      <c r="J407" s="11">
        <v>2.4600000000000002E-5</v>
      </c>
      <c r="K407" s="18">
        <f t="shared" si="26"/>
        <v>2.5000000000000001E-5</v>
      </c>
      <c r="L407" s="16">
        <v>4.66E-4</v>
      </c>
      <c r="M407" s="20">
        <f t="shared" si="27"/>
        <v>4.6999999999999999E-4</v>
      </c>
      <c r="N407" s="8">
        <f t="shared" si="24"/>
        <v>635.1351351351351</v>
      </c>
      <c r="O407" s="3" t="s">
        <v>182</v>
      </c>
      <c r="P407" s="3">
        <v>2.2599999999999998</v>
      </c>
      <c r="Q407" s="3">
        <v>4.7299999999999998E-3</v>
      </c>
      <c r="R407" s="3">
        <v>12.5</v>
      </c>
      <c r="S407" s="3" t="s">
        <v>173</v>
      </c>
      <c r="T407" s="2"/>
      <c r="U407" s="3">
        <v>3.8</v>
      </c>
      <c r="V407" s="3" t="s">
        <v>967</v>
      </c>
      <c r="W407" s="3">
        <v>3.9999999999999998E-7</v>
      </c>
      <c r="X407" s="3" t="s">
        <v>967</v>
      </c>
      <c r="Y407" s="3" t="s">
        <v>171</v>
      </c>
      <c r="Z407" s="3">
        <v>7.3900000000000004E-7</v>
      </c>
      <c r="AA407" s="3">
        <v>4.17E-4</v>
      </c>
      <c r="AB407" s="261" t="s">
        <v>1004</v>
      </c>
    </row>
    <row r="408" spans="1:28" ht="13.9" customHeight="1">
      <c r="A408" s="2" t="s">
        <v>1009</v>
      </c>
      <c r="B408" s="2" t="s">
        <v>1010</v>
      </c>
      <c r="C408" s="3" t="s">
        <v>170</v>
      </c>
      <c r="D408" s="3" t="s">
        <v>170</v>
      </c>
      <c r="E408" s="3" t="s">
        <v>170</v>
      </c>
      <c r="F408" s="3" t="s">
        <v>170</v>
      </c>
      <c r="G408" s="10">
        <v>0.255</v>
      </c>
      <c r="H408" s="17">
        <f t="shared" si="25"/>
        <v>0.26</v>
      </c>
      <c r="I408" s="3" t="s">
        <v>181</v>
      </c>
      <c r="J408" s="11">
        <v>8.51</v>
      </c>
      <c r="K408" s="18">
        <f t="shared" si="26"/>
        <v>8.5</v>
      </c>
      <c r="L408" s="16">
        <v>1.6</v>
      </c>
      <c r="M408" s="20">
        <f t="shared" si="27"/>
        <v>1.6</v>
      </c>
      <c r="N408" s="8">
        <f t="shared" si="24"/>
        <v>6.1538461538461542</v>
      </c>
      <c r="O408" s="3" t="s">
        <v>182</v>
      </c>
      <c r="P408" s="3">
        <v>2670000</v>
      </c>
      <c r="Q408" s="3">
        <v>7950000</v>
      </c>
      <c r="R408" s="3">
        <v>12.5</v>
      </c>
      <c r="S408" s="3" t="s">
        <v>173</v>
      </c>
      <c r="T408" s="2"/>
      <c r="U408" s="3">
        <v>1.1E-5</v>
      </c>
      <c r="V408" s="3" t="s">
        <v>199</v>
      </c>
      <c r="W408" s="3">
        <v>0.03</v>
      </c>
      <c r="X408" s="3" t="s">
        <v>184</v>
      </c>
      <c r="Y408" s="3" t="s">
        <v>171</v>
      </c>
      <c r="Z408" s="3">
        <v>0.255</v>
      </c>
      <c r="AA408" s="3">
        <v>31.3</v>
      </c>
    </row>
    <row r="409" spans="1:28" ht="13.9" customHeight="1">
      <c r="A409" s="2" t="s">
        <v>1011</v>
      </c>
      <c r="B409" s="2" t="s">
        <v>1012</v>
      </c>
      <c r="C409" s="3" t="s">
        <v>171</v>
      </c>
      <c r="D409" s="3" t="s">
        <v>171</v>
      </c>
      <c r="E409" s="4" t="s">
        <v>178</v>
      </c>
      <c r="F409" s="4" t="s">
        <v>178</v>
      </c>
      <c r="G409" s="10" t="s">
        <v>173</v>
      </c>
      <c r="H409" s="17" t="str">
        <f t="shared" si="25"/>
        <v>NITI</v>
      </c>
      <c r="I409" s="2"/>
      <c r="J409" s="11" t="s">
        <v>173</v>
      </c>
      <c r="K409" s="18" t="str">
        <f t="shared" si="26"/>
        <v>NITI, NV</v>
      </c>
      <c r="L409" s="16" t="s">
        <v>173</v>
      </c>
      <c r="M409" s="20" t="str">
        <f t="shared" si="27"/>
        <v>NITI, NV</v>
      </c>
      <c r="N409" s="8" t="str">
        <f t="shared" si="24"/>
        <v>NITI, NV</v>
      </c>
      <c r="O409" s="2"/>
      <c r="P409" s="3">
        <v>2.2499999999999998E-3</v>
      </c>
      <c r="Q409" s="3">
        <v>3.14E-3</v>
      </c>
      <c r="R409" s="3">
        <v>12.5</v>
      </c>
      <c r="S409" s="3" t="s">
        <v>173</v>
      </c>
      <c r="T409" s="2"/>
      <c r="U409" s="3" t="s">
        <v>173</v>
      </c>
      <c r="V409" s="2"/>
      <c r="W409" s="3" t="s">
        <v>173</v>
      </c>
      <c r="X409" s="2"/>
      <c r="Y409" s="3" t="s">
        <v>171</v>
      </c>
      <c r="Z409" s="3" t="s">
        <v>173</v>
      </c>
      <c r="AA409" s="3" t="s">
        <v>173</v>
      </c>
    </row>
    <row r="410" spans="1:28" ht="13.9" customHeight="1">
      <c r="A410" s="2" t="s">
        <v>1013</v>
      </c>
      <c r="B410" s="2" t="s">
        <v>1014</v>
      </c>
      <c r="C410" s="3" t="s">
        <v>170</v>
      </c>
      <c r="D410" s="3" t="s">
        <v>171</v>
      </c>
      <c r="E410" s="4" t="s">
        <v>172</v>
      </c>
      <c r="F410" s="4" t="s">
        <v>172</v>
      </c>
      <c r="G410" s="10" t="s">
        <v>173</v>
      </c>
      <c r="H410" s="17" t="str">
        <f t="shared" si="25"/>
        <v>NITI</v>
      </c>
      <c r="I410" s="2"/>
      <c r="J410" s="11" t="s">
        <v>173</v>
      </c>
      <c r="K410" s="18" t="str">
        <f t="shared" si="26"/>
        <v>NITI</v>
      </c>
      <c r="L410" s="16" t="s">
        <v>173</v>
      </c>
      <c r="M410" s="20" t="str">
        <f t="shared" si="27"/>
        <v>NITI</v>
      </c>
      <c r="N410" s="8" t="str">
        <f t="shared" si="24"/>
        <v>NITI</v>
      </c>
      <c r="O410" s="2"/>
      <c r="P410" s="3">
        <v>40700000</v>
      </c>
      <c r="Q410" s="3">
        <v>7730000000</v>
      </c>
      <c r="R410" s="3">
        <v>12.5</v>
      </c>
      <c r="S410" s="3" t="s">
        <v>173</v>
      </c>
      <c r="T410" s="2"/>
      <c r="U410" s="3" t="s">
        <v>173</v>
      </c>
      <c r="V410" s="2"/>
      <c r="W410" s="3" t="s">
        <v>173</v>
      </c>
      <c r="X410" s="2"/>
      <c r="Y410" s="3" t="s">
        <v>171</v>
      </c>
      <c r="Z410" s="3" t="s">
        <v>173</v>
      </c>
      <c r="AA410" s="3" t="s">
        <v>173</v>
      </c>
    </row>
    <row r="411" spans="1:28" ht="13.9" customHeight="1">
      <c r="A411" s="2" t="s">
        <v>1015</v>
      </c>
      <c r="B411" s="2" t="s">
        <v>1016</v>
      </c>
      <c r="C411" s="3" t="s">
        <v>171</v>
      </c>
      <c r="D411" s="3" t="s">
        <v>171</v>
      </c>
      <c r="E411" s="4" t="s">
        <v>178</v>
      </c>
      <c r="F411" s="4" t="s">
        <v>178</v>
      </c>
      <c r="G411" s="10" t="s">
        <v>173</v>
      </c>
      <c r="H411" s="17" t="str">
        <f t="shared" si="25"/>
        <v>NITI</v>
      </c>
      <c r="I411" s="2"/>
      <c r="J411" s="11" t="s">
        <v>173</v>
      </c>
      <c r="K411" s="18" t="str">
        <f t="shared" si="26"/>
        <v>NITI, NV</v>
      </c>
      <c r="L411" s="16" t="s">
        <v>173</v>
      </c>
      <c r="M411" s="20" t="str">
        <f t="shared" si="27"/>
        <v>NITI, NV</v>
      </c>
      <c r="N411" s="8" t="str">
        <f t="shared" si="24"/>
        <v>NITI, NV</v>
      </c>
      <c r="O411" s="2"/>
      <c r="P411" s="3">
        <v>4.9000000000000002E-2</v>
      </c>
      <c r="Q411" s="3">
        <v>4.9099999999999998E-2</v>
      </c>
      <c r="R411" s="3">
        <v>12.5</v>
      </c>
      <c r="S411" s="3" t="s">
        <v>173</v>
      </c>
      <c r="T411" s="2"/>
      <c r="U411" s="3" t="s">
        <v>173</v>
      </c>
      <c r="V411" s="2"/>
      <c r="W411" s="3" t="s">
        <v>173</v>
      </c>
      <c r="X411" s="2"/>
      <c r="Y411" s="3" t="s">
        <v>171</v>
      </c>
      <c r="Z411" s="3" t="s">
        <v>173</v>
      </c>
      <c r="AA411" s="3" t="s">
        <v>173</v>
      </c>
    </row>
    <row r="412" spans="1:28" ht="13.9" customHeight="1">
      <c r="A412" s="2" t="s">
        <v>1017</v>
      </c>
      <c r="B412" s="2" t="s">
        <v>1018</v>
      </c>
      <c r="C412" s="3" t="s">
        <v>170</v>
      </c>
      <c r="D412" s="3" t="s">
        <v>170</v>
      </c>
      <c r="E412" s="3" t="s">
        <v>170</v>
      </c>
      <c r="F412" s="3" t="s">
        <v>170</v>
      </c>
      <c r="G412" s="10">
        <v>1.04E-2</v>
      </c>
      <c r="H412" s="17">
        <f t="shared" si="25"/>
        <v>0.01</v>
      </c>
      <c r="I412" s="3" t="s">
        <v>194</v>
      </c>
      <c r="J412" s="11">
        <v>0.34799999999999998</v>
      </c>
      <c r="K412" s="18">
        <f t="shared" si="26"/>
        <v>0.35</v>
      </c>
      <c r="L412" s="16">
        <v>12.5</v>
      </c>
      <c r="M412" s="20">
        <f t="shared" si="27"/>
        <v>13</v>
      </c>
      <c r="N412" s="8">
        <f t="shared" si="24"/>
        <v>1300</v>
      </c>
      <c r="O412" s="3" t="s">
        <v>182</v>
      </c>
      <c r="P412" s="3">
        <v>271000</v>
      </c>
      <c r="Q412" s="3">
        <v>97600</v>
      </c>
      <c r="R412" s="3">
        <v>12.5</v>
      </c>
      <c r="S412" s="3" t="s">
        <v>173</v>
      </c>
      <c r="T412" s="2"/>
      <c r="U412" s="3" t="s">
        <v>173</v>
      </c>
      <c r="V412" s="2"/>
      <c r="W412" s="3">
        <v>1.0000000000000001E-5</v>
      </c>
      <c r="X412" s="3" t="s">
        <v>184</v>
      </c>
      <c r="Y412" s="3" t="s">
        <v>171</v>
      </c>
      <c r="Z412" s="3" t="s">
        <v>173</v>
      </c>
      <c r="AA412" s="3">
        <v>1.04E-2</v>
      </c>
    </row>
    <row r="413" spans="1:28" ht="13.9" customHeight="1">
      <c r="A413" s="2" t="s">
        <v>1019</v>
      </c>
      <c r="B413" s="2" t="s">
        <v>1020</v>
      </c>
      <c r="C413" s="3" t="s">
        <v>171</v>
      </c>
      <c r="D413" s="3" t="s">
        <v>170</v>
      </c>
      <c r="E413" s="4" t="s">
        <v>178</v>
      </c>
      <c r="F413" s="4" t="s">
        <v>178</v>
      </c>
      <c r="G413" s="10">
        <v>0.41699999999999998</v>
      </c>
      <c r="H413" s="17">
        <f t="shared" si="25"/>
        <v>0.42</v>
      </c>
      <c r="I413" s="2"/>
      <c r="J413" s="11" t="s">
        <v>173</v>
      </c>
      <c r="K413" s="18" t="str">
        <f t="shared" si="26"/>
        <v>NV</v>
      </c>
      <c r="L413" s="16" t="s">
        <v>173</v>
      </c>
      <c r="M413" s="20" t="str">
        <f t="shared" si="27"/>
        <v>NV</v>
      </c>
      <c r="N413" s="8" t="str">
        <f t="shared" si="24"/>
        <v>NV</v>
      </c>
      <c r="O413" s="2"/>
      <c r="P413" s="3">
        <v>6.4900000000000005E-8</v>
      </c>
      <c r="Q413" s="3">
        <v>8.4100000000000006E-15</v>
      </c>
      <c r="R413" s="3">
        <v>12.5</v>
      </c>
      <c r="S413" s="3" t="s">
        <v>173</v>
      </c>
      <c r="T413" s="2"/>
      <c r="U413" s="3" t="s">
        <v>173</v>
      </c>
      <c r="V413" s="2"/>
      <c r="W413" s="3">
        <v>4.0000000000000002E-4</v>
      </c>
      <c r="X413" s="3" t="s">
        <v>199</v>
      </c>
      <c r="Y413" s="3" t="s">
        <v>171</v>
      </c>
      <c r="Z413" s="3" t="s">
        <v>173</v>
      </c>
      <c r="AA413" s="3">
        <v>0.41699999999999998</v>
      </c>
    </row>
    <row r="414" spans="1:28" ht="13.9" customHeight="1">
      <c r="A414" s="2" t="s">
        <v>1021</v>
      </c>
      <c r="B414" s="2" t="s">
        <v>1022</v>
      </c>
      <c r="C414" s="3" t="s">
        <v>171</v>
      </c>
      <c r="D414" s="3" t="s">
        <v>170</v>
      </c>
      <c r="E414" s="4" t="s">
        <v>178</v>
      </c>
      <c r="F414" s="4" t="s">
        <v>178</v>
      </c>
      <c r="G414" s="10">
        <v>0.41699999999999998</v>
      </c>
      <c r="H414" s="17">
        <f t="shared" si="25"/>
        <v>0.42</v>
      </c>
      <c r="I414" s="2"/>
      <c r="J414" s="11" t="s">
        <v>173</v>
      </c>
      <c r="K414" s="18" t="str">
        <f t="shared" si="26"/>
        <v>NV</v>
      </c>
      <c r="L414" s="16" t="s">
        <v>173</v>
      </c>
      <c r="M414" s="20" t="str">
        <f t="shared" si="27"/>
        <v>NV</v>
      </c>
      <c r="N414" s="8" t="str">
        <f t="shared" si="24"/>
        <v>NV</v>
      </c>
      <c r="O414" s="2"/>
      <c r="P414" s="3">
        <v>2.6500000000000002E-9</v>
      </c>
      <c r="Q414" s="3">
        <v>2.6500000000000002E-16</v>
      </c>
      <c r="R414" s="3">
        <v>12.5</v>
      </c>
      <c r="S414" s="3" t="s">
        <v>173</v>
      </c>
      <c r="T414" s="2"/>
      <c r="U414" s="3" t="s">
        <v>173</v>
      </c>
      <c r="V414" s="2"/>
      <c r="W414" s="3">
        <v>4.0000000000000002E-4</v>
      </c>
      <c r="X414" s="3" t="s">
        <v>199</v>
      </c>
      <c r="Y414" s="3" t="s">
        <v>171</v>
      </c>
      <c r="Z414" s="3" t="s">
        <v>173</v>
      </c>
      <c r="AA414" s="3">
        <v>0.41699999999999998</v>
      </c>
    </row>
    <row r="415" spans="1:28" ht="13.9" customHeight="1">
      <c r="A415" s="2" t="s">
        <v>1023</v>
      </c>
      <c r="B415" s="2" t="s">
        <v>1024</v>
      </c>
      <c r="C415" s="3" t="s">
        <v>171</v>
      </c>
      <c r="D415" s="3" t="s">
        <v>171</v>
      </c>
      <c r="E415" s="4" t="s">
        <v>178</v>
      </c>
      <c r="F415" s="4" t="s">
        <v>178</v>
      </c>
      <c r="G415" s="10" t="s">
        <v>173</v>
      </c>
      <c r="H415" s="17" t="str">
        <f t="shared" si="25"/>
        <v>NITI</v>
      </c>
      <c r="I415" s="2"/>
      <c r="J415" s="11" t="s">
        <v>173</v>
      </c>
      <c r="K415" s="18" t="str">
        <f t="shared" si="26"/>
        <v>NITI, NV</v>
      </c>
      <c r="L415" s="16" t="s">
        <v>173</v>
      </c>
      <c r="M415" s="20" t="str">
        <f t="shared" si="27"/>
        <v>NITI, NV</v>
      </c>
      <c r="N415" s="8" t="str">
        <f t="shared" si="24"/>
        <v>NITI, NV</v>
      </c>
      <c r="O415" s="2"/>
      <c r="P415" s="3">
        <v>443000</v>
      </c>
      <c r="Q415" s="3">
        <v>818000</v>
      </c>
      <c r="R415" s="3">
        <v>12.5</v>
      </c>
      <c r="S415" s="3" t="s">
        <v>173</v>
      </c>
      <c r="T415" s="2"/>
      <c r="U415" s="3" t="s">
        <v>173</v>
      </c>
      <c r="V415" s="2"/>
      <c r="W415" s="3" t="s">
        <v>173</v>
      </c>
      <c r="X415" s="2"/>
      <c r="Y415" s="3" t="s">
        <v>171</v>
      </c>
      <c r="Z415" s="3" t="s">
        <v>173</v>
      </c>
      <c r="AA415" s="3" t="s">
        <v>173</v>
      </c>
    </row>
    <row r="416" spans="1:28" ht="13.9" customHeight="1">
      <c r="A416" s="2" t="s">
        <v>1025</v>
      </c>
      <c r="B416" s="2" t="s">
        <v>232</v>
      </c>
      <c r="C416" s="3" t="s">
        <v>170</v>
      </c>
      <c r="D416" s="3" t="s">
        <v>170</v>
      </c>
      <c r="E416" s="3" t="s">
        <v>170</v>
      </c>
      <c r="F416" s="3" t="s">
        <v>170</v>
      </c>
      <c r="G416" s="10">
        <v>14</v>
      </c>
      <c r="H416" s="17">
        <f t="shared" si="25"/>
        <v>14</v>
      </c>
      <c r="I416" s="3" t="s">
        <v>181</v>
      </c>
      <c r="J416" s="11">
        <v>468</v>
      </c>
      <c r="K416" s="18">
        <f t="shared" si="26"/>
        <v>470</v>
      </c>
      <c r="L416" s="16">
        <v>0.32300000000000001</v>
      </c>
      <c r="M416" s="20">
        <f t="shared" si="27"/>
        <v>0.32</v>
      </c>
      <c r="N416" s="8">
        <f t="shared" si="24"/>
        <v>2.2857142857142857E-2</v>
      </c>
      <c r="O416" s="3" t="s">
        <v>182</v>
      </c>
      <c r="P416" s="3">
        <v>701000000</v>
      </c>
      <c r="Q416" s="3">
        <v>413000000</v>
      </c>
      <c r="R416" s="3">
        <v>12.5</v>
      </c>
      <c r="S416" s="3">
        <v>1.1000000000000001</v>
      </c>
      <c r="T416" s="3" t="s">
        <v>183</v>
      </c>
      <c r="U416" s="3">
        <v>1.9999999999999999E-7</v>
      </c>
      <c r="V416" s="3" t="s">
        <v>191</v>
      </c>
      <c r="W416" s="3">
        <v>0.6</v>
      </c>
      <c r="X416" s="3" t="s">
        <v>207</v>
      </c>
      <c r="Y416" s="3" t="s">
        <v>171</v>
      </c>
      <c r="Z416" s="3">
        <v>14</v>
      </c>
      <c r="AA416" s="3">
        <v>626</v>
      </c>
    </row>
    <row r="417" spans="1:28" ht="13.9" customHeight="1">
      <c r="A417" s="2" t="s">
        <v>1026</v>
      </c>
      <c r="B417" s="2" t="s">
        <v>1027</v>
      </c>
      <c r="C417" s="3" t="s">
        <v>170</v>
      </c>
      <c r="D417" s="3" t="s">
        <v>170</v>
      </c>
      <c r="E417" s="3" t="s">
        <v>170</v>
      </c>
      <c r="F417" s="3" t="s">
        <v>170</v>
      </c>
      <c r="G417" s="10">
        <v>730</v>
      </c>
      <c r="H417" s="17">
        <f t="shared" si="25"/>
        <v>730</v>
      </c>
      <c r="I417" s="3" t="s">
        <v>194</v>
      </c>
      <c r="J417" s="11">
        <v>24300</v>
      </c>
      <c r="K417" s="18">
        <f t="shared" si="26"/>
        <v>24000</v>
      </c>
      <c r="L417" s="16">
        <v>16.8</v>
      </c>
      <c r="M417" s="20">
        <f t="shared" si="27"/>
        <v>17</v>
      </c>
      <c r="N417" s="8">
        <f t="shared" si="24"/>
        <v>2.3287671232876714E-2</v>
      </c>
      <c r="O417" s="3" t="s">
        <v>182</v>
      </c>
      <c r="P417" s="3">
        <v>701000000</v>
      </c>
      <c r="Q417" s="3">
        <v>413000000</v>
      </c>
      <c r="R417" s="3">
        <v>12.5</v>
      </c>
      <c r="S417" s="3">
        <v>1.1000000000000001</v>
      </c>
      <c r="T417" s="3" t="s">
        <v>183</v>
      </c>
      <c r="U417" s="3" t="s">
        <v>173</v>
      </c>
      <c r="V417" s="2"/>
      <c r="W417" s="3">
        <v>0.7</v>
      </c>
      <c r="X417" s="3" t="s">
        <v>184</v>
      </c>
      <c r="Y417" s="3" t="s">
        <v>171</v>
      </c>
      <c r="Z417" s="3" t="s">
        <v>173</v>
      </c>
      <c r="AA417" s="3">
        <v>730</v>
      </c>
    </row>
    <row r="418" spans="1:28" ht="13.9" customHeight="1">
      <c r="A418" s="2" t="s">
        <v>1028</v>
      </c>
      <c r="B418" s="2" t="s">
        <v>1029</v>
      </c>
      <c r="C418" s="3" t="s">
        <v>171</v>
      </c>
      <c r="D418" s="3" t="s">
        <v>171</v>
      </c>
      <c r="E418" s="4" t="s">
        <v>178</v>
      </c>
      <c r="F418" s="4" t="s">
        <v>178</v>
      </c>
      <c r="G418" s="10" t="s">
        <v>173</v>
      </c>
      <c r="H418" s="17" t="str">
        <f t="shared" si="25"/>
        <v>NITI</v>
      </c>
      <c r="I418" s="2"/>
      <c r="J418" s="11" t="s">
        <v>173</v>
      </c>
      <c r="K418" s="18" t="str">
        <f t="shared" si="26"/>
        <v>NITI, NV</v>
      </c>
      <c r="L418" s="16" t="s">
        <v>173</v>
      </c>
      <c r="M418" s="20" t="str">
        <f t="shared" si="27"/>
        <v>NITI, NV</v>
      </c>
      <c r="N418" s="8" t="str">
        <f t="shared" si="24"/>
        <v>NITI, NV</v>
      </c>
      <c r="O418" s="2"/>
      <c r="P418" s="3">
        <v>2.5</v>
      </c>
      <c r="Q418" s="3">
        <v>0.97599999999999998</v>
      </c>
      <c r="R418" s="3">
        <v>12.5</v>
      </c>
      <c r="S418" s="3">
        <v>1.6</v>
      </c>
      <c r="T418" s="3" t="s">
        <v>174</v>
      </c>
      <c r="U418" s="3" t="s">
        <v>173</v>
      </c>
      <c r="V418" s="2"/>
      <c r="W418" s="3" t="s">
        <v>173</v>
      </c>
      <c r="X418" s="2"/>
      <c r="Y418" s="3" t="s">
        <v>171</v>
      </c>
      <c r="Z418" s="3" t="s">
        <v>173</v>
      </c>
      <c r="AA418" s="3" t="s">
        <v>173</v>
      </c>
    </row>
    <row r="419" spans="1:28" ht="13.9" customHeight="1">
      <c r="A419" s="2" t="s">
        <v>1030</v>
      </c>
      <c r="B419" s="2" t="s">
        <v>1031</v>
      </c>
      <c r="C419" s="3" t="s">
        <v>170</v>
      </c>
      <c r="D419" s="3" t="s">
        <v>170</v>
      </c>
      <c r="E419" s="3" t="s">
        <v>170</v>
      </c>
      <c r="F419" s="3" t="s">
        <v>170</v>
      </c>
      <c r="G419" s="10">
        <v>0.41699999999999998</v>
      </c>
      <c r="H419" s="17">
        <f t="shared" si="25"/>
        <v>0.42</v>
      </c>
      <c r="I419" s="3" t="s">
        <v>194</v>
      </c>
      <c r="J419" s="11">
        <v>13.9</v>
      </c>
      <c r="K419" s="18">
        <f t="shared" si="26"/>
        <v>14</v>
      </c>
      <c r="L419" s="16">
        <v>1300</v>
      </c>
      <c r="M419" s="20">
        <f t="shared" si="27"/>
        <v>1300</v>
      </c>
      <c r="N419" s="8">
        <f t="shared" si="24"/>
        <v>3095.2380952380954</v>
      </c>
      <c r="O419" s="3" t="s">
        <v>182</v>
      </c>
      <c r="P419" s="3">
        <v>953000</v>
      </c>
      <c r="Q419" s="3">
        <v>283000</v>
      </c>
      <c r="R419" s="3">
        <v>12.5</v>
      </c>
      <c r="S419" s="3">
        <v>0.88</v>
      </c>
      <c r="T419" s="3" t="s">
        <v>183</v>
      </c>
      <c r="U419" s="3" t="s">
        <v>173</v>
      </c>
      <c r="V419" s="2"/>
      <c r="W419" s="3">
        <v>4.0000000000000002E-4</v>
      </c>
      <c r="X419" s="3" t="s">
        <v>207</v>
      </c>
      <c r="Y419" s="3" t="s">
        <v>171</v>
      </c>
      <c r="Z419" s="3" t="s">
        <v>173</v>
      </c>
      <c r="AA419" s="3">
        <v>0.41699999999999998</v>
      </c>
    </row>
    <row r="420" spans="1:28" ht="13.9" customHeight="1">
      <c r="A420" s="2" t="s">
        <v>1032</v>
      </c>
      <c r="B420" s="2" t="s">
        <v>1033</v>
      </c>
      <c r="C420" s="3" t="s">
        <v>170</v>
      </c>
      <c r="D420" s="3" t="s">
        <v>170</v>
      </c>
      <c r="E420" s="3" t="s">
        <v>170</v>
      </c>
      <c r="F420" s="3" t="s">
        <v>170</v>
      </c>
      <c r="G420" s="10">
        <v>31.3</v>
      </c>
      <c r="H420" s="17">
        <f t="shared" si="25"/>
        <v>31</v>
      </c>
      <c r="I420" s="3" t="s">
        <v>194</v>
      </c>
      <c r="J420" s="11">
        <v>1040</v>
      </c>
      <c r="K420" s="18">
        <f t="shared" si="26"/>
        <v>1000</v>
      </c>
      <c r="L420" s="16">
        <v>17100</v>
      </c>
      <c r="M420" s="20">
        <f t="shared" si="27"/>
        <v>17000</v>
      </c>
      <c r="N420" s="8">
        <f t="shared" si="24"/>
        <v>548.38709677419354</v>
      </c>
      <c r="O420" s="3" t="s">
        <v>182</v>
      </c>
      <c r="P420" s="3">
        <v>62500000</v>
      </c>
      <c r="Q420" s="3">
        <v>31500000</v>
      </c>
      <c r="R420" s="3">
        <v>12.5</v>
      </c>
      <c r="S420" s="3">
        <v>1</v>
      </c>
      <c r="T420" s="3" t="s">
        <v>183</v>
      </c>
      <c r="U420" s="3" t="s">
        <v>173</v>
      </c>
      <c r="V420" s="2"/>
      <c r="W420" s="3">
        <v>0.03</v>
      </c>
      <c r="X420" s="3" t="s">
        <v>184</v>
      </c>
      <c r="Y420" s="3" t="s">
        <v>171</v>
      </c>
      <c r="Z420" s="3" t="s">
        <v>173</v>
      </c>
      <c r="AA420" s="3">
        <v>31.3</v>
      </c>
    </row>
    <row r="421" spans="1:28" ht="13.9" customHeight="1">
      <c r="A421" s="2" t="s">
        <v>1034</v>
      </c>
      <c r="B421" s="2" t="s">
        <v>1035</v>
      </c>
      <c r="C421" s="3" t="s">
        <v>171</v>
      </c>
      <c r="D421" s="3" t="s">
        <v>171</v>
      </c>
      <c r="E421" s="4" t="s">
        <v>178</v>
      </c>
      <c r="F421" s="4" t="s">
        <v>178</v>
      </c>
      <c r="G421" s="10" t="s">
        <v>173</v>
      </c>
      <c r="H421" s="17" t="str">
        <f t="shared" si="25"/>
        <v>NITI</v>
      </c>
      <c r="I421" s="2"/>
      <c r="J421" s="11" t="s">
        <v>173</v>
      </c>
      <c r="K421" s="18" t="str">
        <f t="shared" si="26"/>
        <v>NITI, NV</v>
      </c>
      <c r="L421" s="16" t="s">
        <v>173</v>
      </c>
      <c r="M421" s="20" t="str">
        <f t="shared" si="27"/>
        <v>NITI, NV</v>
      </c>
      <c r="N421" s="8" t="str">
        <f t="shared" si="24"/>
        <v>NITI, NV</v>
      </c>
      <c r="O421" s="2"/>
      <c r="P421" s="3">
        <v>3.05</v>
      </c>
      <c r="Q421" s="3">
        <v>3.05</v>
      </c>
      <c r="R421" s="3">
        <v>12.5</v>
      </c>
      <c r="S421" s="3" t="s">
        <v>173</v>
      </c>
      <c r="T421" s="2"/>
      <c r="U421" s="3" t="s">
        <v>173</v>
      </c>
      <c r="V421" s="2"/>
      <c r="W421" s="3" t="s">
        <v>173</v>
      </c>
      <c r="X421" s="2"/>
      <c r="Y421" s="3" t="s">
        <v>171</v>
      </c>
      <c r="Z421" s="3" t="s">
        <v>173</v>
      </c>
      <c r="AA421" s="3" t="s">
        <v>173</v>
      </c>
    </row>
    <row r="422" spans="1:28" ht="13.9" customHeight="1">
      <c r="A422" s="2" t="s">
        <v>1036</v>
      </c>
      <c r="B422" s="2" t="s">
        <v>1037</v>
      </c>
      <c r="C422" s="3" t="s">
        <v>171</v>
      </c>
      <c r="D422" s="3" t="s">
        <v>171</v>
      </c>
      <c r="E422" s="4" t="s">
        <v>178</v>
      </c>
      <c r="F422" s="4" t="s">
        <v>178</v>
      </c>
      <c r="G422" s="10" t="s">
        <v>173</v>
      </c>
      <c r="H422" s="17" t="str">
        <f t="shared" si="25"/>
        <v>NITI</v>
      </c>
      <c r="I422" s="2"/>
      <c r="J422" s="11" t="s">
        <v>173</v>
      </c>
      <c r="K422" s="18" t="str">
        <f t="shared" si="26"/>
        <v>NITI, NV</v>
      </c>
      <c r="L422" s="16" t="s">
        <v>173</v>
      </c>
      <c r="M422" s="20" t="str">
        <f t="shared" si="27"/>
        <v>NITI, NV</v>
      </c>
      <c r="N422" s="8" t="str">
        <f t="shared" si="24"/>
        <v>NITI, NV</v>
      </c>
      <c r="O422" s="2"/>
      <c r="P422" s="3">
        <v>0.48399999999999999</v>
      </c>
      <c r="Q422" s="3">
        <v>0.48399999999999999</v>
      </c>
      <c r="R422" s="3">
        <v>12.5</v>
      </c>
      <c r="S422" s="3" t="s">
        <v>173</v>
      </c>
      <c r="T422" s="2"/>
      <c r="U422" s="3" t="s">
        <v>173</v>
      </c>
      <c r="V422" s="2"/>
      <c r="W422" s="3" t="s">
        <v>173</v>
      </c>
      <c r="X422" s="2"/>
      <c r="Y422" s="3" t="s">
        <v>171</v>
      </c>
      <c r="Z422" s="3" t="s">
        <v>173</v>
      </c>
      <c r="AA422" s="3" t="s">
        <v>173</v>
      </c>
    </row>
    <row r="423" spans="1:28" ht="13.9" customHeight="1">
      <c r="A423" s="2" t="s">
        <v>1038</v>
      </c>
      <c r="B423" s="2" t="s">
        <v>1039</v>
      </c>
      <c r="C423" s="3" t="s">
        <v>170</v>
      </c>
      <c r="D423" s="3" t="s">
        <v>170</v>
      </c>
      <c r="E423" s="3" t="s">
        <v>170</v>
      </c>
      <c r="F423" s="3" t="s">
        <v>170</v>
      </c>
      <c r="G423" s="10">
        <v>7.3900000000000004E-6</v>
      </c>
      <c r="H423" s="17">
        <f t="shared" si="25"/>
        <v>7.4000000000000003E-6</v>
      </c>
      <c r="I423" s="3" t="s">
        <v>181</v>
      </c>
      <c r="J423" s="11">
        <v>2.4600000000000002E-4</v>
      </c>
      <c r="K423" s="18">
        <f t="shared" si="26"/>
        <v>2.5000000000000001E-4</v>
      </c>
      <c r="L423" s="16">
        <v>1.0300000000000001E-3</v>
      </c>
      <c r="M423" s="20">
        <f t="shared" si="27"/>
        <v>1E-3</v>
      </c>
      <c r="N423" s="8">
        <f t="shared" si="24"/>
        <v>135.13513513513513</v>
      </c>
      <c r="O423" s="3" t="s">
        <v>182</v>
      </c>
      <c r="P423" s="3">
        <v>1.72E-2</v>
      </c>
      <c r="Q423" s="3">
        <v>1.72E-2</v>
      </c>
      <c r="R423" s="3">
        <v>12.5</v>
      </c>
      <c r="S423" s="3" t="s">
        <v>173</v>
      </c>
      <c r="T423" s="2"/>
      <c r="U423" s="3">
        <v>0.38</v>
      </c>
      <c r="V423" s="3" t="s">
        <v>967</v>
      </c>
      <c r="W423" s="3">
        <v>3.9999999999999998E-6</v>
      </c>
      <c r="X423" s="3" t="s">
        <v>967</v>
      </c>
      <c r="Y423" s="3" t="s">
        <v>171</v>
      </c>
      <c r="Z423" s="3">
        <v>7.3900000000000004E-6</v>
      </c>
      <c r="AA423" s="3">
        <v>4.1700000000000001E-3</v>
      </c>
      <c r="AB423" s="261" t="s">
        <v>1004</v>
      </c>
    </row>
    <row r="424" spans="1:28" ht="13.9" customHeight="1">
      <c r="A424" s="2" t="s">
        <v>1040</v>
      </c>
      <c r="B424" s="2" t="s">
        <v>1041</v>
      </c>
      <c r="C424" s="3" t="s">
        <v>170</v>
      </c>
      <c r="D424" s="3" t="s">
        <v>170</v>
      </c>
      <c r="E424" s="3" t="s">
        <v>170</v>
      </c>
      <c r="F424" s="3" t="s">
        <v>170</v>
      </c>
      <c r="G424" s="10">
        <v>7.3900000000000004E-6</v>
      </c>
      <c r="H424" s="17">
        <f t="shared" si="25"/>
        <v>7.4000000000000003E-6</v>
      </c>
      <c r="I424" s="3" t="s">
        <v>181</v>
      </c>
      <c r="J424" s="11">
        <v>2.4600000000000002E-4</v>
      </c>
      <c r="K424" s="18">
        <f t="shared" si="26"/>
        <v>2.5000000000000001E-4</v>
      </c>
      <c r="L424" s="16">
        <v>1.2800000000000001E-2</v>
      </c>
      <c r="M424" s="20">
        <f t="shared" si="27"/>
        <v>1.2999999999999999E-2</v>
      </c>
      <c r="N424" s="8">
        <f t="shared" si="24"/>
        <v>1756.7567567567567</v>
      </c>
      <c r="O424" s="3" t="s">
        <v>182</v>
      </c>
      <c r="P424" s="3">
        <v>7.7700000000000002E-4</v>
      </c>
      <c r="Q424" s="3">
        <v>7.7800000000000005E-4</v>
      </c>
      <c r="R424" s="3">
        <v>12.5</v>
      </c>
      <c r="S424" s="3" t="s">
        <v>173</v>
      </c>
      <c r="T424" s="2"/>
      <c r="U424" s="3">
        <v>0.38</v>
      </c>
      <c r="V424" s="3" t="s">
        <v>967</v>
      </c>
      <c r="W424" s="3">
        <v>3.9999999999999998E-6</v>
      </c>
      <c r="X424" s="3" t="s">
        <v>967</v>
      </c>
      <c r="Y424" s="3" t="s">
        <v>171</v>
      </c>
      <c r="Z424" s="3">
        <v>7.3900000000000004E-6</v>
      </c>
      <c r="AA424" s="3">
        <v>4.1700000000000001E-3</v>
      </c>
      <c r="AB424" s="261" t="s">
        <v>1004</v>
      </c>
    </row>
    <row r="425" spans="1:28" ht="13.9" customHeight="1">
      <c r="A425" s="2" t="s">
        <v>1042</v>
      </c>
      <c r="B425" s="2" t="s">
        <v>1043</v>
      </c>
      <c r="C425" s="3" t="s">
        <v>171</v>
      </c>
      <c r="D425" s="3" t="s">
        <v>170</v>
      </c>
      <c r="E425" s="4" t="s">
        <v>178</v>
      </c>
      <c r="F425" s="4" t="s">
        <v>178</v>
      </c>
      <c r="G425" s="10">
        <v>7.3900000000000004E-7</v>
      </c>
      <c r="H425" s="17">
        <f t="shared" si="25"/>
        <v>7.4000000000000001E-7</v>
      </c>
      <c r="I425" s="2"/>
      <c r="J425" s="11" t="s">
        <v>173</v>
      </c>
      <c r="K425" s="18" t="str">
        <f t="shared" si="26"/>
        <v>NV</v>
      </c>
      <c r="L425" s="16" t="s">
        <v>173</v>
      </c>
      <c r="M425" s="20" t="str">
        <f t="shared" si="27"/>
        <v>NV</v>
      </c>
      <c r="N425" s="8" t="str">
        <f t="shared" si="24"/>
        <v>NV</v>
      </c>
      <c r="O425" s="2"/>
      <c r="P425" s="3">
        <v>7.5699999999999997E-4</v>
      </c>
      <c r="Q425" s="3">
        <v>2.0999999999999999E-3</v>
      </c>
      <c r="R425" s="3">
        <v>12.5</v>
      </c>
      <c r="S425" s="3" t="s">
        <v>173</v>
      </c>
      <c r="T425" s="2"/>
      <c r="U425" s="3">
        <v>3.8</v>
      </c>
      <c r="V425" s="3" t="s">
        <v>967</v>
      </c>
      <c r="W425" s="3">
        <v>3.9999999999999998E-7</v>
      </c>
      <c r="X425" s="3" t="s">
        <v>967</v>
      </c>
      <c r="Y425" s="3" t="s">
        <v>171</v>
      </c>
      <c r="Z425" s="3">
        <v>7.3900000000000004E-7</v>
      </c>
      <c r="AA425" s="3">
        <v>4.17E-4</v>
      </c>
      <c r="AB425" s="261" t="s">
        <v>1004</v>
      </c>
    </row>
    <row r="426" spans="1:28" ht="13.9" customHeight="1">
      <c r="A426" s="2" t="s">
        <v>1044</v>
      </c>
      <c r="B426" s="2" t="s">
        <v>1045</v>
      </c>
      <c r="C426" s="3" t="s">
        <v>171</v>
      </c>
      <c r="D426" s="3" t="s">
        <v>170</v>
      </c>
      <c r="E426" s="4" t="s">
        <v>178</v>
      </c>
      <c r="F426" s="4" t="s">
        <v>178</v>
      </c>
      <c r="G426" s="10">
        <v>7.3900000000000004E-7</v>
      </c>
      <c r="H426" s="17">
        <f t="shared" si="25"/>
        <v>7.4000000000000001E-7</v>
      </c>
      <c r="I426" s="2"/>
      <c r="J426" s="11" t="s">
        <v>173</v>
      </c>
      <c r="K426" s="18" t="str">
        <f t="shared" si="26"/>
        <v>NV</v>
      </c>
      <c r="L426" s="16" t="s">
        <v>173</v>
      </c>
      <c r="M426" s="20" t="str">
        <f t="shared" si="27"/>
        <v>NV</v>
      </c>
      <c r="N426" s="8" t="str">
        <f t="shared" si="24"/>
        <v>NV</v>
      </c>
      <c r="O426" s="2"/>
      <c r="P426" s="3">
        <v>7.5699999999999997E-4</v>
      </c>
      <c r="Q426" s="3">
        <v>2.0999999999999999E-3</v>
      </c>
      <c r="R426" s="3">
        <v>12.5</v>
      </c>
      <c r="S426" s="3" t="s">
        <v>173</v>
      </c>
      <c r="T426" s="2"/>
      <c r="U426" s="3">
        <v>3.8</v>
      </c>
      <c r="V426" s="3" t="s">
        <v>967</v>
      </c>
      <c r="W426" s="3">
        <v>3.9999999999999998E-7</v>
      </c>
      <c r="X426" s="3" t="s">
        <v>967</v>
      </c>
      <c r="Y426" s="3" t="s">
        <v>171</v>
      </c>
      <c r="Z426" s="3">
        <v>7.3900000000000004E-7</v>
      </c>
      <c r="AA426" s="3">
        <v>4.17E-4</v>
      </c>
      <c r="AB426" s="261" t="s">
        <v>1004</v>
      </c>
    </row>
    <row r="427" spans="1:28" ht="13.9" customHeight="1">
      <c r="A427" s="2" t="s">
        <v>1046</v>
      </c>
      <c r="B427" s="2" t="s">
        <v>1047</v>
      </c>
      <c r="C427" s="3" t="s">
        <v>170</v>
      </c>
      <c r="D427" s="3" t="s">
        <v>170</v>
      </c>
      <c r="E427" s="3" t="s">
        <v>170</v>
      </c>
      <c r="F427" s="3" t="s">
        <v>170</v>
      </c>
      <c r="G427" s="10">
        <v>7.3900000000000004E-7</v>
      </c>
      <c r="H427" s="17">
        <f t="shared" si="25"/>
        <v>7.4000000000000001E-7</v>
      </c>
      <c r="I427" s="3" t="s">
        <v>181</v>
      </c>
      <c r="J427" s="11">
        <v>2.4600000000000002E-5</v>
      </c>
      <c r="K427" s="18">
        <f t="shared" si="26"/>
        <v>2.5000000000000001E-5</v>
      </c>
      <c r="L427" s="16">
        <v>4.66E-4</v>
      </c>
      <c r="M427" s="20">
        <f t="shared" si="27"/>
        <v>4.6999999999999999E-4</v>
      </c>
      <c r="N427" s="8">
        <f t="shared" si="24"/>
        <v>635.1351351351351</v>
      </c>
      <c r="O427" s="3" t="s">
        <v>182</v>
      </c>
      <c r="P427" s="3">
        <v>2.2599999999999998</v>
      </c>
      <c r="Q427" s="3">
        <v>0.55400000000000005</v>
      </c>
      <c r="R427" s="3">
        <v>12.5</v>
      </c>
      <c r="S427" s="3" t="s">
        <v>173</v>
      </c>
      <c r="T427" s="2"/>
      <c r="U427" s="3">
        <v>3.8</v>
      </c>
      <c r="V427" s="3" t="s">
        <v>967</v>
      </c>
      <c r="W427" s="3">
        <v>3.9999999999999998E-7</v>
      </c>
      <c r="X427" s="3" t="s">
        <v>967</v>
      </c>
      <c r="Y427" s="3" t="s">
        <v>171</v>
      </c>
      <c r="Z427" s="3">
        <v>7.3900000000000004E-7</v>
      </c>
      <c r="AA427" s="3">
        <v>4.17E-4</v>
      </c>
      <c r="AB427" s="261" t="s">
        <v>1004</v>
      </c>
    </row>
    <row r="428" spans="1:28" ht="13.9" customHeight="1">
      <c r="A428" s="2" t="s">
        <v>1048</v>
      </c>
      <c r="B428" s="2" t="s">
        <v>1049</v>
      </c>
      <c r="C428" s="3" t="s">
        <v>171</v>
      </c>
      <c r="D428" s="3" t="s">
        <v>170</v>
      </c>
      <c r="E428" s="4" t="s">
        <v>178</v>
      </c>
      <c r="F428" s="4" t="s">
        <v>178</v>
      </c>
      <c r="G428" s="10">
        <v>7.3900000000000004E-7</v>
      </c>
      <c r="H428" s="17">
        <f t="shared" si="25"/>
        <v>7.4000000000000001E-7</v>
      </c>
      <c r="I428" s="2"/>
      <c r="J428" s="11" t="s">
        <v>173</v>
      </c>
      <c r="K428" s="18" t="str">
        <f t="shared" si="26"/>
        <v>NV</v>
      </c>
      <c r="L428" s="16" t="s">
        <v>173</v>
      </c>
      <c r="M428" s="20" t="str">
        <f t="shared" si="27"/>
        <v>NV</v>
      </c>
      <c r="N428" s="8" t="str">
        <f t="shared" si="24"/>
        <v>NV</v>
      </c>
      <c r="O428" s="2"/>
      <c r="P428" s="3">
        <v>1.55</v>
      </c>
      <c r="Q428" s="3">
        <v>0.53900000000000003</v>
      </c>
      <c r="R428" s="3">
        <v>12.5</v>
      </c>
      <c r="S428" s="3" t="s">
        <v>173</v>
      </c>
      <c r="T428" s="2"/>
      <c r="U428" s="3">
        <v>3.8</v>
      </c>
      <c r="V428" s="3" t="s">
        <v>967</v>
      </c>
      <c r="W428" s="3">
        <v>3.9999999999999998E-7</v>
      </c>
      <c r="X428" s="3" t="s">
        <v>967</v>
      </c>
      <c r="Y428" s="3" t="s">
        <v>171</v>
      </c>
      <c r="Z428" s="3">
        <v>7.3900000000000004E-7</v>
      </c>
      <c r="AA428" s="3">
        <v>4.17E-4</v>
      </c>
      <c r="AB428" s="261" t="s">
        <v>1004</v>
      </c>
    </row>
    <row r="429" spans="1:28" ht="13.9" customHeight="1">
      <c r="A429" s="2" t="s">
        <v>1050</v>
      </c>
      <c r="B429" s="2" t="s">
        <v>1051</v>
      </c>
      <c r="C429" s="3" t="s">
        <v>171</v>
      </c>
      <c r="D429" s="3" t="s">
        <v>170</v>
      </c>
      <c r="E429" s="4" t="s">
        <v>178</v>
      </c>
      <c r="F429" s="4" t="s">
        <v>178</v>
      </c>
      <c r="G429" s="10">
        <v>7.3900000000000004E-7</v>
      </c>
      <c r="H429" s="17">
        <f t="shared" si="25"/>
        <v>7.4000000000000001E-7</v>
      </c>
      <c r="I429" s="2"/>
      <c r="J429" s="11" t="s">
        <v>173</v>
      </c>
      <c r="K429" s="18" t="str">
        <f t="shared" si="26"/>
        <v>NV</v>
      </c>
      <c r="L429" s="16" t="s">
        <v>173</v>
      </c>
      <c r="M429" s="20" t="str">
        <f t="shared" si="27"/>
        <v>NV</v>
      </c>
      <c r="N429" s="8" t="str">
        <f t="shared" si="24"/>
        <v>NV</v>
      </c>
      <c r="O429" s="2"/>
      <c r="P429" s="3">
        <v>2.2599999999999998</v>
      </c>
      <c r="Q429" s="3">
        <v>1.6400000000000001E-2</v>
      </c>
      <c r="R429" s="3">
        <v>12.5</v>
      </c>
      <c r="S429" s="3" t="s">
        <v>173</v>
      </c>
      <c r="T429" s="2"/>
      <c r="U429" s="3">
        <v>3.8</v>
      </c>
      <c r="V429" s="3" t="s">
        <v>967</v>
      </c>
      <c r="W429" s="3">
        <v>3.9999999999999998E-7</v>
      </c>
      <c r="X429" s="3" t="s">
        <v>967</v>
      </c>
      <c r="Y429" s="3" t="s">
        <v>171</v>
      </c>
      <c r="Z429" s="3">
        <v>7.3900000000000004E-7</v>
      </c>
      <c r="AA429" s="3">
        <v>4.17E-4</v>
      </c>
      <c r="AB429" s="261" t="s">
        <v>1004</v>
      </c>
    </row>
    <row r="430" spans="1:28" ht="13.9" customHeight="1">
      <c r="A430" s="2" t="s">
        <v>1052</v>
      </c>
      <c r="B430" s="2" t="s">
        <v>1053</v>
      </c>
      <c r="C430" s="3" t="s">
        <v>171</v>
      </c>
      <c r="D430" s="3" t="s">
        <v>171</v>
      </c>
      <c r="E430" s="4" t="s">
        <v>178</v>
      </c>
      <c r="F430" s="4" t="s">
        <v>178</v>
      </c>
      <c r="G430" s="10" t="s">
        <v>173</v>
      </c>
      <c r="H430" s="17" t="str">
        <f t="shared" si="25"/>
        <v>NITI</v>
      </c>
      <c r="I430" s="2"/>
      <c r="J430" s="11" t="s">
        <v>173</v>
      </c>
      <c r="K430" s="18" t="str">
        <f t="shared" si="26"/>
        <v>NITI, NV</v>
      </c>
      <c r="L430" s="16" t="s">
        <v>173</v>
      </c>
      <c r="M430" s="20" t="str">
        <f t="shared" si="27"/>
        <v>NITI, NV</v>
      </c>
      <c r="N430" s="8" t="str">
        <f t="shared" si="24"/>
        <v>NITI, NV</v>
      </c>
      <c r="O430" s="2"/>
      <c r="P430" s="3">
        <v>0.54</v>
      </c>
      <c r="Q430" s="3">
        <v>0.54</v>
      </c>
      <c r="R430" s="3">
        <v>12.5</v>
      </c>
      <c r="S430" s="3" t="s">
        <v>173</v>
      </c>
      <c r="T430" s="2"/>
      <c r="U430" s="3" t="s">
        <v>173</v>
      </c>
      <c r="V430" s="2"/>
      <c r="W430" s="3" t="s">
        <v>173</v>
      </c>
      <c r="X430" s="2"/>
      <c r="Y430" s="3" t="s">
        <v>171</v>
      </c>
      <c r="Z430" s="3" t="s">
        <v>173</v>
      </c>
      <c r="AA430" s="3" t="s">
        <v>173</v>
      </c>
    </row>
    <row r="431" spans="1:28" ht="13.9" customHeight="1">
      <c r="A431" s="2" t="s">
        <v>1054</v>
      </c>
      <c r="B431" s="2" t="s">
        <v>1055</v>
      </c>
      <c r="C431" s="3" t="s">
        <v>170</v>
      </c>
      <c r="D431" s="3" t="s">
        <v>170</v>
      </c>
      <c r="E431" s="3" t="s">
        <v>170</v>
      </c>
      <c r="F431" s="3" t="s">
        <v>170</v>
      </c>
      <c r="G431" s="10">
        <v>5.7300000000000005E-4</v>
      </c>
      <c r="H431" s="17">
        <f t="shared" si="25"/>
        <v>5.6999999999999998E-4</v>
      </c>
      <c r="I431" s="3" t="s">
        <v>181</v>
      </c>
      <c r="J431" s="11">
        <v>1.9099999999999999E-2</v>
      </c>
      <c r="K431" s="18">
        <f t="shared" si="26"/>
        <v>1.9E-2</v>
      </c>
      <c r="L431" s="16">
        <v>50.1</v>
      </c>
      <c r="M431" s="20">
        <f t="shared" si="27"/>
        <v>50</v>
      </c>
      <c r="N431" s="8">
        <f t="shared" si="24"/>
        <v>87719.298245614045</v>
      </c>
      <c r="O431" s="3" t="s">
        <v>182</v>
      </c>
      <c r="P431" s="3">
        <v>24800000</v>
      </c>
      <c r="Q431" s="3">
        <v>11400000</v>
      </c>
      <c r="R431" s="3">
        <v>12.5</v>
      </c>
      <c r="S431" s="3">
        <v>5</v>
      </c>
      <c r="T431" s="3" t="s">
        <v>183</v>
      </c>
      <c r="U431" s="3">
        <v>4.8999999999999998E-3</v>
      </c>
      <c r="V431" s="3" t="s">
        <v>184</v>
      </c>
      <c r="W431" s="3">
        <v>3.0000000000000001E-5</v>
      </c>
      <c r="X431" s="3" t="s">
        <v>207</v>
      </c>
      <c r="Y431" s="3" t="s">
        <v>171</v>
      </c>
      <c r="Z431" s="3">
        <v>5.7300000000000005E-4</v>
      </c>
      <c r="AA431" s="3">
        <v>3.1300000000000001E-2</v>
      </c>
    </row>
    <row r="432" spans="1:28" ht="13.9" customHeight="1">
      <c r="A432" s="2" t="s">
        <v>1056</v>
      </c>
      <c r="B432" s="2" t="s">
        <v>1057</v>
      </c>
      <c r="C432" s="3" t="s">
        <v>228</v>
      </c>
      <c r="D432" s="3" t="s">
        <v>170</v>
      </c>
      <c r="E432" s="4" t="s">
        <v>178</v>
      </c>
      <c r="F432" s="4" t="s">
        <v>178</v>
      </c>
      <c r="G432" s="10">
        <v>5.7300000000000005E-4</v>
      </c>
      <c r="H432" s="17">
        <f t="shared" si="25"/>
        <v>5.6999999999999998E-4</v>
      </c>
      <c r="I432" s="2"/>
      <c r="J432" s="11" t="s">
        <v>173</v>
      </c>
      <c r="K432" s="18" t="str">
        <f t="shared" si="26"/>
        <v>NV</v>
      </c>
      <c r="L432" s="16" t="s">
        <v>173</v>
      </c>
      <c r="M432" s="20" t="str">
        <f t="shared" si="27"/>
        <v>NV</v>
      </c>
      <c r="N432" s="8" t="str">
        <f t="shared" si="24"/>
        <v>NV</v>
      </c>
      <c r="O432" s="2"/>
      <c r="P432" s="3" t="s">
        <v>173</v>
      </c>
      <c r="Q432" s="3" t="s">
        <v>173</v>
      </c>
      <c r="R432" s="3">
        <v>12.5</v>
      </c>
      <c r="S432" s="3" t="s">
        <v>173</v>
      </c>
      <c r="T432" s="2"/>
      <c r="U432" s="3">
        <v>4.8999999999999998E-3</v>
      </c>
      <c r="V432" s="3" t="s">
        <v>184</v>
      </c>
      <c r="W432" s="3" t="s">
        <v>173</v>
      </c>
      <c r="X432" s="2"/>
      <c r="Y432" s="3" t="s">
        <v>171</v>
      </c>
      <c r="Z432" s="3">
        <v>5.7300000000000005E-4</v>
      </c>
      <c r="AA432" s="3" t="s">
        <v>173</v>
      </c>
    </row>
    <row r="433" spans="1:28" ht="13.9" customHeight="1">
      <c r="A433" s="2" t="s">
        <v>1058</v>
      </c>
      <c r="B433" s="2" t="s">
        <v>1059</v>
      </c>
      <c r="C433" s="3" t="s">
        <v>170</v>
      </c>
      <c r="D433" s="3" t="s">
        <v>170</v>
      </c>
      <c r="E433" s="3" t="s">
        <v>170</v>
      </c>
      <c r="F433" s="3" t="s">
        <v>170</v>
      </c>
      <c r="G433" s="10">
        <v>20.9</v>
      </c>
      <c r="H433" s="17">
        <f t="shared" si="25"/>
        <v>21</v>
      </c>
      <c r="I433" s="3" t="s">
        <v>194</v>
      </c>
      <c r="J433" s="11">
        <v>695</v>
      </c>
      <c r="K433" s="18">
        <f t="shared" si="26"/>
        <v>700</v>
      </c>
      <c r="L433" s="16">
        <v>1210000000</v>
      </c>
      <c r="M433" s="20">
        <f t="shared" si="27"/>
        <v>1200000000</v>
      </c>
      <c r="N433" s="8">
        <f t="shared" si="24"/>
        <v>57142857.142857142</v>
      </c>
      <c r="O433" s="3" t="s">
        <v>182</v>
      </c>
      <c r="P433" s="3">
        <v>67500000000</v>
      </c>
      <c r="Q433" s="3">
        <v>11600</v>
      </c>
      <c r="R433" s="3">
        <v>12.5</v>
      </c>
      <c r="S433" s="3" t="s">
        <v>173</v>
      </c>
      <c r="T433" s="2"/>
      <c r="U433" s="3" t="s">
        <v>173</v>
      </c>
      <c r="V433" s="2"/>
      <c r="W433" s="3">
        <v>0.02</v>
      </c>
      <c r="X433" s="3" t="s">
        <v>184</v>
      </c>
      <c r="Y433" s="3" t="s">
        <v>171</v>
      </c>
      <c r="Z433" s="3" t="s">
        <v>173</v>
      </c>
      <c r="AA433" s="3">
        <v>20.9</v>
      </c>
    </row>
    <row r="434" spans="1:28" ht="13.9" customHeight="1">
      <c r="A434" s="2" t="s">
        <v>1060</v>
      </c>
      <c r="B434" s="2" t="s">
        <v>1061</v>
      </c>
      <c r="C434" s="3" t="s">
        <v>170</v>
      </c>
      <c r="D434" s="3" t="s">
        <v>170</v>
      </c>
      <c r="E434" s="3" t="s">
        <v>170</v>
      </c>
      <c r="F434" s="3" t="s">
        <v>170</v>
      </c>
      <c r="G434" s="10">
        <v>0.83399999999999996</v>
      </c>
      <c r="H434" s="17">
        <f t="shared" si="25"/>
        <v>0.83</v>
      </c>
      <c r="I434" s="3" t="s">
        <v>194</v>
      </c>
      <c r="J434" s="11">
        <v>27.8</v>
      </c>
      <c r="K434" s="18">
        <f t="shared" si="26"/>
        <v>28</v>
      </c>
      <c r="L434" s="16">
        <v>244</v>
      </c>
      <c r="M434" s="20">
        <f t="shared" si="27"/>
        <v>240</v>
      </c>
      <c r="N434" s="8">
        <f t="shared" si="24"/>
        <v>289.15662650602411</v>
      </c>
      <c r="O434" s="3" t="s">
        <v>182</v>
      </c>
      <c r="P434" s="3">
        <v>1080000000</v>
      </c>
      <c r="Q434" s="3">
        <v>3420000000</v>
      </c>
      <c r="R434" s="3">
        <v>12.5</v>
      </c>
      <c r="S434" s="3">
        <v>6</v>
      </c>
      <c r="T434" s="3" t="s">
        <v>183</v>
      </c>
      <c r="U434" s="3" t="s">
        <v>173</v>
      </c>
      <c r="V434" s="2"/>
      <c r="W434" s="3">
        <v>8.0000000000000004E-4</v>
      </c>
      <c r="X434" s="3" t="s">
        <v>184</v>
      </c>
      <c r="Y434" s="3" t="s">
        <v>171</v>
      </c>
      <c r="Z434" s="3" t="s">
        <v>173</v>
      </c>
      <c r="AA434" s="3">
        <v>0.83399999999999996</v>
      </c>
    </row>
    <row r="435" spans="1:28" ht="13.9" customHeight="1">
      <c r="A435" s="2" t="s">
        <v>1062</v>
      </c>
      <c r="B435" s="2" t="s">
        <v>1063</v>
      </c>
      <c r="C435" s="3" t="s">
        <v>170</v>
      </c>
      <c r="D435" s="3" t="s">
        <v>170</v>
      </c>
      <c r="E435" s="3" t="s">
        <v>170</v>
      </c>
      <c r="F435" s="3" t="s">
        <v>170</v>
      </c>
      <c r="G435" s="10">
        <v>14.6</v>
      </c>
      <c r="H435" s="17">
        <f t="shared" si="25"/>
        <v>15</v>
      </c>
      <c r="I435" s="3" t="s">
        <v>194</v>
      </c>
      <c r="J435" s="11">
        <v>487</v>
      </c>
      <c r="K435" s="18">
        <f t="shared" si="26"/>
        <v>490</v>
      </c>
      <c r="L435" s="16">
        <v>3760</v>
      </c>
      <c r="M435" s="20">
        <f t="shared" si="27"/>
        <v>3800</v>
      </c>
      <c r="N435" s="8">
        <f t="shared" si="24"/>
        <v>253.33333333333334</v>
      </c>
      <c r="O435" s="3" t="s">
        <v>182</v>
      </c>
      <c r="P435" s="3">
        <v>987000000</v>
      </c>
      <c r="Q435" s="3">
        <v>3880000000</v>
      </c>
      <c r="R435" s="3">
        <v>12.5</v>
      </c>
      <c r="S435" s="3" t="s">
        <v>173</v>
      </c>
      <c r="T435" s="2"/>
      <c r="U435" s="3" t="s">
        <v>173</v>
      </c>
      <c r="V435" s="2"/>
      <c r="W435" s="3">
        <v>1.4E-2</v>
      </c>
      <c r="X435" s="3" t="s">
        <v>199</v>
      </c>
      <c r="Y435" s="3" t="s">
        <v>171</v>
      </c>
      <c r="Z435" s="3" t="s">
        <v>173</v>
      </c>
      <c r="AA435" s="3">
        <v>14.6</v>
      </c>
    </row>
    <row r="436" spans="1:28" ht="13.9" customHeight="1">
      <c r="A436" s="2" t="s">
        <v>1064</v>
      </c>
      <c r="B436" s="2" t="s">
        <v>1065</v>
      </c>
      <c r="C436" s="3" t="s">
        <v>170</v>
      </c>
      <c r="D436" s="3" t="s">
        <v>170</v>
      </c>
      <c r="E436" s="3" t="s">
        <v>170</v>
      </c>
      <c r="F436" s="3" t="s">
        <v>170</v>
      </c>
      <c r="G436" s="10">
        <v>2.09</v>
      </c>
      <c r="H436" s="17">
        <f t="shared" si="25"/>
        <v>2.1</v>
      </c>
      <c r="I436" s="3" t="s">
        <v>194</v>
      </c>
      <c r="J436" s="11">
        <v>69.5</v>
      </c>
      <c r="K436" s="18">
        <f t="shared" si="26"/>
        <v>70</v>
      </c>
      <c r="L436" s="16">
        <v>7.52</v>
      </c>
      <c r="M436" s="20">
        <f t="shared" si="27"/>
        <v>7.5</v>
      </c>
      <c r="N436" s="8">
        <f t="shared" si="24"/>
        <v>3.5714285714285712</v>
      </c>
      <c r="O436" s="3" t="s">
        <v>182</v>
      </c>
      <c r="P436" s="3">
        <v>28700000000</v>
      </c>
      <c r="Q436" s="3">
        <v>1040000000</v>
      </c>
      <c r="R436" s="3">
        <v>12.5</v>
      </c>
      <c r="S436" s="3">
        <v>4</v>
      </c>
      <c r="T436" s="3" t="s">
        <v>183</v>
      </c>
      <c r="U436" s="3" t="s">
        <v>173</v>
      </c>
      <c r="V436" s="2"/>
      <c r="W436" s="3">
        <v>2E-3</v>
      </c>
      <c r="X436" s="3" t="s">
        <v>184</v>
      </c>
      <c r="Y436" s="3" t="s">
        <v>171</v>
      </c>
      <c r="Z436" s="3" t="s">
        <v>173</v>
      </c>
      <c r="AA436" s="3">
        <v>2.09</v>
      </c>
    </row>
    <row r="437" spans="1:28" ht="13.9" customHeight="1">
      <c r="A437" s="2" t="s">
        <v>1066</v>
      </c>
      <c r="B437" s="2" t="s">
        <v>1067</v>
      </c>
      <c r="C437" s="3" t="s">
        <v>171</v>
      </c>
      <c r="D437" s="3" t="s">
        <v>171</v>
      </c>
      <c r="E437" s="4" t="s">
        <v>178</v>
      </c>
      <c r="F437" s="4" t="s">
        <v>178</v>
      </c>
      <c r="G437" s="10" t="s">
        <v>173</v>
      </c>
      <c r="H437" s="17" t="str">
        <f t="shared" si="25"/>
        <v>NITI</v>
      </c>
      <c r="I437" s="2"/>
      <c r="J437" s="11" t="s">
        <v>173</v>
      </c>
      <c r="K437" s="18" t="str">
        <f t="shared" si="26"/>
        <v>NITI, NV</v>
      </c>
      <c r="L437" s="16" t="s">
        <v>173</v>
      </c>
      <c r="M437" s="20" t="str">
        <f t="shared" si="27"/>
        <v>NITI, NV</v>
      </c>
      <c r="N437" s="8" t="str">
        <f t="shared" si="24"/>
        <v>NITI, NV</v>
      </c>
      <c r="O437" s="2"/>
      <c r="P437" s="3">
        <v>142</v>
      </c>
      <c r="Q437" s="3">
        <v>32.799999999999997</v>
      </c>
      <c r="R437" s="3">
        <v>12.5</v>
      </c>
      <c r="S437" s="3">
        <v>1.6</v>
      </c>
      <c r="T437" s="3" t="s">
        <v>174</v>
      </c>
      <c r="U437" s="3" t="s">
        <v>173</v>
      </c>
      <c r="V437" s="2"/>
      <c r="W437" s="3" t="s">
        <v>173</v>
      </c>
      <c r="X437" s="2"/>
      <c r="Y437" s="3" t="s">
        <v>171</v>
      </c>
      <c r="Z437" s="3" t="s">
        <v>173</v>
      </c>
      <c r="AA437" s="3" t="s">
        <v>173</v>
      </c>
    </row>
    <row r="438" spans="1:28" ht="13.9" customHeight="1">
      <c r="A438" s="2" t="s">
        <v>1068</v>
      </c>
      <c r="B438" s="2" t="s">
        <v>1069</v>
      </c>
      <c r="C438" s="3" t="s">
        <v>171</v>
      </c>
      <c r="D438" s="3" t="s">
        <v>171</v>
      </c>
      <c r="E438" s="4" t="s">
        <v>178</v>
      </c>
      <c r="F438" s="4" t="s">
        <v>178</v>
      </c>
      <c r="G438" s="10" t="s">
        <v>173</v>
      </c>
      <c r="H438" s="17" t="str">
        <f t="shared" si="25"/>
        <v>NITI</v>
      </c>
      <c r="I438" s="2"/>
      <c r="J438" s="11" t="s">
        <v>173</v>
      </c>
      <c r="K438" s="18" t="str">
        <f t="shared" si="26"/>
        <v>NITI, NV</v>
      </c>
      <c r="L438" s="16" t="s">
        <v>173</v>
      </c>
      <c r="M438" s="20" t="str">
        <f t="shared" si="27"/>
        <v>NITI, NV</v>
      </c>
      <c r="N438" s="8" t="str">
        <f t="shared" si="24"/>
        <v>NITI, NV</v>
      </c>
      <c r="O438" s="2"/>
      <c r="P438" s="3">
        <v>19</v>
      </c>
      <c r="Q438" s="3">
        <v>19.100000000000001</v>
      </c>
      <c r="R438" s="3">
        <v>12.5</v>
      </c>
      <c r="S438" s="3" t="s">
        <v>173</v>
      </c>
      <c r="T438" s="2"/>
      <c r="U438" s="3" t="s">
        <v>173</v>
      </c>
      <c r="V438" s="2"/>
      <c r="W438" s="3" t="s">
        <v>173</v>
      </c>
      <c r="X438" s="2"/>
      <c r="Y438" s="3" t="s">
        <v>171</v>
      </c>
      <c r="Z438" s="3" t="s">
        <v>173</v>
      </c>
      <c r="AA438" s="3" t="s">
        <v>173</v>
      </c>
    </row>
    <row r="439" spans="1:28" ht="13.9" customHeight="1">
      <c r="A439" s="2" t="s">
        <v>1070</v>
      </c>
      <c r="B439" s="2" t="s">
        <v>1071</v>
      </c>
      <c r="C439" s="3" t="s">
        <v>171</v>
      </c>
      <c r="D439" s="3" t="s">
        <v>171</v>
      </c>
      <c r="E439" s="4" t="s">
        <v>178</v>
      </c>
      <c r="F439" s="4" t="s">
        <v>178</v>
      </c>
      <c r="G439" s="10" t="s">
        <v>173</v>
      </c>
      <c r="H439" s="17" t="str">
        <f t="shared" si="25"/>
        <v>NITI</v>
      </c>
      <c r="I439" s="2"/>
      <c r="J439" s="11" t="s">
        <v>173</v>
      </c>
      <c r="K439" s="18" t="str">
        <f t="shared" si="26"/>
        <v>NITI, NV</v>
      </c>
      <c r="L439" s="16" t="s">
        <v>173</v>
      </c>
      <c r="M439" s="20" t="str">
        <f t="shared" si="27"/>
        <v>NITI, NV</v>
      </c>
      <c r="N439" s="8" t="str">
        <f t="shared" si="24"/>
        <v>NITI, NV</v>
      </c>
      <c r="O439" s="2"/>
      <c r="P439" s="3">
        <v>1.72E-6</v>
      </c>
      <c r="Q439" s="3">
        <v>2.5399999999999999E-8</v>
      </c>
      <c r="R439" s="3">
        <v>12.5</v>
      </c>
      <c r="S439" s="3" t="s">
        <v>173</v>
      </c>
      <c r="T439" s="2"/>
      <c r="U439" s="3" t="s">
        <v>173</v>
      </c>
      <c r="V439" s="2"/>
      <c r="W439" s="3" t="s">
        <v>173</v>
      </c>
      <c r="X439" s="2"/>
      <c r="Y439" s="3" t="s">
        <v>171</v>
      </c>
      <c r="Z439" s="3" t="s">
        <v>173</v>
      </c>
      <c r="AA439" s="3" t="s">
        <v>173</v>
      </c>
    </row>
    <row r="440" spans="1:28" ht="13.9" customHeight="1">
      <c r="A440" s="2" t="s">
        <v>1072</v>
      </c>
      <c r="B440" s="2" t="s">
        <v>1073</v>
      </c>
      <c r="C440" s="3" t="s">
        <v>171</v>
      </c>
      <c r="D440" s="3" t="s">
        <v>171</v>
      </c>
      <c r="E440" s="4" t="s">
        <v>178</v>
      </c>
      <c r="F440" s="4" t="s">
        <v>178</v>
      </c>
      <c r="G440" s="10" t="s">
        <v>173</v>
      </c>
      <c r="H440" s="17" t="str">
        <f t="shared" si="25"/>
        <v>NITI</v>
      </c>
      <c r="I440" s="2"/>
      <c r="J440" s="11" t="s">
        <v>173</v>
      </c>
      <c r="K440" s="18" t="str">
        <f t="shared" si="26"/>
        <v>NITI, NV</v>
      </c>
      <c r="L440" s="16" t="s">
        <v>173</v>
      </c>
      <c r="M440" s="20" t="str">
        <f t="shared" si="27"/>
        <v>NITI, NV</v>
      </c>
      <c r="N440" s="8" t="str">
        <f t="shared" si="24"/>
        <v>NITI, NV</v>
      </c>
      <c r="O440" s="2"/>
      <c r="P440" s="3">
        <v>3.3500000000000001E-4</v>
      </c>
      <c r="Q440" s="3">
        <v>5.9499999999999998E-6</v>
      </c>
      <c r="R440" s="3">
        <v>12.5</v>
      </c>
      <c r="S440" s="3" t="s">
        <v>173</v>
      </c>
      <c r="T440" s="2"/>
      <c r="U440" s="3" t="s">
        <v>173</v>
      </c>
      <c r="V440" s="2"/>
      <c r="W440" s="3" t="s">
        <v>173</v>
      </c>
      <c r="X440" s="2"/>
      <c r="Y440" s="3" t="s">
        <v>171</v>
      </c>
      <c r="Z440" s="3" t="s">
        <v>173</v>
      </c>
      <c r="AA440" s="3" t="s">
        <v>173</v>
      </c>
    </row>
    <row r="441" spans="1:28" ht="13.9" customHeight="1">
      <c r="A441" s="2" t="s">
        <v>1074</v>
      </c>
      <c r="B441" s="2" t="s">
        <v>1075</v>
      </c>
      <c r="C441" s="3" t="s">
        <v>171</v>
      </c>
      <c r="D441" s="3" t="s">
        <v>170</v>
      </c>
      <c r="E441" s="4" t="s">
        <v>178</v>
      </c>
      <c r="F441" s="4" t="s">
        <v>178</v>
      </c>
      <c r="G441" s="10">
        <v>1.6899999999999998E-2</v>
      </c>
      <c r="H441" s="17">
        <f t="shared" si="25"/>
        <v>1.7000000000000001E-2</v>
      </c>
      <c r="I441" s="2"/>
      <c r="J441" s="11" t="s">
        <v>173</v>
      </c>
      <c r="K441" s="18" t="str">
        <f t="shared" si="26"/>
        <v>NV</v>
      </c>
      <c r="L441" s="16" t="s">
        <v>173</v>
      </c>
      <c r="M441" s="20" t="str">
        <f t="shared" si="27"/>
        <v>NV</v>
      </c>
      <c r="N441" s="8" t="str">
        <f t="shared" si="24"/>
        <v>NV</v>
      </c>
      <c r="O441" s="2"/>
      <c r="P441" s="3">
        <v>1.8600000000000001E-3</v>
      </c>
      <c r="Q441" s="3">
        <v>3.6600000000000001E-4</v>
      </c>
      <c r="R441" s="3">
        <v>12.5</v>
      </c>
      <c r="S441" s="3" t="s">
        <v>173</v>
      </c>
      <c r="T441" s="2"/>
      <c r="U441" s="3">
        <v>6.0000000000000002E-5</v>
      </c>
      <c r="V441" s="3" t="s">
        <v>325</v>
      </c>
      <c r="W441" s="3" t="s">
        <v>173</v>
      </c>
      <c r="X441" s="2"/>
      <c r="Y441" s="3" t="s">
        <v>204</v>
      </c>
      <c r="Z441" s="3">
        <v>1.6899999999999998E-2</v>
      </c>
      <c r="AA441" s="3" t="s">
        <v>173</v>
      </c>
      <c r="AB441" s="261" t="s">
        <v>175</v>
      </c>
    </row>
    <row r="442" spans="1:28" ht="13.9" customHeight="1">
      <c r="A442" s="2" t="s">
        <v>1076</v>
      </c>
      <c r="B442" s="2" t="s">
        <v>1077</v>
      </c>
      <c r="C442" s="3" t="s">
        <v>171</v>
      </c>
      <c r="D442" s="3" t="s">
        <v>171</v>
      </c>
      <c r="E442" s="4" t="s">
        <v>178</v>
      </c>
      <c r="F442" s="4" t="s">
        <v>178</v>
      </c>
      <c r="G442" s="10" t="s">
        <v>173</v>
      </c>
      <c r="H442" s="17" t="str">
        <f t="shared" si="25"/>
        <v>NITI</v>
      </c>
      <c r="I442" s="2"/>
      <c r="J442" s="11" t="s">
        <v>173</v>
      </c>
      <c r="K442" s="18" t="str">
        <f t="shared" si="26"/>
        <v>NITI, NV</v>
      </c>
      <c r="L442" s="16" t="s">
        <v>173</v>
      </c>
      <c r="M442" s="20" t="str">
        <f t="shared" si="27"/>
        <v>NITI, NV</v>
      </c>
      <c r="N442" s="8" t="str">
        <f t="shared" si="24"/>
        <v>NITI, NV</v>
      </c>
      <c r="O442" s="2"/>
      <c r="P442" s="3">
        <v>3180000</v>
      </c>
      <c r="Q442" s="3" t="s">
        <v>173</v>
      </c>
      <c r="R442" s="3">
        <v>12.5</v>
      </c>
      <c r="S442" s="3" t="s">
        <v>173</v>
      </c>
      <c r="T442" s="2"/>
      <c r="U442" s="3" t="s">
        <v>173</v>
      </c>
      <c r="V442" s="2"/>
      <c r="W442" s="3" t="s">
        <v>173</v>
      </c>
      <c r="X442" s="2"/>
      <c r="Y442" s="3" t="s">
        <v>171</v>
      </c>
      <c r="Z442" s="3" t="s">
        <v>173</v>
      </c>
      <c r="AA442" s="3" t="s">
        <v>173</v>
      </c>
    </row>
    <row r="443" spans="1:28" ht="13.9" customHeight="1">
      <c r="A443" s="2" t="s">
        <v>1078</v>
      </c>
      <c r="B443" s="2" t="s">
        <v>1079</v>
      </c>
      <c r="C443" s="3" t="s">
        <v>171</v>
      </c>
      <c r="D443" s="3" t="s">
        <v>171</v>
      </c>
      <c r="E443" s="4" t="s">
        <v>178</v>
      </c>
      <c r="F443" s="4" t="s">
        <v>178</v>
      </c>
      <c r="G443" s="10" t="s">
        <v>173</v>
      </c>
      <c r="H443" s="17" t="str">
        <f t="shared" si="25"/>
        <v>NITI</v>
      </c>
      <c r="I443" s="2"/>
      <c r="J443" s="11" t="s">
        <v>173</v>
      </c>
      <c r="K443" s="18" t="str">
        <f t="shared" si="26"/>
        <v>NITI, NV</v>
      </c>
      <c r="L443" s="16" t="s">
        <v>173</v>
      </c>
      <c r="M443" s="20" t="str">
        <f t="shared" si="27"/>
        <v>NITI, NV</v>
      </c>
      <c r="N443" s="8" t="str">
        <f t="shared" si="24"/>
        <v>NITI, NV</v>
      </c>
      <c r="O443" s="2"/>
      <c r="P443" s="3">
        <v>6.6600000000000006E-2</v>
      </c>
      <c r="Q443" s="3">
        <v>1.77</v>
      </c>
      <c r="R443" s="3">
        <v>12.5</v>
      </c>
      <c r="S443" s="3" t="s">
        <v>173</v>
      </c>
      <c r="T443" s="2"/>
      <c r="U443" s="3" t="s">
        <v>173</v>
      </c>
      <c r="V443" s="2"/>
      <c r="W443" s="3" t="s">
        <v>173</v>
      </c>
      <c r="X443" s="2"/>
      <c r="Y443" s="3" t="s">
        <v>171</v>
      </c>
      <c r="Z443" s="3" t="s">
        <v>173</v>
      </c>
      <c r="AA443" s="3" t="s">
        <v>173</v>
      </c>
    </row>
    <row r="444" spans="1:28" ht="13.9" customHeight="1">
      <c r="A444" s="2" t="s">
        <v>1080</v>
      </c>
      <c r="B444" s="2" t="s">
        <v>1081</v>
      </c>
      <c r="C444" s="3" t="s">
        <v>171</v>
      </c>
      <c r="D444" s="3" t="s">
        <v>171</v>
      </c>
      <c r="E444" s="4" t="s">
        <v>178</v>
      </c>
      <c r="F444" s="4" t="s">
        <v>178</v>
      </c>
      <c r="G444" s="10" t="s">
        <v>173</v>
      </c>
      <c r="H444" s="17" t="str">
        <f t="shared" si="25"/>
        <v>NITI</v>
      </c>
      <c r="I444" s="2"/>
      <c r="J444" s="11" t="s">
        <v>173</v>
      </c>
      <c r="K444" s="18" t="str">
        <f t="shared" si="26"/>
        <v>NITI, NV</v>
      </c>
      <c r="L444" s="16" t="s">
        <v>173</v>
      </c>
      <c r="M444" s="20" t="str">
        <f t="shared" si="27"/>
        <v>NITI, NV</v>
      </c>
      <c r="N444" s="8" t="str">
        <f t="shared" si="24"/>
        <v>NITI, NV</v>
      </c>
      <c r="O444" s="2"/>
      <c r="P444" s="3">
        <v>0</v>
      </c>
      <c r="Q444" s="3" t="s">
        <v>173</v>
      </c>
      <c r="R444" s="3">
        <v>12.5</v>
      </c>
      <c r="S444" s="3" t="s">
        <v>173</v>
      </c>
      <c r="T444" s="2"/>
      <c r="U444" s="3" t="s">
        <v>173</v>
      </c>
      <c r="V444" s="2"/>
      <c r="W444" s="3" t="s">
        <v>173</v>
      </c>
      <c r="X444" s="2"/>
      <c r="Y444" s="3" t="s">
        <v>171</v>
      </c>
      <c r="Z444" s="3" t="s">
        <v>173</v>
      </c>
      <c r="AA444" s="3" t="s">
        <v>173</v>
      </c>
    </row>
    <row r="445" spans="1:28" ht="13.9" customHeight="1">
      <c r="A445" s="2" t="s">
        <v>1082</v>
      </c>
      <c r="B445" s="2" t="s">
        <v>1083</v>
      </c>
      <c r="C445" s="3" t="s">
        <v>170</v>
      </c>
      <c r="D445" s="3" t="s">
        <v>170</v>
      </c>
      <c r="E445" s="3" t="s">
        <v>170</v>
      </c>
      <c r="F445" s="3" t="s">
        <v>170</v>
      </c>
      <c r="G445" s="10">
        <v>417</v>
      </c>
      <c r="H445" s="17">
        <f t="shared" si="25"/>
        <v>420</v>
      </c>
      <c r="I445" s="3" t="s">
        <v>194</v>
      </c>
      <c r="J445" s="11">
        <v>13900</v>
      </c>
      <c r="K445" s="18">
        <f t="shared" si="26"/>
        <v>14000</v>
      </c>
      <c r="L445" s="16">
        <v>2420000</v>
      </c>
      <c r="M445" s="20">
        <f t="shared" si="27"/>
        <v>2400000</v>
      </c>
      <c r="N445" s="8">
        <f t="shared" si="24"/>
        <v>5714.2857142857147</v>
      </c>
      <c r="O445" s="3" t="s">
        <v>182</v>
      </c>
      <c r="P445" s="3">
        <v>41700000</v>
      </c>
      <c r="Q445" s="3">
        <v>14700000</v>
      </c>
      <c r="R445" s="3">
        <v>12.5</v>
      </c>
      <c r="S445" s="3">
        <v>1.7</v>
      </c>
      <c r="T445" s="3" t="s">
        <v>183</v>
      </c>
      <c r="U445" s="3" t="s">
        <v>173</v>
      </c>
      <c r="V445" s="2"/>
      <c r="W445" s="3">
        <v>0.4</v>
      </c>
      <c r="X445" s="3" t="s">
        <v>191</v>
      </c>
      <c r="Y445" s="3" t="s">
        <v>171</v>
      </c>
      <c r="Z445" s="3" t="s">
        <v>173</v>
      </c>
      <c r="AA445" s="3">
        <v>417</v>
      </c>
    </row>
    <row r="446" spans="1:28" ht="13.9" customHeight="1">
      <c r="A446" s="2" t="s">
        <v>1084</v>
      </c>
      <c r="B446" s="2" t="s">
        <v>1085</v>
      </c>
      <c r="C446" s="3" t="s">
        <v>171</v>
      </c>
      <c r="D446" s="3" t="s">
        <v>170</v>
      </c>
      <c r="E446" s="4" t="s">
        <v>178</v>
      </c>
      <c r="F446" s="4" t="s">
        <v>178</v>
      </c>
      <c r="G446" s="10">
        <v>2090</v>
      </c>
      <c r="H446" s="17">
        <f t="shared" si="25"/>
        <v>2100</v>
      </c>
      <c r="I446" s="2"/>
      <c r="J446" s="11" t="s">
        <v>173</v>
      </c>
      <c r="K446" s="18" t="str">
        <f t="shared" si="26"/>
        <v>NV</v>
      </c>
      <c r="L446" s="16" t="s">
        <v>173</v>
      </c>
      <c r="M446" s="20" t="str">
        <f t="shared" si="27"/>
        <v>NV</v>
      </c>
      <c r="N446" s="8" t="str">
        <f t="shared" si="24"/>
        <v>NV</v>
      </c>
      <c r="O446" s="2"/>
      <c r="P446" s="3">
        <v>3260000</v>
      </c>
      <c r="Q446" s="3">
        <v>1300000</v>
      </c>
      <c r="R446" s="3">
        <v>12.5</v>
      </c>
      <c r="S446" s="3">
        <v>0.8</v>
      </c>
      <c r="T446" s="3" t="s">
        <v>183</v>
      </c>
      <c r="U446" s="3" t="s">
        <v>173</v>
      </c>
      <c r="V446" s="2"/>
      <c r="W446" s="3">
        <v>2</v>
      </c>
      <c r="X446" s="3" t="s">
        <v>199</v>
      </c>
      <c r="Y446" s="3" t="s">
        <v>171</v>
      </c>
      <c r="Z446" s="3" t="s">
        <v>173</v>
      </c>
      <c r="AA446" s="3">
        <v>2090</v>
      </c>
    </row>
    <row r="447" spans="1:28" ht="13.9" customHeight="1">
      <c r="A447" s="2" t="s">
        <v>1086</v>
      </c>
      <c r="B447" s="2" t="s">
        <v>1087</v>
      </c>
      <c r="C447" s="3" t="s">
        <v>170</v>
      </c>
      <c r="D447" s="3" t="s">
        <v>171</v>
      </c>
      <c r="E447" s="4" t="s">
        <v>172</v>
      </c>
      <c r="F447" s="4" t="s">
        <v>172</v>
      </c>
      <c r="G447" s="10" t="s">
        <v>173</v>
      </c>
      <c r="H447" s="17" t="str">
        <f t="shared" si="25"/>
        <v>NITI</v>
      </c>
      <c r="I447" s="2"/>
      <c r="J447" s="11" t="s">
        <v>173</v>
      </c>
      <c r="K447" s="18" t="str">
        <f t="shared" si="26"/>
        <v>NITI</v>
      </c>
      <c r="L447" s="16" t="s">
        <v>173</v>
      </c>
      <c r="M447" s="20" t="str">
        <f t="shared" si="27"/>
        <v>NITI</v>
      </c>
      <c r="N447" s="8" t="str">
        <f t="shared" si="24"/>
        <v>NITI</v>
      </c>
      <c r="O447" s="2"/>
      <c r="P447" s="3">
        <v>499</v>
      </c>
      <c r="Q447" s="3">
        <v>499</v>
      </c>
      <c r="R447" s="3">
        <v>12.5</v>
      </c>
      <c r="S447" s="3" t="s">
        <v>173</v>
      </c>
      <c r="T447" s="2"/>
      <c r="U447" s="3" t="s">
        <v>173</v>
      </c>
      <c r="V447" s="2"/>
      <c r="W447" s="3" t="s">
        <v>173</v>
      </c>
      <c r="X447" s="2"/>
      <c r="Y447" s="3" t="s">
        <v>171</v>
      </c>
      <c r="Z447" s="3" t="s">
        <v>173</v>
      </c>
      <c r="AA447" s="3" t="s">
        <v>173</v>
      </c>
    </row>
    <row r="448" spans="1:28" ht="13.9" customHeight="1">
      <c r="A448" s="2" t="s">
        <v>1088</v>
      </c>
      <c r="B448" s="2" t="s">
        <v>1089</v>
      </c>
      <c r="C448" s="3" t="s">
        <v>170</v>
      </c>
      <c r="D448" s="3" t="s">
        <v>170</v>
      </c>
      <c r="E448" s="3" t="s">
        <v>170</v>
      </c>
      <c r="F448" s="3" t="s">
        <v>170</v>
      </c>
      <c r="G448" s="10">
        <v>209</v>
      </c>
      <c r="H448" s="17">
        <f t="shared" si="25"/>
        <v>210</v>
      </c>
      <c r="I448" s="3" t="s">
        <v>194</v>
      </c>
      <c r="J448" s="11">
        <v>6950</v>
      </c>
      <c r="K448" s="18">
        <f t="shared" si="26"/>
        <v>7000</v>
      </c>
      <c r="L448" s="16">
        <v>1370000</v>
      </c>
      <c r="M448" s="20">
        <f t="shared" si="27"/>
        <v>1400000</v>
      </c>
      <c r="N448" s="8">
        <f t="shared" si="24"/>
        <v>6666.666666666667</v>
      </c>
      <c r="O448" s="3" t="s">
        <v>182</v>
      </c>
      <c r="P448" s="3">
        <v>147000000</v>
      </c>
      <c r="Q448" s="3">
        <v>152000000</v>
      </c>
      <c r="R448" s="3">
        <v>12.5</v>
      </c>
      <c r="S448" s="3">
        <v>2</v>
      </c>
      <c r="T448" s="3" t="s">
        <v>183</v>
      </c>
      <c r="U448" s="3" t="s">
        <v>173</v>
      </c>
      <c r="V448" s="2"/>
      <c r="W448" s="3">
        <v>0.2</v>
      </c>
      <c r="X448" s="3" t="s">
        <v>207</v>
      </c>
      <c r="Y448" s="3" t="s">
        <v>171</v>
      </c>
      <c r="Z448" s="3" t="s">
        <v>173</v>
      </c>
      <c r="AA448" s="3">
        <v>209</v>
      </c>
    </row>
    <row r="449" spans="1:28" ht="13.9" customHeight="1">
      <c r="A449" s="2" t="s">
        <v>1090</v>
      </c>
      <c r="B449" s="2" t="s">
        <v>1091</v>
      </c>
      <c r="C449" s="3" t="s">
        <v>171</v>
      </c>
      <c r="D449" s="3" t="s">
        <v>171</v>
      </c>
      <c r="E449" s="4" t="s">
        <v>178</v>
      </c>
      <c r="F449" s="4" t="s">
        <v>178</v>
      </c>
      <c r="G449" s="10" t="s">
        <v>173</v>
      </c>
      <c r="H449" s="17" t="str">
        <f t="shared" si="25"/>
        <v>NITI</v>
      </c>
      <c r="I449" s="2"/>
      <c r="J449" s="11" t="s">
        <v>173</v>
      </c>
      <c r="K449" s="18" t="str">
        <f t="shared" si="26"/>
        <v>NITI, NV</v>
      </c>
      <c r="L449" s="16" t="s">
        <v>173</v>
      </c>
      <c r="M449" s="20" t="str">
        <f t="shared" si="27"/>
        <v>NITI, NV</v>
      </c>
      <c r="N449" s="8" t="str">
        <f t="shared" si="24"/>
        <v>NITI, NV</v>
      </c>
      <c r="O449" s="2"/>
      <c r="P449" s="3">
        <v>88400</v>
      </c>
      <c r="Q449" s="3">
        <v>14200</v>
      </c>
      <c r="R449" s="3">
        <v>12.5</v>
      </c>
      <c r="S449" s="3" t="s">
        <v>173</v>
      </c>
      <c r="T449" s="2"/>
      <c r="U449" s="3" t="s">
        <v>173</v>
      </c>
      <c r="V449" s="2"/>
      <c r="W449" s="3" t="s">
        <v>173</v>
      </c>
      <c r="X449" s="2"/>
      <c r="Y449" s="3" t="s">
        <v>171</v>
      </c>
      <c r="Z449" s="3" t="s">
        <v>173</v>
      </c>
      <c r="AA449" s="3" t="s">
        <v>173</v>
      </c>
    </row>
    <row r="450" spans="1:28" ht="13.9" customHeight="1">
      <c r="A450" s="2" t="s">
        <v>1092</v>
      </c>
      <c r="B450" s="2" t="s">
        <v>1093</v>
      </c>
      <c r="C450" s="3" t="s">
        <v>171</v>
      </c>
      <c r="D450" s="3" t="s">
        <v>171</v>
      </c>
      <c r="E450" s="4" t="s">
        <v>178</v>
      </c>
      <c r="F450" s="4" t="s">
        <v>178</v>
      </c>
      <c r="G450" s="10" t="s">
        <v>173</v>
      </c>
      <c r="H450" s="17" t="str">
        <f t="shared" si="25"/>
        <v>NITI</v>
      </c>
      <c r="I450" s="2"/>
      <c r="J450" s="11" t="s">
        <v>173</v>
      </c>
      <c r="K450" s="18" t="str">
        <f t="shared" si="26"/>
        <v>NITI, NV</v>
      </c>
      <c r="L450" s="16" t="s">
        <v>173</v>
      </c>
      <c r="M450" s="20" t="str">
        <f t="shared" si="27"/>
        <v>NITI, NV</v>
      </c>
      <c r="N450" s="8" t="str">
        <f t="shared" si="24"/>
        <v>NITI, NV</v>
      </c>
      <c r="O450" s="2"/>
      <c r="P450" s="3">
        <v>7.3800000000000004E-2</v>
      </c>
      <c r="Q450" s="3">
        <v>7.3700000000000002E-2</v>
      </c>
      <c r="R450" s="3">
        <v>12.5</v>
      </c>
      <c r="S450" s="3" t="s">
        <v>173</v>
      </c>
      <c r="T450" s="2"/>
      <c r="U450" s="3" t="s">
        <v>173</v>
      </c>
      <c r="V450" s="2"/>
      <c r="W450" s="3" t="s">
        <v>173</v>
      </c>
      <c r="X450" s="2"/>
      <c r="Y450" s="3" t="s">
        <v>171</v>
      </c>
      <c r="Z450" s="3" t="s">
        <v>173</v>
      </c>
      <c r="AA450" s="3" t="s">
        <v>173</v>
      </c>
    </row>
    <row r="451" spans="1:28" ht="13.9" customHeight="1">
      <c r="A451" s="2" t="s">
        <v>1094</v>
      </c>
      <c r="B451" s="2" t="s">
        <v>232</v>
      </c>
      <c r="C451" s="3" t="s">
        <v>170</v>
      </c>
      <c r="D451" s="3" t="s">
        <v>170</v>
      </c>
      <c r="E451" s="2"/>
      <c r="F451" s="3" t="s">
        <v>170</v>
      </c>
      <c r="G451" s="10">
        <v>313</v>
      </c>
      <c r="H451" s="17">
        <f t="shared" si="25"/>
        <v>310</v>
      </c>
      <c r="I451" s="3" t="s">
        <v>194</v>
      </c>
      <c r="J451" s="11" t="s">
        <v>173</v>
      </c>
      <c r="K451" s="18" t="str">
        <f t="shared" si="26"/>
        <v>NV</v>
      </c>
      <c r="L451" s="16">
        <v>765</v>
      </c>
      <c r="M451" s="20">
        <f t="shared" si="27"/>
        <v>770</v>
      </c>
      <c r="N451" s="8">
        <f t="shared" si="24"/>
        <v>2.4838709677419355</v>
      </c>
      <c r="O451" s="3" t="s">
        <v>182</v>
      </c>
      <c r="P451" s="3" t="s">
        <v>173</v>
      </c>
      <c r="Q451" s="3">
        <v>4250000</v>
      </c>
      <c r="R451" s="3">
        <v>12.5</v>
      </c>
      <c r="S451" s="3" t="s">
        <v>173</v>
      </c>
      <c r="T451" s="2"/>
      <c r="U451" s="3" t="s">
        <v>173</v>
      </c>
      <c r="V451" s="2"/>
      <c r="W451" s="3">
        <v>0.3</v>
      </c>
      <c r="X451" s="3" t="s">
        <v>269</v>
      </c>
      <c r="Y451" s="3" t="s">
        <v>171</v>
      </c>
      <c r="Z451" s="3" t="s">
        <v>173</v>
      </c>
      <c r="AA451" s="3">
        <v>313</v>
      </c>
      <c r="AB451" s="261" t="s">
        <v>103</v>
      </c>
    </row>
    <row r="452" spans="1:28" ht="13.9" customHeight="1">
      <c r="A452" s="2" t="s">
        <v>1095</v>
      </c>
      <c r="B452" s="2" t="s">
        <v>1096</v>
      </c>
      <c r="C452" s="3" t="s">
        <v>171</v>
      </c>
      <c r="D452" s="3" t="s">
        <v>171</v>
      </c>
      <c r="E452" s="4" t="s">
        <v>178</v>
      </c>
      <c r="F452" s="4" t="s">
        <v>178</v>
      </c>
      <c r="G452" s="10" t="s">
        <v>173</v>
      </c>
      <c r="H452" s="17" t="str">
        <f t="shared" si="25"/>
        <v>NITI</v>
      </c>
      <c r="I452" s="2"/>
      <c r="J452" s="11" t="s">
        <v>173</v>
      </c>
      <c r="K452" s="18" t="str">
        <f t="shared" si="26"/>
        <v>NITI, NV</v>
      </c>
      <c r="L452" s="16" t="s">
        <v>173</v>
      </c>
      <c r="M452" s="20" t="str">
        <f t="shared" si="27"/>
        <v>NITI, NV</v>
      </c>
      <c r="N452" s="8" t="str">
        <f t="shared" si="24"/>
        <v>NITI, NV</v>
      </c>
      <c r="O452" s="2"/>
      <c r="P452" s="3">
        <v>1.74</v>
      </c>
      <c r="Q452" s="3">
        <v>1.93</v>
      </c>
      <c r="R452" s="3">
        <v>12.5</v>
      </c>
      <c r="S452" s="3" t="s">
        <v>173</v>
      </c>
      <c r="T452" s="2"/>
      <c r="U452" s="3" t="s">
        <v>173</v>
      </c>
      <c r="V452" s="2"/>
      <c r="W452" s="3" t="s">
        <v>173</v>
      </c>
      <c r="X452" s="2"/>
      <c r="Y452" s="3" t="s">
        <v>171</v>
      </c>
      <c r="Z452" s="3" t="s">
        <v>173</v>
      </c>
      <c r="AA452" s="3" t="s">
        <v>173</v>
      </c>
    </row>
    <row r="453" spans="1:28" ht="13.9" customHeight="1">
      <c r="A453" s="2" t="s">
        <v>1097</v>
      </c>
      <c r="B453" s="2" t="s">
        <v>1098</v>
      </c>
      <c r="C453" s="3" t="s">
        <v>171</v>
      </c>
      <c r="D453" s="3" t="s">
        <v>171</v>
      </c>
      <c r="E453" s="4" t="s">
        <v>178</v>
      </c>
      <c r="F453" s="4" t="s">
        <v>178</v>
      </c>
      <c r="G453" s="10" t="s">
        <v>173</v>
      </c>
      <c r="H453" s="17" t="str">
        <f t="shared" si="25"/>
        <v>NITI</v>
      </c>
      <c r="I453" s="2"/>
      <c r="J453" s="11" t="s">
        <v>173</v>
      </c>
      <c r="K453" s="18" t="str">
        <f t="shared" si="26"/>
        <v>NITI, NV</v>
      </c>
      <c r="L453" s="16" t="s">
        <v>173</v>
      </c>
      <c r="M453" s="20" t="str">
        <f t="shared" si="27"/>
        <v>NITI, NV</v>
      </c>
      <c r="N453" s="8" t="str">
        <f t="shared" ref="N453:N516" si="28">IF(ISNUMBER(M453)=TRUE, M453/H453, M453)</f>
        <v>NITI, NV</v>
      </c>
      <c r="O453" s="2"/>
      <c r="P453" s="3">
        <v>455000</v>
      </c>
      <c r="Q453" s="3">
        <v>56600000</v>
      </c>
      <c r="R453" s="3">
        <v>12.5</v>
      </c>
      <c r="S453" s="3">
        <v>2.7</v>
      </c>
      <c r="T453" s="3" t="s">
        <v>174</v>
      </c>
      <c r="U453" s="3" t="s">
        <v>173</v>
      </c>
      <c r="V453" s="2"/>
      <c r="W453" s="3" t="s">
        <v>173</v>
      </c>
      <c r="X453" s="2"/>
      <c r="Y453" s="3" t="s">
        <v>171</v>
      </c>
      <c r="Z453" s="3" t="s">
        <v>173</v>
      </c>
      <c r="AA453" s="3" t="s">
        <v>173</v>
      </c>
    </row>
    <row r="454" spans="1:28" ht="13.9" customHeight="1">
      <c r="A454" s="2" t="s">
        <v>1099</v>
      </c>
      <c r="B454" s="2" t="s">
        <v>1100</v>
      </c>
      <c r="C454" s="3" t="s">
        <v>228</v>
      </c>
      <c r="D454" s="3" t="s">
        <v>171</v>
      </c>
      <c r="E454" s="4" t="s">
        <v>178</v>
      </c>
      <c r="F454" s="4" t="s">
        <v>178</v>
      </c>
      <c r="G454" s="10" t="s">
        <v>173</v>
      </c>
      <c r="H454" s="17" t="str">
        <f t="shared" ref="H454:H517" si="29">IF(ISNUMBER(G454),ROUND(G454,2-(1+INT(LOG10(G454)))),"NITI")</f>
        <v>NITI</v>
      </c>
      <c r="I454" s="2"/>
      <c r="J454" s="11" t="s">
        <v>173</v>
      </c>
      <c r="K454" s="18" t="str">
        <f t="shared" ref="K454:K517" si="30">IF(ISNUMBER(J454),ROUND(J454,2-(1+INT(LOG10(J454)))),IF(AND(NOT($C454="Yes"),$D454="No"), "NITI, NV",IF(AND($C454="Yes",$D454="No"),"NITI","NV")))</f>
        <v>NITI, NV</v>
      </c>
      <c r="L454" s="16" t="s">
        <v>173</v>
      </c>
      <c r="M454" s="20" t="str">
        <f t="shared" ref="M454:M517" si="31">IF(ISNUMBER(L454),ROUND(L454,2-(1+INT(LOG10(L454)))),IF(AND(NOT($C454="Yes"),$D454="No"), "NITI, NV",IF(AND($C454="Yes",$D454="No"),"NITI","NV")))</f>
        <v>NITI, NV</v>
      </c>
      <c r="N454" s="8" t="str">
        <f t="shared" si="28"/>
        <v>NITI, NV</v>
      </c>
      <c r="O454" s="2"/>
      <c r="P454" s="3" t="s">
        <v>173</v>
      </c>
      <c r="Q454" s="3" t="s">
        <v>173</v>
      </c>
      <c r="R454" s="3">
        <v>12.5</v>
      </c>
      <c r="S454" s="3" t="s">
        <v>173</v>
      </c>
      <c r="T454" s="2"/>
      <c r="U454" s="3" t="s">
        <v>173</v>
      </c>
      <c r="V454" s="2"/>
      <c r="W454" s="3" t="s">
        <v>173</v>
      </c>
      <c r="X454" s="2"/>
      <c r="Y454" s="3" t="s">
        <v>171</v>
      </c>
      <c r="Z454" s="3" t="s">
        <v>173</v>
      </c>
      <c r="AA454" s="3" t="s">
        <v>173</v>
      </c>
    </row>
    <row r="455" spans="1:28" ht="13.9" customHeight="1">
      <c r="A455" s="2" t="s">
        <v>1101</v>
      </c>
      <c r="B455" s="2" t="s">
        <v>1102</v>
      </c>
      <c r="C455" s="3" t="s">
        <v>228</v>
      </c>
      <c r="D455" s="3" t="s">
        <v>171</v>
      </c>
      <c r="E455" s="4" t="s">
        <v>178</v>
      </c>
      <c r="F455" s="4" t="s">
        <v>178</v>
      </c>
      <c r="G455" s="10" t="s">
        <v>173</v>
      </c>
      <c r="H455" s="17" t="str">
        <f t="shared" si="29"/>
        <v>NITI</v>
      </c>
      <c r="I455" s="2"/>
      <c r="J455" s="11" t="s">
        <v>173</v>
      </c>
      <c r="K455" s="18" t="str">
        <f t="shared" si="30"/>
        <v>NITI, NV</v>
      </c>
      <c r="L455" s="16" t="s">
        <v>173</v>
      </c>
      <c r="M455" s="20" t="str">
        <f t="shared" si="31"/>
        <v>NITI, NV</v>
      </c>
      <c r="N455" s="8" t="str">
        <f t="shared" si="28"/>
        <v>NITI, NV</v>
      </c>
      <c r="O455" s="2"/>
      <c r="P455" s="3" t="s">
        <v>173</v>
      </c>
      <c r="Q455" s="3" t="s">
        <v>173</v>
      </c>
      <c r="R455" s="3">
        <v>12.5</v>
      </c>
      <c r="S455" s="3" t="s">
        <v>173</v>
      </c>
      <c r="T455" s="2"/>
      <c r="U455" s="3" t="s">
        <v>173</v>
      </c>
      <c r="V455" s="2"/>
      <c r="W455" s="3" t="s">
        <v>173</v>
      </c>
      <c r="X455" s="2"/>
      <c r="Y455" s="3" t="s">
        <v>171</v>
      </c>
      <c r="Z455" s="3" t="s">
        <v>173</v>
      </c>
      <c r="AA455" s="3" t="s">
        <v>173</v>
      </c>
    </row>
    <row r="456" spans="1:28" ht="13.9" customHeight="1">
      <c r="A456" s="2" t="s">
        <v>1103</v>
      </c>
      <c r="B456" s="2" t="s">
        <v>1104</v>
      </c>
      <c r="C456" s="3" t="s">
        <v>228</v>
      </c>
      <c r="D456" s="3" t="s">
        <v>171</v>
      </c>
      <c r="E456" s="4" t="s">
        <v>178</v>
      </c>
      <c r="F456" s="4" t="s">
        <v>178</v>
      </c>
      <c r="G456" s="10" t="s">
        <v>173</v>
      </c>
      <c r="H456" s="17" t="str">
        <f t="shared" si="29"/>
        <v>NITI</v>
      </c>
      <c r="I456" s="2"/>
      <c r="J456" s="11" t="s">
        <v>173</v>
      </c>
      <c r="K456" s="18" t="str">
        <f t="shared" si="30"/>
        <v>NITI, NV</v>
      </c>
      <c r="L456" s="16" t="s">
        <v>173</v>
      </c>
      <c r="M456" s="20" t="str">
        <f t="shared" si="31"/>
        <v>NITI, NV</v>
      </c>
      <c r="N456" s="8" t="str">
        <f t="shared" si="28"/>
        <v>NITI, NV</v>
      </c>
      <c r="O456" s="2"/>
      <c r="P456" s="3" t="s">
        <v>173</v>
      </c>
      <c r="Q456" s="3" t="s">
        <v>173</v>
      </c>
      <c r="R456" s="3">
        <v>12.5</v>
      </c>
      <c r="S456" s="3" t="s">
        <v>173</v>
      </c>
      <c r="T456" s="2"/>
      <c r="U456" s="3" t="s">
        <v>173</v>
      </c>
      <c r="V456" s="2"/>
      <c r="W456" s="3" t="s">
        <v>173</v>
      </c>
      <c r="X456" s="2"/>
      <c r="Y456" s="3" t="s">
        <v>171</v>
      </c>
      <c r="Z456" s="3" t="s">
        <v>173</v>
      </c>
      <c r="AA456" s="3" t="s">
        <v>173</v>
      </c>
    </row>
    <row r="457" spans="1:28" ht="13.9" customHeight="1">
      <c r="A457" s="2" t="s">
        <v>1105</v>
      </c>
      <c r="B457" s="2" t="s">
        <v>1106</v>
      </c>
      <c r="C457" s="3" t="s">
        <v>228</v>
      </c>
      <c r="D457" s="3" t="s">
        <v>171</v>
      </c>
      <c r="E457" s="4" t="s">
        <v>178</v>
      </c>
      <c r="F457" s="4" t="s">
        <v>178</v>
      </c>
      <c r="G457" s="10" t="s">
        <v>173</v>
      </c>
      <c r="H457" s="17" t="str">
        <f t="shared" si="29"/>
        <v>NITI</v>
      </c>
      <c r="I457" s="2"/>
      <c r="J457" s="11" t="s">
        <v>173</v>
      </c>
      <c r="K457" s="18" t="str">
        <f t="shared" si="30"/>
        <v>NITI, NV</v>
      </c>
      <c r="L457" s="16" t="s">
        <v>173</v>
      </c>
      <c r="M457" s="20" t="str">
        <f t="shared" si="31"/>
        <v>NITI, NV</v>
      </c>
      <c r="N457" s="8" t="str">
        <f t="shared" si="28"/>
        <v>NITI, NV</v>
      </c>
      <c r="O457" s="2"/>
      <c r="P457" s="3" t="s">
        <v>173</v>
      </c>
      <c r="Q457" s="3" t="s">
        <v>173</v>
      </c>
      <c r="R457" s="3">
        <v>12.5</v>
      </c>
      <c r="S457" s="3" t="s">
        <v>173</v>
      </c>
      <c r="T457" s="2"/>
      <c r="U457" s="3" t="s">
        <v>173</v>
      </c>
      <c r="V457" s="2"/>
      <c r="W457" s="3" t="s">
        <v>173</v>
      </c>
      <c r="X457" s="2"/>
      <c r="Y457" s="3" t="s">
        <v>171</v>
      </c>
      <c r="Z457" s="3" t="s">
        <v>173</v>
      </c>
      <c r="AA457" s="3" t="s">
        <v>173</v>
      </c>
    </row>
    <row r="458" spans="1:28" ht="13.9" customHeight="1">
      <c r="A458" s="2" t="s">
        <v>1107</v>
      </c>
      <c r="B458" s="2" t="s">
        <v>1108</v>
      </c>
      <c r="C458" s="3" t="s">
        <v>228</v>
      </c>
      <c r="D458" s="3" t="s">
        <v>171</v>
      </c>
      <c r="E458" s="4" t="s">
        <v>178</v>
      </c>
      <c r="F458" s="4" t="s">
        <v>178</v>
      </c>
      <c r="G458" s="10" t="s">
        <v>173</v>
      </c>
      <c r="H458" s="17" t="str">
        <f t="shared" si="29"/>
        <v>NITI</v>
      </c>
      <c r="I458" s="2"/>
      <c r="J458" s="11" t="s">
        <v>173</v>
      </c>
      <c r="K458" s="18" t="str">
        <f t="shared" si="30"/>
        <v>NITI, NV</v>
      </c>
      <c r="L458" s="16" t="s">
        <v>173</v>
      </c>
      <c r="M458" s="20" t="str">
        <f t="shared" si="31"/>
        <v>NITI, NV</v>
      </c>
      <c r="N458" s="8" t="str">
        <f t="shared" si="28"/>
        <v>NITI, NV</v>
      </c>
      <c r="O458" s="2"/>
      <c r="P458" s="3" t="s">
        <v>173</v>
      </c>
      <c r="Q458" s="3" t="s">
        <v>173</v>
      </c>
      <c r="R458" s="3">
        <v>12.5</v>
      </c>
      <c r="S458" s="3" t="s">
        <v>173</v>
      </c>
      <c r="T458" s="2"/>
      <c r="U458" s="3" t="s">
        <v>173</v>
      </c>
      <c r="V458" s="2"/>
      <c r="W458" s="3" t="s">
        <v>173</v>
      </c>
      <c r="X458" s="2"/>
      <c r="Y458" s="3" t="s">
        <v>171</v>
      </c>
      <c r="Z458" s="3" t="s">
        <v>173</v>
      </c>
      <c r="AA458" s="3" t="s">
        <v>173</v>
      </c>
    </row>
    <row r="459" spans="1:28" ht="13.9" customHeight="1">
      <c r="A459" s="2" t="s">
        <v>1109</v>
      </c>
      <c r="B459" s="2" t="s">
        <v>1110</v>
      </c>
      <c r="C459" s="3" t="s">
        <v>228</v>
      </c>
      <c r="D459" s="3" t="s">
        <v>170</v>
      </c>
      <c r="E459" s="4" t="s">
        <v>178</v>
      </c>
      <c r="F459" s="4" t="s">
        <v>178</v>
      </c>
      <c r="G459" s="10">
        <v>0.23400000000000001</v>
      </c>
      <c r="H459" s="17">
        <f t="shared" si="29"/>
        <v>0.23</v>
      </c>
      <c r="I459" s="2"/>
      <c r="J459" s="11" t="s">
        <v>173</v>
      </c>
      <c r="K459" s="18" t="str">
        <f t="shared" si="30"/>
        <v>NV</v>
      </c>
      <c r="L459" s="16" t="s">
        <v>173</v>
      </c>
      <c r="M459" s="20" t="str">
        <f t="shared" si="31"/>
        <v>NV</v>
      </c>
      <c r="N459" s="8" t="str">
        <f t="shared" si="28"/>
        <v>NV</v>
      </c>
      <c r="O459" s="2"/>
      <c r="P459" s="3" t="s">
        <v>173</v>
      </c>
      <c r="Q459" s="3" t="s">
        <v>173</v>
      </c>
      <c r="R459" s="3">
        <v>12.5</v>
      </c>
      <c r="S459" s="3" t="s">
        <v>173</v>
      </c>
      <c r="T459" s="2"/>
      <c r="U459" s="3">
        <v>1.2E-5</v>
      </c>
      <c r="V459" s="3" t="s">
        <v>199</v>
      </c>
      <c r="W459" s="3" t="s">
        <v>173</v>
      </c>
      <c r="X459" s="2"/>
      <c r="Y459" s="3" t="s">
        <v>171</v>
      </c>
      <c r="Z459" s="3">
        <v>0.23400000000000001</v>
      </c>
      <c r="AA459" s="3" t="s">
        <v>173</v>
      </c>
    </row>
    <row r="460" spans="1:28" ht="13.9" customHeight="1">
      <c r="A460" s="2" t="s">
        <v>1111</v>
      </c>
      <c r="B460" s="2" t="s">
        <v>1112</v>
      </c>
      <c r="C460" s="3" t="s">
        <v>171</v>
      </c>
      <c r="D460" s="3" t="s">
        <v>170</v>
      </c>
      <c r="E460" s="4" t="s">
        <v>178</v>
      </c>
      <c r="F460" s="4" t="s">
        <v>178</v>
      </c>
      <c r="G460" s="10">
        <v>3.5099999999999999E-2</v>
      </c>
      <c r="H460" s="17">
        <f t="shared" si="29"/>
        <v>3.5000000000000003E-2</v>
      </c>
      <c r="I460" s="2"/>
      <c r="J460" s="11" t="s">
        <v>173</v>
      </c>
      <c r="K460" s="18" t="str">
        <f t="shared" si="30"/>
        <v>NV</v>
      </c>
      <c r="L460" s="16" t="s">
        <v>173</v>
      </c>
      <c r="M460" s="20" t="str">
        <f t="shared" si="31"/>
        <v>NV</v>
      </c>
      <c r="N460" s="8" t="str">
        <f t="shared" si="28"/>
        <v>NV</v>
      </c>
      <c r="O460" s="2"/>
      <c r="P460" s="3">
        <v>12700</v>
      </c>
      <c r="Q460" s="3" t="s">
        <v>173</v>
      </c>
      <c r="R460" s="3">
        <v>12.5</v>
      </c>
      <c r="S460" s="3" t="s">
        <v>173</v>
      </c>
      <c r="T460" s="2"/>
      <c r="U460" s="3">
        <v>8.0000000000000007E-5</v>
      </c>
      <c r="V460" s="3" t="s">
        <v>199</v>
      </c>
      <c r="W460" s="3" t="s">
        <v>173</v>
      </c>
      <c r="X460" s="2"/>
      <c r="Y460" s="3" t="s">
        <v>171</v>
      </c>
      <c r="Z460" s="3">
        <v>3.5099999999999999E-2</v>
      </c>
      <c r="AA460" s="3" t="s">
        <v>173</v>
      </c>
    </row>
    <row r="461" spans="1:28" ht="13.9" customHeight="1">
      <c r="A461" s="2" t="s">
        <v>1113</v>
      </c>
      <c r="B461" s="2" t="s">
        <v>1114</v>
      </c>
      <c r="C461" s="3" t="s">
        <v>171</v>
      </c>
      <c r="D461" s="3" t="s">
        <v>170</v>
      </c>
      <c r="E461" s="4" t="s">
        <v>178</v>
      </c>
      <c r="F461" s="4" t="s">
        <v>178</v>
      </c>
      <c r="G461" s="10">
        <v>0.255</v>
      </c>
      <c r="H461" s="17">
        <f t="shared" si="29"/>
        <v>0.26</v>
      </c>
      <c r="I461" s="2"/>
      <c r="J461" s="11" t="s">
        <v>173</v>
      </c>
      <c r="K461" s="18" t="str">
        <f t="shared" si="30"/>
        <v>NV</v>
      </c>
      <c r="L461" s="16" t="s">
        <v>173</v>
      </c>
      <c r="M461" s="20" t="str">
        <f t="shared" si="31"/>
        <v>NV</v>
      </c>
      <c r="N461" s="8" t="str">
        <f t="shared" si="28"/>
        <v>NV</v>
      </c>
      <c r="O461" s="2"/>
      <c r="P461" s="3">
        <v>1.29E-2</v>
      </c>
      <c r="Q461" s="3" t="s">
        <v>173</v>
      </c>
      <c r="R461" s="3">
        <v>12.5</v>
      </c>
      <c r="S461" s="3" t="s">
        <v>173</v>
      </c>
      <c r="T461" s="2"/>
      <c r="U461" s="3">
        <v>1.1E-5</v>
      </c>
      <c r="V461" s="3" t="s">
        <v>199</v>
      </c>
      <c r="W461" s="3" t="s">
        <v>173</v>
      </c>
      <c r="X461" s="2"/>
      <c r="Y461" s="3" t="s">
        <v>171</v>
      </c>
      <c r="Z461" s="3">
        <v>0.255</v>
      </c>
      <c r="AA461" s="3" t="s">
        <v>173</v>
      </c>
    </row>
    <row r="462" spans="1:28" ht="13.9" customHeight="1">
      <c r="A462" s="2" t="s">
        <v>1115</v>
      </c>
      <c r="B462" s="2" t="s">
        <v>1116</v>
      </c>
      <c r="C462" s="3" t="s">
        <v>170</v>
      </c>
      <c r="D462" s="3" t="s">
        <v>171</v>
      </c>
      <c r="E462" s="4" t="s">
        <v>172</v>
      </c>
      <c r="F462" s="4" t="s">
        <v>172</v>
      </c>
      <c r="G462" s="10" t="s">
        <v>173</v>
      </c>
      <c r="H462" s="17" t="str">
        <f t="shared" si="29"/>
        <v>NITI</v>
      </c>
      <c r="I462" s="2"/>
      <c r="J462" s="11" t="s">
        <v>173</v>
      </c>
      <c r="K462" s="18" t="str">
        <f t="shared" si="30"/>
        <v>NITI</v>
      </c>
      <c r="L462" s="16" t="s">
        <v>173</v>
      </c>
      <c r="M462" s="20" t="str">
        <f t="shared" si="31"/>
        <v>NITI</v>
      </c>
      <c r="N462" s="8" t="str">
        <f t="shared" si="28"/>
        <v>NITI</v>
      </c>
      <c r="O462" s="2"/>
      <c r="P462" s="3">
        <v>6470000</v>
      </c>
      <c r="Q462" s="3">
        <v>1910000</v>
      </c>
      <c r="R462" s="3">
        <v>12.5</v>
      </c>
      <c r="S462" s="3" t="s">
        <v>173</v>
      </c>
      <c r="T462" s="2"/>
      <c r="U462" s="3" t="s">
        <v>173</v>
      </c>
      <c r="V462" s="2"/>
      <c r="W462" s="3" t="s">
        <v>173</v>
      </c>
      <c r="X462" s="2"/>
      <c r="Y462" s="3" t="s">
        <v>171</v>
      </c>
      <c r="Z462" s="3" t="s">
        <v>173</v>
      </c>
      <c r="AA462" s="3" t="s">
        <v>173</v>
      </c>
    </row>
    <row r="463" spans="1:28" ht="13.9" customHeight="1">
      <c r="A463" s="2" t="s">
        <v>1117</v>
      </c>
      <c r="B463" s="2" t="s">
        <v>1118</v>
      </c>
      <c r="C463" s="3" t="s">
        <v>171</v>
      </c>
      <c r="D463" s="3" t="s">
        <v>171</v>
      </c>
      <c r="E463" s="4" t="s">
        <v>178</v>
      </c>
      <c r="F463" s="4" t="s">
        <v>178</v>
      </c>
      <c r="G463" s="10" t="s">
        <v>173</v>
      </c>
      <c r="H463" s="17" t="str">
        <f t="shared" si="29"/>
        <v>NITI</v>
      </c>
      <c r="I463" s="2"/>
      <c r="J463" s="11" t="s">
        <v>173</v>
      </c>
      <c r="K463" s="18" t="str">
        <f t="shared" si="30"/>
        <v>NITI, NV</v>
      </c>
      <c r="L463" s="16" t="s">
        <v>173</v>
      </c>
      <c r="M463" s="20" t="str">
        <f t="shared" si="31"/>
        <v>NITI, NV</v>
      </c>
      <c r="N463" s="8" t="str">
        <f t="shared" si="28"/>
        <v>NITI, NV</v>
      </c>
      <c r="O463" s="2"/>
      <c r="P463" s="3">
        <v>19.2</v>
      </c>
      <c r="Q463" s="3">
        <v>19.2</v>
      </c>
      <c r="R463" s="3">
        <v>12.5</v>
      </c>
      <c r="S463" s="3" t="s">
        <v>173</v>
      </c>
      <c r="T463" s="2"/>
      <c r="U463" s="3" t="s">
        <v>173</v>
      </c>
      <c r="V463" s="2"/>
      <c r="W463" s="3" t="s">
        <v>173</v>
      </c>
      <c r="X463" s="2"/>
      <c r="Y463" s="3" t="s">
        <v>171</v>
      </c>
      <c r="Z463" s="3" t="s">
        <v>173</v>
      </c>
      <c r="AA463" s="3" t="s">
        <v>173</v>
      </c>
    </row>
    <row r="464" spans="1:28" ht="13.9" customHeight="1">
      <c r="A464" s="2" t="s">
        <v>1119</v>
      </c>
      <c r="B464" s="2" t="s">
        <v>1120</v>
      </c>
      <c r="C464" s="3" t="s">
        <v>228</v>
      </c>
      <c r="D464" s="3" t="s">
        <v>171</v>
      </c>
      <c r="E464" s="4" t="s">
        <v>178</v>
      </c>
      <c r="F464" s="4" t="s">
        <v>178</v>
      </c>
      <c r="G464" s="10" t="s">
        <v>173</v>
      </c>
      <c r="H464" s="17" t="str">
        <f t="shared" si="29"/>
        <v>NITI</v>
      </c>
      <c r="I464" s="2"/>
      <c r="J464" s="11" t="s">
        <v>173</v>
      </c>
      <c r="K464" s="18" t="str">
        <f t="shared" si="30"/>
        <v>NITI, NV</v>
      </c>
      <c r="L464" s="16" t="s">
        <v>173</v>
      </c>
      <c r="M464" s="20" t="str">
        <f t="shared" si="31"/>
        <v>NITI, NV</v>
      </c>
      <c r="N464" s="8" t="str">
        <f t="shared" si="28"/>
        <v>NITI, NV</v>
      </c>
      <c r="O464" s="2"/>
      <c r="P464" s="3" t="s">
        <v>173</v>
      </c>
      <c r="Q464" s="3" t="s">
        <v>173</v>
      </c>
      <c r="R464" s="3">
        <v>12.5</v>
      </c>
      <c r="S464" s="3" t="s">
        <v>173</v>
      </c>
      <c r="T464" s="2"/>
      <c r="U464" s="3" t="s">
        <v>173</v>
      </c>
      <c r="V464" s="2"/>
      <c r="W464" s="3" t="s">
        <v>173</v>
      </c>
      <c r="X464" s="2"/>
      <c r="Y464" s="3" t="s">
        <v>171</v>
      </c>
      <c r="Z464" s="3" t="s">
        <v>173</v>
      </c>
      <c r="AA464" s="3" t="s">
        <v>173</v>
      </c>
    </row>
    <row r="465" spans="1:27" ht="13.9" customHeight="1">
      <c r="A465" s="2" t="s">
        <v>1121</v>
      </c>
      <c r="B465" s="2" t="s">
        <v>1122</v>
      </c>
      <c r="C465" s="3" t="s">
        <v>228</v>
      </c>
      <c r="D465" s="3" t="s">
        <v>171</v>
      </c>
      <c r="E465" s="4" t="s">
        <v>178</v>
      </c>
      <c r="F465" s="4" t="s">
        <v>178</v>
      </c>
      <c r="G465" s="10" t="s">
        <v>173</v>
      </c>
      <c r="H465" s="17" t="str">
        <f t="shared" si="29"/>
        <v>NITI</v>
      </c>
      <c r="I465" s="2"/>
      <c r="J465" s="11" t="s">
        <v>173</v>
      </c>
      <c r="K465" s="18" t="str">
        <f t="shared" si="30"/>
        <v>NITI, NV</v>
      </c>
      <c r="L465" s="16" t="s">
        <v>173</v>
      </c>
      <c r="M465" s="20" t="str">
        <f t="shared" si="31"/>
        <v>NITI, NV</v>
      </c>
      <c r="N465" s="8" t="str">
        <f t="shared" si="28"/>
        <v>NITI, NV</v>
      </c>
      <c r="O465" s="2"/>
      <c r="P465" s="3" t="s">
        <v>173</v>
      </c>
      <c r="Q465" s="3" t="s">
        <v>173</v>
      </c>
      <c r="R465" s="3">
        <v>12.5</v>
      </c>
      <c r="S465" s="3" t="s">
        <v>173</v>
      </c>
      <c r="T465" s="2"/>
      <c r="U465" s="3" t="s">
        <v>173</v>
      </c>
      <c r="V465" s="2"/>
      <c r="W465" s="3" t="s">
        <v>173</v>
      </c>
      <c r="X465" s="2"/>
      <c r="Y465" s="3" t="s">
        <v>171</v>
      </c>
      <c r="Z465" s="3" t="s">
        <v>173</v>
      </c>
      <c r="AA465" s="3" t="s">
        <v>173</v>
      </c>
    </row>
    <row r="466" spans="1:27" ht="13.9" customHeight="1">
      <c r="A466" s="2" t="s">
        <v>1123</v>
      </c>
      <c r="B466" s="2" t="s">
        <v>1124</v>
      </c>
      <c r="C466" s="3" t="s">
        <v>170</v>
      </c>
      <c r="D466" s="3" t="s">
        <v>171</v>
      </c>
      <c r="E466" s="4" t="s">
        <v>172</v>
      </c>
      <c r="F466" s="4" t="s">
        <v>172</v>
      </c>
      <c r="G466" s="10" t="s">
        <v>173</v>
      </c>
      <c r="H466" s="17" t="str">
        <f t="shared" si="29"/>
        <v>NITI</v>
      </c>
      <c r="I466" s="2"/>
      <c r="J466" s="11" t="s">
        <v>173</v>
      </c>
      <c r="K466" s="18" t="str">
        <f t="shared" si="30"/>
        <v>NITI</v>
      </c>
      <c r="L466" s="16" t="s">
        <v>173</v>
      </c>
      <c r="M466" s="20" t="str">
        <f t="shared" si="31"/>
        <v>NITI</v>
      </c>
      <c r="N466" s="8" t="str">
        <f t="shared" si="28"/>
        <v>NITI</v>
      </c>
      <c r="O466" s="2"/>
      <c r="P466" s="3">
        <v>0.46300000000000002</v>
      </c>
      <c r="Q466" s="3">
        <v>707000000</v>
      </c>
      <c r="R466" s="3">
        <v>12.5</v>
      </c>
      <c r="S466" s="3" t="s">
        <v>173</v>
      </c>
      <c r="T466" s="2"/>
      <c r="U466" s="3" t="s">
        <v>173</v>
      </c>
      <c r="V466" s="2"/>
      <c r="W466" s="3" t="s">
        <v>173</v>
      </c>
      <c r="X466" s="2"/>
      <c r="Y466" s="3" t="s">
        <v>171</v>
      </c>
      <c r="Z466" s="3" t="s">
        <v>173</v>
      </c>
      <c r="AA466" s="3" t="s">
        <v>173</v>
      </c>
    </row>
    <row r="467" spans="1:27" ht="13.9" customHeight="1">
      <c r="A467" s="2" t="s">
        <v>1125</v>
      </c>
      <c r="B467" s="2" t="s">
        <v>1126</v>
      </c>
      <c r="C467" s="3" t="s">
        <v>171</v>
      </c>
      <c r="D467" s="3" t="s">
        <v>171</v>
      </c>
      <c r="E467" s="4" t="s">
        <v>178</v>
      </c>
      <c r="F467" s="4" t="s">
        <v>178</v>
      </c>
      <c r="G467" s="10" t="s">
        <v>173</v>
      </c>
      <c r="H467" s="17" t="str">
        <f t="shared" si="29"/>
        <v>NITI</v>
      </c>
      <c r="I467" s="2"/>
      <c r="J467" s="11" t="s">
        <v>173</v>
      </c>
      <c r="K467" s="18" t="str">
        <f t="shared" si="30"/>
        <v>NITI, NV</v>
      </c>
      <c r="L467" s="16" t="s">
        <v>173</v>
      </c>
      <c r="M467" s="20" t="str">
        <f t="shared" si="31"/>
        <v>NITI, NV</v>
      </c>
      <c r="N467" s="8" t="str">
        <f t="shared" si="28"/>
        <v>NITI, NV</v>
      </c>
      <c r="O467" s="2"/>
      <c r="P467" s="3">
        <v>63.7</v>
      </c>
      <c r="Q467" s="3">
        <v>34.299999999999997</v>
      </c>
      <c r="R467" s="3">
        <v>12.5</v>
      </c>
      <c r="S467" s="3" t="s">
        <v>173</v>
      </c>
      <c r="T467" s="2"/>
      <c r="U467" s="3" t="s">
        <v>173</v>
      </c>
      <c r="V467" s="2"/>
      <c r="W467" s="3" t="s">
        <v>173</v>
      </c>
      <c r="X467" s="2"/>
      <c r="Y467" s="3" t="s">
        <v>171</v>
      </c>
      <c r="Z467" s="3" t="s">
        <v>173</v>
      </c>
      <c r="AA467" s="3" t="s">
        <v>173</v>
      </c>
    </row>
    <row r="468" spans="1:27" ht="13.9" customHeight="1">
      <c r="A468" s="2" t="s">
        <v>1127</v>
      </c>
      <c r="B468" s="2" t="s">
        <v>1128</v>
      </c>
      <c r="C468" s="3" t="s">
        <v>171</v>
      </c>
      <c r="D468" s="3" t="s">
        <v>171</v>
      </c>
      <c r="E468" s="4" t="s">
        <v>178</v>
      </c>
      <c r="F468" s="4" t="s">
        <v>178</v>
      </c>
      <c r="G468" s="10" t="s">
        <v>173</v>
      </c>
      <c r="H468" s="17" t="str">
        <f t="shared" si="29"/>
        <v>NITI</v>
      </c>
      <c r="I468" s="2"/>
      <c r="J468" s="11" t="s">
        <v>173</v>
      </c>
      <c r="K468" s="18" t="str">
        <f t="shared" si="30"/>
        <v>NITI, NV</v>
      </c>
      <c r="L468" s="16" t="s">
        <v>173</v>
      </c>
      <c r="M468" s="20" t="str">
        <f t="shared" si="31"/>
        <v>NITI, NV</v>
      </c>
      <c r="N468" s="8" t="str">
        <f t="shared" si="28"/>
        <v>NITI, NV</v>
      </c>
      <c r="O468" s="2"/>
      <c r="P468" s="3">
        <v>5.33</v>
      </c>
      <c r="Q468" s="3">
        <v>5.32</v>
      </c>
      <c r="R468" s="3">
        <v>12.5</v>
      </c>
      <c r="S468" s="3" t="s">
        <v>173</v>
      </c>
      <c r="T468" s="2"/>
      <c r="U468" s="3" t="s">
        <v>173</v>
      </c>
      <c r="V468" s="2"/>
      <c r="W468" s="3" t="s">
        <v>173</v>
      </c>
      <c r="X468" s="2"/>
      <c r="Y468" s="3" t="s">
        <v>171</v>
      </c>
      <c r="Z468" s="3" t="s">
        <v>173</v>
      </c>
      <c r="AA468" s="3" t="s">
        <v>173</v>
      </c>
    </row>
    <row r="469" spans="1:27" ht="13.9" customHeight="1">
      <c r="A469" s="2" t="s">
        <v>1129</v>
      </c>
      <c r="B469" s="2" t="s">
        <v>1130</v>
      </c>
      <c r="C469" s="3" t="s">
        <v>171</v>
      </c>
      <c r="D469" s="3" t="s">
        <v>171</v>
      </c>
      <c r="E469" s="4" t="s">
        <v>178</v>
      </c>
      <c r="F469" s="4" t="s">
        <v>178</v>
      </c>
      <c r="G469" s="10" t="s">
        <v>173</v>
      </c>
      <c r="H469" s="17" t="str">
        <f t="shared" si="29"/>
        <v>NITI</v>
      </c>
      <c r="I469" s="2"/>
      <c r="J469" s="11" t="s">
        <v>173</v>
      </c>
      <c r="K469" s="18" t="str">
        <f t="shared" si="30"/>
        <v>NITI, NV</v>
      </c>
      <c r="L469" s="16" t="s">
        <v>173</v>
      </c>
      <c r="M469" s="20" t="str">
        <f t="shared" si="31"/>
        <v>NITI, NV</v>
      </c>
      <c r="N469" s="8" t="str">
        <f t="shared" si="28"/>
        <v>NITI, NV</v>
      </c>
      <c r="O469" s="2"/>
      <c r="P469" s="3">
        <v>8.66</v>
      </c>
      <c r="Q469" s="3">
        <v>461</v>
      </c>
      <c r="R469" s="3">
        <v>12.5</v>
      </c>
      <c r="S469" s="3" t="s">
        <v>173</v>
      </c>
      <c r="T469" s="2"/>
      <c r="U469" s="3" t="s">
        <v>173</v>
      </c>
      <c r="V469" s="2"/>
      <c r="W469" s="3" t="s">
        <v>173</v>
      </c>
      <c r="X469" s="2"/>
      <c r="Y469" s="3" t="s">
        <v>171</v>
      </c>
      <c r="Z469" s="3" t="s">
        <v>173</v>
      </c>
      <c r="AA469" s="3" t="s">
        <v>173</v>
      </c>
    </row>
    <row r="470" spans="1:27" ht="13.9" customHeight="1">
      <c r="A470" s="2" t="s">
        <v>1131</v>
      </c>
      <c r="B470" s="2" t="s">
        <v>1132</v>
      </c>
      <c r="C470" s="3" t="s">
        <v>171</v>
      </c>
      <c r="D470" s="3" t="s">
        <v>171</v>
      </c>
      <c r="E470" s="4" t="s">
        <v>178</v>
      </c>
      <c r="F470" s="4" t="s">
        <v>178</v>
      </c>
      <c r="G470" s="10" t="s">
        <v>173</v>
      </c>
      <c r="H470" s="17" t="str">
        <f t="shared" si="29"/>
        <v>NITI</v>
      </c>
      <c r="I470" s="2"/>
      <c r="J470" s="11" t="s">
        <v>173</v>
      </c>
      <c r="K470" s="18" t="str">
        <f t="shared" si="30"/>
        <v>NITI, NV</v>
      </c>
      <c r="L470" s="16" t="s">
        <v>173</v>
      </c>
      <c r="M470" s="20" t="str">
        <f t="shared" si="31"/>
        <v>NITI, NV</v>
      </c>
      <c r="N470" s="8" t="str">
        <f t="shared" si="28"/>
        <v>NITI, NV</v>
      </c>
      <c r="O470" s="2"/>
      <c r="P470" s="3">
        <v>60.1</v>
      </c>
      <c r="Q470" s="3">
        <v>28.6</v>
      </c>
      <c r="R470" s="3">
        <v>12.5</v>
      </c>
      <c r="S470" s="3" t="s">
        <v>173</v>
      </c>
      <c r="T470" s="2"/>
      <c r="U470" s="3" t="s">
        <v>173</v>
      </c>
      <c r="V470" s="2"/>
      <c r="W470" s="3" t="s">
        <v>173</v>
      </c>
      <c r="X470" s="2"/>
      <c r="Y470" s="3" t="s">
        <v>171</v>
      </c>
      <c r="Z470" s="3" t="s">
        <v>173</v>
      </c>
      <c r="AA470" s="3" t="s">
        <v>173</v>
      </c>
    </row>
    <row r="471" spans="1:27" ht="13.9" customHeight="1">
      <c r="A471" s="2" t="s">
        <v>1133</v>
      </c>
      <c r="B471" s="2" t="s">
        <v>1134</v>
      </c>
      <c r="C471" s="3" t="s">
        <v>171</v>
      </c>
      <c r="D471" s="3" t="s">
        <v>170</v>
      </c>
      <c r="E471" s="4" t="s">
        <v>178</v>
      </c>
      <c r="F471" s="4" t="s">
        <v>178</v>
      </c>
      <c r="G471" s="10">
        <v>0.73</v>
      </c>
      <c r="H471" s="17">
        <f t="shared" si="29"/>
        <v>0.73</v>
      </c>
      <c r="I471" s="2"/>
      <c r="J471" s="11" t="s">
        <v>173</v>
      </c>
      <c r="K471" s="18" t="str">
        <f t="shared" si="30"/>
        <v>NV</v>
      </c>
      <c r="L471" s="16" t="s">
        <v>173</v>
      </c>
      <c r="M471" s="20" t="str">
        <f t="shared" si="31"/>
        <v>NV</v>
      </c>
      <c r="N471" s="8" t="str">
        <f t="shared" si="28"/>
        <v>NV</v>
      </c>
      <c r="O471" s="2"/>
      <c r="P471" s="3">
        <v>1320000</v>
      </c>
      <c r="Q471" s="3">
        <v>9750000</v>
      </c>
      <c r="R471" s="3">
        <v>12.5</v>
      </c>
      <c r="S471" s="3">
        <v>1.4</v>
      </c>
      <c r="T471" s="3" t="s">
        <v>183</v>
      </c>
      <c r="U471" s="3" t="s">
        <v>173</v>
      </c>
      <c r="V471" s="2"/>
      <c r="W471" s="3">
        <v>6.9999999999999999E-4</v>
      </c>
      <c r="X471" s="3" t="s">
        <v>199</v>
      </c>
      <c r="Y471" s="3" t="s">
        <v>171</v>
      </c>
      <c r="Z471" s="3" t="s">
        <v>173</v>
      </c>
      <c r="AA471" s="3">
        <v>0.73</v>
      </c>
    </row>
    <row r="472" spans="1:27" ht="13.9" customHeight="1">
      <c r="A472" s="2" t="s">
        <v>1135</v>
      </c>
      <c r="B472" s="2" t="s">
        <v>1136</v>
      </c>
      <c r="C472" s="3" t="s">
        <v>171</v>
      </c>
      <c r="D472" s="3" t="s">
        <v>171</v>
      </c>
      <c r="E472" s="4" t="s">
        <v>178</v>
      </c>
      <c r="F472" s="4" t="s">
        <v>178</v>
      </c>
      <c r="G472" s="10" t="s">
        <v>173</v>
      </c>
      <c r="H472" s="17" t="str">
        <f t="shared" si="29"/>
        <v>NITI</v>
      </c>
      <c r="I472" s="2"/>
      <c r="J472" s="11" t="s">
        <v>173</v>
      </c>
      <c r="K472" s="18" t="str">
        <f t="shared" si="30"/>
        <v>NITI, NV</v>
      </c>
      <c r="L472" s="16" t="s">
        <v>173</v>
      </c>
      <c r="M472" s="20" t="str">
        <f t="shared" si="31"/>
        <v>NITI, NV</v>
      </c>
      <c r="N472" s="8" t="str">
        <f t="shared" si="28"/>
        <v>NITI, NV</v>
      </c>
      <c r="O472" s="2"/>
      <c r="P472" s="3">
        <v>16.7</v>
      </c>
      <c r="Q472" s="3">
        <v>4.88</v>
      </c>
      <c r="R472" s="3">
        <v>12.5</v>
      </c>
      <c r="S472" s="3" t="s">
        <v>173</v>
      </c>
      <c r="T472" s="2"/>
      <c r="U472" s="3" t="s">
        <v>173</v>
      </c>
      <c r="V472" s="2"/>
      <c r="W472" s="3" t="s">
        <v>173</v>
      </c>
      <c r="X472" s="2"/>
      <c r="Y472" s="3" t="s">
        <v>171</v>
      </c>
      <c r="Z472" s="3" t="s">
        <v>173</v>
      </c>
      <c r="AA472" s="3" t="s">
        <v>173</v>
      </c>
    </row>
    <row r="473" spans="1:27" ht="13.9" customHeight="1">
      <c r="A473" s="2" t="s">
        <v>1137</v>
      </c>
      <c r="B473" s="2" t="s">
        <v>1138</v>
      </c>
      <c r="C473" s="3" t="s">
        <v>171</v>
      </c>
      <c r="D473" s="3" t="s">
        <v>171</v>
      </c>
      <c r="E473" s="4" t="s">
        <v>178</v>
      </c>
      <c r="F473" s="4" t="s">
        <v>178</v>
      </c>
      <c r="G473" s="10" t="s">
        <v>173</v>
      </c>
      <c r="H473" s="17" t="str">
        <f t="shared" si="29"/>
        <v>NITI</v>
      </c>
      <c r="I473" s="2"/>
      <c r="J473" s="11" t="s">
        <v>173</v>
      </c>
      <c r="K473" s="18" t="str">
        <f t="shared" si="30"/>
        <v>NITI, NV</v>
      </c>
      <c r="L473" s="16" t="s">
        <v>173</v>
      </c>
      <c r="M473" s="20" t="str">
        <f t="shared" si="31"/>
        <v>NITI, NV</v>
      </c>
      <c r="N473" s="8" t="str">
        <f t="shared" si="28"/>
        <v>NITI, NV</v>
      </c>
      <c r="O473" s="2"/>
      <c r="P473" s="3">
        <v>711000</v>
      </c>
      <c r="Q473" s="3">
        <v>259000</v>
      </c>
      <c r="R473" s="3">
        <v>12.5</v>
      </c>
      <c r="S473" s="3">
        <v>2.9</v>
      </c>
      <c r="T473" s="3" t="s">
        <v>174</v>
      </c>
      <c r="U473" s="3" t="s">
        <v>173</v>
      </c>
      <c r="V473" s="2"/>
      <c r="W473" s="3" t="s">
        <v>173</v>
      </c>
      <c r="X473" s="2"/>
      <c r="Y473" s="3" t="s">
        <v>171</v>
      </c>
      <c r="Z473" s="3" t="s">
        <v>173</v>
      </c>
      <c r="AA473" s="3" t="s">
        <v>173</v>
      </c>
    </row>
    <row r="474" spans="1:27" ht="13.9" customHeight="1">
      <c r="A474" s="2" t="s">
        <v>1139</v>
      </c>
      <c r="B474" s="2" t="s">
        <v>1140</v>
      </c>
      <c r="C474" s="3" t="s">
        <v>171</v>
      </c>
      <c r="D474" s="3" t="s">
        <v>171</v>
      </c>
      <c r="E474" s="4" t="s">
        <v>178</v>
      </c>
      <c r="F474" s="4" t="s">
        <v>178</v>
      </c>
      <c r="G474" s="10" t="s">
        <v>173</v>
      </c>
      <c r="H474" s="17" t="str">
        <f t="shared" si="29"/>
        <v>NITI</v>
      </c>
      <c r="I474" s="2"/>
      <c r="J474" s="11" t="s">
        <v>173</v>
      </c>
      <c r="K474" s="18" t="str">
        <f t="shared" si="30"/>
        <v>NITI, NV</v>
      </c>
      <c r="L474" s="16" t="s">
        <v>173</v>
      </c>
      <c r="M474" s="20" t="str">
        <f t="shared" si="31"/>
        <v>NITI, NV</v>
      </c>
      <c r="N474" s="8" t="str">
        <f t="shared" si="28"/>
        <v>NITI, NV</v>
      </c>
      <c r="O474" s="2"/>
      <c r="P474" s="3">
        <v>3.8400000000000001E-3</v>
      </c>
      <c r="Q474" s="3">
        <v>3.8500000000000001E-3</v>
      </c>
      <c r="R474" s="3">
        <v>12.5</v>
      </c>
      <c r="S474" s="3" t="s">
        <v>173</v>
      </c>
      <c r="T474" s="2"/>
      <c r="U474" s="3" t="s">
        <v>173</v>
      </c>
      <c r="V474" s="2"/>
      <c r="W474" s="3" t="s">
        <v>173</v>
      </c>
      <c r="X474" s="2"/>
      <c r="Y474" s="3" t="s">
        <v>171</v>
      </c>
      <c r="Z474" s="3" t="s">
        <v>173</v>
      </c>
      <c r="AA474" s="3" t="s">
        <v>173</v>
      </c>
    </row>
    <row r="475" spans="1:27" ht="13.9" customHeight="1">
      <c r="A475" s="2" t="s">
        <v>1141</v>
      </c>
      <c r="B475" s="2" t="s">
        <v>1142</v>
      </c>
      <c r="C475" s="3" t="s">
        <v>171</v>
      </c>
      <c r="D475" s="3" t="s">
        <v>171</v>
      </c>
      <c r="E475" s="4" t="s">
        <v>178</v>
      </c>
      <c r="F475" s="4" t="s">
        <v>178</v>
      </c>
      <c r="G475" s="10" t="s">
        <v>173</v>
      </c>
      <c r="H475" s="17" t="str">
        <f t="shared" si="29"/>
        <v>NITI</v>
      </c>
      <c r="I475" s="2"/>
      <c r="J475" s="11" t="s">
        <v>173</v>
      </c>
      <c r="K475" s="18" t="str">
        <f t="shared" si="30"/>
        <v>NITI, NV</v>
      </c>
      <c r="L475" s="16" t="s">
        <v>173</v>
      </c>
      <c r="M475" s="20" t="str">
        <f t="shared" si="31"/>
        <v>NITI, NV</v>
      </c>
      <c r="N475" s="8" t="str">
        <f t="shared" si="28"/>
        <v>NITI, NV</v>
      </c>
      <c r="O475" s="2"/>
      <c r="P475" s="3">
        <v>1.19</v>
      </c>
      <c r="Q475" s="3">
        <v>1.19</v>
      </c>
      <c r="R475" s="3">
        <v>12.5</v>
      </c>
      <c r="S475" s="3" t="s">
        <v>173</v>
      </c>
      <c r="T475" s="2"/>
      <c r="U475" s="3" t="s">
        <v>173</v>
      </c>
      <c r="V475" s="2"/>
      <c r="W475" s="3" t="s">
        <v>173</v>
      </c>
      <c r="X475" s="2"/>
      <c r="Y475" s="3" t="s">
        <v>171</v>
      </c>
      <c r="Z475" s="3" t="s">
        <v>173</v>
      </c>
      <c r="AA475" s="3" t="s">
        <v>173</v>
      </c>
    </row>
    <row r="476" spans="1:27" ht="13.9" customHeight="1">
      <c r="A476" s="2" t="s">
        <v>1143</v>
      </c>
      <c r="B476" s="2" t="s">
        <v>1144</v>
      </c>
      <c r="C476" s="3" t="s">
        <v>171</v>
      </c>
      <c r="D476" s="3" t="s">
        <v>170</v>
      </c>
      <c r="E476" s="4" t="s">
        <v>178</v>
      </c>
      <c r="F476" s="4" t="s">
        <v>178</v>
      </c>
      <c r="G476" s="10">
        <v>5.21E-2</v>
      </c>
      <c r="H476" s="17">
        <f t="shared" si="29"/>
        <v>5.1999999999999998E-2</v>
      </c>
      <c r="I476" s="2"/>
      <c r="J476" s="11" t="s">
        <v>173</v>
      </c>
      <c r="K476" s="18" t="str">
        <f t="shared" si="30"/>
        <v>NV</v>
      </c>
      <c r="L476" s="16" t="s">
        <v>173</v>
      </c>
      <c r="M476" s="20" t="str">
        <f t="shared" si="31"/>
        <v>NV</v>
      </c>
      <c r="N476" s="8" t="str">
        <f t="shared" si="28"/>
        <v>NV</v>
      </c>
      <c r="O476" s="2"/>
      <c r="P476" s="3">
        <v>0</v>
      </c>
      <c r="Q476" s="3" t="s">
        <v>173</v>
      </c>
      <c r="R476" s="3">
        <v>12.5</v>
      </c>
      <c r="S476" s="3" t="s">
        <v>173</v>
      </c>
      <c r="T476" s="2"/>
      <c r="U476" s="3" t="s">
        <v>173</v>
      </c>
      <c r="V476" s="2"/>
      <c r="W476" s="3">
        <v>5.0000000000000002E-5</v>
      </c>
      <c r="X476" s="3" t="s">
        <v>184</v>
      </c>
      <c r="Y476" s="3" t="s">
        <v>171</v>
      </c>
      <c r="Z476" s="3" t="s">
        <v>173</v>
      </c>
      <c r="AA476" s="3">
        <v>5.21E-2</v>
      </c>
    </row>
    <row r="477" spans="1:27" ht="13.9" customHeight="1">
      <c r="A477" s="2" t="s">
        <v>1145</v>
      </c>
      <c r="B477" s="2" t="s">
        <v>1144</v>
      </c>
      <c r="C477" s="3" t="s">
        <v>171</v>
      </c>
      <c r="D477" s="3" t="s">
        <v>170</v>
      </c>
      <c r="E477" s="4" t="s">
        <v>178</v>
      </c>
      <c r="F477" s="4" t="s">
        <v>178</v>
      </c>
      <c r="G477" s="10">
        <v>5.21E-2</v>
      </c>
      <c r="H477" s="17">
        <f t="shared" si="29"/>
        <v>5.1999999999999998E-2</v>
      </c>
      <c r="I477" s="2"/>
      <c r="J477" s="11" t="s">
        <v>173</v>
      </c>
      <c r="K477" s="18" t="str">
        <f t="shared" si="30"/>
        <v>NV</v>
      </c>
      <c r="L477" s="16" t="s">
        <v>173</v>
      </c>
      <c r="M477" s="20" t="str">
        <f t="shared" si="31"/>
        <v>NV</v>
      </c>
      <c r="N477" s="8" t="str">
        <f t="shared" si="28"/>
        <v>NV</v>
      </c>
      <c r="O477" s="2"/>
      <c r="P477" s="3">
        <v>0</v>
      </c>
      <c r="Q477" s="3" t="s">
        <v>173</v>
      </c>
      <c r="R477" s="3">
        <v>12.5</v>
      </c>
      <c r="S477" s="3" t="s">
        <v>173</v>
      </c>
      <c r="T477" s="2"/>
      <c r="U477" s="3" t="s">
        <v>173</v>
      </c>
      <c r="V477" s="2"/>
      <c r="W477" s="3">
        <v>5.0000000000000002E-5</v>
      </c>
      <c r="X477" s="3" t="s">
        <v>184</v>
      </c>
      <c r="Y477" s="3" t="s">
        <v>171</v>
      </c>
      <c r="Z477" s="3" t="s">
        <v>173</v>
      </c>
      <c r="AA477" s="3">
        <v>5.21E-2</v>
      </c>
    </row>
    <row r="478" spans="1:27" ht="13.9" customHeight="1">
      <c r="A478" s="2" t="s">
        <v>1146</v>
      </c>
      <c r="B478" s="2" t="s">
        <v>1147</v>
      </c>
      <c r="C478" s="3" t="s">
        <v>171</v>
      </c>
      <c r="D478" s="3" t="s">
        <v>171</v>
      </c>
      <c r="E478" s="4" t="s">
        <v>178</v>
      </c>
      <c r="F478" s="4" t="s">
        <v>178</v>
      </c>
      <c r="G478" s="10" t="s">
        <v>173</v>
      </c>
      <c r="H478" s="17" t="str">
        <f t="shared" si="29"/>
        <v>NITI</v>
      </c>
      <c r="I478" s="2"/>
      <c r="J478" s="11" t="s">
        <v>173</v>
      </c>
      <c r="K478" s="18" t="str">
        <f t="shared" si="30"/>
        <v>NITI, NV</v>
      </c>
      <c r="L478" s="16" t="s">
        <v>173</v>
      </c>
      <c r="M478" s="20" t="str">
        <f t="shared" si="31"/>
        <v>NITI, NV</v>
      </c>
      <c r="N478" s="8" t="str">
        <f t="shared" si="28"/>
        <v>NITI, NV</v>
      </c>
      <c r="O478" s="2"/>
      <c r="P478" s="3">
        <v>461</v>
      </c>
      <c r="Q478" s="3">
        <v>0.27700000000000002</v>
      </c>
      <c r="R478" s="3">
        <v>12.5</v>
      </c>
      <c r="S478" s="3" t="s">
        <v>173</v>
      </c>
      <c r="T478" s="2"/>
      <c r="U478" s="3" t="s">
        <v>173</v>
      </c>
      <c r="V478" s="2"/>
      <c r="W478" s="3" t="s">
        <v>173</v>
      </c>
      <c r="X478" s="2"/>
      <c r="Y478" s="3" t="s">
        <v>171</v>
      </c>
      <c r="Z478" s="3" t="s">
        <v>173</v>
      </c>
      <c r="AA478" s="3" t="s">
        <v>173</v>
      </c>
    </row>
    <row r="479" spans="1:27" ht="13.9" customHeight="1">
      <c r="A479" s="2" t="s">
        <v>1148</v>
      </c>
      <c r="B479" s="2" t="s">
        <v>1149</v>
      </c>
      <c r="C479" s="3" t="s">
        <v>171</v>
      </c>
      <c r="D479" s="3" t="s">
        <v>171</v>
      </c>
      <c r="E479" s="4" t="s">
        <v>178</v>
      </c>
      <c r="F479" s="4" t="s">
        <v>178</v>
      </c>
      <c r="G479" s="10" t="s">
        <v>173</v>
      </c>
      <c r="H479" s="17" t="str">
        <f t="shared" si="29"/>
        <v>NITI</v>
      </c>
      <c r="I479" s="2"/>
      <c r="J479" s="11" t="s">
        <v>173</v>
      </c>
      <c r="K479" s="18" t="str">
        <f t="shared" si="30"/>
        <v>NITI, NV</v>
      </c>
      <c r="L479" s="16" t="s">
        <v>173</v>
      </c>
      <c r="M479" s="20" t="str">
        <f t="shared" si="31"/>
        <v>NITI, NV</v>
      </c>
      <c r="N479" s="8" t="str">
        <f t="shared" si="28"/>
        <v>NITI, NV</v>
      </c>
      <c r="O479" s="2"/>
      <c r="P479" s="3">
        <v>2.99</v>
      </c>
      <c r="Q479" s="3">
        <v>88.1</v>
      </c>
      <c r="R479" s="3">
        <v>12.5</v>
      </c>
      <c r="S479" s="3" t="s">
        <v>173</v>
      </c>
      <c r="T479" s="2"/>
      <c r="U479" s="3" t="s">
        <v>173</v>
      </c>
      <c r="V479" s="2"/>
      <c r="W479" s="3" t="s">
        <v>173</v>
      </c>
      <c r="X479" s="2"/>
      <c r="Y479" s="3" t="s">
        <v>171</v>
      </c>
      <c r="Z479" s="3" t="s">
        <v>173</v>
      </c>
      <c r="AA479" s="3" t="s">
        <v>173</v>
      </c>
    </row>
    <row r="480" spans="1:27" ht="13.9" customHeight="1">
      <c r="A480" s="2" t="s">
        <v>1150</v>
      </c>
      <c r="B480" s="2" t="s">
        <v>1151</v>
      </c>
      <c r="C480" s="3" t="s">
        <v>171</v>
      </c>
      <c r="D480" s="3" t="s">
        <v>171</v>
      </c>
      <c r="E480" s="4" t="s">
        <v>178</v>
      </c>
      <c r="F480" s="4" t="s">
        <v>178</v>
      </c>
      <c r="G480" s="10" t="s">
        <v>173</v>
      </c>
      <c r="H480" s="17" t="str">
        <f t="shared" si="29"/>
        <v>NITI</v>
      </c>
      <c r="I480" s="2"/>
      <c r="J480" s="11" t="s">
        <v>173</v>
      </c>
      <c r="K480" s="18" t="str">
        <f t="shared" si="30"/>
        <v>NITI, NV</v>
      </c>
      <c r="L480" s="16" t="s">
        <v>173</v>
      </c>
      <c r="M480" s="20" t="str">
        <f t="shared" si="31"/>
        <v>NITI, NV</v>
      </c>
      <c r="N480" s="8" t="str">
        <f t="shared" si="28"/>
        <v>NITI, NV</v>
      </c>
      <c r="O480" s="2"/>
      <c r="P480" s="3">
        <v>4170</v>
      </c>
      <c r="Q480" s="3">
        <v>178</v>
      </c>
      <c r="R480" s="3">
        <v>12.5</v>
      </c>
      <c r="S480" s="3">
        <v>1</v>
      </c>
      <c r="T480" s="3" t="s">
        <v>174</v>
      </c>
      <c r="U480" s="3" t="s">
        <v>173</v>
      </c>
      <c r="V480" s="2"/>
      <c r="W480" s="3" t="s">
        <v>173</v>
      </c>
      <c r="X480" s="2"/>
      <c r="Y480" s="3" t="s">
        <v>171</v>
      </c>
      <c r="Z480" s="3" t="s">
        <v>173</v>
      </c>
      <c r="AA480" s="3" t="s">
        <v>173</v>
      </c>
    </row>
    <row r="481" spans="1:27" ht="13.9" customHeight="1">
      <c r="A481" s="2" t="s">
        <v>1152</v>
      </c>
      <c r="B481" s="2" t="s">
        <v>1153</v>
      </c>
      <c r="C481" s="3" t="s">
        <v>228</v>
      </c>
      <c r="D481" s="3" t="s">
        <v>170</v>
      </c>
      <c r="E481" s="4" t="s">
        <v>178</v>
      </c>
      <c r="F481" s="4" t="s">
        <v>178</v>
      </c>
      <c r="G481" s="10">
        <v>0.313</v>
      </c>
      <c r="H481" s="17">
        <f t="shared" si="29"/>
        <v>0.31</v>
      </c>
      <c r="I481" s="2"/>
      <c r="J481" s="11" t="s">
        <v>173</v>
      </c>
      <c r="K481" s="18" t="str">
        <f t="shared" si="30"/>
        <v>NV</v>
      </c>
      <c r="L481" s="16" t="s">
        <v>173</v>
      </c>
      <c r="M481" s="20" t="str">
        <f t="shared" si="31"/>
        <v>NV</v>
      </c>
      <c r="N481" s="8" t="str">
        <f t="shared" si="28"/>
        <v>NV</v>
      </c>
      <c r="O481" s="2"/>
      <c r="P481" s="3" t="s">
        <v>173</v>
      </c>
      <c r="Q481" s="3" t="s">
        <v>173</v>
      </c>
      <c r="R481" s="3">
        <v>12.5</v>
      </c>
      <c r="S481" s="3" t="s">
        <v>173</v>
      </c>
      <c r="T481" s="2"/>
      <c r="U481" s="3" t="s">
        <v>173</v>
      </c>
      <c r="V481" s="2"/>
      <c r="W481" s="3">
        <v>2.9999999999999997E-4</v>
      </c>
      <c r="X481" s="3" t="s">
        <v>278</v>
      </c>
      <c r="Y481" s="3" t="s">
        <v>171</v>
      </c>
      <c r="Z481" s="3" t="s">
        <v>173</v>
      </c>
      <c r="AA481" s="3">
        <v>0.313</v>
      </c>
    </row>
    <row r="482" spans="1:27" ht="13.9" customHeight="1">
      <c r="A482" s="2" t="s">
        <v>1154</v>
      </c>
      <c r="B482" s="2" t="s">
        <v>1155</v>
      </c>
      <c r="C482" s="3" t="s">
        <v>170</v>
      </c>
      <c r="D482" s="3" t="s">
        <v>170</v>
      </c>
      <c r="E482" s="3" t="s">
        <v>170</v>
      </c>
      <c r="F482" s="3" t="s">
        <v>170</v>
      </c>
      <c r="G482" s="10">
        <v>0.313</v>
      </c>
      <c r="H482" s="17">
        <f t="shared" si="29"/>
        <v>0.31</v>
      </c>
      <c r="I482" s="3" t="s">
        <v>194</v>
      </c>
      <c r="J482" s="11">
        <v>10.4</v>
      </c>
      <c r="K482" s="18">
        <f t="shared" si="30"/>
        <v>10</v>
      </c>
      <c r="L482" s="16">
        <v>2.63</v>
      </c>
      <c r="M482" s="20">
        <f t="shared" si="31"/>
        <v>2.6</v>
      </c>
      <c r="N482" s="8">
        <f t="shared" si="28"/>
        <v>8.387096774193548</v>
      </c>
      <c r="O482" s="3" t="s">
        <v>477</v>
      </c>
      <c r="P482" s="3">
        <v>21100</v>
      </c>
      <c r="Q482" s="3">
        <v>7130</v>
      </c>
      <c r="R482" s="3">
        <v>12.5</v>
      </c>
      <c r="S482" s="3" t="s">
        <v>173</v>
      </c>
      <c r="T482" s="2"/>
      <c r="U482" s="3" t="s">
        <v>173</v>
      </c>
      <c r="V482" s="2"/>
      <c r="W482" s="3">
        <v>2.9999999999999997E-4</v>
      </c>
      <c r="X482" s="3" t="s">
        <v>184</v>
      </c>
      <c r="Y482" s="3" t="s">
        <v>171</v>
      </c>
      <c r="Z482" s="3" t="s">
        <v>173</v>
      </c>
      <c r="AA482" s="3">
        <v>0.313</v>
      </c>
    </row>
    <row r="483" spans="1:27" ht="13.9" customHeight="1">
      <c r="A483" s="2" t="s">
        <v>1156</v>
      </c>
      <c r="B483" s="2" t="s">
        <v>1157</v>
      </c>
      <c r="C483" s="3" t="s">
        <v>170</v>
      </c>
      <c r="D483" s="3" t="s">
        <v>171</v>
      </c>
      <c r="E483" s="4" t="s">
        <v>172</v>
      </c>
      <c r="F483" s="4" t="s">
        <v>172</v>
      </c>
      <c r="G483" s="10" t="s">
        <v>173</v>
      </c>
      <c r="H483" s="17" t="str">
        <f t="shared" si="29"/>
        <v>NITI</v>
      </c>
      <c r="I483" s="2"/>
      <c r="J483" s="11" t="s">
        <v>173</v>
      </c>
      <c r="K483" s="18" t="str">
        <f t="shared" si="30"/>
        <v>NITI</v>
      </c>
      <c r="L483" s="16" t="s">
        <v>173</v>
      </c>
      <c r="M483" s="20" t="str">
        <f t="shared" si="31"/>
        <v>NITI</v>
      </c>
      <c r="N483" s="8" t="str">
        <f t="shared" si="28"/>
        <v>NITI</v>
      </c>
      <c r="O483" s="2"/>
      <c r="P483" s="3">
        <v>321</v>
      </c>
      <c r="Q483" s="3">
        <v>3.25</v>
      </c>
      <c r="R483" s="3">
        <v>12.5</v>
      </c>
      <c r="S483" s="3" t="s">
        <v>173</v>
      </c>
      <c r="T483" s="2"/>
      <c r="U483" s="3" t="s">
        <v>173</v>
      </c>
      <c r="V483" s="2"/>
      <c r="W483" s="3" t="s">
        <v>173</v>
      </c>
      <c r="X483" s="2"/>
      <c r="Y483" s="3" t="s">
        <v>171</v>
      </c>
      <c r="Z483" s="3" t="s">
        <v>173</v>
      </c>
      <c r="AA483" s="3" t="s">
        <v>173</v>
      </c>
    </row>
    <row r="484" spans="1:27" ht="13.9" customHeight="1">
      <c r="A484" s="2" t="s">
        <v>1158</v>
      </c>
      <c r="B484" s="2" t="s">
        <v>1159</v>
      </c>
      <c r="C484" s="3" t="s">
        <v>171</v>
      </c>
      <c r="D484" s="3" t="s">
        <v>171</v>
      </c>
      <c r="E484" s="4" t="s">
        <v>178</v>
      </c>
      <c r="F484" s="4" t="s">
        <v>178</v>
      </c>
      <c r="G484" s="10" t="s">
        <v>173</v>
      </c>
      <c r="H484" s="17" t="str">
        <f t="shared" si="29"/>
        <v>NITI</v>
      </c>
      <c r="I484" s="2"/>
      <c r="J484" s="11" t="s">
        <v>173</v>
      </c>
      <c r="K484" s="18" t="str">
        <f t="shared" si="30"/>
        <v>NITI, NV</v>
      </c>
      <c r="L484" s="16" t="s">
        <v>173</v>
      </c>
      <c r="M484" s="20" t="str">
        <f t="shared" si="31"/>
        <v>NITI, NV</v>
      </c>
      <c r="N484" s="8" t="str">
        <f t="shared" si="28"/>
        <v>NITI, NV</v>
      </c>
      <c r="O484" s="2"/>
      <c r="P484" s="3">
        <v>84.4</v>
      </c>
      <c r="Q484" s="3">
        <v>1010</v>
      </c>
      <c r="R484" s="3">
        <v>12.5</v>
      </c>
      <c r="S484" s="3" t="s">
        <v>173</v>
      </c>
      <c r="T484" s="2"/>
      <c r="U484" s="3" t="s">
        <v>173</v>
      </c>
      <c r="V484" s="2"/>
      <c r="W484" s="3" t="s">
        <v>173</v>
      </c>
      <c r="X484" s="2"/>
      <c r="Y484" s="3" t="s">
        <v>171</v>
      </c>
      <c r="Z484" s="3" t="s">
        <v>173</v>
      </c>
      <c r="AA484" s="3" t="s">
        <v>173</v>
      </c>
    </row>
    <row r="485" spans="1:27" ht="13.9" customHeight="1">
      <c r="A485" s="2" t="s">
        <v>1160</v>
      </c>
      <c r="B485" s="2" t="s">
        <v>1161</v>
      </c>
      <c r="C485" s="3" t="s">
        <v>170</v>
      </c>
      <c r="D485" s="3" t="s">
        <v>170</v>
      </c>
      <c r="E485" s="3" t="s">
        <v>170</v>
      </c>
      <c r="F485" s="3" t="s">
        <v>170</v>
      </c>
      <c r="G485" s="10">
        <v>31.3</v>
      </c>
      <c r="H485" s="17">
        <f t="shared" si="29"/>
        <v>31</v>
      </c>
      <c r="I485" s="3" t="s">
        <v>194</v>
      </c>
      <c r="J485" s="11">
        <v>1040</v>
      </c>
      <c r="K485" s="18">
        <f t="shared" si="30"/>
        <v>1000</v>
      </c>
      <c r="L485" s="16">
        <v>5610</v>
      </c>
      <c r="M485" s="20">
        <f t="shared" si="31"/>
        <v>5600</v>
      </c>
      <c r="N485" s="8">
        <f t="shared" si="28"/>
        <v>180.64516129032259</v>
      </c>
      <c r="O485" s="3" t="s">
        <v>182</v>
      </c>
      <c r="P485" s="3">
        <v>257000000</v>
      </c>
      <c r="Q485" s="3">
        <v>142000000</v>
      </c>
      <c r="R485" s="3">
        <v>12.5</v>
      </c>
      <c r="S485" s="3">
        <v>2</v>
      </c>
      <c r="T485" s="3" t="s">
        <v>183</v>
      </c>
      <c r="U485" s="3" t="s">
        <v>173</v>
      </c>
      <c r="V485" s="2"/>
      <c r="W485" s="3">
        <v>0.03</v>
      </c>
      <c r="X485" s="3" t="s">
        <v>207</v>
      </c>
      <c r="Y485" s="3" t="s">
        <v>171</v>
      </c>
      <c r="Z485" s="3" t="s">
        <v>173</v>
      </c>
      <c r="AA485" s="3">
        <v>31.3</v>
      </c>
    </row>
    <row r="486" spans="1:27" ht="13.9" customHeight="1">
      <c r="A486" s="2" t="s">
        <v>1162</v>
      </c>
      <c r="B486" s="2" t="s">
        <v>1163</v>
      </c>
      <c r="C486" s="3" t="s">
        <v>171</v>
      </c>
      <c r="D486" s="3" t="s">
        <v>171</v>
      </c>
      <c r="E486" s="4" t="s">
        <v>178</v>
      </c>
      <c r="F486" s="4" t="s">
        <v>178</v>
      </c>
      <c r="G486" s="10" t="s">
        <v>173</v>
      </c>
      <c r="H486" s="17" t="str">
        <f t="shared" si="29"/>
        <v>NITI</v>
      </c>
      <c r="I486" s="2"/>
      <c r="J486" s="11" t="s">
        <v>173</v>
      </c>
      <c r="K486" s="18" t="str">
        <f t="shared" si="30"/>
        <v>NITI, NV</v>
      </c>
      <c r="L486" s="16" t="s">
        <v>173</v>
      </c>
      <c r="M486" s="20" t="str">
        <f t="shared" si="31"/>
        <v>NITI, NV</v>
      </c>
      <c r="N486" s="8" t="str">
        <f t="shared" si="28"/>
        <v>NITI, NV</v>
      </c>
      <c r="O486" s="2"/>
      <c r="P486" s="3">
        <v>268</v>
      </c>
      <c r="Q486" s="3">
        <v>35500</v>
      </c>
      <c r="R486" s="3">
        <v>12.5</v>
      </c>
      <c r="S486" s="3" t="s">
        <v>173</v>
      </c>
      <c r="T486" s="2"/>
      <c r="U486" s="3" t="s">
        <v>173</v>
      </c>
      <c r="V486" s="2"/>
      <c r="W486" s="3" t="s">
        <v>173</v>
      </c>
      <c r="X486" s="2"/>
      <c r="Y486" s="3" t="s">
        <v>171</v>
      </c>
      <c r="Z486" s="3" t="s">
        <v>173</v>
      </c>
      <c r="AA486" s="3" t="s">
        <v>173</v>
      </c>
    </row>
    <row r="487" spans="1:27" ht="13.9" customHeight="1">
      <c r="A487" s="2" t="s">
        <v>1164</v>
      </c>
      <c r="B487" s="2" t="s">
        <v>1165</v>
      </c>
      <c r="C487" s="3" t="s">
        <v>170</v>
      </c>
      <c r="D487" s="3" t="s">
        <v>170</v>
      </c>
      <c r="E487" s="3" t="s">
        <v>170</v>
      </c>
      <c r="F487" s="3" t="s">
        <v>170</v>
      </c>
      <c r="G487" s="10">
        <v>20900</v>
      </c>
      <c r="H487" s="17">
        <f t="shared" si="29"/>
        <v>21000</v>
      </c>
      <c r="I487" s="3" t="s">
        <v>194</v>
      </c>
      <c r="J487" s="11">
        <v>695000</v>
      </c>
      <c r="K487" s="18">
        <f t="shared" si="30"/>
        <v>700000</v>
      </c>
      <c r="L487" s="16">
        <v>213000000</v>
      </c>
      <c r="M487" s="20">
        <f t="shared" si="31"/>
        <v>210000000</v>
      </c>
      <c r="N487" s="8">
        <f t="shared" si="28"/>
        <v>10000</v>
      </c>
      <c r="O487" s="3" t="s">
        <v>182</v>
      </c>
      <c r="P487" s="3">
        <v>219000000</v>
      </c>
      <c r="Q487" s="3">
        <v>97900000</v>
      </c>
      <c r="R487" s="3">
        <v>12.5</v>
      </c>
      <c r="S487" s="3">
        <v>6</v>
      </c>
      <c r="T487" s="3" t="s">
        <v>183</v>
      </c>
      <c r="U487" s="3" t="s">
        <v>173</v>
      </c>
      <c r="V487" s="2"/>
      <c r="W487" s="3">
        <v>20</v>
      </c>
      <c r="X487" s="3" t="s">
        <v>184</v>
      </c>
      <c r="Y487" s="3" t="s">
        <v>171</v>
      </c>
      <c r="Z487" s="3" t="s">
        <v>173</v>
      </c>
      <c r="AA487" s="3">
        <v>20900</v>
      </c>
    </row>
    <row r="488" spans="1:27" ht="13.9" customHeight="1">
      <c r="A488" s="2" t="s">
        <v>1166</v>
      </c>
      <c r="B488" s="2" t="s">
        <v>1167</v>
      </c>
      <c r="C488" s="3" t="s">
        <v>171</v>
      </c>
      <c r="D488" s="3" t="s">
        <v>171</v>
      </c>
      <c r="E488" s="4" t="s">
        <v>178</v>
      </c>
      <c r="F488" s="4" t="s">
        <v>178</v>
      </c>
      <c r="G488" s="10" t="s">
        <v>173</v>
      </c>
      <c r="H488" s="17" t="str">
        <f t="shared" si="29"/>
        <v>NITI</v>
      </c>
      <c r="I488" s="2"/>
      <c r="J488" s="11" t="s">
        <v>173</v>
      </c>
      <c r="K488" s="18" t="str">
        <f t="shared" si="30"/>
        <v>NITI, NV</v>
      </c>
      <c r="L488" s="16" t="s">
        <v>173</v>
      </c>
      <c r="M488" s="20" t="str">
        <f t="shared" si="31"/>
        <v>NITI, NV</v>
      </c>
      <c r="N488" s="8" t="str">
        <f t="shared" si="28"/>
        <v>NITI, NV</v>
      </c>
      <c r="O488" s="2"/>
      <c r="P488" s="3">
        <v>54.8</v>
      </c>
      <c r="Q488" s="3">
        <v>54.8</v>
      </c>
      <c r="R488" s="3">
        <v>12.5</v>
      </c>
      <c r="S488" s="3" t="s">
        <v>173</v>
      </c>
      <c r="T488" s="2"/>
      <c r="U488" s="3" t="s">
        <v>173</v>
      </c>
      <c r="V488" s="2"/>
      <c r="W488" s="3" t="s">
        <v>173</v>
      </c>
      <c r="X488" s="2"/>
      <c r="Y488" s="3" t="s">
        <v>171</v>
      </c>
      <c r="Z488" s="3" t="s">
        <v>173</v>
      </c>
      <c r="AA488" s="3" t="s">
        <v>173</v>
      </c>
    </row>
    <row r="489" spans="1:27" ht="13.9" customHeight="1">
      <c r="A489" s="2" t="s">
        <v>1168</v>
      </c>
      <c r="B489" s="2" t="s">
        <v>1169</v>
      </c>
      <c r="C489" s="3" t="s">
        <v>171</v>
      </c>
      <c r="D489" s="3" t="s">
        <v>171</v>
      </c>
      <c r="E489" s="4" t="s">
        <v>178</v>
      </c>
      <c r="F489" s="4" t="s">
        <v>178</v>
      </c>
      <c r="G489" s="10" t="s">
        <v>173</v>
      </c>
      <c r="H489" s="17" t="str">
        <f t="shared" si="29"/>
        <v>NITI</v>
      </c>
      <c r="I489" s="2"/>
      <c r="J489" s="11" t="s">
        <v>173</v>
      </c>
      <c r="K489" s="18" t="str">
        <f t="shared" si="30"/>
        <v>NITI, NV</v>
      </c>
      <c r="L489" s="16" t="s">
        <v>173</v>
      </c>
      <c r="M489" s="20" t="str">
        <f t="shared" si="31"/>
        <v>NITI, NV</v>
      </c>
      <c r="N489" s="8" t="str">
        <f t="shared" si="28"/>
        <v>NITI, NV</v>
      </c>
      <c r="O489" s="2"/>
      <c r="P489" s="3">
        <v>47.1</v>
      </c>
      <c r="Q489" s="3">
        <v>46.7</v>
      </c>
      <c r="R489" s="3">
        <v>12.5</v>
      </c>
      <c r="S489" s="3" t="s">
        <v>173</v>
      </c>
      <c r="T489" s="2"/>
      <c r="U489" s="3" t="s">
        <v>173</v>
      </c>
      <c r="V489" s="2"/>
      <c r="W489" s="3" t="s">
        <v>173</v>
      </c>
      <c r="X489" s="2"/>
      <c r="Y489" s="3" t="s">
        <v>171</v>
      </c>
      <c r="Z489" s="3" t="s">
        <v>173</v>
      </c>
      <c r="AA489" s="3" t="s">
        <v>173</v>
      </c>
    </row>
    <row r="490" spans="1:27" ht="13.9" customHeight="1">
      <c r="A490" s="2" t="s">
        <v>1170</v>
      </c>
      <c r="B490" s="2" t="s">
        <v>1171</v>
      </c>
      <c r="C490" s="3" t="s">
        <v>171</v>
      </c>
      <c r="D490" s="3" t="s">
        <v>171</v>
      </c>
      <c r="E490" s="4" t="s">
        <v>178</v>
      </c>
      <c r="F490" s="4" t="s">
        <v>178</v>
      </c>
      <c r="G490" s="10" t="s">
        <v>173</v>
      </c>
      <c r="H490" s="17" t="str">
        <f t="shared" si="29"/>
        <v>NITI</v>
      </c>
      <c r="I490" s="2"/>
      <c r="J490" s="11" t="s">
        <v>173</v>
      </c>
      <c r="K490" s="18" t="str">
        <f t="shared" si="30"/>
        <v>NITI, NV</v>
      </c>
      <c r="L490" s="16" t="s">
        <v>173</v>
      </c>
      <c r="M490" s="20" t="str">
        <f t="shared" si="31"/>
        <v>NITI, NV</v>
      </c>
      <c r="N490" s="8" t="str">
        <f t="shared" si="28"/>
        <v>NITI, NV</v>
      </c>
      <c r="O490" s="2"/>
      <c r="P490" s="3">
        <v>2880</v>
      </c>
      <c r="Q490" s="3">
        <v>58.8</v>
      </c>
      <c r="R490" s="3">
        <v>12.5</v>
      </c>
      <c r="S490" s="3" t="s">
        <v>173</v>
      </c>
      <c r="T490" s="2"/>
      <c r="U490" s="3" t="s">
        <v>173</v>
      </c>
      <c r="V490" s="2"/>
      <c r="W490" s="3" t="s">
        <v>173</v>
      </c>
      <c r="X490" s="2"/>
      <c r="Y490" s="3" t="s">
        <v>171</v>
      </c>
      <c r="Z490" s="3" t="s">
        <v>173</v>
      </c>
      <c r="AA490" s="3" t="s">
        <v>173</v>
      </c>
    </row>
    <row r="491" spans="1:27" ht="13.9" customHeight="1">
      <c r="A491" s="2" t="s">
        <v>1172</v>
      </c>
      <c r="B491" s="2" t="s">
        <v>1173</v>
      </c>
      <c r="C491" s="3" t="s">
        <v>171</v>
      </c>
      <c r="D491" s="3" t="s">
        <v>171</v>
      </c>
      <c r="E491" s="4" t="s">
        <v>178</v>
      </c>
      <c r="F491" s="4" t="s">
        <v>178</v>
      </c>
      <c r="G491" s="10" t="s">
        <v>173</v>
      </c>
      <c r="H491" s="17" t="str">
        <f t="shared" si="29"/>
        <v>NITI</v>
      </c>
      <c r="I491" s="2"/>
      <c r="J491" s="11" t="s">
        <v>173</v>
      </c>
      <c r="K491" s="18" t="str">
        <f t="shared" si="30"/>
        <v>NITI, NV</v>
      </c>
      <c r="L491" s="16" t="s">
        <v>173</v>
      </c>
      <c r="M491" s="20" t="str">
        <f t="shared" si="31"/>
        <v>NITI, NV</v>
      </c>
      <c r="N491" s="8" t="str">
        <f t="shared" si="28"/>
        <v>NITI, NV</v>
      </c>
      <c r="O491" s="2"/>
      <c r="P491" s="3">
        <v>48</v>
      </c>
      <c r="Q491" s="3">
        <v>0.83</v>
      </c>
      <c r="R491" s="3">
        <v>12.5</v>
      </c>
      <c r="S491" s="3" t="s">
        <v>173</v>
      </c>
      <c r="T491" s="2"/>
      <c r="U491" s="3" t="s">
        <v>173</v>
      </c>
      <c r="V491" s="2"/>
      <c r="W491" s="3" t="s">
        <v>173</v>
      </c>
      <c r="X491" s="2"/>
      <c r="Y491" s="3" t="s">
        <v>171</v>
      </c>
      <c r="Z491" s="3" t="s">
        <v>173</v>
      </c>
      <c r="AA491" s="3" t="s">
        <v>173</v>
      </c>
    </row>
    <row r="492" spans="1:27" ht="13.9" customHeight="1">
      <c r="A492" s="2" t="s">
        <v>1174</v>
      </c>
      <c r="B492" s="2" t="s">
        <v>1175</v>
      </c>
      <c r="C492" s="3" t="s">
        <v>170</v>
      </c>
      <c r="D492" s="3" t="s">
        <v>170</v>
      </c>
      <c r="E492" s="3" t="s">
        <v>170</v>
      </c>
      <c r="F492" s="3" t="s">
        <v>170</v>
      </c>
      <c r="G492" s="10">
        <v>1.04</v>
      </c>
      <c r="H492" s="17">
        <f t="shared" si="29"/>
        <v>1</v>
      </c>
      <c r="I492" s="3" t="s">
        <v>194</v>
      </c>
      <c r="J492" s="11">
        <v>34.799999999999997</v>
      </c>
      <c r="K492" s="18">
        <f t="shared" si="30"/>
        <v>35</v>
      </c>
      <c r="L492" s="16">
        <v>205000</v>
      </c>
      <c r="M492" s="20">
        <f t="shared" si="31"/>
        <v>210000</v>
      </c>
      <c r="N492" s="8">
        <f t="shared" si="28"/>
        <v>210000</v>
      </c>
      <c r="O492" s="3" t="s">
        <v>182</v>
      </c>
      <c r="P492" s="3">
        <v>44500000</v>
      </c>
      <c r="Q492" s="3">
        <v>5080000</v>
      </c>
      <c r="R492" s="3">
        <v>12.5</v>
      </c>
      <c r="S492" s="3">
        <v>1.5</v>
      </c>
      <c r="T492" s="3" t="s">
        <v>183</v>
      </c>
      <c r="U492" s="3" t="s">
        <v>173</v>
      </c>
      <c r="V492" s="2"/>
      <c r="W492" s="3">
        <v>1E-3</v>
      </c>
      <c r="X492" s="3" t="s">
        <v>207</v>
      </c>
      <c r="Y492" s="3" t="s">
        <v>171</v>
      </c>
      <c r="Z492" s="3" t="s">
        <v>173</v>
      </c>
      <c r="AA492" s="3">
        <v>1.04</v>
      </c>
    </row>
    <row r="493" spans="1:27" ht="13.9" customHeight="1">
      <c r="A493" s="2" t="s">
        <v>1176</v>
      </c>
      <c r="B493" s="2" t="s">
        <v>1177</v>
      </c>
      <c r="C493" s="3" t="s">
        <v>170</v>
      </c>
      <c r="D493" s="3" t="s">
        <v>170</v>
      </c>
      <c r="E493" s="3" t="s">
        <v>170</v>
      </c>
      <c r="F493" s="3" t="s">
        <v>170</v>
      </c>
      <c r="G493" s="10">
        <v>7.3</v>
      </c>
      <c r="H493" s="17">
        <f t="shared" si="29"/>
        <v>7.3</v>
      </c>
      <c r="I493" s="3" t="s">
        <v>194</v>
      </c>
      <c r="J493" s="11">
        <v>243</v>
      </c>
      <c r="K493" s="18">
        <f t="shared" si="30"/>
        <v>240</v>
      </c>
      <c r="L493" s="16">
        <v>1130000</v>
      </c>
      <c r="M493" s="20">
        <f t="shared" si="31"/>
        <v>1100000</v>
      </c>
      <c r="N493" s="8">
        <f t="shared" si="28"/>
        <v>150684.93150684933</v>
      </c>
      <c r="O493" s="3" t="s">
        <v>182</v>
      </c>
      <c r="P493" s="3">
        <v>38900000</v>
      </c>
      <c r="Q493" s="3">
        <v>6440000</v>
      </c>
      <c r="R493" s="3">
        <v>12.5</v>
      </c>
      <c r="S493" s="3">
        <v>1.8</v>
      </c>
      <c r="T493" s="3" t="s">
        <v>183</v>
      </c>
      <c r="U493" s="3" t="s">
        <v>173</v>
      </c>
      <c r="V493" s="2"/>
      <c r="W493" s="3">
        <v>7.0000000000000001E-3</v>
      </c>
      <c r="X493" s="3" t="s">
        <v>207</v>
      </c>
      <c r="Y493" s="3" t="s">
        <v>171</v>
      </c>
      <c r="Z493" s="3" t="s">
        <v>173</v>
      </c>
      <c r="AA493" s="3">
        <v>7.3</v>
      </c>
    </row>
    <row r="494" spans="1:27" ht="13.9" customHeight="1">
      <c r="A494" s="2" t="s">
        <v>1178</v>
      </c>
      <c r="B494" s="2" t="s">
        <v>1179</v>
      </c>
      <c r="C494" s="3" t="s">
        <v>170</v>
      </c>
      <c r="D494" s="3" t="s">
        <v>171</v>
      </c>
      <c r="E494" s="4" t="s">
        <v>172</v>
      </c>
      <c r="F494" s="4" t="s">
        <v>172</v>
      </c>
      <c r="G494" s="10" t="s">
        <v>173</v>
      </c>
      <c r="H494" s="17" t="str">
        <f t="shared" si="29"/>
        <v>NITI</v>
      </c>
      <c r="I494" s="2"/>
      <c r="J494" s="11" t="s">
        <v>173</v>
      </c>
      <c r="K494" s="18" t="str">
        <f t="shared" si="30"/>
        <v>NITI</v>
      </c>
      <c r="L494" s="16" t="s">
        <v>173</v>
      </c>
      <c r="M494" s="20" t="str">
        <f t="shared" si="31"/>
        <v>NITI</v>
      </c>
      <c r="N494" s="8" t="str">
        <f t="shared" si="28"/>
        <v>NITI</v>
      </c>
      <c r="O494" s="2"/>
      <c r="P494" s="3">
        <v>861000000</v>
      </c>
      <c r="Q494" s="3">
        <v>667000000</v>
      </c>
      <c r="R494" s="3">
        <v>12.5</v>
      </c>
      <c r="S494" s="3">
        <v>3.1</v>
      </c>
      <c r="T494" s="3" t="s">
        <v>183</v>
      </c>
      <c r="U494" s="3" t="s">
        <v>173</v>
      </c>
      <c r="V494" s="2"/>
      <c r="W494" s="3" t="s">
        <v>173</v>
      </c>
      <c r="X494" s="2"/>
      <c r="Y494" s="3" t="s">
        <v>171</v>
      </c>
      <c r="Z494" s="3" t="s">
        <v>173</v>
      </c>
      <c r="AA494" s="3" t="s">
        <v>173</v>
      </c>
    </row>
    <row r="495" spans="1:27" ht="13.9" customHeight="1">
      <c r="A495" s="2" t="s">
        <v>1180</v>
      </c>
      <c r="B495" s="2" t="s">
        <v>1181</v>
      </c>
      <c r="C495" s="3" t="s">
        <v>170</v>
      </c>
      <c r="D495" s="3" t="s">
        <v>170</v>
      </c>
      <c r="E495" s="3" t="s">
        <v>170</v>
      </c>
      <c r="F495" s="3" t="s">
        <v>170</v>
      </c>
      <c r="G495" s="10">
        <v>20.9</v>
      </c>
      <c r="H495" s="17">
        <f t="shared" si="29"/>
        <v>21</v>
      </c>
      <c r="I495" s="3" t="s">
        <v>194</v>
      </c>
      <c r="J495" s="11">
        <v>695</v>
      </c>
      <c r="K495" s="18">
        <f t="shared" si="30"/>
        <v>700</v>
      </c>
      <c r="L495" s="16">
        <v>4740</v>
      </c>
      <c r="M495" s="20">
        <f t="shared" si="31"/>
        <v>4700</v>
      </c>
      <c r="N495" s="8">
        <f t="shared" si="28"/>
        <v>223.8095238095238</v>
      </c>
      <c r="O495" s="3" t="s">
        <v>182</v>
      </c>
      <c r="P495" s="3">
        <v>401000000</v>
      </c>
      <c r="Q495" s="3">
        <v>217000000</v>
      </c>
      <c r="R495" s="3">
        <v>12.5</v>
      </c>
      <c r="S495" s="3">
        <v>2.8</v>
      </c>
      <c r="T495" s="3" t="s">
        <v>183</v>
      </c>
      <c r="U495" s="3" t="s">
        <v>173</v>
      </c>
      <c r="V495" s="2"/>
      <c r="W495" s="3">
        <v>0.02</v>
      </c>
      <c r="X495" s="3" t="s">
        <v>207</v>
      </c>
      <c r="Y495" s="3" t="s">
        <v>171</v>
      </c>
      <c r="Z495" s="3" t="s">
        <v>173</v>
      </c>
      <c r="AA495" s="3">
        <v>20.9</v>
      </c>
    </row>
    <row r="496" spans="1:27" ht="13.9" customHeight="1">
      <c r="A496" s="2" t="s">
        <v>1182</v>
      </c>
      <c r="B496" s="2" t="s">
        <v>1183</v>
      </c>
      <c r="C496" s="3" t="s">
        <v>170</v>
      </c>
      <c r="D496" s="3" t="s">
        <v>170</v>
      </c>
      <c r="E496" s="3" t="s">
        <v>170</v>
      </c>
      <c r="F496" s="3" t="s">
        <v>170</v>
      </c>
      <c r="G496" s="10">
        <v>5210</v>
      </c>
      <c r="H496" s="17">
        <f t="shared" si="29"/>
        <v>5200</v>
      </c>
      <c r="I496" s="3" t="s">
        <v>194</v>
      </c>
      <c r="J496" s="11">
        <v>174000</v>
      </c>
      <c r="K496" s="18">
        <f t="shared" si="30"/>
        <v>170000</v>
      </c>
      <c r="L496" s="16">
        <v>3990000</v>
      </c>
      <c r="M496" s="20">
        <f t="shared" si="31"/>
        <v>4000000</v>
      </c>
      <c r="N496" s="8">
        <f t="shared" si="28"/>
        <v>769.23076923076928</v>
      </c>
      <c r="O496" s="3" t="s">
        <v>182</v>
      </c>
      <c r="P496" s="3">
        <v>351000000</v>
      </c>
      <c r="Q496" s="3">
        <v>291000000</v>
      </c>
      <c r="R496" s="3">
        <v>12.5</v>
      </c>
      <c r="S496" s="3">
        <v>1.4</v>
      </c>
      <c r="T496" s="3" t="s">
        <v>183</v>
      </c>
      <c r="U496" s="3" t="s">
        <v>173</v>
      </c>
      <c r="V496" s="2"/>
      <c r="W496" s="3">
        <v>5</v>
      </c>
      <c r="X496" s="3" t="s">
        <v>184</v>
      </c>
      <c r="Y496" s="3" t="s">
        <v>171</v>
      </c>
      <c r="Z496" s="3" t="s">
        <v>173</v>
      </c>
      <c r="AA496" s="3">
        <v>5210</v>
      </c>
    </row>
    <row r="497" spans="1:27" ht="13.9" customHeight="1">
      <c r="A497" s="2" t="s">
        <v>1184</v>
      </c>
      <c r="B497" s="2" t="s">
        <v>1185</v>
      </c>
      <c r="C497" s="3" t="s">
        <v>170</v>
      </c>
      <c r="D497" s="3" t="s">
        <v>170</v>
      </c>
      <c r="E497" s="3" t="s">
        <v>170</v>
      </c>
      <c r="F497" s="3" t="s">
        <v>170</v>
      </c>
      <c r="G497" s="10">
        <v>2.81E-3</v>
      </c>
      <c r="H497" s="17">
        <f t="shared" si="29"/>
        <v>2.8E-3</v>
      </c>
      <c r="I497" s="3" t="s">
        <v>181</v>
      </c>
      <c r="J497" s="11">
        <v>9.3600000000000003E-2</v>
      </c>
      <c r="K497" s="18">
        <f t="shared" si="30"/>
        <v>9.4E-2</v>
      </c>
      <c r="L497" s="16">
        <v>43.9</v>
      </c>
      <c r="M497" s="20">
        <f t="shared" si="31"/>
        <v>44</v>
      </c>
      <c r="N497" s="8">
        <f t="shared" si="28"/>
        <v>15714.285714285714</v>
      </c>
      <c r="O497" s="3" t="s">
        <v>182</v>
      </c>
      <c r="P497" s="3">
        <v>124000000</v>
      </c>
      <c r="Q497" s="3">
        <v>64000000</v>
      </c>
      <c r="R497" s="3">
        <v>12.5</v>
      </c>
      <c r="S497" s="3">
        <v>2.5</v>
      </c>
      <c r="T497" s="3" t="s">
        <v>183</v>
      </c>
      <c r="U497" s="3">
        <v>1E-3</v>
      </c>
      <c r="V497" s="3" t="s">
        <v>191</v>
      </c>
      <c r="W497" s="3">
        <v>2.0000000000000002E-5</v>
      </c>
      <c r="X497" s="3" t="s">
        <v>191</v>
      </c>
      <c r="Y497" s="3" t="s">
        <v>171</v>
      </c>
      <c r="Z497" s="3">
        <v>2.81E-3</v>
      </c>
      <c r="AA497" s="3">
        <v>2.0899999999999998E-2</v>
      </c>
    </row>
    <row r="498" spans="1:27" ht="13.9" customHeight="1">
      <c r="A498" s="2" t="s">
        <v>1186</v>
      </c>
      <c r="B498" s="2" t="s">
        <v>1187</v>
      </c>
      <c r="C498" s="3" t="s">
        <v>170</v>
      </c>
      <c r="D498" s="3" t="s">
        <v>170</v>
      </c>
      <c r="E498" s="3" t="s">
        <v>170</v>
      </c>
      <c r="F498" s="3" t="s">
        <v>170</v>
      </c>
      <c r="G498" s="10">
        <v>3130</v>
      </c>
      <c r="H498" s="17">
        <f t="shared" si="29"/>
        <v>3100</v>
      </c>
      <c r="I498" s="3" t="s">
        <v>194</v>
      </c>
      <c r="J498" s="11">
        <v>104000</v>
      </c>
      <c r="K498" s="18">
        <f t="shared" si="30"/>
        <v>100000</v>
      </c>
      <c r="L498" s="16">
        <v>1090000</v>
      </c>
      <c r="M498" s="20">
        <f t="shared" si="31"/>
        <v>1100000</v>
      </c>
      <c r="N498" s="8">
        <f t="shared" si="28"/>
        <v>354.83870967741933</v>
      </c>
      <c r="O498" s="3" t="s">
        <v>182</v>
      </c>
      <c r="P498" s="3">
        <v>107000000</v>
      </c>
      <c r="Q498" s="3">
        <v>54300000</v>
      </c>
      <c r="R498" s="3">
        <v>12.5</v>
      </c>
      <c r="S498" s="3">
        <v>1.2</v>
      </c>
      <c r="T498" s="3" t="s">
        <v>183</v>
      </c>
      <c r="U498" s="3" t="s">
        <v>173</v>
      </c>
      <c r="V498" s="2"/>
      <c r="W498" s="3">
        <v>3</v>
      </c>
      <c r="X498" s="3" t="s">
        <v>184</v>
      </c>
      <c r="Y498" s="3" t="s">
        <v>171</v>
      </c>
      <c r="Z498" s="3" t="s">
        <v>173</v>
      </c>
      <c r="AA498" s="3">
        <v>3130</v>
      </c>
    </row>
    <row r="499" spans="1:27" ht="13.9" customHeight="1">
      <c r="A499" s="2" t="s">
        <v>1188</v>
      </c>
      <c r="B499" s="2" t="s">
        <v>1189</v>
      </c>
      <c r="C499" s="3" t="s">
        <v>170</v>
      </c>
      <c r="D499" s="3" t="s">
        <v>170</v>
      </c>
      <c r="E499" s="3" t="s">
        <v>170</v>
      </c>
      <c r="F499" s="3" t="s">
        <v>170</v>
      </c>
      <c r="G499" s="10">
        <v>1.04</v>
      </c>
      <c r="H499" s="17">
        <f t="shared" si="29"/>
        <v>1</v>
      </c>
      <c r="I499" s="3" t="s">
        <v>194</v>
      </c>
      <c r="J499" s="11">
        <v>34.799999999999997</v>
      </c>
      <c r="K499" s="18">
        <f t="shared" si="30"/>
        <v>35</v>
      </c>
      <c r="L499" s="16">
        <v>43.2</v>
      </c>
      <c r="M499" s="20">
        <f t="shared" si="31"/>
        <v>43</v>
      </c>
      <c r="N499" s="8">
        <f t="shared" si="28"/>
        <v>43</v>
      </c>
      <c r="O499" s="3" t="s">
        <v>182</v>
      </c>
      <c r="P499" s="3">
        <v>1070000000</v>
      </c>
      <c r="Q499" s="3">
        <v>705000000</v>
      </c>
      <c r="R499" s="3">
        <v>12.5</v>
      </c>
      <c r="S499" s="3">
        <v>5.3</v>
      </c>
      <c r="T499" s="3" t="s">
        <v>183</v>
      </c>
      <c r="U499" s="3" t="s">
        <v>173</v>
      </c>
      <c r="V499" s="2"/>
      <c r="W499" s="3">
        <v>1E-3</v>
      </c>
      <c r="X499" s="3" t="s">
        <v>199</v>
      </c>
      <c r="Y499" s="3" t="s">
        <v>171</v>
      </c>
      <c r="Z499" s="3" t="s">
        <v>173</v>
      </c>
      <c r="AA499" s="3">
        <v>1.04</v>
      </c>
    </row>
    <row r="500" spans="1:27" ht="13.9" customHeight="1">
      <c r="A500" s="2" t="s">
        <v>1190</v>
      </c>
      <c r="B500" s="2" t="s">
        <v>1191</v>
      </c>
      <c r="C500" s="3" t="s">
        <v>228</v>
      </c>
      <c r="D500" s="3" t="s">
        <v>171</v>
      </c>
      <c r="E500" s="4" t="s">
        <v>178</v>
      </c>
      <c r="F500" s="4" t="s">
        <v>178</v>
      </c>
      <c r="G500" s="10" t="s">
        <v>173</v>
      </c>
      <c r="H500" s="17" t="str">
        <f t="shared" si="29"/>
        <v>NITI</v>
      </c>
      <c r="I500" s="2"/>
      <c r="J500" s="11" t="s">
        <v>173</v>
      </c>
      <c r="K500" s="18" t="str">
        <f t="shared" si="30"/>
        <v>NITI, NV</v>
      </c>
      <c r="L500" s="16" t="s">
        <v>173</v>
      </c>
      <c r="M500" s="20" t="str">
        <f t="shared" si="31"/>
        <v>NITI, NV</v>
      </c>
      <c r="N500" s="8" t="str">
        <f t="shared" si="28"/>
        <v>NITI, NV</v>
      </c>
      <c r="O500" s="2"/>
      <c r="P500" s="3" t="s">
        <v>173</v>
      </c>
      <c r="Q500" s="3" t="s">
        <v>173</v>
      </c>
      <c r="R500" s="3">
        <v>12.5</v>
      </c>
      <c r="S500" s="3" t="s">
        <v>173</v>
      </c>
      <c r="T500" s="2"/>
      <c r="U500" s="3" t="s">
        <v>173</v>
      </c>
      <c r="V500" s="2"/>
      <c r="W500" s="3" t="s">
        <v>173</v>
      </c>
      <c r="X500" s="2"/>
      <c r="Y500" s="3" t="s">
        <v>171</v>
      </c>
      <c r="Z500" s="3" t="s">
        <v>173</v>
      </c>
      <c r="AA500" s="3" t="s">
        <v>173</v>
      </c>
    </row>
    <row r="501" spans="1:27" ht="13.9" customHeight="1">
      <c r="A501" s="2" t="s">
        <v>1192</v>
      </c>
      <c r="B501" s="2" t="s">
        <v>1193</v>
      </c>
      <c r="C501" s="3" t="s">
        <v>170</v>
      </c>
      <c r="D501" s="3" t="s">
        <v>170</v>
      </c>
      <c r="E501" s="3" t="s">
        <v>170</v>
      </c>
      <c r="F501" s="3" t="s">
        <v>170</v>
      </c>
      <c r="G501" s="10">
        <v>730</v>
      </c>
      <c r="H501" s="17">
        <f t="shared" si="29"/>
        <v>730</v>
      </c>
      <c r="I501" s="3" t="s">
        <v>194</v>
      </c>
      <c r="J501" s="11">
        <v>24300</v>
      </c>
      <c r="K501" s="18">
        <f t="shared" si="30"/>
        <v>24000</v>
      </c>
      <c r="L501" s="16">
        <v>114000</v>
      </c>
      <c r="M501" s="20">
        <f t="shared" si="31"/>
        <v>110000</v>
      </c>
      <c r="N501" s="8">
        <f t="shared" si="28"/>
        <v>150.68493150684932</v>
      </c>
      <c r="O501" s="3" t="s">
        <v>182</v>
      </c>
      <c r="P501" s="3">
        <v>207000000</v>
      </c>
      <c r="Q501" s="3">
        <v>96300000</v>
      </c>
      <c r="R501" s="3">
        <v>12.5</v>
      </c>
      <c r="S501" s="3">
        <v>1.7</v>
      </c>
      <c r="T501" s="3" t="s">
        <v>183</v>
      </c>
      <c r="U501" s="3" t="s">
        <v>173</v>
      </c>
      <c r="V501" s="2"/>
      <c r="W501" s="3">
        <v>0.7</v>
      </c>
      <c r="X501" s="3" t="s">
        <v>184</v>
      </c>
      <c r="Y501" s="3" t="s">
        <v>171</v>
      </c>
      <c r="Z501" s="3" t="s">
        <v>173</v>
      </c>
      <c r="AA501" s="3">
        <v>730</v>
      </c>
    </row>
    <row r="502" spans="1:27" ht="13.9" customHeight="1">
      <c r="A502" s="2" t="s">
        <v>1194</v>
      </c>
      <c r="B502" s="2" t="s">
        <v>1195</v>
      </c>
      <c r="C502" s="3" t="s">
        <v>171</v>
      </c>
      <c r="D502" s="3" t="s">
        <v>171</v>
      </c>
      <c r="E502" s="4" t="s">
        <v>178</v>
      </c>
      <c r="F502" s="4" t="s">
        <v>178</v>
      </c>
      <c r="G502" s="10" t="s">
        <v>173</v>
      </c>
      <c r="H502" s="17" t="str">
        <f t="shared" si="29"/>
        <v>NITI</v>
      </c>
      <c r="I502" s="2"/>
      <c r="J502" s="11" t="s">
        <v>173</v>
      </c>
      <c r="K502" s="18" t="str">
        <f t="shared" si="30"/>
        <v>NITI, NV</v>
      </c>
      <c r="L502" s="16" t="s">
        <v>173</v>
      </c>
      <c r="M502" s="20" t="str">
        <f t="shared" si="31"/>
        <v>NITI, NV</v>
      </c>
      <c r="N502" s="8" t="str">
        <f t="shared" si="28"/>
        <v>NITI, NV</v>
      </c>
      <c r="O502" s="2"/>
      <c r="P502" s="3">
        <v>49.5</v>
      </c>
      <c r="Q502" s="3">
        <v>154</v>
      </c>
      <c r="R502" s="3">
        <v>12.5</v>
      </c>
      <c r="S502" s="3" t="s">
        <v>173</v>
      </c>
      <c r="T502" s="2"/>
      <c r="U502" s="3" t="s">
        <v>173</v>
      </c>
      <c r="V502" s="2"/>
      <c r="W502" s="3" t="s">
        <v>173</v>
      </c>
      <c r="X502" s="2"/>
      <c r="Y502" s="3" t="s">
        <v>171</v>
      </c>
      <c r="Z502" s="3" t="s">
        <v>173</v>
      </c>
      <c r="AA502" s="3" t="s">
        <v>173</v>
      </c>
    </row>
    <row r="503" spans="1:27" ht="13.9" customHeight="1">
      <c r="A503" s="2" t="s">
        <v>1196</v>
      </c>
      <c r="B503" s="2" t="s">
        <v>1197</v>
      </c>
      <c r="C503" s="3" t="s">
        <v>171</v>
      </c>
      <c r="D503" s="3" t="s">
        <v>171</v>
      </c>
      <c r="E503" s="4" t="s">
        <v>178</v>
      </c>
      <c r="F503" s="4" t="s">
        <v>178</v>
      </c>
      <c r="G503" s="10" t="s">
        <v>173</v>
      </c>
      <c r="H503" s="17" t="str">
        <f t="shared" si="29"/>
        <v>NITI</v>
      </c>
      <c r="I503" s="2"/>
      <c r="J503" s="11" t="s">
        <v>173</v>
      </c>
      <c r="K503" s="18" t="str">
        <f t="shared" si="30"/>
        <v>NITI, NV</v>
      </c>
      <c r="L503" s="16" t="s">
        <v>173</v>
      </c>
      <c r="M503" s="20" t="str">
        <f t="shared" si="31"/>
        <v>NITI, NV</v>
      </c>
      <c r="N503" s="8" t="str">
        <f t="shared" si="28"/>
        <v>NITI, NV</v>
      </c>
      <c r="O503" s="2"/>
      <c r="P503" s="3">
        <v>1690</v>
      </c>
      <c r="Q503" s="3">
        <v>9.98</v>
      </c>
      <c r="R503" s="3">
        <v>12.5</v>
      </c>
      <c r="S503" s="3" t="s">
        <v>173</v>
      </c>
      <c r="T503" s="2"/>
      <c r="U503" s="3" t="s">
        <v>173</v>
      </c>
      <c r="V503" s="2"/>
      <c r="W503" s="3" t="s">
        <v>173</v>
      </c>
      <c r="X503" s="2"/>
      <c r="Y503" s="3" t="s">
        <v>171</v>
      </c>
      <c r="Z503" s="3" t="s">
        <v>173</v>
      </c>
      <c r="AA503" s="3" t="s">
        <v>173</v>
      </c>
    </row>
    <row r="504" spans="1:27" ht="13.9" customHeight="1">
      <c r="A504" s="2" t="s">
        <v>1198</v>
      </c>
      <c r="B504" s="2" t="s">
        <v>1199</v>
      </c>
      <c r="C504" s="3" t="s">
        <v>170</v>
      </c>
      <c r="D504" s="3" t="s">
        <v>170</v>
      </c>
      <c r="E504" s="3" t="s">
        <v>170</v>
      </c>
      <c r="F504" s="3" t="s">
        <v>170</v>
      </c>
      <c r="G504" s="10">
        <v>41.7</v>
      </c>
      <c r="H504" s="17">
        <f t="shared" si="29"/>
        <v>42</v>
      </c>
      <c r="I504" s="3" t="s">
        <v>194</v>
      </c>
      <c r="J504" s="11">
        <v>1390</v>
      </c>
      <c r="K504" s="18">
        <f t="shared" si="30"/>
        <v>1400</v>
      </c>
      <c r="L504" s="16">
        <v>1100</v>
      </c>
      <c r="M504" s="20">
        <f t="shared" si="31"/>
        <v>1100</v>
      </c>
      <c r="N504" s="8">
        <f t="shared" si="28"/>
        <v>26.19047619047619</v>
      </c>
      <c r="O504" s="3" t="s">
        <v>182</v>
      </c>
      <c r="P504" s="3">
        <v>28600000</v>
      </c>
      <c r="Q504" s="3">
        <v>3380000</v>
      </c>
      <c r="R504" s="3">
        <v>12.5</v>
      </c>
      <c r="S504" s="3" t="s">
        <v>173</v>
      </c>
      <c r="T504" s="2"/>
      <c r="U504" s="3" t="s">
        <v>173</v>
      </c>
      <c r="V504" s="2"/>
      <c r="W504" s="3">
        <v>0.04</v>
      </c>
      <c r="X504" s="3" t="s">
        <v>314</v>
      </c>
      <c r="Y504" s="3" t="s">
        <v>171</v>
      </c>
      <c r="Z504" s="3" t="s">
        <v>173</v>
      </c>
      <c r="AA504" s="3">
        <v>41.7</v>
      </c>
    </row>
    <row r="505" spans="1:27" ht="13.9" customHeight="1">
      <c r="A505" s="2" t="s">
        <v>1200</v>
      </c>
      <c r="B505" s="2" t="s">
        <v>1201</v>
      </c>
      <c r="C505" s="3" t="s">
        <v>171</v>
      </c>
      <c r="D505" s="3" t="s">
        <v>170</v>
      </c>
      <c r="E505" s="4" t="s">
        <v>178</v>
      </c>
      <c r="F505" s="4" t="s">
        <v>178</v>
      </c>
      <c r="G505" s="10">
        <v>0.1</v>
      </c>
      <c r="H505" s="17">
        <f t="shared" si="29"/>
        <v>0.1</v>
      </c>
      <c r="I505" s="2"/>
      <c r="J505" s="11" t="s">
        <v>173</v>
      </c>
      <c r="K505" s="18" t="str">
        <f t="shared" si="30"/>
        <v>NV</v>
      </c>
      <c r="L505" s="16" t="s">
        <v>173</v>
      </c>
      <c r="M505" s="20" t="str">
        <f t="shared" si="31"/>
        <v>NV</v>
      </c>
      <c r="N505" s="8" t="str">
        <f t="shared" si="28"/>
        <v>NV</v>
      </c>
      <c r="O505" s="2"/>
      <c r="P505" s="3">
        <v>1840000</v>
      </c>
      <c r="Q505" s="3">
        <v>33000000</v>
      </c>
      <c r="R505" s="3">
        <v>12.5</v>
      </c>
      <c r="S505" s="3" t="s">
        <v>173</v>
      </c>
      <c r="T505" s="2"/>
      <c r="U505" s="3">
        <v>2.8E-5</v>
      </c>
      <c r="V505" s="3" t="s">
        <v>199</v>
      </c>
      <c r="W505" s="3" t="s">
        <v>173</v>
      </c>
      <c r="X505" s="2"/>
      <c r="Y505" s="3" t="s">
        <v>171</v>
      </c>
      <c r="Z505" s="3">
        <v>0.1</v>
      </c>
      <c r="AA505" s="3" t="s">
        <v>173</v>
      </c>
    </row>
    <row r="506" spans="1:27" ht="13.9" customHeight="1">
      <c r="A506" s="2" t="s">
        <v>1202</v>
      </c>
      <c r="B506" s="2" t="s">
        <v>1203</v>
      </c>
      <c r="C506" s="3" t="s">
        <v>170</v>
      </c>
      <c r="D506" s="3" t="s">
        <v>170</v>
      </c>
      <c r="E506" s="3" t="s">
        <v>170</v>
      </c>
      <c r="F506" s="3" t="s">
        <v>170</v>
      </c>
      <c r="G506" s="10">
        <v>10.8</v>
      </c>
      <c r="H506" s="17">
        <f t="shared" si="29"/>
        <v>11</v>
      </c>
      <c r="I506" s="3" t="s">
        <v>181</v>
      </c>
      <c r="J506" s="11">
        <v>360</v>
      </c>
      <c r="K506" s="18">
        <f t="shared" si="30"/>
        <v>360</v>
      </c>
      <c r="L506" s="16">
        <v>737</v>
      </c>
      <c r="M506" s="20">
        <f t="shared" si="31"/>
        <v>740</v>
      </c>
      <c r="N506" s="8">
        <f t="shared" si="28"/>
        <v>67.272727272727266</v>
      </c>
      <c r="O506" s="3" t="s">
        <v>182</v>
      </c>
      <c r="P506" s="3">
        <v>1190000000</v>
      </c>
      <c r="Q506" s="3">
        <v>747000000</v>
      </c>
      <c r="R506" s="3">
        <v>12.5</v>
      </c>
      <c r="S506" s="3">
        <v>2</v>
      </c>
      <c r="T506" s="3" t="s">
        <v>174</v>
      </c>
      <c r="U506" s="3">
        <v>2.6E-7</v>
      </c>
      <c r="V506" s="3" t="s">
        <v>199</v>
      </c>
      <c r="W506" s="3">
        <v>3</v>
      </c>
      <c r="X506" s="3" t="s">
        <v>184</v>
      </c>
      <c r="Y506" s="3" t="s">
        <v>171</v>
      </c>
      <c r="Z506" s="3">
        <v>10.8</v>
      </c>
      <c r="AA506" s="3">
        <v>3130</v>
      </c>
    </row>
    <row r="507" spans="1:27" ht="13.9" customHeight="1">
      <c r="A507" s="2" t="s">
        <v>1204</v>
      </c>
      <c r="B507" s="2" t="s">
        <v>1205</v>
      </c>
      <c r="C507" s="3" t="s">
        <v>171</v>
      </c>
      <c r="D507" s="3" t="s">
        <v>171</v>
      </c>
      <c r="E507" s="4" t="s">
        <v>178</v>
      </c>
      <c r="F507" s="4" t="s">
        <v>178</v>
      </c>
      <c r="G507" s="10" t="s">
        <v>173</v>
      </c>
      <c r="H507" s="17" t="str">
        <f t="shared" si="29"/>
        <v>NITI</v>
      </c>
      <c r="I507" s="2"/>
      <c r="J507" s="11" t="s">
        <v>173</v>
      </c>
      <c r="K507" s="18" t="str">
        <f t="shared" si="30"/>
        <v>NITI, NV</v>
      </c>
      <c r="L507" s="16" t="s">
        <v>173</v>
      </c>
      <c r="M507" s="20" t="str">
        <f t="shared" si="31"/>
        <v>NITI, NV</v>
      </c>
      <c r="N507" s="8" t="str">
        <f t="shared" si="28"/>
        <v>NITI, NV</v>
      </c>
      <c r="O507" s="2"/>
      <c r="P507" s="3">
        <v>4.32E-5</v>
      </c>
      <c r="Q507" s="3">
        <v>2.61E-4</v>
      </c>
      <c r="R507" s="3">
        <v>12.5</v>
      </c>
      <c r="S507" s="3" t="s">
        <v>173</v>
      </c>
      <c r="T507" s="2"/>
      <c r="U507" s="3" t="s">
        <v>173</v>
      </c>
      <c r="V507" s="2"/>
      <c r="W507" s="3" t="s">
        <v>173</v>
      </c>
      <c r="X507" s="2"/>
      <c r="Y507" s="3" t="s">
        <v>171</v>
      </c>
      <c r="Z507" s="3" t="s">
        <v>173</v>
      </c>
      <c r="AA507" s="3" t="s">
        <v>173</v>
      </c>
    </row>
    <row r="508" spans="1:27" ht="13.9" customHeight="1">
      <c r="A508" s="2" t="s">
        <v>1206</v>
      </c>
      <c r="B508" s="2" t="s">
        <v>1207</v>
      </c>
      <c r="C508" s="3" t="s">
        <v>170</v>
      </c>
      <c r="D508" s="3" t="s">
        <v>170</v>
      </c>
      <c r="E508" s="3" t="s">
        <v>170</v>
      </c>
      <c r="F508" s="3" t="s">
        <v>170</v>
      </c>
      <c r="G508" s="10">
        <v>3130</v>
      </c>
      <c r="H508" s="17">
        <f t="shared" si="29"/>
        <v>3100</v>
      </c>
      <c r="I508" s="3" t="s">
        <v>194</v>
      </c>
      <c r="J508" s="11">
        <v>104000</v>
      </c>
      <c r="K508" s="18">
        <f t="shared" si="30"/>
        <v>100000</v>
      </c>
      <c r="L508" s="16">
        <v>4340000</v>
      </c>
      <c r="M508" s="20">
        <f t="shared" si="31"/>
        <v>4300000</v>
      </c>
      <c r="N508" s="8">
        <f t="shared" si="28"/>
        <v>1387.0967741935483</v>
      </c>
      <c r="O508" s="3" t="s">
        <v>182</v>
      </c>
      <c r="P508" s="3">
        <v>29100000</v>
      </c>
      <c r="Q508" s="3">
        <v>11800000</v>
      </c>
      <c r="R508" s="3">
        <v>12.5</v>
      </c>
      <c r="S508" s="3">
        <v>1</v>
      </c>
      <c r="T508" s="3" t="s">
        <v>183</v>
      </c>
      <c r="U508" s="3" t="s">
        <v>173</v>
      </c>
      <c r="V508" s="2"/>
      <c r="W508" s="3">
        <v>3</v>
      </c>
      <c r="X508" s="3" t="s">
        <v>191</v>
      </c>
      <c r="Y508" s="3" t="s">
        <v>171</v>
      </c>
      <c r="Z508" s="3" t="s">
        <v>173</v>
      </c>
      <c r="AA508" s="3">
        <v>3130</v>
      </c>
    </row>
    <row r="509" spans="1:27" ht="13.9" customHeight="1">
      <c r="A509" s="2" t="s">
        <v>1208</v>
      </c>
      <c r="B509" s="2" t="s">
        <v>1209</v>
      </c>
      <c r="C509" s="3" t="s">
        <v>171</v>
      </c>
      <c r="D509" s="3" t="s">
        <v>171</v>
      </c>
      <c r="E509" s="4" t="s">
        <v>178</v>
      </c>
      <c r="F509" s="4" t="s">
        <v>178</v>
      </c>
      <c r="G509" s="10" t="s">
        <v>173</v>
      </c>
      <c r="H509" s="17" t="str">
        <f t="shared" si="29"/>
        <v>NITI</v>
      </c>
      <c r="I509" s="2"/>
      <c r="J509" s="11" t="s">
        <v>173</v>
      </c>
      <c r="K509" s="18" t="str">
        <f t="shared" si="30"/>
        <v>NITI, NV</v>
      </c>
      <c r="L509" s="16" t="s">
        <v>173</v>
      </c>
      <c r="M509" s="20" t="str">
        <f t="shared" si="31"/>
        <v>NITI, NV</v>
      </c>
      <c r="N509" s="8" t="str">
        <f t="shared" si="28"/>
        <v>NITI, NV</v>
      </c>
      <c r="O509" s="2"/>
      <c r="P509" s="3">
        <v>7980</v>
      </c>
      <c r="Q509" s="3">
        <v>3390</v>
      </c>
      <c r="R509" s="3">
        <v>12.5</v>
      </c>
      <c r="S509" s="3" t="s">
        <v>173</v>
      </c>
      <c r="T509" s="2"/>
      <c r="U509" s="3" t="s">
        <v>173</v>
      </c>
      <c r="V509" s="2"/>
      <c r="W509" s="3" t="s">
        <v>173</v>
      </c>
      <c r="X509" s="2"/>
      <c r="Y509" s="3" t="s">
        <v>171</v>
      </c>
      <c r="Z509" s="3" t="s">
        <v>173</v>
      </c>
      <c r="AA509" s="3" t="s">
        <v>173</v>
      </c>
    </row>
    <row r="510" spans="1:27" ht="13.9" customHeight="1">
      <c r="A510" s="2" t="s">
        <v>1210</v>
      </c>
      <c r="B510" s="2" t="s">
        <v>1211</v>
      </c>
      <c r="C510" s="3" t="s">
        <v>171</v>
      </c>
      <c r="D510" s="3" t="s">
        <v>170</v>
      </c>
      <c r="E510" s="4" t="s">
        <v>178</v>
      </c>
      <c r="F510" s="4" t="s">
        <v>178</v>
      </c>
      <c r="G510" s="10">
        <v>1.17E-3</v>
      </c>
      <c r="H510" s="17">
        <f t="shared" si="29"/>
        <v>1.1999999999999999E-3</v>
      </c>
      <c r="I510" s="2"/>
      <c r="J510" s="11" t="s">
        <v>173</v>
      </c>
      <c r="K510" s="18" t="str">
        <f t="shared" si="30"/>
        <v>NV</v>
      </c>
      <c r="L510" s="16" t="s">
        <v>173</v>
      </c>
      <c r="M510" s="20" t="str">
        <f t="shared" si="31"/>
        <v>NV</v>
      </c>
      <c r="N510" s="8" t="str">
        <f t="shared" si="28"/>
        <v>NV</v>
      </c>
      <c r="O510" s="2"/>
      <c r="P510" s="3">
        <v>949</v>
      </c>
      <c r="Q510" s="3">
        <v>13.3</v>
      </c>
      <c r="R510" s="3">
        <v>12.5</v>
      </c>
      <c r="S510" s="3" t="s">
        <v>173</v>
      </c>
      <c r="T510" s="2"/>
      <c r="U510" s="3">
        <v>2.3999999999999998E-3</v>
      </c>
      <c r="V510" s="3" t="s">
        <v>199</v>
      </c>
      <c r="W510" s="3" t="s">
        <v>173</v>
      </c>
      <c r="X510" s="2"/>
      <c r="Y510" s="3" t="s">
        <v>171</v>
      </c>
      <c r="Z510" s="3">
        <v>1.17E-3</v>
      </c>
      <c r="AA510" s="3" t="s">
        <v>173</v>
      </c>
    </row>
    <row r="511" spans="1:27" ht="13.9" customHeight="1">
      <c r="A511" s="2" t="s">
        <v>1212</v>
      </c>
      <c r="B511" s="2" t="s">
        <v>1213</v>
      </c>
      <c r="C511" s="3" t="s">
        <v>171</v>
      </c>
      <c r="D511" s="3" t="s">
        <v>170</v>
      </c>
      <c r="E511" s="4" t="s">
        <v>178</v>
      </c>
      <c r="F511" s="4" t="s">
        <v>178</v>
      </c>
      <c r="G511" s="10">
        <v>7.5899999999999995E-2</v>
      </c>
      <c r="H511" s="17">
        <f t="shared" si="29"/>
        <v>7.5999999999999998E-2</v>
      </c>
      <c r="I511" s="2"/>
      <c r="J511" s="11" t="s">
        <v>173</v>
      </c>
      <c r="K511" s="18" t="str">
        <f t="shared" si="30"/>
        <v>NV</v>
      </c>
      <c r="L511" s="16" t="s">
        <v>173</v>
      </c>
      <c r="M511" s="20" t="str">
        <f t="shared" si="31"/>
        <v>NV</v>
      </c>
      <c r="N511" s="8" t="str">
        <f t="shared" si="28"/>
        <v>NV</v>
      </c>
      <c r="O511" s="2"/>
      <c r="P511" s="3">
        <v>2260000</v>
      </c>
      <c r="Q511" s="3">
        <v>712000</v>
      </c>
      <c r="R511" s="3">
        <v>12.5</v>
      </c>
      <c r="S511" s="3" t="s">
        <v>173</v>
      </c>
      <c r="T511" s="2"/>
      <c r="U511" s="3">
        <v>3.6999999999999998E-5</v>
      </c>
      <c r="V511" s="3" t="s">
        <v>199</v>
      </c>
      <c r="W511" s="3" t="s">
        <v>173</v>
      </c>
      <c r="X511" s="2"/>
      <c r="Y511" s="3" t="s">
        <v>171</v>
      </c>
      <c r="Z511" s="3">
        <v>7.5899999999999995E-2</v>
      </c>
      <c r="AA511" s="3" t="s">
        <v>173</v>
      </c>
    </row>
    <row r="512" spans="1:27" ht="13.9" customHeight="1">
      <c r="A512" s="2" t="s">
        <v>1214</v>
      </c>
      <c r="B512" s="2" t="s">
        <v>1215</v>
      </c>
      <c r="C512" s="3" t="s">
        <v>171</v>
      </c>
      <c r="D512" s="3" t="s">
        <v>171</v>
      </c>
      <c r="E512" s="4" t="s">
        <v>178</v>
      </c>
      <c r="F512" s="4" t="s">
        <v>178</v>
      </c>
      <c r="G512" s="10" t="s">
        <v>173</v>
      </c>
      <c r="H512" s="17" t="str">
        <f t="shared" si="29"/>
        <v>NITI</v>
      </c>
      <c r="I512" s="2"/>
      <c r="J512" s="11" t="s">
        <v>173</v>
      </c>
      <c r="K512" s="18" t="str">
        <f t="shared" si="30"/>
        <v>NITI, NV</v>
      </c>
      <c r="L512" s="16" t="s">
        <v>173</v>
      </c>
      <c r="M512" s="20" t="str">
        <f t="shared" si="31"/>
        <v>NITI, NV</v>
      </c>
      <c r="N512" s="8" t="str">
        <f t="shared" si="28"/>
        <v>NITI, NV</v>
      </c>
      <c r="O512" s="2"/>
      <c r="P512" s="3">
        <v>12200</v>
      </c>
      <c r="Q512" s="3" t="s">
        <v>173</v>
      </c>
      <c r="R512" s="3">
        <v>12.5</v>
      </c>
      <c r="S512" s="3" t="s">
        <v>173</v>
      </c>
      <c r="T512" s="2"/>
      <c r="U512" s="3" t="s">
        <v>173</v>
      </c>
      <c r="V512" s="2"/>
      <c r="W512" s="3" t="s">
        <v>173</v>
      </c>
      <c r="X512" s="2"/>
      <c r="Y512" s="3" t="s">
        <v>171</v>
      </c>
      <c r="Z512" s="3" t="s">
        <v>173</v>
      </c>
      <c r="AA512" s="3" t="s">
        <v>173</v>
      </c>
    </row>
    <row r="513" spans="1:28" ht="13.9" customHeight="1">
      <c r="A513" s="2" t="s">
        <v>1216</v>
      </c>
      <c r="B513" s="2" t="s">
        <v>1217</v>
      </c>
      <c r="C513" s="3" t="s">
        <v>228</v>
      </c>
      <c r="D513" s="3" t="s">
        <v>171</v>
      </c>
      <c r="E513" s="4" t="s">
        <v>178</v>
      </c>
      <c r="F513" s="4" t="s">
        <v>178</v>
      </c>
      <c r="G513" s="10" t="s">
        <v>173</v>
      </c>
      <c r="H513" s="17" t="str">
        <f t="shared" si="29"/>
        <v>NITI</v>
      </c>
      <c r="I513" s="2"/>
      <c r="J513" s="11" t="s">
        <v>173</v>
      </c>
      <c r="K513" s="18" t="str">
        <f t="shared" si="30"/>
        <v>NITI, NV</v>
      </c>
      <c r="L513" s="16" t="s">
        <v>173</v>
      </c>
      <c r="M513" s="20" t="str">
        <f t="shared" si="31"/>
        <v>NITI, NV</v>
      </c>
      <c r="N513" s="8" t="str">
        <f t="shared" si="28"/>
        <v>NITI, NV</v>
      </c>
      <c r="O513" s="2"/>
      <c r="P513" s="3" t="s">
        <v>173</v>
      </c>
      <c r="Q513" s="3" t="s">
        <v>173</v>
      </c>
      <c r="R513" s="3">
        <v>12.5</v>
      </c>
      <c r="S513" s="3" t="s">
        <v>173</v>
      </c>
      <c r="T513" s="2"/>
      <c r="U513" s="3" t="s">
        <v>173</v>
      </c>
      <c r="V513" s="2"/>
      <c r="W513" s="3" t="s">
        <v>173</v>
      </c>
      <c r="X513" s="2"/>
      <c r="Y513" s="3" t="s">
        <v>171</v>
      </c>
      <c r="Z513" s="3" t="s">
        <v>173</v>
      </c>
      <c r="AA513" s="3" t="s">
        <v>173</v>
      </c>
    </row>
    <row r="514" spans="1:28" ht="13.9" customHeight="1">
      <c r="A514" s="2" t="s">
        <v>1218</v>
      </c>
      <c r="B514" s="2" t="s">
        <v>1219</v>
      </c>
      <c r="C514" s="3" t="s">
        <v>228</v>
      </c>
      <c r="D514" s="3" t="s">
        <v>171</v>
      </c>
      <c r="E514" s="4" t="s">
        <v>178</v>
      </c>
      <c r="F514" s="4" t="s">
        <v>178</v>
      </c>
      <c r="G514" s="10" t="s">
        <v>173</v>
      </c>
      <c r="H514" s="17" t="str">
        <f t="shared" si="29"/>
        <v>NITI</v>
      </c>
      <c r="I514" s="2"/>
      <c r="J514" s="11" t="s">
        <v>173</v>
      </c>
      <c r="K514" s="18" t="str">
        <f t="shared" si="30"/>
        <v>NITI, NV</v>
      </c>
      <c r="L514" s="16" t="s">
        <v>173</v>
      </c>
      <c r="M514" s="20" t="str">
        <f t="shared" si="31"/>
        <v>NITI, NV</v>
      </c>
      <c r="N514" s="8" t="str">
        <f t="shared" si="28"/>
        <v>NITI, NV</v>
      </c>
      <c r="O514" s="2"/>
      <c r="P514" s="3" t="s">
        <v>173</v>
      </c>
      <c r="Q514" s="3" t="s">
        <v>173</v>
      </c>
      <c r="R514" s="3">
        <v>12.5</v>
      </c>
      <c r="S514" s="3" t="s">
        <v>173</v>
      </c>
      <c r="T514" s="2"/>
      <c r="U514" s="3" t="s">
        <v>173</v>
      </c>
      <c r="V514" s="2"/>
      <c r="W514" s="3" t="s">
        <v>173</v>
      </c>
      <c r="X514" s="2"/>
      <c r="Y514" s="3" t="s">
        <v>171</v>
      </c>
      <c r="Z514" s="3" t="s">
        <v>173</v>
      </c>
      <c r="AA514" s="3" t="s">
        <v>173</v>
      </c>
    </row>
    <row r="515" spans="1:28" ht="13.9" customHeight="1">
      <c r="A515" s="2" t="s">
        <v>1220</v>
      </c>
      <c r="B515" s="2" t="s">
        <v>1221</v>
      </c>
      <c r="C515" s="3" t="s">
        <v>171</v>
      </c>
      <c r="D515" s="3" t="s">
        <v>170</v>
      </c>
      <c r="E515" s="4" t="s">
        <v>178</v>
      </c>
      <c r="F515" s="4" t="s">
        <v>178</v>
      </c>
      <c r="G515" s="10">
        <v>1.6100000000000001E-4</v>
      </c>
      <c r="H515" s="17">
        <f t="shared" si="29"/>
        <v>1.6000000000000001E-4</v>
      </c>
      <c r="I515" s="2"/>
      <c r="J515" s="11" t="s">
        <v>173</v>
      </c>
      <c r="K515" s="18" t="str">
        <f t="shared" si="30"/>
        <v>NV</v>
      </c>
      <c r="L515" s="16" t="s">
        <v>173</v>
      </c>
      <c r="M515" s="20" t="str">
        <f t="shared" si="31"/>
        <v>NV</v>
      </c>
      <c r="N515" s="8" t="str">
        <f t="shared" si="28"/>
        <v>NV</v>
      </c>
      <c r="O515" s="2"/>
      <c r="P515" s="3">
        <v>0.621</v>
      </c>
      <c r="Q515" s="3">
        <v>0.621</v>
      </c>
      <c r="R515" s="3">
        <v>12.5</v>
      </c>
      <c r="S515" s="3" t="s">
        <v>173</v>
      </c>
      <c r="T515" s="2"/>
      <c r="U515" s="3">
        <v>6.3E-3</v>
      </c>
      <c r="V515" s="3" t="s">
        <v>199</v>
      </c>
      <c r="W515" s="3" t="s">
        <v>173</v>
      </c>
      <c r="X515" s="2"/>
      <c r="Y515" s="3" t="s">
        <v>204</v>
      </c>
      <c r="Z515" s="3">
        <v>1.6100000000000001E-4</v>
      </c>
      <c r="AA515" s="3" t="s">
        <v>173</v>
      </c>
    </row>
    <row r="516" spans="1:28" ht="13.9" customHeight="1">
      <c r="A516" s="2" t="s">
        <v>1222</v>
      </c>
      <c r="B516" s="2" t="s">
        <v>1223</v>
      </c>
      <c r="C516" s="3" t="s">
        <v>170</v>
      </c>
      <c r="D516" s="3" t="s">
        <v>170</v>
      </c>
      <c r="E516" s="3" t="s">
        <v>170</v>
      </c>
      <c r="F516" s="3" t="s">
        <v>170</v>
      </c>
      <c r="G516" s="10">
        <v>99.1</v>
      </c>
      <c r="H516" s="17">
        <f t="shared" si="29"/>
        <v>99</v>
      </c>
      <c r="I516" s="3" t="s">
        <v>194</v>
      </c>
      <c r="J516" s="11">
        <v>3300</v>
      </c>
      <c r="K516" s="18">
        <f t="shared" si="30"/>
        <v>3300</v>
      </c>
      <c r="L516" s="16">
        <v>10.199999999999999</v>
      </c>
      <c r="M516" s="20">
        <f t="shared" si="31"/>
        <v>10</v>
      </c>
      <c r="N516" s="8">
        <f t="shared" si="28"/>
        <v>0.10101010101010101</v>
      </c>
      <c r="O516" s="3" t="s">
        <v>182</v>
      </c>
      <c r="P516" s="3">
        <v>243000000</v>
      </c>
      <c r="Q516" s="3">
        <v>137000000</v>
      </c>
      <c r="R516" s="3">
        <v>12.5</v>
      </c>
      <c r="S516" s="3">
        <v>1.2</v>
      </c>
      <c r="T516" s="3" t="s">
        <v>183</v>
      </c>
      <c r="U516" s="3" t="s">
        <v>173</v>
      </c>
      <c r="V516" s="2"/>
      <c r="W516" s="3">
        <v>9.5000000000000001E-2</v>
      </c>
      <c r="X516" s="3" t="s">
        <v>191</v>
      </c>
      <c r="Y516" s="3" t="s">
        <v>171</v>
      </c>
      <c r="Z516" s="3" t="s">
        <v>173</v>
      </c>
      <c r="AA516" s="3">
        <v>99.1</v>
      </c>
    </row>
    <row r="517" spans="1:28" ht="13.9" customHeight="1">
      <c r="A517" s="2" t="s">
        <v>1224</v>
      </c>
      <c r="B517" s="2" t="s">
        <v>1225</v>
      </c>
      <c r="C517" s="3" t="s">
        <v>170</v>
      </c>
      <c r="D517" s="3" t="s">
        <v>170</v>
      </c>
      <c r="E517" s="3" t="s">
        <v>170</v>
      </c>
      <c r="F517" s="3" t="s">
        <v>170</v>
      </c>
      <c r="G517" s="10">
        <v>101</v>
      </c>
      <c r="H517" s="17">
        <f t="shared" si="29"/>
        <v>100</v>
      </c>
      <c r="I517" s="3" t="s">
        <v>181</v>
      </c>
      <c r="J517" s="11">
        <v>3380</v>
      </c>
      <c r="K517" s="18">
        <f t="shared" si="30"/>
        <v>3400</v>
      </c>
      <c r="L517" s="16">
        <v>1230</v>
      </c>
      <c r="M517" s="20">
        <f t="shared" si="31"/>
        <v>1200</v>
      </c>
      <c r="N517" s="8">
        <f t="shared" ref="N517:N580" si="32">IF(ISNUMBER(M517)=TRUE, M517/H517, M517)</f>
        <v>12</v>
      </c>
      <c r="O517" s="3" t="s">
        <v>703</v>
      </c>
      <c r="P517" s="3">
        <v>1990000000</v>
      </c>
      <c r="Q517" s="3">
        <v>1070000000</v>
      </c>
      <c r="R517" s="3">
        <v>12.5</v>
      </c>
      <c r="S517" s="3">
        <v>13</v>
      </c>
      <c r="T517" s="3" t="s">
        <v>183</v>
      </c>
      <c r="U517" s="3">
        <v>1E-8</v>
      </c>
      <c r="V517" s="3" t="s">
        <v>184</v>
      </c>
      <c r="W517" s="3">
        <v>0.6</v>
      </c>
      <c r="X517" s="3" t="s">
        <v>184</v>
      </c>
      <c r="Y517" s="3" t="s">
        <v>204</v>
      </c>
      <c r="Z517" s="3">
        <v>101</v>
      </c>
      <c r="AA517" s="3">
        <v>626</v>
      </c>
    </row>
    <row r="518" spans="1:28" ht="13.9" customHeight="1">
      <c r="A518" s="2" t="s">
        <v>1226</v>
      </c>
      <c r="B518" s="2" t="s">
        <v>1227</v>
      </c>
      <c r="C518" s="3" t="s">
        <v>171</v>
      </c>
      <c r="D518" s="3" t="s">
        <v>170</v>
      </c>
      <c r="E518" s="4" t="s">
        <v>178</v>
      </c>
      <c r="F518" s="4" t="s">
        <v>178</v>
      </c>
      <c r="G518" s="10">
        <v>2.3600000000000001E-3</v>
      </c>
      <c r="H518" s="17">
        <f t="shared" ref="H518:H581" si="33">IF(ISNUMBER(G518),ROUND(G518,2-(1+INT(LOG10(G518)))),"NITI")</f>
        <v>2.3999999999999998E-3</v>
      </c>
      <c r="I518" s="2"/>
      <c r="J518" s="11" t="s">
        <v>173</v>
      </c>
      <c r="K518" s="18" t="str">
        <f t="shared" ref="K518:K581" si="34">IF(ISNUMBER(J518),ROUND(J518,2-(1+INT(LOG10(J518)))),IF(AND(NOT($C518="Yes"),$D518="No"), "NITI, NV",IF(AND($C518="Yes",$D518="No"),"NITI","NV")))</f>
        <v>NV</v>
      </c>
      <c r="L518" s="16" t="s">
        <v>173</v>
      </c>
      <c r="M518" s="20" t="str">
        <f t="shared" ref="M518:M581" si="35">IF(ISNUMBER(L518),ROUND(L518,2-(1+INT(LOG10(L518)))),IF(AND(NOT($C518="Yes"),$D518="No"), "NITI, NV",IF(AND($C518="Yes",$D518="No"),"NITI","NV")))</f>
        <v>NV</v>
      </c>
      <c r="N518" s="8" t="str">
        <f t="shared" si="32"/>
        <v>NV</v>
      </c>
      <c r="O518" s="2"/>
      <c r="P518" s="3">
        <v>4.1100000000000003</v>
      </c>
      <c r="Q518" s="3">
        <v>2.3099999999999999E-2</v>
      </c>
      <c r="R518" s="3">
        <v>12.5</v>
      </c>
      <c r="S518" s="3" t="s">
        <v>173</v>
      </c>
      <c r="T518" s="2"/>
      <c r="U518" s="3">
        <v>4.2999999999999999E-4</v>
      </c>
      <c r="V518" s="3" t="s">
        <v>199</v>
      </c>
      <c r="W518" s="3" t="s">
        <v>173</v>
      </c>
      <c r="X518" s="2"/>
      <c r="Y518" s="3" t="s">
        <v>204</v>
      </c>
      <c r="Z518" s="3">
        <v>2.3600000000000001E-3</v>
      </c>
      <c r="AA518" s="3" t="s">
        <v>173</v>
      </c>
    </row>
    <row r="519" spans="1:28" ht="13.9" customHeight="1">
      <c r="A519" s="2" t="s">
        <v>1228</v>
      </c>
      <c r="B519" s="2" t="s">
        <v>1229</v>
      </c>
      <c r="C519" s="3" t="s">
        <v>171</v>
      </c>
      <c r="D519" s="3" t="s">
        <v>170</v>
      </c>
      <c r="E519" s="4" t="s">
        <v>178</v>
      </c>
      <c r="F519" s="4" t="s">
        <v>178</v>
      </c>
      <c r="G519" s="10">
        <v>0.216</v>
      </c>
      <c r="H519" s="17">
        <f t="shared" si="33"/>
        <v>0.22</v>
      </c>
      <c r="I519" s="2"/>
      <c r="J519" s="11" t="s">
        <v>173</v>
      </c>
      <c r="K519" s="18" t="str">
        <f t="shared" si="34"/>
        <v>NV</v>
      </c>
      <c r="L519" s="16" t="s">
        <v>173</v>
      </c>
      <c r="M519" s="20" t="str">
        <f t="shared" si="35"/>
        <v>NV</v>
      </c>
      <c r="N519" s="8" t="str">
        <f t="shared" si="32"/>
        <v>NV</v>
      </c>
      <c r="O519" s="2"/>
      <c r="P519" s="3">
        <v>239</v>
      </c>
      <c r="Q519" s="3">
        <v>0.18099999999999999</v>
      </c>
      <c r="R519" s="3">
        <v>12.5</v>
      </c>
      <c r="S519" s="3" t="s">
        <v>173</v>
      </c>
      <c r="T519" s="2"/>
      <c r="U519" s="3">
        <v>1.2999999999999999E-5</v>
      </c>
      <c r="V519" s="3" t="s">
        <v>199</v>
      </c>
      <c r="W519" s="3" t="s">
        <v>173</v>
      </c>
      <c r="X519" s="2"/>
      <c r="Y519" s="3" t="s">
        <v>171</v>
      </c>
      <c r="Z519" s="3">
        <v>0.216</v>
      </c>
      <c r="AA519" s="3" t="s">
        <v>173</v>
      </c>
    </row>
    <row r="520" spans="1:28" ht="13.9" customHeight="1">
      <c r="A520" s="2" t="s">
        <v>1230</v>
      </c>
      <c r="B520" s="2" t="s">
        <v>1231</v>
      </c>
      <c r="C520" s="3" t="s">
        <v>171</v>
      </c>
      <c r="D520" s="3" t="s">
        <v>170</v>
      </c>
      <c r="E520" s="4" t="s">
        <v>178</v>
      </c>
      <c r="F520" s="4" t="s">
        <v>178</v>
      </c>
      <c r="G520" s="10">
        <v>6.1000000000000004E-3</v>
      </c>
      <c r="H520" s="17">
        <f t="shared" si="33"/>
        <v>6.1000000000000004E-3</v>
      </c>
      <c r="I520" s="2"/>
      <c r="J520" s="11" t="s">
        <v>173</v>
      </c>
      <c r="K520" s="18" t="str">
        <f t="shared" si="34"/>
        <v>NV</v>
      </c>
      <c r="L520" s="16" t="s">
        <v>173</v>
      </c>
      <c r="M520" s="20" t="str">
        <f t="shared" si="35"/>
        <v>NV</v>
      </c>
      <c r="N520" s="8" t="str">
        <f t="shared" si="32"/>
        <v>NV</v>
      </c>
      <c r="O520" s="2"/>
      <c r="P520" s="3">
        <v>2.16</v>
      </c>
      <c r="Q520" s="3">
        <v>2.17</v>
      </c>
      <c r="R520" s="3">
        <v>12.5</v>
      </c>
      <c r="S520" s="3" t="s">
        <v>173</v>
      </c>
      <c r="T520" s="2"/>
      <c r="U520" s="3">
        <v>4.6000000000000001E-4</v>
      </c>
      <c r="V520" s="3" t="s">
        <v>199</v>
      </c>
      <c r="W520" s="3">
        <v>0.02</v>
      </c>
      <c r="X520" s="3" t="s">
        <v>199</v>
      </c>
      <c r="Y520" s="3" t="s">
        <v>171</v>
      </c>
      <c r="Z520" s="3">
        <v>6.1000000000000004E-3</v>
      </c>
      <c r="AA520" s="3">
        <v>20.9</v>
      </c>
    </row>
    <row r="521" spans="1:28" ht="13.9" customHeight="1">
      <c r="A521" s="2" t="s">
        <v>1232</v>
      </c>
      <c r="B521" s="2" t="s">
        <v>1233</v>
      </c>
      <c r="C521" s="3" t="s">
        <v>171</v>
      </c>
      <c r="D521" s="3" t="s">
        <v>170</v>
      </c>
      <c r="E521" s="4" t="s">
        <v>178</v>
      </c>
      <c r="F521" s="4" t="s">
        <v>178</v>
      </c>
      <c r="G521" s="10">
        <v>0.626</v>
      </c>
      <c r="H521" s="17">
        <f t="shared" si="33"/>
        <v>0.63</v>
      </c>
      <c r="I521" s="2"/>
      <c r="J521" s="11" t="s">
        <v>173</v>
      </c>
      <c r="K521" s="18" t="str">
        <f t="shared" si="34"/>
        <v>NV</v>
      </c>
      <c r="L521" s="16" t="s">
        <v>173</v>
      </c>
      <c r="M521" s="20" t="str">
        <f t="shared" si="35"/>
        <v>NV</v>
      </c>
      <c r="N521" s="8" t="str">
        <f t="shared" si="32"/>
        <v>NV</v>
      </c>
      <c r="O521" s="2"/>
      <c r="P521" s="3">
        <v>67.3</v>
      </c>
      <c r="Q521" s="3">
        <v>6.65</v>
      </c>
      <c r="R521" s="3">
        <v>12.5</v>
      </c>
      <c r="S521" s="3">
        <v>0.6</v>
      </c>
      <c r="T521" s="3" t="s">
        <v>174</v>
      </c>
      <c r="U521" s="3" t="s">
        <v>173</v>
      </c>
      <c r="V521" s="2"/>
      <c r="W521" s="3">
        <v>5.9999999999999995E-4</v>
      </c>
      <c r="X521" s="3" t="s">
        <v>184</v>
      </c>
      <c r="Y521" s="3" t="s">
        <v>171</v>
      </c>
      <c r="Z521" s="3" t="s">
        <v>173</v>
      </c>
      <c r="AA521" s="3">
        <v>0.626</v>
      </c>
    </row>
    <row r="522" spans="1:28" ht="13.9" customHeight="1">
      <c r="A522" s="2" t="s">
        <v>1234</v>
      </c>
      <c r="B522" s="2" t="s">
        <v>1235</v>
      </c>
      <c r="C522" s="3" t="s">
        <v>170</v>
      </c>
      <c r="D522" s="3" t="s">
        <v>171</v>
      </c>
      <c r="E522" s="4" t="s">
        <v>172</v>
      </c>
      <c r="F522" s="4" t="s">
        <v>172</v>
      </c>
      <c r="G522" s="10" t="s">
        <v>173</v>
      </c>
      <c r="H522" s="17" t="str">
        <f t="shared" si="33"/>
        <v>NITI</v>
      </c>
      <c r="I522" s="2"/>
      <c r="J522" s="11" t="s">
        <v>173</v>
      </c>
      <c r="K522" s="18" t="str">
        <f t="shared" si="34"/>
        <v>NITI</v>
      </c>
      <c r="L522" s="16" t="s">
        <v>173</v>
      </c>
      <c r="M522" s="20" t="str">
        <f t="shared" si="35"/>
        <v>NITI</v>
      </c>
      <c r="N522" s="8" t="str">
        <f t="shared" si="32"/>
        <v>NITI</v>
      </c>
      <c r="O522" s="2"/>
      <c r="P522" s="3">
        <v>512000</v>
      </c>
      <c r="Q522" s="3">
        <v>202000</v>
      </c>
      <c r="R522" s="3">
        <v>12.5</v>
      </c>
      <c r="S522" s="3">
        <v>0.8</v>
      </c>
      <c r="T522" s="3" t="s">
        <v>174</v>
      </c>
      <c r="U522" s="3" t="s">
        <v>173</v>
      </c>
      <c r="V522" s="2"/>
      <c r="W522" s="3" t="s">
        <v>173</v>
      </c>
      <c r="X522" s="2"/>
      <c r="Y522" s="3" t="s">
        <v>171</v>
      </c>
      <c r="Z522" s="3" t="s">
        <v>173</v>
      </c>
      <c r="AA522" s="3" t="s">
        <v>173</v>
      </c>
      <c r="AB522" s="261" t="s">
        <v>175</v>
      </c>
    </row>
    <row r="523" spans="1:28" ht="13.9" customHeight="1">
      <c r="A523" s="2" t="s">
        <v>1236</v>
      </c>
      <c r="B523" s="2" t="s">
        <v>1237</v>
      </c>
      <c r="C523" s="3" t="s">
        <v>170</v>
      </c>
      <c r="D523" s="3" t="s">
        <v>171</v>
      </c>
      <c r="E523" s="4" t="s">
        <v>172</v>
      </c>
      <c r="F523" s="4" t="s">
        <v>172</v>
      </c>
      <c r="G523" s="10" t="s">
        <v>173</v>
      </c>
      <c r="H523" s="17" t="str">
        <f t="shared" si="33"/>
        <v>NITI</v>
      </c>
      <c r="I523" s="2"/>
      <c r="J523" s="11" t="s">
        <v>173</v>
      </c>
      <c r="K523" s="18" t="str">
        <f t="shared" si="34"/>
        <v>NITI</v>
      </c>
      <c r="L523" s="16" t="s">
        <v>173</v>
      </c>
      <c r="M523" s="20" t="str">
        <f t="shared" si="35"/>
        <v>NITI</v>
      </c>
      <c r="N523" s="8" t="str">
        <f t="shared" si="32"/>
        <v>NITI</v>
      </c>
      <c r="O523" s="2"/>
      <c r="P523" s="3">
        <v>421000</v>
      </c>
      <c r="Q523" s="3">
        <v>164000</v>
      </c>
      <c r="R523" s="3">
        <v>12.5</v>
      </c>
      <c r="S523" s="3">
        <v>0.8</v>
      </c>
      <c r="T523" s="3" t="s">
        <v>174</v>
      </c>
      <c r="U523" s="3" t="s">
        <v>173</v>
      </c>
      <c r="V523" s="2"/>
      <c r="W523" s="3" t="s">
        <v>173</v>
      </c>
      <c r="X523" s="2"/>
      <c r="Y523" s="3" t="s">
        <v>171</v>
      </c>
      <c r="Z523" s="3" t="s">
        <v>173</v>
      </c>
      <c r="AA523" s="3" t="s">
        <v>173</v>
      </c>
      <c r="AB523" s="261" t="s">
        <v>175</v>
      </c>
    </row>
    <row r="524" spans="1:28" ht="13.9" customHeight="1">
      <c r="A524" s="2" t="s">
        <v>1238</v>
      </c>
      <c r="B524" s="2" t="s">
        <v>1239</v>
      </c>
      <c r="C524" s="3" t="s">
        <v>170</v>
      </c>
      <c r="D524" s="3" t="s">
        <v>171</v>
      </c>
      <c r="E524" s="4" t="s">
        <v>172</v>
      </c>
      <c r="F524" s="4" t="s">
        <v>172</v>
      </c>
      <c r="G524" s="10" t="s">
        <v>173</v>
      </c>
      <c r="H524" s="17" t="str">
        <f t="shared" si="33"/>
        <v>NITI</v>
      </c>
      <c r="I524" s="2"/>
      <c r="J524" s="11" t="s">
        <v>173</v>
      </c>
      <c r="K524" s="18" t="str">
        <f t="shared" si="34"/>
        <v>NITI</v>
      </c>
      <c r="L524" s="16" t="s">
        <v>173</v>
      </c>
      <c r="M524" s="20" t="str">
        <f t="shared" si="35"/>
        <v>NITI</v>
      </c>
      <c r="N524" s="8" t="str">
        <f t="shared" si="32"/>
        <v>NITI</v>
      </c>
      <c r="O524" s="2"/>
      <c r="P524" s="3">
        <v>12100000</v>
      </c>
      <c r="Q524" s="3">
        <v>4490000</v>
      </c>
      <c r="R524" s="3">
        <v>12.5</v>
      </c>
      <c r="S524" s="3">
        <v>1.9</v>
      </c>
      <c r="T524" s="3" t="s">
        <v>183</v>
      </c>
      <c r="U524" s="3" t="s">
        <v>173</v>
      </c>
      <c r="V524" s="2"/>
      <c r="W524" s="3" t="s">
        <v>173</v>
      </c>
      <c r="X524" s="2"/>
      <c r="Y524" s="3" t="s">
        <v>171</v>
      </c>
      <c r="Z524" s="3" t="s">
        <v>173</v>
      </c>
      <c r="AA524" s="3" t="s">
        <v>173</v>
      </c>
    </row>
    <row r="525" spans="1:28" ht="13.9" customHeight="1">
      <c r="A525" s="2" t="s">
        <v>1240</v>
      </c>
      <c r="B525" s="2" t="s">
        <v>1241</v>
      </c>
      <c r="C525" s="3" t="s">
        <v>171</v>
      </c>
      <c r="D525" s="3" t="s">
        <v>171</v>
      </c>
      <c r="E525" s="4" t="s">
        <v>178</v>
      </c>
      <c r="F525" s="4" t="s">
        <v>178</v>
      </c>
      <c r="G525" s="10" t="s">
        <v>173</v>
      </c>
      <c r="H525" s="17" t="str">
        <f t="shared" si="33"/>
        <v>NITI</v>
      </c>
      <c r="I525" s="2"/>
      <c r="J525" s="11" t="s">
        <v>173</v>
      </c>
      <c r="K525" s="18" t="str">
        <f t="shared" si="34"/>
        <v>NITI, NV</v>
      </c>
      <c r="L525" s="16" t="s">
        <v>173</v>
      </c>
      <c r="M525" s="20" t="str">
        <f t="shared" si="35"/>
        <v>NITI, NV</v>
      </c>
      <c r="N525" s="8" t="str">
        <f t="shared" si="32"/>
        <v>NITI, NV</v>
      </c>
      <c r="O525" s="2"/>
      <c r="P525" s="3">
        <v>479</v>
      </c>
      <c r="Q525" s="3">
        <v>195</v>
      </c>
      <c r="R525" s="3">
        <v>12.5</v>
      </c>
      <c r="S525" s="3" t="s">
        <v>173</v>
      </c>
      <c r="T525" s="2"/>
      <c r="U525" s="3" t="s">
        <v>173</v>
      </c>
      <c r="V525" s="2"/>
      <c r="W525" s="3" t="s">
        <v>173</v>
      </c>
      <c r="X525" s="2"/>
      <c r="Y525" s="3" t="s">
        <v>171</v>
      </c>
      <c r="Z525" s="3" t="s">
        <v>173</v>
      </c>
      <c r="AA525" s="3" t="s">
        <v>173</v>
      </c>
    </row>
    <row r="526" spans="1:28" ht="13.9" customHeight="1">
      <c r="A526" s="2" t="s">
        <v>1242</v>
      </c>
      <c r="B526" s="2" t="s">
        <v>1243</v>
      </c>
      <c r="C526" s="3" t="s">
        <v>171</v>
      </c>
      <c r="D526" s="3" t="s">
        <v>171</v>
      </c>
      <c r="E526" s="4" t="s">
        <v>178</v>
      </c>
      <c r="F526" s="4" t="s">
        <v>178</v>
      </c>
      <c r="G526" s="10" t="s">
        <v>173</v>
      </c>
      <c r="H526" s="17" t="str">
        <f t="shared" si="33"/>
        <v>NITI</v>
      </c>
      <c r="I526" s="2"/>
      <c r="J526" s="11" t="s">
        <v>173</v>
      </c>
      <c r="K526" s="18" t="str">
        <f t="shared" si="34"/>
        <v>NITI, NV</v>
      </c>
      <c r="L526" s="16" t="s">
        <v>173</v>
      </c>
      <c r="M526" s="20" t="str">
        <f t="shared" si="35"/>
        <v>NITI, NV</v>
      </c>
      <c r="N526" s="8" t="str">
        <f t="shared" si="32"/>
        <v>NITI, NV</v>
      </c>
      <c r="O526" s="2"/>
      <c r="P526" s="3">
        <v>5.01</v>
      </c>
      <c r="Q526" s="3">
        <v>5.0199999999999996</v>
      </c>
      <c r="R526" s="3">
        <v>12.5</v>
      </c>
      <c r="S526" s="3" t="s">
        <v>173</v>
      </c>
      <c r="T526" s="2"/>
      <c r="U526" s="3" t="s">
        <v>173</v>
      </c>
      <c r="V526" s="2"/>
      <c r="W526" s="3" t="s">
        <v>173</v>
      </c>
      <c r="X526" s="2"/>
      <c r="Y526" s="3" t="s">
        <v>171</v>
      </c>
      <c r="Z526" s="3" t="s">
        <v>173</v>
      </c>
      <c r="AA526" s="3" t="s">
        <v>173</v>
      </c>
    </row>
    <row r="527" spans="1:28" ht="13.9" customHeight="1">
      <c r="A527" s="2" t="s">
        <v>1244</v>
      </c>
      <c r="B527" s="2" t="s">
        <v>1245</v>
      </c>
      <c r="C527" s="3" t="s">
        <v>171</v>
      </c>
      <c r="D527" s="3" t="s">
        <v>171</v>
      </c>
      <c r="E527" s="4" t="s">
        <v>178</v>
      </c>
      <c r="F527" s="4" t="s">
        <v>178</v>
      </c>
      <c r="G527" s="10" t="s">
        <v>173</v>
      </c>
      <c r="H527" s="17" t="str">
        <f t="shared" si="33"/>
        <v>NITI</v>
      </c>
      <c r="I527" s="2"/>
      <c r="J527" s="11" t="s">
        <v>173</v>
      </c>
      <c r="K527" s="18" t="str">
        <f t="shared" si="34"/>
        <v>NITI, NV</v>
      </c>
      <c r="L527" s="16" t="s">
        <v>173</v>
      </c>
      <c r="M527" s="20" t="str">
        <f t="shared" si="35"/>
        <v>NITI, NV</v>
      </c>
      <c r="N527" s="8" t="str">
        <f t="shared" si="32"/>
        <v>NITI, NV</v>
      </c>
      <c r="O527" s="2"/>
      <c r="P527" s="3">
        <v>5.13E-5</v>
      </c>
      <c r="Q527" s="3">
        <v>5.13E-5</v>
      </c>
      <c r="R527" s="3">
        <v>12.5</v>
      </c>
      <c r="S527" s="3" t="s">
        <v>173</v>
      </c>
      <c r="T527" s="2"/>
      <c r="U527" s="3" t="s">
        <v>173</v>
      </c>
      <c r="V527" s="2"/>
      <c r="W527" s="3" t="s">
        <v>173</v>
      </c>
      <c r="X527" s="2"/>
      <c r="Y527" s="3" t="s">
        <v>171</v>
      </c>
      <c r="Z527" s="3" t="s">
        <v>173</v>
      </c>
      <c r="AA527" s="3" t="s">
        <v>173</v>
      </c>
    </row>
    <row r="528" spans="1:28" ht="13.9" customHeight="1">
      <c r="A528" s="2" t="s">
        <v>1246</v>
      </c>
      <c r="B528" s="2" t="s">
        <v>232</v>
      </c>
      <c r="C528" s="3" t="s">
        <v>170</v>
      </c>
      <c r="D528" s="3" t="s">
        <v>170</v>
      </c>
      <c r="E528" s="3" t="s">
        <v>170</v>
      </c>
      <c r="F528" s="3" t="s">
        <v>170</v>
      </c>
      <c r="G528" s="10">
        <v>0.624</v>
      </c>
      <c r="H528" s="17">
        <f t="shared" si="33"/>
        <v>0.62</v>
      </c>
      <c r="I528" s="3" t="s">
        <v>181</v>
      </c>
      <c r="J528" s="11">
        <v>20.8</v>
      </c>
      <c r="K528" s="18">
        <f t="shared" si="34"/>
        <v>21</v>
      </c>
      <c r="L528" s="16">
        <v>1.2200000000000001E-2</v>
      </c>
      <c r="M528" s="20">
        <f t="shared" si="35"/>
        <v>1.2E-2</v>
      </c>
      <c r="N528" s="8">
        <f t="shared" si="32"/>
        <v>1.935483870967742E-2</v>
      </c>
      <c r="O528" s="3" t="s">
        <v>182</v>
      </c>
      <c r="P528" s="3">
        <v>30700000</v>
      </c>
      <c r="Q528" s="3">
        <v>11200000</v>
      </c>
      <c r="R528" s="3">
        <v>12.5</v>
      </c>
      <c r="S528" s="3">
        <v>0.8</v>
      </c>
      <c r="T528" s="3" t="s">
        <v>183</v>
      </c>
      <c r="U528" s="3">
        <v>4.5000000000000001E-6</v>
      </c>
      <c r="V528" s="3" t="s">
        <v>191</v>
      </c>
      <c r="W528" s="3">
        <v>0.1</v>
      </c>
      <c r="X528" s="3" t="s">
        <v>207</v>
      </c>
      <c r="Y528" s="3" t="s">
        <v>171</v>
      </c>
      <c r="Z528" s="3">
        <v>0.624</v>
      </c>
      <c r="AA528" s="3">
        <v>104</v>
      </c>
      <c r="AB528" s="261" t="s">
        <v>103</v>
      </c>
    </row>
    <row r="529" spans="1:28" ht="13.9" customHeight="1">
      <c r="A529" s="2" t="s">
        <v>1247</v>
      </c>
      <c r="B529" s="2" t="s">
        <v>1248</v>
      </c>
      <c r="C529" s="3" t="s">
        <v>170</v>
      </c>
      <c r="D529" s="3" t="s">
        <v>171</v>
      </c>
      <c r="E529" s="4" t="s">
        <v>172</v>
      </c>
      <c r="F529" s="4" t="s">
        <v>172</v>
      </c>
      <c r="G529" s="10" t="s">
        <v>173</v>
      </c>
      <c r="H529" s="17" t="str">
        <f t="shared" si="33"/>
        <v>NITI</v>
      </c>
      <c r="I529" s="2"/>
      <c r="J529" s="11" t="s">
        <v>173</v>
      </c>
      <c r="K529" s="18" t="str">
        <f t="shared" si="34"/>
        <v>NITI</v>
      </c>
      <c r="L529" s="16" t="s">
        <v>173</v>
      </c>
      <c r="M529" s="20" t="str">
        <f t="shared" si="35"/>
        <v>NITI</v>
      </c>
      <c r="N529" s="8" t="str">
        <f t="shared" si="32"/>
        <v>NITI</v>
      </c>
      <c r="O529" s="2"/>
      <c r="P529" s="3">
        <v>1240000</v>
      </c>
      <c r="Q529" s="3">
        <v>1240000</v>
      </c>
      <c r="R529" s="3">
        <v>12.5</v>
      </c>
      <c r="S529" s="3" t="s">
        <v>173</v>
      </c>
      <c r="T529" s="2"/>
      <c r="U529" s="3" t="s">
        <v>173</v>
      </c>
      <c r="V529" s="2"/>
      <c r="W529" s="3" t="s">
        <v>173</v>
      </c>
      <c r="X529" s="2"/>
      <c r="Y529" s="3" t="s">
        <v>171</v>
      </c>
      <c r="Z529" s="3" t="s">
        <v>173</v>
      </c>
      <c r="AA529" s="3" t="s">
        <v>173</v>
      </c>
      <c r="AB529" s="261" t="s">
        <v>103</v>
      </c>
    </row>
    <row r="530" spans="1:28" ht="13.9" customHeight="1">
      <c r="A530" s="2" t="s">
        <v>1249</v>
      </c>
      <c r="B530" s="2" t="s">
        <v>1250</v>
      </c>
      <c r="C530" s="3" t="s">
        <v>170</v>
      </c>
      <c r="D530" s="3" t="s">
        <v>170</v>
      </c>
      <c r="E530" s="3" t="s">
        <v>170</v>
      </c>
      <c r="F530" s="3" t="s">
        <v>170</v>
      </c>
      <c r="G530" s="10">
        <v>5.5099999999999995E-4</v>
      </c>
      <c r="H530" s="17">
        <f t="shared" si="33"/>
        <v>5.5000000000000003E-4</v>
      </c>
      <c r="I530" s="3" t="s">
        <v>181</v>
      </c>
      <c r="J530" s="11">
        <v>1.84E-2</v>
      </c>
      <c r="K530" s="18">
        <f t="shared" si="34"/>
        <v>1.7999999999999999E-2</v>
      </c>
      <c r="L530" s="16">
        <v>1.66E-2</v>
      </c>
      <c r="M530" s="20">
        <f t="shared" si="35"/>
        <v>1.7000000000000001E-2</v>
      </c>
      <c r="N530" s="8">
        <f t="shared" si="32"/>
        <v>30.90909090909091</v>
      </c>
      <c r="O530" s="3" t="s">
        <v>182</v>
      </c>
      <c r="P530" s="3">
        <v>23.5</v>
      </c>
      <c r="Q530" s="3">
        <v>2820</v>
      </c>
      <c r="R530" s="3">
        <v>12.5</v>
      </c>
      <c r="S530" s="3" t="s">
        <v>173</v>
      </c>
      <c r="T530" s="2"/>
      <c r="U530" s="3">
        <v>5.1000000000000004E-3</v>
      </c>
      <c r="V530" s="3" t="s">
        <v>199</v>
      </c>
      <c r="W530" s="3" t="s">
        <v>173</v>
      </c>
      <c r="X530" s="2"/>
      <c r="Y530" s="3" t="s">
        <v>171</v>
      </c>
      <c r="Z530" s="3">
        <v>5.5099999999999995E-4</v>
      </c>
      <c r="AA530" s="3" t="s">
        <v>173</v>
      </c>
    </row>
    <row r="531" spans="1:28" ht="13.9" customHeight="1">
      <c r="A531" s="2" t="s">
        <v>1251</v>
      </c>
      <c r="B531" s="2" t="s">
        <v>1252</v>
      </c>
      <c r="C531" s="3" t="s">
        <v>171</v>
      </c>
      <c r="D531" s="3" t="s">
        <v>171</v>
      </c>
      <c r="E531" s="4" t="s">
        <v>178</v>
      </c>
      <c r="F531" s="4" t="s">
        <v>178</v>
      </c>
      <c r="G531" s="10" t="s">
        <v>173</v>
      </c>
      <c r="H531" s="17" t="str">
        <f t="shared" si="33"/>
        <v>NITI</v>
      </c>
      <c r="I531" s="2"/>
      <c r="J531" s="11" t="s">
        <v>173</v>
      </c>
      <c r="K531" s="18" t="str">
        <f t="shared" si="34"/>
        <v>NITI, NV</v>
      </c>
      <c r="L531" s="16" t="s">
        <v>173</v>
      </c>
      <c r="M531" s="20" t="str">
        <f t="shared" si="35"/>
        <v>NITI, NV</v>
      </c>
      <c r="N531" s="8" t="str">
        <f t="shared" si="32"/>
        <v>NITI, NV</v>
      </c>
      <c r="O531" s="2"/>
      <c r="P531" s="3">
        <v>56400</v>
      </c>
      <c r="Q531" s="3">
        <v>163000</v>
      </c>
      <c r="R531" s="3">
        <v>12.5</v>
      </c>
      <c r="S531" s="3" t="s">
        <v>173</v>
      </c>
      <c r="T531" s="2"/>
      <c r="U531" s="3" t="s">
        <v>173</v>
      </c>
      <c r="V531" s="2"/>
      <c r="W531" s="3" t="s">
        <v>173</v>
      </c>
      <c r="X531" s="2"/>
      <c r="Y531" s="3" t="s">
        <v>171</v>
      </c>
      <c r="Z531" s="3" t="s">
        <v>173</v>
      </c>
      <c r="AA531" s="3" t="s">
        <v>173</v>
      </c>
    </row>
    <row r="532" spans="1:28" ht="13.9" customHeight="1">
      <c r="A532" s="2" t="s">
        <v>1253</v>
      </c>
      <c r="B532" s="2" t="s">
        <v>1254</v>
      </c>
      <c r="C532" s="3" t="s">
        <v>171</v>
      </c>
      <c r="D532" s="3" t="s">
        <v>170</v>
      </c>
      <c r="E532" s="4" t="s">
        <v>178</v>
      </c>
      <c r="F532" s="4" t="s">
        <v>178</v>
      </c>
      <c r="G532" s="10">
        <v>2.09</v>
      </c>
      <c r="H532" s="17">
        <f t="shared" si="33"/>
        <v>2.1</v>
      </c>
      <c r="I532" s="2"/>
      <c r="J532" s="11" t="s">
        <v>173</v>
      </c>
      <c r="K532" s="18" t="str">
        <f t="shared" si="34"/>
        <v>NV</v>
      </c>
      <c r="L532" s="16" t="s">
        <v>173</v>
      </c>
      <c r="M532" s="20" t="str">
        <f t="shared" si="35"/>
        <v>NV</v>
      </c>
      <c r="N532" s="8" t="str">
        <f t="shared" si="32"/>
        <v>NV</v>
      </c>
      <c r="O532" s="2"/>
      <c r="P532" s="3">
        <v>0</v>
      </c>
      <c r="Q532" s="3" t="s">
        <v>173</v>
      </c>
      <c r="R532" s="3">
        <v>12.5</v>
      </c>
      <c r="S532" s="3" t="s">
        <v>173</v>
      </c>
      <c r="T532" s="2"/>
      <c r="U532" s="3" t="s">
        <v>173</v>
      </c>
      <c r="V532" s="2"/>
      <c r="W532" s="3">
        <v>2E-3</v>
      </c>
      <c r="X532" s="3" t="s">
        <v>269</v>
      </c>
      <c r="Y532" s="3" t="s">
        <v>171</v>
      </c>
      <c r="Z532" s="3" t="s">
        <v>173</v>
      </c>
      <c r="AA532" s="3">
        <v>2.09</v>
      </c>
    </row>
    <row r="533" spans="1:28" ht="13.9" customHeight="1">
      <c r="A533" s="2" t="s">
        <v>1255</v>
      </c>
      <c r="B533" s="2" t="s">
        <v>1256</v>
      </c>
      <c r="C533" s="3" t="s">
        <v>228</v>
      </c>
      <c r="D533" s="3" t="s">
        <v>171</v>
      </c>
      <c r="E533" s="4" t="s">
        <v>178</v>
      </c>
      <c r="F533" s="4" t="s">
        <v>178</v>
      </c>
      <c r="G533" s="10" t="s">
        <v>173</v>
      </c>
      <c r="H533" s="17" t="str">
        <f t="shared" si="33"/>
        <v>NITI</v>
      </c>
      <c r="I533" s="2"/>
      <c r="J533" s="11" t="s">
        <v>173</v>
      </c>
      <c r="K533" s="18" t="str">
        <f t="shared" si="34"/>
        <v>NITI, NV</v>
      </c>
      <c r="L533" s="16" t="s">
        <v>173</v>
      </c>
      <c r="M533" s="20" t="str">
        <f t="shared" si="35"/>
        <v>NITI, NV</v>
      </c>
      <c r="N533" s="8" t="str">
        <f t="shared" si="32"/>
        <v>NITI, NV</v>
      </c>
      <c r="O533" s="2"/>
      <c r="P533" s="3" t="s">
        <v>173</v>
      </c>
      <c r="Q533" s="3" t="s">
        <v>173</v>
      </c>
      <c r="R533" s="3">
        <v>12.5</v>
      </c>
      <c r="S533" s="3" t="s">
        <v>173</v>
      </c>
      <c r="T533" s="2"/>
      <c r="U533" s="3" t="s">
        <v>173</v>
      </c>
      <c r="V533" s="2"/>
      <c r="W533" s="3" t="s">
        <v>173</v>
      </c>
      <c r="X533" s="2"/>
      <c r="Y533" s="3" t="s">
        <v>171</v>
      </c>
      <c r="Z533" s="3" t="s">
        <v>173</v>
      </c>
      <c r="AA533" s="3" t="s">
        <v>173</v>
      </c>
    </row>
    <row r="534" spans="1:28" ht="13.9" customHeight="1">
      <c r="A534" s="2" t="s">
        <v>1257</v>
      </c>
      <c r="B534" s="2" t="s">
        <v>1258</v>
      </c>
      <c r="C534" s="3" t="s">
        <v>228</v>
      </c>
      <c r="D534" s="3" t="s">
        <v>171</v>
      </c>
      <c r="E534" s="4" t="s">
        <v>178</v>
      </c>
      <c r="F534" s="4" t="s">
        <v>178</v>
      </c>
      <c r="G534" s="10" t="s">
        <v>173</v>
      </c>
      <c r="H534" s="17" t="str">
        <f t="shared" si="33"/>
        <v>NITI</v>
      </c>
      <c r="I534" s="2"/>
      <c r="J534" s="11" t="s">
        <v>173</v>
      </c>
      <c r="K534" s="18" t="str">
        <f t="shared" si="34"/>
        <v>NITI, NV</v>
      </c>
      <c r="L534" s="16" t="s">
        <v>173</v>
      </c>
      <c r="M534" s="20" t="str">
        <f t="shared" si="35"/>
        <v>NITI, NV</v>
      </c>
      <c r="N534" s="8" t="str">
        <f t="shared" si="32"/>
        <v>NITI, NV</v>
      </c>
      <c r="O534" s="2"/>
      <c r="P534" s="3" t="s">
        <v>173</v>
      </c>
      <c r="Q534" s="3" t="s">
        <v>173</v>
      </c>
      <c r="R534" s="3">
        <v>12.5</v>
      </c>
      <c r="S534" s="3" t="s">
        <v>173</v>
      </c>
      <c r="T534" s="2"/>
      <c r="U534" s="3" t="s">
        <v>173</v>
      </c>
      <c r="V534" s="2"/>
      <c r="W534" s="3" t="s">
        <v>173</v>
      </c>
      <c r="X534" s="2"/>
      <c r="Y534" s="3" t="s">
        <v>171</v>
      </c>
      <c r="Z534" s="3" t="s">
        <v>173</v>
      </c>
      <c r="AA534" s="3" t="s">
        <v>173</v>
      </c>
    </row>
    <row r="535" spans="1:28" ht="13.9" customHeight="1">
      <c r="A535" s="2" t="s">
        <v>1259</v>
      </c>
      <c r="B535" s="2" t="s">
        <v>1260</v>
      </c>
      <c r="C535" s="3" t="s">
        <v>171</v>
      </c>
      <c r="D535" s="3" t="s">
        <v>171</v>
      </c>
      <c r="E535" s="4" t="s">
        <v>178</v>
      </c>
      <c r="F535" s="4" t="s">
        <v>178</v>
      </c>
      <c r="G535" s="10" t="s">
        <v>173</v>
      </c>
      <c r="H535" s="17" t="str">
        <f t="shared" si="33"/>
        <v>NITI</v>
      </c>
      <c r="I535" s="2"/>
      <c r="J535" s="11" t="s">
        <v>173</v>
      </c>
      <c r="K535" s="18" t="str">
        <f t="shared" si="34"/>
        <v>NITI, NV</v>
      </c>
      <c r="L535" s="16" t="s">
        <v>173</v>
      </c>
      <c r="M535" s="20" t="str">
        <f t="shared" si="35"/>
        <v>NITI, NV</v>
      </c>
      <c r="N535" s="8" t="str">
        <f t="shared" si="32"/>
        <v>NITI, NV</v>
      </c>
      <c r="O535" s="2"/>
      <c r="P535" s="3">
        <v>2610000</v>
      </c>
      <c r="Q535" s="3">
        <v>785000</v>
      </c>
      <c r="R535" s="3">
        <v>12.5</v>
      </c>
      <c r="S535" s="3">
        <v>1.2</v>
      </c>
      <c r="T535" s="3" t="s">
        <v>174</v>
      </c>
      <c r="U535" s="3" t="s">
        <v>173</v>
      </c>
      <c r="V535" s="2"/>
      <c r="W535" s="3" t="s">
        <v>173</v>
      </c>
      <c r="X535" s="2"/>
      <c r="Y535" s="3" t="s">
        <v>171</v>
      </c>
      <c r="Z535" s="3" t="s">
        <v>173</v>
      </c>
      <c r="AA535" s="3" t="s">
        <v>173</v>
      </c>
    </row>
    <row r="536" spans="1:28" ht="13.9" customHeight="1">
      <c r="A536" s="2" t="s">
        <v>1261</v>
      </c>
      <c r="B536" s="2" t="s">
        <v>1262</v>
      </c>
      <c r="C536" s="3" t="s">
        <v>228</v>
      </c>
      <c r="D536" s="3" t="s">
        <v>171</v>
      </c>
      <c r="E536" s="4" t="s">
        <v>178</v>
      </c>
      <c r="F536" s="4" t="s">
        <v>178</v>
      </c>
      <c r="G536" s="10" t="s">
        <v>173</v>
      </c>
      <c r="H536" s="17" t="str">
        <f t="shared" si="33"/>
        <v>NITI</v>
      </c>
      <c r="I536" s="2"/>
      <c r="J536" s="11" t="s">
        <v>173</v>
      </c>
      <c r="K536" s="18" t="str">
        <f t="shared" si="34"/>
        <v>NITI, NV</v>
      </c>
      <c r="L536" s="16" t="s">
        <v>173</v>
      </c>
      <c r="M536" s="20" t="str">
        <f t="shared" si="35"/>
        <v>NITI, NV</v>
      </c>
      <c r="N536" s="8" t="str">
        <f t="shared" si="32"/>
        <v>NITI, NV</v>
      </c>
      <c r="O536" s="2"/>
      <c r="P536" s="3" t="s">
        <v>173</v>
      </c>
      <c r="Q536" s="3" t="s">
        <v>173</v>
      </c>
      <c r="R536" s="3">
        <v>12.5</v>
      </c>
      <c r="S536" s="3" t="s">
        <v>173</v>
      </c>
      <c r="T536" s="2"/>
      <c r="U536" s="3" t="s">
        <v>173</v>
      </c>
      <c r="V536" s="2"/>
      <c r="W536" s="3" t="s">
        <v>173</v>
      </c>
      <c r="X536" s="2"/>
      <c r="Y536" s="3" t="s">
        <v>171</v>
      </c>
      <c r="Z536" s="3" t="s">
        <v>173</v>
      </c>
      <c r="AA536" s="3" t="s">
        <v>173</v>
      </c>
    </row>
    <row r="537" spans="1:28" ht="13.9" customHeight="1">
      <c r="A537" s="2" t="s">
        <v>1263</v>
      </c>
      <c r="B537" s="2" t="s">
        <v>1264</v>
      </c>
      <c r="C537" s="3" t="s">
        <v>228</v>
      </c>
      <c r="D537" s="3" t="s">
        <v>171</v>
      </c>
      <c r="E537" s="4" t="s">
        <v>178</v>
      </c>
      <c r="F537" s="4" t="s">
        <v>178</v>
      </c>
      <c r="G537" s="10" t="s">
        <v>173</v>
      </c>
      <c r="H537" s="17" t="str">
        <f t="shared" si="33"/>
        <v>NITI</v>
      </c>
      <c r="I537" s="2"/>
      <c r="J537" s="11" t="s">
        <v>173</v>
      </c>
      <c r="K537" s="18" t="str">
        <f t="shared" si="34"/>
        <v>NITI, NV</v>
      </c>
      <c r="L537" s="16" t="s">
        <v>173</v>
      </c>
      <c r="M537" s="20" t="str">
        <f t="shared" si="35"/>
        <v>NITI, NV</v>
      </c>
      <c r="N537" s="8" t="str">
        <f t="shared" si="32"/>
        <v>NITI, NV</v>
      </c>
      <c r="O537" s="2"/>
      <c r="P537" s="3" t="s">
        <v>173</v>
      </c>
      <c r="Q537" s="3" t="s">
        <v>173</v>
      </c>
      <c r="R537" s="3">
        <v>12.5</v>
      </c>
      <c r="S537" s="3" t="s">
        <v>173</v>
      </c>
      <c r="T537" s="2"/>
      <c r="U537" s="3" t="s">
        <v>173</v>
      </c>
      <c r="V537" s="2"/>
      <c r="W537" s="3" t="s">
        <v>173</v>
      </c>
      <c r="X537" s="2"/>
      <c r="Y537" s="3" t="s">
        <v>171</v>
      </c>
      <c r="Z537" s="3" t="s">
        <v>173</v>
      </c>
      <c r="AA537" s="3" t="s">
        <v>173</v>
      </c>
    </row>
    <row r="538" spans="1:28" ht="13.9" customHeight="1">
      <c r="A538" s="2" t="s">
        <v>1265</v>
      </c>
      <c r="B538" s="2" t="s">
        <v>1266</v>
      </c>
      <c r="C538" s="3" t="s">
        <v>171</v>
      </c>
      <c r="D538" s="3" t="s">
        <v>171</v>
      </c>
      <c r="E538" s="4" t="s">
        <v>178</v>
      </c>
      <c r="F538" s="4" t="s">
        <v>178</v>
      </c>
      <c r="G538" s="10" t="s">
        <v>173</v>
      </c>
      <c r="H538" s="17" t="str">
        <f t="shared" si="33"/>
        <v>NITI</v>
      </c>
      <c r="I538" s="2"/>
      <c r="J538" s="11" t="s">
        <v>173</v>
      </c>
      <c r="K538" s="18" t="str">
        <f t="shared" si="34"/>
        <v>NITI, NV</v>
      </c>
      <c r="L538" s="16" t="s">
        <v>173</v>
      </c>
      <c r="M538" s="20" t="str">
        <f t="shared" si="35"/>
        <v>NITI, NV</v>
      </c>
      <c r="N538" s="8" t="str">
        <f t="shared" si="32"/>
        <v>NITI, NV</v>
      </c>
      <c r="O538" s="2"/>
      <c r="P538" s="3">
        <v>23.6</v>
      </c>
      <c r="Q538" s="3">
        <v>24.8</v>
      </c>
      <c r="R538" s="3">
        <v>12.5</v>
      </c>
      <c r="S538" s="3" t="s">
        <v>173</v>
      </c>
      <c r="T538" s="2"/>
      <c r="U538" s="3" t="s">
        <v>173</v>
      </c>
      <c r="V538" s="2"/>
      <c r="W538" s="3" t="s">
        <v>173</v>
      </c>
      <c r="X538" s="2"/>
      <c r="Y538" s="3" t="s">
        <v>171</v>
      </c>
      <c r="Z538" s="3" t="s">
        <v>173</v>
      </c>
      <c r="AA538" s="3" t="s">
        <v>173</v>
      </c>
    </row>
    <row r="539" spans="1:28" ht="13.9" customHeight="1">
      <c r="A539" s="2" t="s">
        <v>1267</v>
      </c>
      <c r="B539" s="2" t="s">
        <v>1268</v>
      </c>
      <c r="C539" s="3" t="s">
        <v>171</v>
      </c>
      <c r="D539" s="3" t="s">
        <v>171</v>
      </c>
      <c r="E539" s="4" t="s">
        <v>178</v>
      </c>
      <c r="F539" s="4" t="s">
        <v>178</v>
      </c>
      <c r="G539" s="10" t="s">
        <v>173</v>
      </c>
      <c r="H539" s="17" t="str">
        <f t="shared" si="33"/>
        <v>NITI</v>
      </c>
      <c r="I539" s="2"/>
      <c r="J539" s="11" t="s">
        <v>173</v>
      </c>
      <c r="K539" s="18" t="str">
        <f t="shared" si="34"/>
        <v>NITI, NV</v>
      </c>
      <c r="L539" s="16" t="s">
        <v>173</v>
      </c>
      <c r="M539" s="20" t="str">
        <f t="shared" si="35"/>
        <v>NITI, NV</v>
      </c>
      <c r="N539" s="8" t="str">
        <f t="shared" si="32"/>
        <v>NITI, NV</v>
      </c>
      <c r="O539" s="2"/>
      <c r="P539" s="3">
        <v>8.8900000000000007E-2</v>
      </c>
      <c r="Q539" s="3">
        <v>1.52E-2</v>
      </c>
      <c r="R539" s="3">
        <v>12.5</v>
      </c>
      <c r="S539" s="3">
        <v>0.5</v>
      </c>
      <c r="T539" s="3" t="s">
        <v>174</v>
      </c>
      <c r="U539" s="3" t="s">
        <v>173</v>
      </c>
      <c r="V539" s="2"/>
      <c r="W539" s="3" t="s">
        <v>173</v>
      </c>
      <c r="X539" s="2"/>
      <c r="Y539" s="3" t="s">
        <v>171</v>
      </c>
      <c r="Z539" s="3" t="s">
        <v>173</v>
      </c>
      <c r="AA539" s="3" t="s">
        <v>173</v>
      </c>
    </row>
    <row r="540" spans="1:28" ht="13.9" customHeight="1">
      <c r="A540" s="2" t="s">
        <v>1269</v>
      </c>
      <c r="B540" s="2" t="s">
        <v>1270</v>
      </c>
      <c r="C540" s="3" t="s">
        <v>170</v>
      </c>
      <c r="D540" s="3" t="s">
        <v>171</v>
      </c>
      <c r="E540" s="4" t="s">
        <v>172</v>
      </c>
      <c r="F540" s="4" t="s">
        <v>172</v>
      </c>
      <c r="G540" s="10" t="s">
        <v>173</v>
      </c>
      <c r="H540" s="17" t="str">
        <f t="shared" si="33"/>
        <v>NITI</v>
      </c>
      <c r="I540" s="2"/>
      <c r="J540" s="11" t="s">
        <v>173</v>
      </c>
      <c r="K540" s="18" t="str">
        <f t="shared" si="34"/>
        <v>NITI</v>
      </c>
      <c r="L540" s="16" t="s">
        <v>173</v>
      </c>
      <c r="M540" s="20" t="str">
        <f t="shared" si="35"/>
        <v>NITI</v>
      </c>
      <c r="N540" s="8" t="str">
        <f t="shared" si="32"/>
        <v>NITI</v>
      </c>
      <c r="O540" s="2"/>
      <c r="P540" s="3">
        <v>4100</v>
      </c>
      <c r="Q540" s="3">
        <v>3990</v>
      </c>
      <c r="R540" s="3">
        <v>12.5</v>
      </c>
      <c r="S540" s="3" t="s">
        <v>173</v>
      </c>
      <c r="T540" s="2"/>
      <c r="U540" s="3" t="s">
        <v>173</v>
      </c>
      <c r="V540" s="2"/>
      <c r="W540" s="3" t="s">
        <v>173</v>
      </c>
      <c r="X540" s="2"/>
      <c r="Y540" s="3" t="s">
        <v>171</v>
      </c>
      <c r="Z540" s="3" t="s">
        <v>173</v>
      </c>
      <c r="AA540" s="3" t="s">
        <v>173</v>
      </c>
    </row>
    <row r="541" spans="1:28" ht="13.9" customHeight="1">
      <c r="A541" s="2" t="s">
        <v>1271</v>
      </c>
      <c r="B541" s="2" t="s">
        <v>1272</v>
      </c>
      <c r="C541" s="3" t="s">
        <v>170</v>
      </c>
      <c r="D541" s="3" t="s">
        <v>170</v>
      </c>
      <c r="E541" s="2"/>
      <c r="F541" s="3" t="s">
        <v>170</v>
      </c>
      <c r="G541" s="10">
        <v>104</v>
      </c>
      <c r="H541" s="17">
        <f t="shared" si="33"/>
        <v>100</v>
      </c>
      <c r="I541" s="3" t="s">
        <v>194</v>
      </c>
      <c r="J541" s="11" t="s">
        <v>173</v>
      </c>
      <c r="K541" s="18" t="str">
        <f t="shared" si="34"/>
        <v>NV</v>
      </c>
      <c r="L541" s="16">
        <v>5800</v>
      </c>
      <c r="M541" s="20">
        <f t="shared" si="35"/>
        <v>5800</v>
      </c>
      <c r="N541" s="8">
        <f t="shared" si="32"/>
        <v>58</v>
      </c>
      <c r="O541" s="3" t="s">
        <v>182</v>
      </c>
      <c r="P541" s="3" t="s">
        <v>173</v>
      </c>
      <c r="Q541" s="3">
        <v>558000</v>
      </c>
      <c r="R541" s="3">
        <v>12.5</v>
      </c>
      <c r="S541" s="3" t="s">
        <v>173</v>
      </c>
      <c r="T541" s="2"/>
      <c r="U541" s="3" t="s">
        <v>173</v>
      </c>
      <c r="V541" s="2"/>
      <c r="W541" s="3">
        <v>0.1</v>
      </c>
      <c r="X541" s="3" t="s">
        <v>207</v>
      </c>
      <c r="Y541" s="3" t="s">
        <v>171</v>
      </c>
      <c r="Z541" s="3" t="s">
        <v>173</v>
      </c>
      <c r="AA541" s="3">
        <v>104</v>
      </c>
      <c r="AB541" s="261" t="s">
        <v>103</v>
      </c>
    </row>
    <row r="542" spans="1:28" ht="13.9" customHeight="1">
      <c r="A542" s="2" t="s">
        <v>102</v>
      </c>
      <c r="B542" s="2" t="s">
        <v>1273</v>
      </c>
      <c r="C542" s="3" t="s">
        <v>170</v>
      </c>
      <c r="D542" s="3" t="s">
        <v>170</v>
      </c>
      <c r="E542" s="3" t="s">
        <v>170</v>
      </c>
      <c r="F542" s="3" t="s">
        <v>170</v>
      </c>
      <c r="G542" s="10">
        <v>8.2600000000000007E-2</v>
      </c>
      <c r="H542" s="17">
        <f t="shared" si="33"/>
        <v>8.3000000000000004E-2</v>
      </c>
      <c r="I542" s="3" t="s">
        <v>181</v>
      </c>
      <c r="J542" s="11">
        <v>2.75</v>
      </c>
      <c r="K542" s="18">
        <f t="shared" si="34"/>
        <v>2.8</v>
      </c>
      <c r="L542" s="16">
        <v>11.3</v>
      </c>
      <c r="M542" s="20">
        <f t="shared" si="35"/>
        <v>11</v>
      </c>
      <c r="N542" s="8">
        <f t="shared" si="32"/>
        <v>132.5301204819277</v>
      </c>
      <c r="O542" s="3" t="s">
        <v>182</v>
      </c>
      <c r="P542" s="3">
        <v>586000</v>
      </c>
      <c r="Q542" s="3">
        <v>226000</v>
      </c>
      <c r="R542" s="3">
        <v>12.5</v>
      </c>
      <c r="S542" s="3">
        <v>0.9</v>
      </c>
      <c r="T542" s="3" t="s">
        <v>183</v>
      </c>
      <c r="U542" s="3">
        <v>3.4E-5</v>
      </c>
      <c r="V542" s="3" t="s">
        <v>199</v>
      </c>
      <c r="W542" s="3">
        <v>3.0000000000000001E-3</v>
      </c>
      <c r="X542" s="3" t="s">
        <v>184</v>
      </c>
      <c r="Y542" s="3" t="s">
        <v>171</v>
      </c>
      <c r="Z542" s="3">
        <v>8.2600000000000007E-2</v>
      </c>
      <c r="AA542" s="3">
        <v>3.13</v>
      </c>
      <c r="AB542" s="261" t="s">
        <v>103</v>
      </c>
    </row>
    <row r="543" spans="1:28" ht="13.9" customHeight="1">
      <c r="A543" s="2" t="s">
        <v>1274</v>
      </c>
      <c r="B543" s="2" t="s">
        <v>1275</v>
      </c>
      <c r="C543" s="3" t="s">
        <v>171</v>
      </c>
      <c r="D543" s="3" t="s">
        <v>170</v>
      </c>
      <c r="E543" s="4" t="s">
        <v>178</v>
      </c>
      <c r="F543" s="4" t="s">
        <v>178</v>
      </c>
      <c r="G543" s="10" t="s">
        <v>173</v>
      </c>
      <c r="H543" s="17" t="str">
        <f t="shared" si="33"/>
        <v>NITI</v>
      </c>
      <c r="I543" s="2"/>
      <c r="J543" s="11" t="s">
        <v>173</v>
      </c>
      <c r="K543" s="18" t="str">
        <f t="shared" si="34"/>
        <v>NV</v>
      </c>
      <c r="L543" s="16" t="s">
        <v>173</v>
      </c>
      <c r="M543" s="20" t="str">
        <f t="shared" si="35"/>
        <v>NV</v>
      </c>
      <c r="N543" s="8" t="str">
        <f t="shared" si="32"/>
        <v>NV</v>
      </c>
      <c r="O543" s="2"/>
      <c r="P543" s="3">
        <v>1970</v>
      </c>
      <c r="Q543" s="3">
        <v>626</v>
      </c>
      <c r="R543" s="3">
        <v>12.5</v>
      </c>
      <c r="S543" s="3" t="s">
        <v>173</v>
      </c>
      <c r="T543" s="2"/>
      <c r="U543" s="3">
        <v>0</v>
      </c>
      <c r="V543" s="3" t="s">
        <v>199</v>
      </c>
      <c r="W543" s="3" t="s">
        <v>173</v>
      </c>
      <c r="X543" s="2"/>
      <c r="Y543" s="3" t="s">
        <v>171</v>
      </c>
      <c r="Z543" s="3" t="s">
        <v>173</v>
      </c>
      <c r="AA543" s="3" t="s">
        <v>173</v>
      </c>
    </row>
    <row r="544" spans="1:28" ht="13.9" customHeight="1">
      <c r="A544" s="2" t="s">
        <v>1276</v>
      </c>
      <c r="B544" s="2" t="s">
        <v>1277</v>
      </c>
      <c r="C544" s="3" t="s">
        <v>171</v>
      </c>
      <c r="D544" s="3" t="s">
        <v>171</v>
      </c>
      <c r="E544" s="4" t="s">
        <v>178</v>
      </c>
      <c r="F544" s="4" t="s">
        <v>178</v>
      </c>
      <c r="G544" s="10" t="s">
        <v>173</v>
      </c>
      <c r="H544" s="17" t="str">
        <f t="shared" si="33"/>
        <v>NITI</v>
      </c>
      <c r="I544" s="2"/>
      <c r="J544" s="11" t="s">
        <v>173</v>
      </c>
      <c r="K544" s="18" t="str">
        <f t="shared" si="34"/>
        <v>NITI, NV</v>
      </c>
      <c r="L544" s="16" t="s">
        <v>173</v>
      </c>
      <c r="M544" s="20" t="str">
        <f t="shared" si="35"/>
        <v>NITI, NV</v>
      </c>
      <c r="N544" s="8" t="str">
        <f t="shared" si="32"/>
        <v>NITI, NV</v>
      </c>
      <c r="O544" s="2"/>
      <c r="P544" s="3">
        <v>2.5099999999999998</v>
      </c>
      <c r="Q544" s="3">
        <v>2.5099999999999998</v>
      </c>
      <c r="R544" s="3">
        <v>12.5</v>
      </c>
      <c r="S544" s="3" t="s">
        <v>173</v>
      </c>
      <c r="T544" s="2"/>
      <c r="U544" s="3" t="s">
        <v>173</v>
      </c>
      <c r="V544" s="2"/>
      <c r="W544" s="3" t="s">
        <v>173</v>
      </c>
      <c r="X544" s="2"/>
      <c r="Y544" s="3" t="s">
        <v>171</v>
      </c>
      <c r="Z544" s="3" t="s">
        <v>173</v>
      </c>
      <c r="AA544" s="3" t="s">
        <v>173</v>
      </c>
    </row>
    <row r="545" spans="1:27" ht="13.9" customHeight="1">
      <c r="A545" s="2" t="s">
        <v>1278</v>
      </c>
      <c r="B545" s="2" t="s">
        <v>1279</v>
      </c>
      <c r="C545" s="3" t="s">
        <v>171</v>
      </c>
      <c r="D545" s="3" t="s">
        <v>170</v>
      </c>
      <c r="E545" s="4" t="s">
        <v>178</v>
      </c>
      <c r="F545" s="4" t="s">
        <v>178</v>
      </c>
      <c r="G545" s="10">
        <v>1.0800000000000001E-2</v>
      </c>
      <c r="H545" s="17">
        <f t="shared" si="33"/>
        <v>1.0999999999999999E-2</v>
      </c>
      <c r="I545" s="2"/>
      <c r="J545" s="11" t="s">
        <v>173</v>
      </c>
      <c r="K545" s="18" t="str">
        <f t="shared" si="34"/>
        <v>NV</v>
      </c>
      <c r="L545" s="16" t="s">
        <v>173</v>
      </c>
      <c r="M545" s="20" t="str">
        <f t="shared" si="35"/>
        <v>NV</v>
      </c>
      <c r="N545" s="8" t="str">
        <f t="shared" si="32"/>
        <v>NV</v>
      </c>
      <c r="O545" s="2"/>
      <c r="P545" s="3">
        <v>170</v>
      </c>
      <c r="Q545" s="3" t="s">
        <v>173</v>
      </c>
      <c r="R545" s="3">
        <v>12.5</v>
      </c>
      <c r="S545" s="3" t="s">
        <v>173</v>
      </c>
      <c r="T545" s="2"/>
      <c r="U545" s="3">
        <v>2.5999999999999998E-4</v>
      </c>
      <c r="V545" s="3" t="s">
        <v>199</v>
      </c>
      <c r="W545" s="3">
        <v>1.4E-5</v>
      </c>
      <c r="X545" s="3" t="s">
        <v>199</v>
      </c>
      <c r="Y545" s="3" t="s">
        <v>171</v>
      </c>
      <c r="Z545" s="3">
        <v>1.0800000000000001E-2</v>
      </c>
      <c r="AA545" s="3">
        <v>1.46E-2</v>
      </c>
    </row>
    <row r="546" spans="1:27" ht="13.9" customHeight="1">
      <c r="A546" s="2" t="s">
        <v>1280</v>
      </c>
      <c r="B546" s="2" t="s">
        <v>1281</v>
      </c>
      <c r="C546" s="3" t="s">
        <v>171</v>
      </c>
      <c r="D546" s="3" t="s">
        <v>170</v>
      </c>
      <c r="E546" s="4" t="s">
        <v>178</v>
      </c>
      <c r="F546" s="4" t="s">
        <v>178</v>
      </c>
      <c r="G546" s="10">
        <v>1.0800000000000001E-2</v>
      </c>
      <c r="H546" s="17">
        <f t="shared" si="33"/>
        <v>1.0999999999999999E-2</v>
      </c>
      <c r="I546" s="2"/>
      <c r="J546" s="11" t="s">
        <v>173</v>
      </c>
      <c r="K546" s="18" t="str">
        <f t="shared" si="34"/>
        <v>NV</v>
      </c>
      <c r="L546" s="16" t="s">
        <v>173</v>
      </c>
      <c r="M546" s="20" t="str">
        <f t="shared" si="35"/>
        <v>NV</v>
      </c>
      <c r="N546" s="8" t="str">
        <f t="shared" si="32"/>
        <v>NV</v>
      </c>
      <c r="O546" s="2"/>
      <c r="P546" s="3">
        <v>22.7</v>
      </c>
      <c r="Q546" s="3" t="s">
        <v>173</v>
      </c>
      <c r="R546" s="3">
        <v>12.5</v>
      </c>
      <c r="S546" s="3" t="s">
        <v>173</v>
      </c>
      <c r="T546" s="2"/>
      <c r="U546" s="3">
        <v>2.5999999999999998E-4</v>
      </c>
      <c r="V546" s="3" t="s">
        <v>199</v>
      </c>
      <c r="W546" s="3">
        <v>1.4E-5</v>
      </c>
      <c r="X546" s="3" t="s">
        <v>199</v>
      </c>
      <c r="Y546" s="3" t="s">
        <v>171</v>
      </c>
      <c r="Z546" s="3">
        <v>1.0800000000000001E-2</v>
      </c>
      <c r="AA546" s="3">
        <v>1.46E-2</v>
      </c>
    </row>
    <row r="547" spans="1:27" ht="13.9" customHeight="1">
      <c r="A547" s="2" t="s">
        <v>1282</v>
      </c>
      <c r="B547" s="2" t="s">
        <v>1283</v>
      </c>
      <c r="C547" s="3" t="s">
        <v>170</v>
      </c>
      <c r="D547" s="3" t="s">
        <v>170</v>
      </c>
      <c r="E547" s="3" t="s">
        <v>170</v>
      </c>
      <c r="F547" s="3" t="s">
        <v>170</v>
      </c>
      <c r="G547" s="10">
        <v>1.0800000000000001E-2</v>
      </c>
      <c r="H547" s="17">
        <f t="shared" si="33"/>
        <v>1.0999999999999999E-2</v>
      </c>
      <c r="I547" s="3" t="s">
        <v>181</v>
      </c>
      <c r="J547" s="11">
        <v>0.36</v>
      </c>
      <c r="K547" s="18">
        <f t="shared" si="34"/>
        <v>0.36</v>
      </c>
      <c r="L547" s="16">
        <v>8.61E-4</v>
      </c>
      <c r="M547" s="20">
        <f t="shared" si="35"/>
        <v>8.5999999999999998E-4</v>
      </c>
      <c r="N547" s="8">
        <f t="shared" si="32"/>
        <v>7.8181818181818186E-2</v>
      </c>
      <c r="O547" s="3" t="s">
        <v>182</v>
      </c>
      <c r="P547" s="3">
        <v>2890000000</v>
      </c>
      <c r="Q547" s="3">
        <v>2260000000</v>
      </c>
      <c r="R547" s="3">
        <v>12.5</v>
      </c>
      <c r="S547" s="3">
        <v>2</v>
      </c>
      <c r="T547" s="3" t="s">
        <v>710</v>
      </c>
      <c r="U547" s="3">
        <v>2.5999999999999998E-4</v>
      </c>
      <c r="V547" s="3" t="s">
        <v>199</v>
      </c>
      <c r="W547" s="3">
        <v>1.4E-5</v>
      </c>
      <c r="X547" s="3" t="s">
        <v>199</v>
      </c>
      <c r="Y547" s="3" t="s">
        <v>171</v>
      </c>
      <c r="Z547" s="3">
        <v>1.0800000000000001E-2</v>
      </c>
      <c r="AA547" s="3">
        <v>1.46E-2</v>
      </c>
    </row>
    <row r="548" spans="1:27" ht="13.9" customHeight="1">
      <c r="A548" s="2" t="s">
        <v>1284</v>
      </c>
      <c r="B548" s="2" t="s">
        <v>1285</v>
      </c>
      <c r="C548" s="3" t="s">
        <v>228</v>
      </c>
      <c r="D548" s="3" t="s">
        <v>170</v>
      </c>
      <c r="E548" s="4" t="s">
        <v>178</v>
      </c>
      <c r="F548" s="4" t="s">
        <v>178</v>
      </c>
      <c r="G548" s="10">
        <v>1.0800000000000001E-2</v>
      </c>
      <c r="H548" s="17">
        <f t="shared" si="33"/>
        <v>1.0999999999999999E-2</v>
      </c>
      <c r="I548" s="2"/>
      <c r="J548" s="11" t="s">
        <v>173</v>
      </c>
      <c r="K548" s="18" t="str">
        <f t="shared" si="34"/>
        <v>NV</v>
      </c>
      <c r="L548" s="16" t="s">
        <v>173</v>
      </c>
      <c r="M548" s="20" t="str">
        <f t="shared" si="35"/>
        <v>NV</v>
      </c>
      <c r="N548" s="8" t="str">
        <f t="shared" si="32"/>
        <v>NV</v>
      </c>
      <c r="O548" s="2"/>
      <c r="P548" s="3" t="s">
        <v>173</v>
      </c>
      <c r="Q548" s="3" t="s">
        <v>173</v>
      </c>
      <c r="R548" s="3">
        <v>12.5</v>
      </c>
      <c r="S548" s="3" t="s">
        <v>173</v>
      </c>
      <c r="T548" s="2"/>
      <c r="U548" s="3">
        <v>2.5999999999999998E-4</v>
      </c>
      <c r="V548" s="3" t="s">
        <v>199</v>
      </c>
      <c r="W548" s="3">
        <v>1.4E-5</v>
      </c>
      <c r="X548" s="3" t="s">
        <v>199</v>
      </c>
      <c r="Y548" s="3" t="s">
        <v>171</v>
      </c>
      <c r="Z548" s="3">
        <v>1.0800000000000001E-2</v>
      </c>
      <c r="AA548" s="3">
        <v>1.46E-2</v>
      </c>
    </row>
    <row r="549" spans="1:27" ht="13.9" customHeight="1">
      <c r="A549" s="2" t="s">
        <v>1286</v>
      </c>
      <c r="B549" s="2" t="s">
        <v>1287</v>
      </c>
      <c r="C549" s="3" t="s">
        <v>228</v>
      </c>
      <c r="D549" s="3" t="s">
        <v>170</v>
      </c>
      <c r="E549" s="4" t="s">
        <v>178</v>
      </c>
      <c r="F549" s="4" t="s">
        <v>178</v>
      </c>
      <c r="G549" s="10">
        <v>1.0800000000000001E-2</v>
      </c>
      <c r="H549" s="17">
        <f t="shared" si="33"/>
        <v>1.0999999999999999E-2</v>
      </c>
      <c r="I549" s="2"/>
      <c r="J549" s="11" t="s">
        <v>173</v>
      </c>
      <c r="K549" s="18" t="str">
        <f t="shared" si="34"/>
        <v>NV</v>
      </c>
      <c r="L549" s="16" t="s">
        <v>173</v>
      </c>
      <c r="M549" s="20" t="str">
        <f t="shared" si="35"/>
        <v>NV</v>
      </c>
      <c r="N549" s="8" t="str">
        <f t="shared" si="32"/>
        <v>NV</v>
      </c>
      <c r="O549" s="2"/>
      <c r="P549" s="3" t="s">
        <v>173</v>
      </c>
      <c r="Q549" s="3" t="s">
        <v>173</v>
      </c>
      <c r="R549" s="3">
        <v>12.5</v>
      </c>
      <c r="S549" s="3" t="s">
        <v>173</v>
      </c>
      <c r="T549" s="2"/>
      <c r="U549" s="3">
        <v>2.5999999999999998E-4</v>
      </c>
      <c r="V549" s="3" t="s">
        <v>199</v>
      </c>
      <c r="W549" s="3">
        <v>2.0000000000000002E-5</v>
      </c>
      <c r="X549" s="3" t="s">
        <v>199</v>
      </c>
      <c r="Y549" s="3" t="s">
        <v>171</v>
      </c>
      <c r="Z549" s="3">
        <v>1.0800000000000001E-2</v>
      </c>
      <c r="AA549" s="3">
        <v>2.0899999999999998E-2</v>
      </c>
    </row>
    <row r="550" spans="1:27" ht="13.9" customHeight="1">
      <c r="A550" s="2" t="s">
        <v>1288</v>
      </c>
      <c r="B550" s="2" t="s">
        <v>232</v>
      </c>
      <c r="C550" s="3" t="s">
        <v>228</v>
      </c>
      <c r="D550" s="3" t="s">
        <v>170</v>
      </c>
      <c r="E550" s="4" t="s">
        <v>178</v>
      </c>
      <c r="F550" s="4" t="s">
        <v>178</v>
      </c>
      <c r="G550" s="10">
        <v>1.17E-2</v>
      </c>
      <c r="H550" s="17">
        <f t="shared" si="33"/>
        <v>1.2E-2</v>
      </c>
      <c r="I550" s="2"/>
      <c r="J550" s="11" t="s">
        <v>173</v>
      </c>
      <c r="K550" s="18" t="str">
        <f t="shared" si="34"/>
        <v>NV</v>
      </c>
      <c r="L550" s="16" t="s">
        <v>173</v>
      </c>
      <c r="M550" s="20" t="str">
        <f t="shared" si="35"/>
        <v>NV</v>
      </c>
      <c r="N550" s="8" t="str">
        <f t="shared" si="32"/>
        <v>NV</v>
      </c>
      <c r="O550" s="2"/>
      <c r="P550" s="3" t="s">
        <v>173</v>
      </c>
      <c r="Q550" s="3" t="s">
        <v>173</v>
      </c>
      <c r="R550" s="3">
        <v>12.5</v>
      </c>
      <c r="S550" s="3" t="s">
        <v>173</v>
      </c>
      <c r="T550" s="2"/>
      <c r="U550" s="3">
        <v>2.4000000000000001E-4</v>
      </c>
      <c r="V550" s="3" t="s">
        <v>184</v>
      </c>
      <c r="W550" s="3">
        <v>1.4E-5</v>
      </c>
      <c r="X550" s="3" t="s">
        <v>199</v>
      </c>
      <c r="Y550" s="3" t="s">
        <v>171</v>
      </c>
      <c r="Z550" s="3">
        <v>1.17E-2</v>
      </c>
      <c r="AA550" s="3">
        <v>1.46E-2</v>
      </c>
    </row>
    <row r="551" spans="1:27" ht="13.9" customHeight="1">
      <c r="A551" s="2" t="s">
        <v>1289</v>
      </c>
      <c r="B551" s="2" t="s">
        <v>1290</v>
      </c>
      <c r="C551" s="3" t="s">
        <v>171</v>
      </c>
      <c r="D551" s="3" t="s">
        <v>170</v>
      </c>
      <c r="E551" s="4" t="s">
        <v>178</v>
      </c>
      <c r="F551" s="4" t="s">
        <v>178</v>
      </c>
      <c r="G551" s="10">
        <v>1.0800000000000001E-2</v>
      </c>
      <c r="H551" s="17">
        <f t="shared" si="33"/>
        <v>1.0999999999999999E-2</v>
      </c>
      <c r="I551" s="2"/>
      <c r="J551" s="11" t="s">
        <v>173</v>
      </c>
      <c r="K551" s="18" t="str">
        <f t="shared" si="34"/>
        <v>NV</v>
      </c>
      <c r="L551" s="16" t="s">
        <v>173</v>
      </c>
      <c r="M551" s="20" t="str">
        <f t="shared" si="35"/>
        <v>NV</v>
      </c>
      <c r="N551" s="8" t="str">
        <f t="shared" si="32"/>
        <v>NV</v>
      </c>
      <c r="O551" s="2"/>
      <c r="P551" s="3">
        <v>0</v>
      </c>
      <c r="Q551" s="3" t="s">
        <v>173</v>
      </c>
      <c r="R551" s="3">
        <v>12.5</v>
      </c>
      <c r="S551" s="3" t="s">
        <v>173</v>
      </c>
      <c r="T551" s="2"/>
      <c r="U551" s="3">
        <v>2.5999999999999998E-4</v>
      </c>
      <c r="V551" s="3" t="s">
        <v>199</v>
      </c>
      <c r="W551" s="3">
        <v>1.4E-5</v>
      </c>
      <c r="X551" s="3" t="s">
        <v>199</v>
      </c>
      <c r="Y551" s="3" t="s">
        <v>171</v>
      </c>
      <c r="Z551" s="3">
        <v>1.0800000000000001E-2</v>
      </c>
      <c r="AA551" s="3">
        <v>1.46E-2</v>
      </c>
    </row>
    <row r="552" spans="1:27" ht="13.9" customHeight="1">
      <c r="A552" s="2" t="s">
        <v>1291</v>
      </c>
      <c r="B552" s="2" t="s">
        <v>1292</v>
      </c>
      <c r="C552" s="3" t="s">
        <v>228</v>
      </c>
      <c r="D552" s="3" t="s">
        <v>170</v>
      </c>
      <c r="E552" s="4" t="s">
        <v>178</v>
      </c>
      <c r="F552" s="4" t="s">
        <v>178</v>
      </c>
      <c r="G552" s="10">
        <v>5.8500000000000002E-3</v>
      </c>
      <c r="H552" s="17">
        <f t="shared" si="33"/>
        <v>5.8999999999999999E-3</v>
      </c>
      <c r="I552" s="2"/>
      <c r="J552" s="11" t="s">
        <v>173</v>
      </c>
      <c r="K552" s="18" t="str">
        <f t="shared" si="34"/>
        <v>NV</v>
      </c>
      <c r="L552" s="16" t="s">
        <v>173</v>
      </c>
      <c r="M552" s="20" t="str">
        <f t="shared" si="35"/>
        <v>NV</v>
      </c>
      <c r="N552" s="8" t="str">
        <f t="shared" si="32"/>
        <v>NV</v>
      </c>
      <c r="O552" s="2"/>
      <c r="P552" s="3" t="s">
        <v>173</v>
      </c>
      <c r="Q552" s="3" t="s">
        <v>173</v>
      </c>
      <c r="R552" s="3">
        <v>12.5</v>
      </c>
      <c r="S552" s="3" t="s">
        <v>173</v>
      </c>
      <c r="T552" s="2"/>
      <c r="U552" s="3">
        <v>4.8000000000000001E-4</v>
      </c>
      <c r="V552" s="3" t="s">
        <v>184</v>
      </c>
      <c r="W552" s="3">
        <v>1.4E-5</v>
      </c>
      <c r="X552" s="3" t="s">
        <v>199</v>
      </c>
      <c r="Y552" s="3" t="s">
        <v>171</v>
      </c>
      <c r="Z552" s="3">
        <v>5.8500000000000002E-3</v>
      </c>
      <c r="AA552" s="3">
        <v>1.46E-2</v>
      </c>
    </row>
    <row r="553" spans="1:27" ht="13.9" customHeight="1">
      <c r="A553" s="2" t="s">
        <v>1293</v>
      </c>
      <c r="B553" s="2" t="s">
        <v>1294</v>
      </c>
      <c r="C553" s="3" t="s">
        <v>228</v>
      </c>
      <c r="D553" s="3" t="s">
        <v>170</v>
      </c>
      <c r="E553" s="4" t="s">
        <v>178</v>
      </c>
      <c r="F553" s="4" t="s">
        <v>178</v>
      </c>
      <c r="G553" s="10">
        <v>1.0800000000000001E-2</v>
      </c>
      <c r="H553" s="17">
        <f t="shared" si="33"/>
        <v>1.0999999999999999E-2</v>
      </c>
      <c r="I553" s="2"/>
      <c r="J553" s="11" t="s">
        <v>173</v>
      </c>
      <c r="K553" s="18" t="str">
        <f t="shared" si="34"/>
        <v>NV</v>
      </c>
      <c r="L553" s="16" t="s">
        <v>173</v>
      </c>
      <c r="M553" s="20" t="str">
        <f t="shared" si="35"/>
        <v>NV</v>
      </c>
      <c r="N553" s="8" t="str">
        <f t="shared" si="32"/>
        <v>NV</v>
      </c>
      <c r="O553" s="2"/>
      <c r="P553" s="3" t="s">
        <v>173</v>
      </c>
      <c r="Q553" s="3" t="s">
        <v>173</v>
      </c>
      <c r="R553" s="3">
        <v>12.5</v>
      </c>
      <c r="S553" s="3" t="s">
        <v>173</v>
      </c>
      <c r="T553" s="2"/>
      <c r="U553" s="3">
        <v>2.5999999999999998E-4</v>
      </c>
      <c r="V553" s="3" t="s">
        <v>199</v>
      </c>
      <c r="W553" s="3">
        <v>1.4E-5</v>
      </c>
      <c r="X553" s="3" t="s">
        <v>199</v>
      </c>
      <c r="Y553" s="3" t="s">
        <v>171</v>
      </c>
      <c r="Z553" s="3">
        <v>1.0800000000000001E-2</v>
      </c>
      <c r="AA553" s="3">
        <v>1.46E-2</v>
      </c>
    </row>
    <row r="554" spans="1:27" ht="13.9" customHeight="1">
      <c r="A554" s="2" t="s">
        <v>1295</v>
      </c>
      <c r="B554" s="2" t="s">
        <v>1296</v>
      </c>
      <c r="C554" s="3" t="s">
        <v>228</v>
      </c>
      <c r="D554" s="3" t="s">
        <v>171</v>
      </c>
      <c r="E554" s="4" t="s">
        <v>178</v>
      </c>
      <c r="F554" s="4" t="s">
        <v>178</v>
      </c>
      <c r="G554" s="10" t="s">
        <v>173</v>
      </c>
      <c r="H554" s="17" t="str">
        <f t="shared" si="33"/>
        <v>NITI</v>
      </c>
      <c r="I554" s="2"/>
      <c r="J554" s="11" t="s">
        <v>173</v>
      </c>
      <c r="K554" s="18" t="str">
        <f t="shared" si="34"/>
        <v>NITI, NV</v>
      </c>
      <c r="L554" s="16" t="s">
        <v>173</v>
      </c>
      <c r="M554" s="20" t="str">
        <f t="shared" si="35"/>
        <v>NITI, NV</v>
      </c>
      <c r="N554" s="8" t="str">
        <f t="shared" si="32"/>
        <v>NITI, NV</v>
      </c>
      <c r="O554" s="2"/>
      <c r="P554" s="3" t="s">
        <v>173</v>
      </c>
      <c r="Q554" s="3" t="s">
        <v>173</v>
      </c>
      <c r="R554" s="3">
        <v>12.5</v>
      </c>
      <c r="S554" s="3" t="s">
        <v>173</v>
      </c>
      <c r="T554" s="2"/>
      <c r="U554" s="3" t="s">
        <v>173</v>
      </c>
      <c r="V554" s="2"/>
      <c r="W554" s="3" t="s">
        <v>173</v>
      </c>
      <c r="X554" s="2"/>
      <c r="Y554" s="3" t="s">
        <v>171</v>
      </c>
      <c r="Z554" s="3" t="s">
        <v>173</v>
      </c>
      <c r="AA554" s="3" t="s">
        <v>173</v>
      </c>
    </row>
    <row r="555" spans="1:27" ht="13.9" customHeight="1">
      <c r="A555" s="2" t="s">
        <v>1297</v>
      </c>
      <c r="B555" s="2" t="s">
        <v>1298</v>
      </c>
      <c r="C555" s="3" t="s">
        <v>228</v>
      </c>
      <c r="D555" s="3" t="s">
        <v>171</v>
      </c>
      <c r="E555" s="4" t="s">
        <v>178</v>
      </c>
      <c r="F555" s="4" t="s">
        <v>178</v>
      </c>
      <c r="G555" s="10" t="s">
        <v>173</v>
      </c>
      <c r="H555" s="17" t="str">
        <f t="shared" si="33"/>
        <v>NITI</v>
      </c>
      <c r="I555" s="2"/>
      <c r="J555" s="11" t="s">
        <v>173</v>
      </c>
      <c r="K555" s="18" t="str">
        <f t="shared" si="34"/>
        <v>NITI, NV</v>
      </c>
      <c r="L555" s="16" t="s">
        <v>173</v>
      </c>
      <c r="M555" s="20" t="str">
        <f t="shared" si="35"/>
        <v>NITI, NV</v>
      </c>
      <c r="N555" s="8" t="str">
        <f t="shared" si="32"/>
        <v>NITI, NV</v>
      </c>
      <c r="O555" s="2"/>
      <c r="P555" s="3" t="s">
        <v>173</v>
      </c>
      <c r="Q555" s="3" t="s">
        <v>173</v>
      </c>
      <c r="R555" s="3">
        <v>12.5</v>
      </c>
      <c r="S555" s="3" t="s">
        <v>173</v>
      </c>
      <c r="T555" s="2"/>
      <c r="U555" s="3" t="s">
        <v>173</v>
      </c>
      <c r="V555" s="2"/>
      <c r="W555" s="3" t="s">
        <v>173</v>
      </c>
      <c r="X555" s="2"/>
      <c r="Y555" s="3" t="s">
        <v>171</v>
      </c>
      <c r="Z555" s="3" t="s">
        <v>173</v>
      </c>
      <c r="AA555" s="3" t="s">
        <v>173</v>
      </c>
    </row>
    <row r="556" spans="1:27" ht="13.9" customHeight="1">
      <c r="A556" s="2" t="s">
        <v>1299</v>
      </c>
      <c r="B556" s="2" t="s">
        <v>1300</v>
      </c>
      <c r="C556" s="3" t="s">
        <v>171</v>
      </c>
      <c r="D556" s="3" t="s">
        <v>170</v>
      </c>
      <c r="E556" s="4" t="s">
        <v>178</v>
      </c>
      <c r="F556" s="4" t="s">
        <v>178</v>
      </c>
      <c r="G556" s="10">
        <v>5.21E-2</v>
      </c>
      <c r="H556" s="17">
        <f t="shared" si="33"/>
        <v>5.1999999999999998E-2</v>
      </c>
      <c r="I556" s="2"/>
      <c r="J556" s="11" t="s">
        <v>173</v>
      </c>
      <c r="K556" s="18" t="str">
        <f t="shared" si="34"/>
        <v>NV</v>
      </c>
      <c r="L556" s="16" t="s">
        <v>173</v>
      </c>
      <c r="M556" s="20" t="str">
        <f t="shared" si="35"/>
        <v>NV</v>
      </c>
      <c r="N556" s="8" t="str">
        <f t="shared" si="32"/>
        <v>NV</v>
      </c>
      <c r="O556" s="2"/>
      <c r="P556" s="3">
        <v>20600</v>
      </c>
      <c r="Q556" s="3">
        <v>846</v>
      </c>
      <c r="R556" s="3">
        <v>12.5</v>
      </c>
      <c r="S556" s="3">
        <v>1.5</v>
      </c>
      <c r="T556" s="3" t="s">
        <v>174</v>
      </c>
      <c r="U556" s="3" t="s">
        <v>173</v>
      </c>
      <c r="V556" s="2"/>
      <c r="W556" s="3">
        <v>5.0000000000000002E-5</v>
      </c>
      <c r="X556" s="3" t="s">
        <v>191</v>
      </c>
      <c r="Y556" s="3" t="s">
        <v>171</v>
      </c>
      <c r="Z556" s="3" t="s">
        <v>173</v>
      </c>
      <c r="AA556" s="3">
        <v>5.21E-2</v>
      </c>
    </row>
    <row r="557" spans="1:27" ht="13.9" customHeight="1">
      <c r="A557" s="2" t="s">
        <v>1301</v>
      </c>
      <c r="B557" s="2" t="s">
        <v>1302</v>
      </c>
      <c r="C557" s="3" t="s">
        <v>171</v>
      </c>
      <c r="D557" s="3" t="s">
        <v>170</v>
      </c>
      <c r="E557" s="4" t="s">
        <v>178</v>
      </c>
      <c r="F557" s="4" t="s">
        <v>178</v>
      </c>
      <c r="G557" s="10">
        <v>6.26</v>
      </c>
      <c r="H557" s="17">
        <f t="shared" si="33"/>
        <v>6.3</v>
      </c>
      <c r="I557" s="2"/>
      <c r="J557" s="11" t="s">
        <v>173</v>
      </c>
      <c r="K557" s="18" t="str">
        <f t="shared" si="34"/>
        <v>NV</v>
      </c>
      <c r="L557" s="16" t="s">
        <v>173</v>
      </c>
      <c r="M557" s="20" t="str">
        <f t="shared" si="35"/>
        <v>NV</v>
      </c>
      <c r="N557" s="8" t="str">
        <f t="shared" si="32"/>
        <v>NV</v>
      </c>
      <c r="O557" s="2"/>
      <c r="P557" s="3">
        <v>23.8</v>
      </c>
      <c r="Q557" s="3">
        <v>7.34</v>
      </c>
      <c r="R557" s="3">
        <v>12.5</v>
      </c>
      <c r="S557" s="3">
        <v>1.5</v>
      </c>
      <c r="T557" s="3" t="s">
        <v>174</v>
      </c>
      <c r="U557" s="3" t="s">
        <v>173</v>
      </c>
      <c r="V557" s="2"/>
      <c r="W557" s="3">
        <v>6.0000000000000001E-3</v>
      </c>
      <c r="X557" s="3" t="s">
        <v>207</v>
      </c>
      <c r="Y557" s="3" t="s">
        <v>171</v>
      </c>
      <c r="Z557" s="3" t="s">
        <v>173</v>
      </c>
      <c r="AA557" s="3">
        <v>6.26</v>
      </c>
    </row>
    <row r="558" spans="1:27" ht="13.9" customHeight="1">
      <c r="A558" s="2" t="s">
        <v>1303</v>
      </c>
      <c r="B558" s="2" t="s">
        <v>1304</v>
      </c>
      <c r="C558" s="3" t="s">
        <v>170</v>
      </c>
      <c r="D558" s="3" t="s">
        <v>170</v>
      </c>
      <c r="E558" s="3" t="s">
        <v>170</v>
      </c>
      <c r="F558" s="3" t="s">
        <v>170</v>
      </c>
      <c r="G558" s="10">
        <v>7.0199999999999999E-2</v>
      </c>
      <c r="H558" s="17">
        <f t="shared" si="33"/>
        <v>7.0000000000000007E-2</v>
      </c>
      <c r="I558" s="3" t="s">
        <v>181</v>
      </c>
      <c r="J558" s="11">
        <v>2.34</v>
      </c>
      <c r="K558" s="18">
        <f t="shared" si="34"/>
        <v>2.2999999999999998</v>
      </c>
      <c r="L558" s="16">
        <v>184</v>
      </c>
      <c r="M558" s="20">
        <f t="shared" si="35"/>
        <v>180</v>
      </c>
      <c r="N558" s="8">
        <f t="shared" si="32"/>
        <v>2571.4285714285711</v>
      </c>
      <c r="O558" s="3" t="s">
        <v>182</v>
      </c>
      <c r="P558" s="3">
        <v>1620000</v>
      </c>
      <c r="Q558" s="3">
        <v>799000</v>
      </c>
      <c r="R558" s="3">
        <v>12.5</v>
      </c>
      <c r="S558" s="3">
        <v>1.8</v>
      </c>
      <c r="T558" s="3" t="s">
        <v>183</v>
      </c>
      <c r="U558" s="3">
        <v>4.0000000000000003E-5</v>
      </c>
      <c r="V558" s="3" t="s">
        <v>184</v>
      </c>
      <c r="W558" s="3">
        <v>8.9999999999999993E-3</v>
      </c>
      <c r="X558" s="3" t="s">
        <v>184</v>
      </c>
      <c r="Y558" s="3" t="s">
        <v>171</v>
      </c>
      <c r="Z558" s="3">
        <v>7.0199999999999999E-2</v>
      </c>
      <c r="AA558" s="3">
        <v>9.39</v>
      </c>
    </row>
    <row r="559" spans="1:27" ht="13.9" customHeight="1">
      <c r="A559" s="2" t="s">
        <v>1305</v>
      </c>
      <c r="B559" s="2" t="s">
        <v>1306</v>
      </c>
      <c r="C559" s="3" t="s">
        <v>171</v>
      </c>
      <c r="D559" s="3" t="s">
        <v>171</v>
      </c>
      <c r="E559" s="4" t="s">
        <v>178</v>
      </c>
      <c r="F559" s="4" t="s">
        <v>178</v>
      </c>
      <c r="G559" s="10" t="s">
        <v>173</v>
      </c>
      <c r="H559" s="17" t="str">
        <f t="shared" si="33"/>
        <v>NITI</v>
      </c>
      <c r="I559" s="2"/>
      <c r="J559" s="11" t="s">
        <v>173</v>
      </c>
      <c r="K559" s="18" t="str">
        <f t="shared" si="34"/>
        <v>NITI, NV</v>
      </c>
      <c r="L559" s="16" t="s">
        <v>173</v>
      </c>
      <c r="M559" s="20" t="str">
        <f t="shared" si="35"/>
        <v>NITI, NV</v>
      </c>
      <c r="N559" s="8" t="str">
        <f t="shared" si="32"/>
        <v>NITI, NV</v>
      </c>
      <c r="O559" s="2"/>
      <c r="P559" s="3">
        <v>2.9400000000000002E-10</v>
      </c>
      <c r="Q559" s="3">
        <v>1.3500000000000001E-9</v>
      </c>
      <c r="R559" s="3">
        <v>12.5</v>
      </c>
      <c r="S559" s="3" t="s">
        <v>173</v>
      </c>
      <c r="T559" s="2"/>
      <c r="U559" s="3" t="s">
        <v>173</v>
      </c>
      <c r="V559" s="2"/>
      <c r="W559" s="3" t="s">
        <v>173</v>
      </c>
      <c r="X559" s="2"/>
      <c r="Y559" s="3" t="s">
        <v>171</v>
      </c>
      <c r="Z559" s="3" t="s">
        <v>173</v>
      </c>
      <c r="AA559" s="3" t="s">
        <v>173</v>
      </c>
    </row>
    <row r="560" spans="1:27" ht="13.9" customHeight="1">
      <c r="A560" s="2" t="s">
        <v>1307</v>
      </c>
      <c r="B560" s="2" t="s">
        <v>1308</v>
      </c>
      <c r="C560" s="3" t="s">
        <v>171</v>
      </c>
      <c r="D560" s="3" t="s">
        <v>171</v>
      </c>
      <c r="E560" s="4" t="s">
        <v>178</v>
      </c>
      <c r="F560" s="4" t="s">
        <v>178</v>
      </c>
      <c r="G560" s="10" t="s">
        <v>173</v>
      </c>
      <c r="H560" s="17" t="str">
        <f t="shared" si="33"/>
        <v>NITI</v>
      </c>
      <c r="I560" s="2"/>
      <c r="J560" s="11" t="s">
        <v>173</v>
      </c>
      <c r="K560" s="18" t="str">
        <f t="shared" si="34"/>
        <v>NITI, NV</v>
      </c>
      <c r="L560" s="16" t="s">
        <v>173</v>
      </c>
      <c r="M560" s="20" t="str">
        <f t="shared" si="35"/>
        <v>NITI, NV</v>
      </c>
      <c r="N560" s="8" t="str">
        <f t="shared" si="32"/>
        <v>NITI, NV</v>
      </c>
      <c r="O560" s="2"/>
      <c r="P560" s="3">
        <v>3.5599999999999998E-3</v>
      </c>
      <c r="Q560" s="3">
        <v>4.3200000000000001E-3</v>
      </c>
      <c r="R560" s="3">
        <v>12.5</v>
      </c>
      <c r="S560" s="3" t="s">
        <v>173</v>
      </c>
      <c r="T560" s="2"/>
      <c r="U560" s="3" t="s">
        <v>173</v>
      </c>
      <c r="V560" s="2"/>
      <c r="W560" s="3" t="s">
        <v>173</v>
      </c>
      <c r="X560" s="2"/>
      <c r="Y560" s="3" t="s">
        <v>171</v>
      </c>
      <c r="Z560" s="3" t="s">
        <v>173</v>
      </c>
      <c r="AA560" s="3" t="s">
        <v>173</v>
      </c>
    </row>
    <row r="561" spans="1:27" ht="13.9" customHeight="1">
      <c r="A561" s="2" t="s">
        <v>1309</v>
      </c>
      <c r="B561" s="2" t="s">
        <v>1310</v>
      </c>
      <c r="C561" s="3" t="s">
        <v>171</v>
      </c>
      <c r="D561" s="3" t="s">
        <v>170</v>
      </c>
      <c r="E561" s="4" t="s">
        <v>178</v>
      </c>
      <c r="F561" s="4" t="s">
        <v>178</v>
      </c>
      <c r="G561" s="10">
        <v>7.5900000000000004E-3</v>
      </c>
      <c r="H561" s="17">
        <f t="shared" si="33"/>
        <v>7.6E-3</v>
      </c>
      <c r="I561" s="2"/>
      <c r="J561" s="11" t="s">
        <v>173</v>
      </c>
      <c r="K561" s="18" t="str">
        <f t="shared" si="34"/>
        <v>NV</v>
      </c>
      <c r="L561" s="16" t="s">
        <v>173</v>
      </c>
      <c r="M561" s="20" t="str">
        <f t="shared" si="35"/>
        <v>NV</v>
      </c>
      <c r="N561" s="8" t="str">
        <f t="shared" si="32"/>
        <v>NV</v>
      </c>
      <c r="O561" s="2"/>
      <c r="P561" s="3">
        <v>45.9</v>
      </c>
      <c r="Q561" s="3">
        <v>2.66E-3</v>
      </c>
      <c r="R561" s="3">
        <v>12.5</v>
      </c>
      <c r="S561" s="3" t="s">
        <v>173</v>
      </c>
      <c r="T561" s="2"/>
      <c r="U561" s="3">
        <v>3.6999999999999999E-4</v>
      </c>
      <c r="V561" s="3" t="s">
        <v>199</v>
      </c>
      <c r="W561" s="3" t="s">
        <v>173</v>
      </c>
      <c r="X561" s="2"/>
      <c r="Y561" s="3" t="s">
        <v>171</v>
      </c>
      <c r="Z561" s="3">
        <v>7.5900000000000004E-3</v>
      </c>
      <c r="AA561" s="3" t="s">
        <v>173</v>
      </c>
    </row>
    <row r="562" spans="1:27" ht="13.9" customHeight="1">
      <c r="A562" s="2" t="s">
        <v>1311</v>
      </c>
      <c r="B562" s="2" t="s">
        <v>1312</v>
      </c>
      <c r="C562" s="3" t="s">
        <v>171</v>
      </c>
      <c r="D562" s="3" t="s">
        <v>171</v>
      </c>
      <c r="E562" s="4" t="s">
        <v>178</v>
      </c>
      <c r="F562" s="4" t="s">
        <v>178</v>
      </c>
      <c r="G562" s="10" t="s">
        <v>173</v>
      </c>
      <c r="H562" s="17" t="str">
        <f t="shared" si="33"/>
        <v>NITI</v>
      </c>
      <c r="I562" s="2"/>
      <c r="J562" s="11" t="s">
        <v>173</v>
      </c>
      <c r="K562" s="18" t="str">
        <f t="shared" si="34"/>
        <v>NITI, NV</v>
      </c>
      <c r="L562" s="16" t="s">
        <v>173</v>
      </c>
      <c r="M562" s="20" t="str">
        <f t="shared" si="35"/>
        <v>NITI, NV</v>
      </c>
      <c r="N562" s="8" t="str">
        <f t="shared" si="32"/>
        <v>NITI, NV</v>
      </c>
      <c r="O562" s="2"/>
      <c r="P562" s="3">
        <v>4890</v>
      </c>
      <c r="Q562" s="3">
        <v>941</v>
      </c>
      <c r="R562" s="3">
        <v>12.5</v>
      </c>
      <c r="S562" s="3" t="s">
        <v>173</v>
      </c>
      <c r="T562" s="2"/>
      <c r="U562" s="3" t="s">
        <v>173</v>
      </c>
      <c r="V562" s="2"/>
      <c r="W562" s="3" t="s">
        <v>173</v>
      </c>
      <c r="X562" s="2"/>
      <c r="Y562" s="3" t="s">
        <v>171</v>
      </c>
      <c r="Z562" s="3" t="s">
        <v>173</v>
      </c>
      <c r="AA562" s="3" t="s">
        <v>173</v>
      </c>
    </row>
    <row r="563" spans="1:27" ht="13.9" customHeight="1">
      <c r="A563" s="2" t="s">
        <v>1313</v>
      </c>
      <c r="B563" s="2" t="s">
        <v>1314</v>
      </c>
      <c r="C563" s="3" t="s">
        <v>171</v>
      </c>
      <c r="D563" s="3" t="s">
        <v>171</v>
      </c>
      <c r="E563" s="4" t="s">
        <v>178</v>
      </c>
      <c r="F563" s="4" t="s">
        <v>178</v>
      </c>
      <c r="G563" s="10" t="s">
        <v>173</v>
      </c>
      <c r="H563" s="17" t="str">
        <f t="shared" si="33"/>
        <v>NITI</v>
      </c>
      <c r="I563" s="2"/>
      <c r="J563" s="11" t="s">
        <v>173</v>
      </c>
      <c r="K563" s="18" t="str">
        <f t="shared" si="34"/>
        <v>NITI, NV</v>
      </c>
      <c r="L563" s="16" t="s">
        <v>173</v>
      </c>
      <c r="M563" s="20" t="str">
        <f t="shared" si="35"/>
        <v>NITI, NV</v>
      </c>
      <c r="N563" s="8" t="str">
        <f t="shared" si="32"/>
        <v>NITI, NV</v>
      </c>
      <c r="O563" s="2"/>
      <c r="P563" s="3">
        <v>8.0000000000000007E-5</v>
      </c>
      <c r="Q563" s="3">
        <v>8.0000000000000007E-5</v>
      </c>
      <c r="R563" s="3">
        <v>12.5</v>
      </c>
      <c r="S563" s="3" t="s">
        <v>173</v>
      </c>
      <c r="T563" s="2"/>
      <c r="U563" s="3" t="s">
        <v>173</v>
      </c>
      <c r="V563" s="2"/>
      <c r="W563" s="3" t="s">
        <v>173</v>
      </c>
      <c r="X563" s="2"/>
      <c r="Y563" s="3" t="s">
        <v>171</v>
      </c>
      <c r="Z563" s="3" t="s">
        <v>173</v>
      </c>
      <c r="AA563" s="3" t="s">
        <v>173</v>
      </c>
    </row>
    <row r="564" spans="1:27" ht="13.9" customHeight="1">
      <c r="A564" s="2" t="s">
        <v>1315</v>
      </c>
      <c r="B564" s="2" t="s">
        <v>1316</v>
      </c>
      <c r="C564" s="3" t="s">
        <v>170</v>
      </c>
      <c r="D564" s="3" t="s">
        <v>170</v>
      </c>
      <c r="E564" s="3" t="s">
        <v>170</v>
      </c>
      <c r="F564" s="3" t="s">
        <v>170</v>
      </c>
      <c r="G564" s="10">
        <v>0.31900000000000001</v>
      </c>
      <c r="H564" s="17">
        <f t="shared" si="33"/>
        <v>0.32</v>
      </c>
      <c r="I564" s="3" t="s">
        <v>181</v>
      </c>
      <c r="J564" s="11">
        <v>10.6</v>
      </c>
      <c r="K564" s="18">
        <f t="shared" si="34"/>
        <v>11</v>
      </c>
      <c r="L564" s="16">
        <v>515</v>
      </c>
      <c r="M564" s="20">
        <f t="shared" si="35"/>
        <v>520</v>
      </c>
      <c r="N564" s="8">
        <f t="shared" si="32"/>
        <v>1625</v>
      </c>
      <c r="O564" s="3" t="s">
        <v>182</v>
      </c>
      <c r="P564" s="3">
        <v>118000000</v>
      </c>
      <c r="Q564" s="3">
        <v>68700000</v>
      </c>
      <c r="R564" s="3">
        <v>12.5</v>
      </c>
      <c r="S564" s="3">
        <v>7.3</v>
      </c>
      <c r="T564" s="3" t="s">
        <v>183</v>
      </c>
      <c r="U564" s="3">
        <v>8.8000000000000004E-6</v>
      </c>
      <c r="V564" s="3" t="s">
        <v>207</v>
      </c>
      <c r="W564" s="3">
        <v>5.0000000000000001E-3</v>
      </c>
      <c r="X564" s="3" t="s">
        <v>207</v>
      </c>
      <c r="Y564" s="3" t="s">
        <v>171</v>
      </c>
      <c r="Z564" s="3">
        <v>0.31900000000000001</v>
      </c>
      <c r="AA564" s="3">
        <v>5.21</v>
      </c>
    </row>
    <row r="565" spans="1:27" ht="13.9" customHeight="1">
      <c r="A565" s="2" t="s">
        <v>1317</v>
      </c>
      <c r="B565" s="2" t="s">
        <v>1318</v>
      </c>
      <c r="C565" s="3" t="s">
        <v>170</v>
      </c>
      <c r="D565" s="3" t="s">
        <v>170</v>
      </c>
      <c r="E565" s="3" t="s">
        <v>170</v>
      </c>
      <c r="F565" s="3" t="s">
        <v>170</v>
      </c>
      <c r="G565" s="10">
        <v>4.8399999999999997E-3</v>
      </c>
      <c r="H565" s="17">
        <f t="shared" si="33"/>
        <v>4.7999999999999996E-3</v>
      </c>
      <c r="I565" s="3" t="s">
        <v>181</v>
      </c>
      <c r="J565" s="11">
        <v>0.161</v>
      </c>
      <c r="K565" s="18">
        <f t="shared" si="34"/>
        <v>0.16</v>
      </c>
      <c r="L565" s="16">
        <v>2.04</v>
      </c>
      <c r="M565" s="20">
        <f t="shared" si="35"/>
        <v>2</v>
      </c>
      <c r="N565" s="8">
        <f t="shared" si="32"/>
        <v>416.66666666666669</v>
      </c>
      <c r="O565" s="3" t="s">
        <v>182</v>
      </c>
      <c r="P565" s="3">
        <v>82500000</v>
      </c>
      <c r="Q565" s="3">
        <v>40300000</v>
      </c>
      <c r="R565" s="3">
        <v>12.5</v>
      </c>
      <c r="S565" s="3">
        <v>2.6</v>
      </c>
      <c r="T565" s="3" t="s">
        <v>183</v>
      </c>
      <c r="U565" s="3">
        <v>5.8E-4</v>
      </c>
      <c r="V565" s="3" t="s">
        <v>191</v>
      </c>
      <c r="W565" s="3">
        <v>0.02</v>
      </c>
      <c r="X565" s="3" t="s">
        <v>184</v>
      </c>
      <c r="Y565" s="3" t="s">
        <v>171</v>
      </c>
      <c r="Z565" s="3">
        <v>4.8399999999999997E-3</v>
      </c>
      <c r="AA565" s="3">
        <v>20.9</v>
      </c>
    </row>
    <row r="566" spans="1:27" ht="13.9" customHeight="1">
      <c r="A566" s="2" t="s">
        <v>1319</v>
      </c>
      <c r="B566" s="2" t="s">
        <v>1320</v>
      </c>
      <c r="C566" s="3" t="s">
        <v>171</v>
      </c>
      <c r="D566" s="3" t="s">
        <v>170</v>
      </c>
      <c r="E566" s="4" t="s">
        <v>178</v>
      </c>
      <c r="F566" s="4" t="s">
        <v>178</v>
      </c>
      <c r="G566" s="10">
        <v>2.5499999999999998E-2</v>
      </c>
      <c r="H566" s="17">
        <f t="shared" si="33"/>
        <v>2.5999999999999999E-2</v>
      </c>
      <c r="I566" s="2"/>
      <c r="J566" s="11" t="s">
        <v>173</v>
      </c>
      <c r="K566" s="18" t="str">
        <f t="shared" si="34"/>
        <v>NV</v>
      </c>
      <c r="L566" s="16" t="s">
        <v>173</v>
      </c>
      <c r="M566" s="20" t="str">
        <f t="shared" si="35"/>
        <v>NV</v>
      </c>
      <c r="N566" s="8" t="str">
        <f t="shared" si="32"/>
        <v>NV</v>
      </c>
      <c r="O566" s="2"/>
      <c r="P566" s="3">
        <v>0.74</v>
      </c>
      <c r="Q566" s="3">
        <v>6.8000000000000005E-2</v>
      </c>
      <c r="R566" s="3">
        <v>12.5</v>
      </c>
      <c r="S566" s="3" t="s">
        <v>173</v>
      </c>
      <c r="T566" s="2"/>
      <c r="U566" s="3">
        <v>1.1E-4</v>
      </c>
      <c r="V566" s="3" t="s">
        <v>199</v>
      </c>
      <c r="W566" s="3" t="s">
        <v>173</v>
      </c>
      <c r="X566" s="2"/>
      <c r="Y566" s="3" t="s">
        <v>171</v>
      </c>
      <c r="Z566" s="3">
        <v>2.5499999999999998E-2</v>
      </c>
      <c r="AA566" s="3" t="s">
        <v>173</v>
      </c>
    </row>
    <row r="567" spans="1:27" ht="13.9" customHeight="1">
      <c r="A567" s="2" t="s">
        <v>1321</v>
      </c>
      <c r="B567" s="2" t="s">
        <v>1322</v>
      </c>
      <c r="C567" s="3" t="s">
        <v>171</v>
      </c>
      <c r="D567" s="3" t="s">
        <v>170</v>
      </c>
      <c r="E567" s="4" t="s">
        <v>178</v>
      </c>
      <c r="F567" s="4" t="s">
        <v>178</v>
      </c>
      <c r="G567" s="10">
        <v>1.3200000000000001E-4</v>
      </c>
      <c r="H567" s="17">
        <f t="shared" si="33"/>
        <v>1.2999999999999999E-4</v>
      </c>
      <c r="I567" s="2"/>
      <c r="J567" s="11" t="s">
        <v>173</v>
      </c>
      <c r="K567" s="18" t="str">
        <f t="shared" si="34"/>
        <v>NV</v>
      </c>
      <c r="L567" s="16" t="s">
        <v>173</v>
      </c>
      <c r="M567" s="20" t="str">
        <f t="shared" si="35"/>
        <v>NV</v>
      </c>
      <c r="N567" s="8" t="str">
        <f t="shared" si="32"/>
        <v>NV</v>
      </c>
      <c r="O567" s="2"/>
      <c r="P567" s="3">
        <v>115000</v>
      </c>
      <c r="Q567" s="3">
        <v>70.2</v>
      </c>
      <c r="R567" s="3">
        <v>12.5</v>
      </c>
      <c r="S567" s="3" t="s">
        <v>173</v>
      </c>
      <c r="T567" s="2"/>
      <c r="U567" s="3">
        <v>7.7000000000000002E-3</v>
      </c>
      <c r="V567" s="3" t="s">
        <v>199</v>
      </c>
      <c r="W567" s="3" t="s">
        <v>173</v>
      </c>
      <c r="X567" s="2"/>
      <c r="Y567" s="3" t="s">
        <v>204</v>
      </c>
      <c r="Z567" s="3">
        <v>1.3200000000000001E-4</v>
      </c>
      <c r="AA567" s="3" t="s">
        <v>173</v>
      </c>
    </row>
    <row r="568" spans="1:27" ht="13.9" customHeight="1">
      <c r="A568" s="2" t="s">
        <v>1323</v>
      </c>
      <c r="B568" s="2" t="s">
        <v>1324</v>
      </c>
      <c r="C568" s="3" t="s">
        <v>171</v>
      </c>
      <c r="D568" s="3" t="s">
        <v>170</v>
      </c>
      <c r="E568" s="4" t="s">
        <v>178</v>
      </c>
      <c r="F568" s="4" t="s">
        <v>178</v>
      </c>
      <c r="G568" s="10">
        <v>2.9799999999999999E-5</v>
      </c>
      <c r="H568" s="17">
        <f t="shared" si="33"/>
        <v>3.0000000000000001E-5</v>
      </c>
      <c r="I568" s="2"/>
      <c r="J568" s="11" t="s">
        <v>173</v>
      </c>
      <c r="K568" s="18" t="str">
        <f t="shared" si="34"/>
        <v>NV</v>
      </c>
      <c r="L568" s="16" t="s">
        <v>173</v>
      </c>
      <c r="M568" s="20" t="str">
        <f t="shared" si="35"/>
        <v>NV</v>
      </c>
      <c r="N568" s="8" t="str">
        <f t="shared" si="32"/>
        <v>NV</v>
      </c>
      <c r="O568" s="2"/>
      <c r="P568" s="3">
        <v>162000</v>
      </c>
      <c r="Q568" s="3">
        <v>58.3</v>
      </c>
      <c r="R568" s="3">
        <v>12.5</v>
      </c>
      <c r="S568" s="3" t="s">
        <v>173</v>
      </c>
      <c r="T568" s="2"/>
      <c r="U568" s="3">
        <v>3.4000000000000002E-2</v>
      </c>
      <c r="V568" s="3" t="s">
        <v>199</v>
      </c>
      <c r="W568" s="3" t="s">
        <v>173</v>
      </c>
      <c r="X568" s="2"/>
      <c r="Y568" s="3" t="s">
        <v>204</v>
      </c>
      <c r="Z568" s="3">
        <v>2.9799999999999999E-5</v>
      </c>
      <c r="AA568" s="3" t="s">
        <v>173</v>
      </c>
    </row>
    <row r="569" spans="1:27" ht="13.9" customHeight="1">
      <c r="A569" s="2" t="s">
        <v>1325</v>
      </c>
      <c r="B569" s="2" t="s">
        <v>1326</v>
      </c>
      <c r="C569" s="3" t="s">
        <v>170</v>
      </c>
      <c r="D569" s="3" t="s">
        <v>170</v>
      </c>
      <c r="E569" s="3" t="s">
        <v>170</v>
      </c>
      <c r="F569" s="3" t="s">
        <v>170</v>
      </c>
      <c r="G569" s="10">
        <v>1.75E-3</v>
      </c>
      <c r="H569" s="17">
        <f t="shared" si="33"/>
        <v>1.8E-3</v>
      </c>
      <c r="I569" s="3" t="s">
        <v>181</v>
      </c>
      <c r="J569" s="11">
        <v>5.8500000000000003E-2</v>
      </c>
      <c r="K569" s="18">
        <f t="shared" si="34"/>
        <v>5.8999999999999997E-2</v>
      </c>
      <c r="L569" s="16">
        <v>6.15</v>
      </c>
      <c r="M569" s="20">
        <f t="shared" si="35"/>
        <v>6.2</v>
      </c>
      <c r="N569" s="8">
        <f t="shared" si="32"/>
        <v>3444.4444444444448</v>
      </c>
      <c r="O569" s="3" t="s">
        <v>182</v>
      </c>
      <c r="P569" s="3">
        <v>399000</v>
      </c>
      <c r="Q569" s="3">
        <v>363000</v>
      </c>
      <c r="R569" s="3">
        <v>12.5</v>
      </c>
      <c r="S569" s="3" t="s">
        <v>173</v>
      </c>
      <c r="T569" s="2"/>
      <c r="U569" s="3">
        <v>1.6000000000000001E-3</v>
      </c>
      <c r="V569" s="3" t="s">
        <v>184</v>
      </c>
      <c r="W569" s="3" t="s">
        <v>173</v>
      </c>
      <c r="X569" s="2"/>
      <c r="Y569" s="3" t="s">
        <v>171</v>
      </c>
      <c r="Z569" s="3">
        <v>1.75E-3</v>
      </c>
      <c r="AA569" s="3" t="s">
        <v>173</v>
      </c>
    </row>
    <row r="570" spans="1:27" ht="13.9" customHeight="1">
      <c r="A570" s="2" t="s">
        <v>1327</v>
      </c>
      <c r="B570" s="2" t="s">
        <v>1328</v>
      </c>
      <c r="C570" s="3" t="s">
        <v>171</v>
      </c>
      <c r="D570" s="3" t="s">
        <v>170</v>
      </c>
      <c r="E570" s="4" t="s">
        <v>178</v>
      </c>
      <c r="F570" s="4" t="s">
        <v>178</v>
      </c>
      <c r="G570" s="10">
        <v>1.4E-3</v>
      </c>
      <c r="H570" s="17">
        <f t="shared" si="33"/>
        <v>1.4E-3</v>
      </c>
      <c r="I570" s="2"/>
      <c r="J570" s="11" t="s">
        <v>173</v>
      </c>
      <c r="K570" s="18" t="str">
        <f t="shared" si="34"/>
        <v>NV</v>
      </c>
      <c r="L570" s="16" t="s">
        <v>173</v>
      </c>
      <c r="M570" s="20" t="str">
        <f t="shared" si="35"/>
        <v>NV</v>
      </c>
      <c r="N570" s="8" t="str">
        <f t="shared" si="32"/>
        <v>NV</v>
      </c>
      <c r="O570" s="2"/>
      <c r="P570" s="3">
        <v>602000</v>
      </c>
      <c r="Q570" s="3">
        <v>2860000</v>
      </c>
      <c r="R570" s="3">
        <v>12.5</v>
      </c>
      <c r="S570" s="3" t="s">
        <v>173</v>
      </c>
      <c r="T570" s="2"/>
      <c r="U570" s="3">
        <v>2E-3</v>
      </c>
      <c r="V570" s="3" t="s">
        <v>199</v>
      </c>
      <c r="W570" s="3" t="s">
        <v>173</v>
      </c>
      <c r="X570" s="2"/>
      <c r="Y570" s="3" t="s">
        <v>171</v>
      </c>
      <c r="Z570" s="3">
        <v>1.4E-3</v>
      </c>
      <c r="AA570" s="3" t="s">
        <v>173</v>
      </c>
    </row>
    <row r="571" spans="1:27" ht="13.9" customHeight="1">
      <c r="A571" s="2" t="s">
        <v>1329</v>
      </c>
      <c r="B571" s="2" t="s">
        <v>1330</v>
      </c>
      <c r="C571" s="3" t="s">
        <v>171</v>
      </c>
      <c r="D571" s="3" t="s">
        <v>170</v>
      </c>
      <c r="E571" s="4" t="s">
        <v>178</v>
      </c>
      <c r="F571" s="4" t="s">
        <v>178</v>
      </c>
      <c r="G571" s="10">
        <v>3.5100000000000001E-3</v>
      </c>
      <c r="H571" s="17">
        <f t="shared" si="33"/>
        <v>3.5000000000000001E-3</v>
      </c>
      <c r="I571" s="2"/>
      <c r="J571" s="11" t="s">
        <v>173</v>
      </c>
      <c r="K571" s="18" t="str">
        <f t="shared" si="34"/>
        <v>NV</v>
      </c>
      <c r="L571" s="16" t="s">
        <v>173</v>
      </c>
      <c r="M571" s="20" t="str">
        <f t="shared" si="35"/>
        <v>NV</v>
      </c>
      <c r="N571" s="8" t="str">
        <f t="shared" si="32"/>
        <v>NV</v>
      </c>
      <c r="O571" s="2"/>
      <c r="P571" s="3">
        <v>3610</v>
      </c>
      <c r="Q571" s="3">
        <v>198</v>
      </c>
      <c r="R571" s="3">
        <v>12.5</v>
      </c>
      <c r="S571" s="3" t="s">
        <v>173</v>
      </c>
      <c r="T571" s="2"/>
      <c r="U571" s="3">
        <v>8.0000000000000004E-4</v>
      </c>
      <c r="V571" s="3" t="s">
        <v>199</v>
      </c>
      <c r="W571" s="3" t="s">
        <v>173</v>
      </c>
      <c r="X571" s="2"/>
      <c r="Y571" s="3" t="s">
        <v>171</v>
      </c>
      <c r="Z571" s="3">
        <v>3.5100000000000001E-3</v>
      </c>
      <c r="AA571" s="3" t="s">
        <v>173</v>
      </c>
    </row>
    <row r="572" spans="1:27" ht="13.9" customHeight="1">
      <c r="A572" s="2" t="s">
        <v>1331</v>
      </c>
      <c r="B572" s="2" t="s">
        <v>1332</v>
      </c>
      <c r="C572" s="3" t="s">
        <v>171</v>
      </c>
      <c r="D572" s="3" t="s">
        <v>170</v>
      </c>
      <c r="E572" s="4" t="s">
        <v>178</v>
      </c>
      <c r="F572" s="4" t="s">
        <v>178</v>
      </c>
      <c r="G572" s="10">
        <v>2.3600000000000001E-5</v>
      </c>
      <c r="H572" s="17">
        <f t="shared" si="33"/>
        <v>2.4000000000000001E-5</v>
      </c>
      <c r="I572" s="2"/>
      <c r="J572" s="11" t="s">
        <v>173</v>
      </c>
      <c r="K572" s="18" t="str">
        <f t="shared" si="34"/>
        <v>NV</v>
      </c>
      <c r="L572" s="16" t="s">
        <v>173</v>
      </c>
      <c r="M572" s="20" t="str">
        <f t="shared" si="35"/>
        <v>NV</v>
      </c>
      <c r="N572" s="8" t="str">
        <f t="shared" si="32"/>
        <v>NV</v>
      </c>
      <c r="O572" s="2"/>
      <c r="P572" s="3">
        <v>4720000</v>
      </c>
      <c r="Q572" s="3">
        <v>15700000</v>
      </c>
      <c r="R572" s="3">
        <v>12.5</v>
      </c>
      <c r="S572" s="3" t="s">
        <v>173</v>
      </c>
      <c r="T572" s="2"/>
      <c r="U572" s="3">
        <v>4.2999999999999997E-2</v>
      </c>
      <c r="V572" s="3" t="s">
        <v>184</v>
      </c>
      <c r="W572" s="3" t="s">
        <v>173</v>
      </c>
      <c r="X572" s="2"/>
      <c r="Y572" s="3" t="s">
        <v>204</v>
      </c>
      <c r="Z572" s="3">
        <v>2.3600000000000001E-5</v>
      </c>
      <c r="AA572" s="3" t="s">
        <v>173</v>
      </c>
    </row>
    <row r="573" spans="1:27" ht="13.9" customHeight="1">
      <c r="A573" s="2" t="s">
        <v>1333</v>
      </c>
      <c r="B573" s="2" t="s">
        <v>1334</v>
      </c>
      <c r="C573" s="3" t="s">
        <v>170</v>
      </c>
      <c r="D573" s="3" t="s">
        <v>170</v>
      </c>
      <c r="E573" s="3" t="s">
        <v>170</v>
      </c>
      <c r="F573" s="3" t="s">
        <v>170</v>
      </c>
      <c r="G573" s="10">
        <v>7.2399999999999998E-5</v>
      </c>
      <c r="H573" s="17">
        <f t="shared" si="33"/>
        <v>7.2000000000000002E-5</v>
      </c>
      <c r="I573" s="3" t="s">
        <v>181</v>
      </c>
      <c r="J573" s="11">
        <v>2.4099999999999998E-3</v>
      </c>
      <c r="K573" s="18">
        <f t="shared" si="34"/>
        <v>2.3999999999999998E-3</v>
      </c>
      <c r="L573" s="16">
        <v>2.0499999999999998</v>
      </c>
      <c r="M573" s="20">
        <f t="shared" si="35"/>
        <v>2.1</v>
      </c>
      <c r="N573" s="8">
        <f t="shared" si="32"/>
        <v>29166.666666666668</v>
      </c>
      <c r="O573" s="3" t="s">
        <v>182</v>
      </c>
      <c r="P573" s="3">
        <v>10800000</v>
      </c>
      <c r="Q573" s="3">
        <v>35400000</v>
      </c>
      <c r="R573" s="3">
        <v>12.5</v>
      </c>
      <c r="S573" s="3" t="s">
        <v>173</v>
      </c>
      <c r="T573" s="2"/>
      <c r="U573" s="3">
        <v>1.4E-2</v>
      </c>
      <c r="V573" s="3" t="s">
        <v>184</v>
      </c>
      <c r="W573" s="3">
        <v>4.0000000000000003E-5</v>
      </c>
      <c r="X573" s="3" t="s">
        <v>191</v>
      </c>
      <c r="Y573" s="3" t="s">
        <v>204</v>
      </c>
      <c r="Z573" s="3">
        <v>7.2399999999999998E-5</v>
      </c>
      <c r="AA573" s="3">
        <v>4.1700000000000001E-2</v>
      </c>
    </row>
    <row r="574" spans="1:27" ht="13.9" customHeight="1">
      <c r="A574" s="2" t="s">
        <v>1335</v>
      </c>
      <c r="B574" s="2" t="s">
        <v>1336</v>
      </c>
      <c r="C574" s="3" t="s">
        <v>171</v>
      </c>
      <c r="D574" s="3" t="s">
        <v>170</v>
      </c>
      <c r="E574" s="4" t="s">
        <v>178</v>
      </c>
      <c r="F574" s="4" t="s">
        <v>178</v>
      </c>
      <c r="G574" s="10">
        <v>1.08</v>
      </c>
      <c r="H574" s="17">
        <f t="shared" si="33"/>
        <v>1.1000000000000001</v>
      </c>
      <c r="I574" s="2"/>
      <c r="J574" s="11" t="s">
        <v>173</v>
      </c>
      <c r="K574" s="18" t="str">
        <f t="shared" si="34"/>
        <v>NV</v>
      </c>
      <c r="L574" s="16" t="s">
        <v>173</v>
      </c>
      <c r="M574" s="20" t="str">
        <f t="shared" si="35"/>
        <v>NV</v>
      </c>
      <c r="N574" s="8" t="str">
        <f t="shared" si="32"/>
        <v>NV</v>
      </c>
      <c r="O574" s="2"/>
      <c r="P574" s="3">
        <v>1070000</v>
      </c>
      <c r="Q574" s="3">
        <v>1730</v>
      </c>
      <c r="R574" s="3">
        <v>12.5</v>
      </c>
      <c r="S574" s="3" t="s">
        <v>173</v>
      </c>
      <c r="T574" s="2"/>
      <c r="U574" s="3">
        <v>2.6000000000000001E-6</v>
      </c>
      <c r="V574" s="3" t="s">
        <v>199</v>
      </c>
      <c r="W574" s="3" t="s">
        <v>173</v>
      </c>
      <c r="X574" s="2"/>
      <c r="Y574" s="3" t="s">
        <v>171</v>
      </c>
      <c r="Z574" s="3">
        <v>1.08</v>
      </c>
      <c r="AA574" s="3" t="s">
        <v>173</v>
      </c>
    </row>
    <row r="575" spans="1:27" ht="13.9" customHeight="1">
      <c r="A575" s="2" t="s">
        <v>1337</v>
      </c>
      <c r="B575" s="2" t="s">
        <v>1338</v>
      </c>
      <c r="C575" s="3" t="s">
        <v>170</v>
      </c>
      <c r="D575" s="3" t="s">
        <v>170</v>
      </c>
      <c r="E575" s="3" t="s">
        <v>170</v>
      </c>
      <c r="F575" s="3" t="s">
        <v>170</v>
      </c>
      <c r="G575" s="10">
        <v>4.46E-4</v>
      </c>
      <c r="H575" s="17">
        <f t="shared" si="33"/>
        <v>4.4999999999999999E-4</v>
      </c>
      <c r="I575" s="3" t="s">
        <v>181</v>
      </c>
      <c r="J575" s="11">
        <v>1.49E-2</v>
      </c>
      <c r="K575" s="18">
        <f t="shared" si="34"/>
        <v>1.4999999999999999E-2</v>
      </c>
      <c r="L575" s="16">
        <v>7.57</v>
      </c>
      <c r="M575" s="20">
        <f t="shared" si="35"/>
        <v>7.6</v>
      </c>
      <c r="N575" s="8">
        <f t="shared" si="32"/>
        <v>16888.888888888887</v>
      </c>
      <c r="O575" s="3" t="s">
        <v>182</v>
      </c>
      <c r="P575" s="3">
        <v>5210000</v>
      </c>
      <c r="Q575" s="3">
        <v>17700000</v>
      </c>
      <c r="R575" s="3">
        <v>12.5</v>
      </c>
      <c r="S575" s="3" t="s">
        <v>173</v>
      </c>
      <c r="T575" s="2"/>
      <c r="U575" s="3">
        <v>6.3E-3</v>
      </c>
      <c r="V575" s="3" t="s">
        <v>199</v>
      </c>
      <c r="W575" s="3" t="s">
        <v>173</v>
      </c>
      <c r="X575" s="2"/>
      <c r="Y575" s="3" t="s">
        <v>171</v>
      </c>
      <c r="Z575" s="3">
        <v>4.46E-4</v>
      </c>
      <c r="AA575" s="3" t="s">
        <v>173</v>
      </c>
    </row>
    <row r="576" spans="1:27" ht="13.9" customHeight="1">
      <c r="A576" s="2" t="s">
        <v>1339</v>
      </c>
      <c r="B576" s="2" t="s">
        <v>1340</v>
      </c>
      <c r="C576" s="3" t="s">
        <v>171</v>
      </c>
      <c r="D576" s="3" t="s">
        <v>170</v>
      </c>
      <c r="E576" s="4" t="s">
        <v>178</v>
      </c>
      <c r="F576" s="4" t="s">
        <v>178</v>
      </c>
      <c r="G576" s="10">
        <v>1.48E-3</v>
      </c>
      <c r="H576" s="17">
        <f t="shared" si="33"/>
        <v>1.5E-3</v>
      </c>
      <c r="I576" s="2"/>
      <c r="J576" s="11" t="s">
        <v>173</v>
      </c>
      <c r="K576" s="18" t="str">
        <f t="shared" si="34"/>
        <v>NV</v>
      </c>
      <c r="L576" s="16" t="s">
        <v>173</v>
      </c>
      <c r="M576" s="20" t="str">
        <f t="shared" si="35"/>
        <v>NV</v>
      </c>
      <c r="N576" s="8" t="str">
        <f t="shared" si="32"/>
        <v>NV</v>
      </c>
      <c r="O576" s="2"/>
      <c r="P576" s="3">
        <v>225000</v>
      </c>
      <c r="Q576" s="3">
        <v>1000000</v>
      </c>
      <c r="R576" s="3">
        <v>12.5</v>
      </c>
      <c r="S576" s="3" t="s">
        <v>173</v>
      </c>
      <c r="T576" s="2"/>
      <c r="U576" s="3">
        <v>1.9E-3</v>
      </c>
      <c r="V576" s="3" t="s">
        <v>199</v>
      </c>
      <c r="W576" s="3" t="s">
        <v>173</v>
      </c>
      <c r="X576" s="2"/>
      <c r="Y576" s="3" t="s">
        <v>171</v>
      </c>
      <c r="Z576" s="3">
        <v>1.48E-3</v>
      </c>
      <c r="AA576" s="3" t="s">
        <v>173</v>
      </c>
    </row>
    <row r="577" spans="1:28" ht="13.9" customHeight="1">
      <c r="A577" s="2" t="s">
        <v>1341</v>
      </c>
      <c r="B577" s="2" t="s">
        <v>1342</v>
      </c>
      <c r="C577" s="3" t="s">
        <v>171</v>
      </c>
      <c r="D577" s="3" t="s">
        <v>170</v>
      </c>
      <c r="E577" s="4" t="s">
        <v>178</v>
      </c>
      <c r="F577" s="4" t="s">
        <v>178</v>
      </c>
      <c r="G577" s="10">
        <v>1.0399999999999999E-3</v>
      </c>
      <c r="H577" s="17">
        <f t="shared" si="33"/>
        <v>1E-3</v>
      </c>
      <c r="I577" s="2"/>
      <c r="J577" s="11" t="s">
        <v>173</v>
      </c>
      <c r="K577" s="18" t="str">
        <f t="shared" si="34"/>
        <v>NV</v>
      </c>
      <c r="L577" s="16" t="s">
        <v>173</v>
      </c>
      <c r="M577" s="20" t="str">
        <f t="shared" si="35"/>
        <v>NV</v>
      </c>
      <c r="N577" s="8" t="str">
        <f t="shared" si="32"/>
        <v>NV</v>
      </c>
      <c r="O577" s="2"/>
      <c r="P577" s="3">
        <v>565000</v>
      </c>
      <c r="Q577" s="3">
        <v>2640000</v>
      </c>
      <c r="R577" s="3">
        <v>12.5</v>
      </c>
      <c r="S577" s="3" t="s">
        <v>173</v>
      </c>
      <c r="T577" s="2"/>
      <c r="U577" s="3">
        <v>2.7000000000000001E-3</v>
      </c>
      <c r="V577" s="3" t="s">
        <v>199</v>
      </c>
      <c r="W577" s="3" t="s">
        <v>173</v>
      </c>
      <c r="X577" s="2"/>
      <c r="Y577" s="3" t="s">
        <v>171</v>
      </c>
      <c r="Z577" s="3">
        <v>1.0399999999999999E-3</v>
      </c>
      <c r="AA577" s="3" t="s">
        <v>173</v>
      </c>
    </row>
    <row r="578" spans="1:28" ht="13.9" customHeight="1">
      <c r="A578" s="2" t="s">
        <v>1343</v>
      </c>
      <c r="B578" s="2" t="s">
        <v>1344</v>
      </c>
      <c r="C578" s="3" t="s">
        <v>171</v>
      </c>
      <c r="D578" s="3" t="s">
        <v>170</v>
      </c>
      <c r="E578" s="4" t="s">
        <v>178</v>
      </c>
      <c r="F578" s="4" t="s">
        <v>178</v>
      </c>
      <c r="G578" s="10">
        <v>4.5999999999999999E-3</v>
      </c>
      <c r="H578" s="17">
        <f t="shared" si="33"/>
        <v>4.5999999999999999E-3</v>
      </c>
      <c r="I578" s="2"/>
      <c r="J578" s="11" t="s">
        <v>173</v>
      </c>
      <c r="K578" s="18" t="str">
        <f t="shared" si="34"/>
        <v>NV</v>
      </c>
      <c r="L578" s="16" t="s">
        <v>173</v>
      </c>
      <c r="M578" s="20" t="str">
        <f t="shared" si="35"/>
        <v>NV</v>
      </c>
      <c r="N578" s="8" t="str">
        <f t="shared" si="32"/>
        <v>NV</v>
      </c>
      <c r="O578" s="2"/>
      <c r="P578" s="3">
        <v>323000</v>
      </c>
      <c r="Q578" s="3">
        <v>2000000</v>
      </c>
      <c r="R578" s="3">
        <v>12.5</v>
      </c>
      <c r="S578" s="3" t="s">
        <v>173</v>
      </c>
      <c r="T578" s="2"/>
      <c r="U578" s="3">
        <v>6.0999999999999997E-4</v>
      </c>
      <c r="V578" s="3" t="s">
        <v>184</v>
      </c>
      <c r="W578" s="3" t="s">
        <v>173</v>
      </c>
      <c r="X578" s="2"/>
      <c r="Y578" s="3" t="s">
        <v>171</v>
      </c>
      <c r="Z578" s="3">
        <v>4.5999999999999999E-3</v>
      </c>
      <c r="AA578" s="3" t="s">
        <v>173</v>
      </c>
    </row>
    <row r="579" spans="1:28" ht="13.9" customHeight="1">
      <c r="A579" s="2" t="s">
        <v>1345</v>
      </c>
      <c r="B579" s="2" t="s">
        <v>1346</v>
      </c>
      <c r="C579" s="3" t="s">
        <v>171</v>
      </c>
      <c r="D579" s="3" t="s">
        <v>171</v>
      </c>
      <c r="E579" s="4" t="s">
        <v>178</v>
      </c>
      <c r="F579" s="4" t="s">
        <v>178</v>
      </c>
      <c r="G579" s="10" t="s">
        <v>173</v>
      </c>
      <c r="H579" s="17" t="str">
        <f t="shared" si="33"/>
        <v>NITI</v>
      </c>
      <c r="I579" s="2"/>
      <c r="J579" s="11" t="s">
        <v>173</v>
      </c>
      <c r="K579" s="18" t="str">
        <f t="shared" si="34"/>
        <v>NITI, NV</v>
      </c>
      <c r="L579" s="16" t="s">
        <v>173</v>
      </c>
      <c r="M579" s="20" t="str">
        <f t="shared" si="35"/>
        <v>NITI, NV</v>
      </c>
      <c r="N579" s="8" t="str">
        <f t="shared" si="32"/>
        <v>NITI, NV</v>
      </c>
      <c r="O579" s="2"/>
      <c r="P579" s="3">
        <v>1510000</v>
      </c>
      <c r="Q579" s="3">
        <v>69700</v>
      </c>
      <c r="R579" s="3">
        <v>12.5</v>
      </c>
      <c r="S579" s="3">
        <v>1.3</v>
      </c>
      <c r="T579" s="3" t="s">
        <v>174</v>
      </c>
      <c r="U579" s="3" t="s">
        <v>173</v>
      </c>
      <c r="V579" s="2"/>
      <c r="W579" s="3" t="s">
        <v>173</v>
      </c>
      <c r="X579" s="2"/>
      <c r="Y579" s="3" t="s">
        <v>171</v>
      </c>
      <c r="Z579" s="3" t="s">
        <v>173</v>
      </c>
      <c r="AA579" s="3" t="s">
        <v>173</v>
      </c>
    </row>
    <row r="580" spans="1:28" ht="13.9" customHeight="1">
      <c r="A580" s="2" t="s">
        <v>1347</v>
      </c>
      <c r="B580" s="2" t="s">
        <v>1348</v>
      </c>
      <c r="C580" s="3" t="s">
        <v>170</v>
      </c>
      <c r="D580" s="3" t="s">
        <v>171</v>
      </c>
      <c r="E580" s="4" t="s">
        <v>172</v>
      </c>
      <c r="F580" s="4" t="s">
        <v>172</v>
      </c>
      <c r="G580" s="10" t="s">
        <v>173</v>
      </c>
      <c r="H580" s="17" t="str">
        <f t="shared" si="33"/>
        <v>NITI</v>
      </c>
      <c r="I580" s="2"/>
      <c r="J580" s="11" t="s">
        <v>173</v>
      </c>
      <c r="K580" s="18" t="str">
        <f t="shared" si="34"/>
        <v>NITI</v>
      </c>
      <c r="L580" s="16" t="s">
        <v>173</v>
      </c>
      <c r="M580" s="20" t="str">
        <f t="shared" si="35"/>
        <v>NITI</v>
      </c>
      <c r="N580" s="8" t="str">
        <f t="shared" si="32"/>
        <v>NITI</v>
      </c>
      <c r="O580" s="2"/>
      <c r="P580" s="3">
        <v>1390000</v>
      </c>
      <c r="Q580" s="3">
        <v>108000</v>
      </c>
      <c r="R580" s="3">
        <v>12.5</v>
      </c>
      <c r="S580" s="3">
        <v>2.2000000000000002</v>
      </c>
      <c r="T580" s="3" t="s">
        <v>174</v>
      </c>
      <c r="U580" s="3" t="s">
        <v>173</v>
      </c>
      <c r="V580" s="2"/>
      <c r="W580" s="3" t="s">
        <v>173</v>
      </c>
      <c r="X580" s="2"/>
      <c r="Y580" s="3" t="s">
        <v>171</v>
      </c>
      <c r="Z580" s="3" t="s">
        <v>173</v>
      </c>
      <c r="AA580" s="3" t="s">
        <v>173</v>
      </c>
    </row>
    <row r="581" spans="1:28" ht="13.9" customHeight="1">
      <c r="A581" s="2" t="s">
        <v>1349</v>
      </c>
      <c r="B581" s="2" t="s">
        <v>1350</v>
      </c>
      <c r="C581" s="3" t="s">
        <v>171</v>
      </c>
      <c r="D581" s="3" t="s">
        <v>171</v>
      </c>
      <c r="E581" s="4" t="s">
        <v>178</v>
      </c>
      <c r="F581" s="4" t="s">
        <v>178</v>
      </c>
      <c r="G581" s="10" t="s">
        <v>173</v>
      </c>
      <c r="H581" s="17" t="str">
        <f t="shared" si="33"/>
        <v>NITI</v>
      </c>
      <c r="I581" s="2"/>
      <c r="J581" s="11" t="s">
        <v>173</v>
      </c>
      <c r="K581" s="18" t="str">
        <f t="shared" si="34"/>
        <v>NITI, NV</v>
      </c>
      <c r="L581" s="16" t="s">
        <v>173</v>
      </c>
      <c r="M581" s="20" t="str">
        <f t="shared" si="35"/>
        <v>NITI, NV</v>
      </c>
      <c r="N581" s="8" t="str">
        <f t="shared" ref="N581:N644" si="36">IF(ISNUMBER(M581)=TRUE, M581/H581, M581)</f>
        <v>NITI, NV</v>
      </c>
      <c r="O581" s="2"/>
      <c r="P581" s="3">
        <v>116000</v>
      </c>
      <c r="Q581" s="3">
        <v>36200</v>
      </c>
      <c r="R581" s="3">
        <v>12.5</v>
      </c>
      <c r="S581" s="3">
        <v>1.6</v>
      </c>
      <c r="T581" s="3" t="s">
        <v>174</v>
      </c>
      <c r="U581" s="3" t="s">
        <v>173</v>
      </c>
      <c r="V581" s="2"/>
      <c r="W581" s="3" t="s">
        <v>173</v>
      </c>
      <c r="X581" s="2"/>
      <c r="Y581" s="3" t="s">
        <v>171</v>
      </c>
      <c r="Z581" s="3" t="s">
        <v>173</v>
      </c>
      <c r="AA581" s="3" t="s">
        <v>173</v>
      </c>
    </row>
    <row r="582" spans="1:28" ht="13.9" customHeight="1">
      <c r="A582" s="2" t="s">
        <v>1351</v>
      </c>
      <c r="B582" s="2" t="s">
        <v>1352</v>
      </c>
      <c r="C582" s="3" t="s">
        <v>170</v>
      </c>
      <c r="D582" s="3" t="s">
        <v>170</v>
      </c>
      <c r="E582" s="3" t="s">
        <v>170</v>
      </c>
      <c r="F582" s="3" t="s">
        <v>170</v>
      </c>
      <c r="G582" s="10">
        <v>20.9</v>
      </c>
      <c r="H582" s="17">
        <f t="shared" ref="H582:H645" si="37">IF(ISNUMBER(G582),ROUND(G582,2-(1+INT(LOG10(G582)))),"NITI")</f>
        <v>21</v>
      </c>
      <c r="I582" s="3" t="s">
        <v>194</v>
      </c>
      <c r="J582" s="11">
        <v>695</v>
      </c>
      <c r="K582" s="18">
        <f t="shared" ref="K582:K645" si="38">IF(ISNUMBER(J582),ROUND(J582,2-(1+INT(LOG10(J582)))),IF(AND(NOT($C582="Yes"),$D582="No"), "NITI, NV",IF(AND($C582="Yes",$D582="No"),"NITI","NV")))</f>
        <v>700</v>
      </c>
      <c r="L582" s="16">
        <v>0.33200000000000002</v>
      </c>
      <c r="M582" s="20">
        <f t="shared" ref="M582:M645" si="39">IF(ISNUMBER(L582),ROUND(L582,2-(1+INT(LOG10(L582)))),IF(AND(NOT($C582="Yes"),$D582="No"), "NITI, NV",IF(AND($C582="Yes",$D582="No"),"NITI","NV")))</f>
        <v>0.33</v>
      </c>
      <c r="N582" s="8">
        <f t="shared" si="36"/>
        <v>1.5714285714285715E-2</v>
      </c>
      <c r="O582" s="3" t="s">
        <v>182</v>
      </c>
      <c r="P582" s="3">
        <v>30700000</v>
      </c>
      <c r="Q582" s="3">
        <v>13800000</v>
      </c>
      <c r="R582" s="3">
        <v>12.5</v>
      </c>
      <c r="S582" s="3">
        <v>0.8</v>
      </c>
      <c r="T582" s="3" t="s">
        <v>183</v>
      </c>
      <c r="U582" s="3" t="s">
        <v>173</v>
      </c>
      <c r="V582" s="2"/>
      <c r="W582" s="3">
        <v>0.02</v>
      </c>
      <c r="X582" s="3" t="s">
        <v>207</v>
      </c>
      <c r="Y582" s="3" t="s">
        <v>171</v>
      </c>
      <c r="Z582" s="3" t="s">
        <v>173</v>
      </c>
      <c r="AA582" s="3">
        <v>20.9</v>
      </c>
    </row>
    <row r="583" spans="1:28" ht="13.9" customHeight="1">
      <c r="A583" s="2" t="s">
        <v>1353</v>
      </c>
      <c r="B583" s="2" t="s">
        <v>1354</v>
      </c>
      <c r="C583" s="3" t="s">
        <v>171</v>
      </c>
      <c r="D583" s="3" t="s">
        <v>171</v>
      </c>
      <c r="E583" s="4" t="s">
        <v>178</v>
      </c>
      <c r="F583" s="4" t="s">
        <v>178</v>
      </c>
      <c r="G583" s="10" t="s">
        <v>173</v>
      </c>
      <c r="H583" s="17" t="str">
        <f t="shared" si="37"/>
        <v>NITI</v>
      </c>
      <c r="I583" s="2"/>
      <c r="J583" s="11" t="s">
        <v>173</v>
      </c>
      <c r="K583" s="18" t="str">
        <f t="shared" si="38"/>
        <v>NITI, NV</v>
      </c>
      <c r="L583" s="16" t="s">
        <v>173</v>
      </c>
      <c r="M583" s="20" t="str">
        <f t="shared" si="39"/>
        <v>NITI, NV</v>
      </c>
      <c r="N583" s="8" t="str">
        <f t="shared" si="36"/>
        <v>NITI, NV</v>
      </c>
      <c r="O583" s="2"/>
      <c r="P583" s="3">
        <v>0.47199999999999998</v>
      </c>
      <c r="Q583" s="3">
        <v>0.47299999999999998</v>
      </c>
      <c r="R583" s="3">
        <v>12.5</v>
      </c>
      <c r="S583" s="3" t="s">
        <v>173</v>
      </c>
      <c r="T583" s="2"/>
      <c r="U583" s="3" t="s">
        <v>173</v>
      </c>
      <c r="V583" s="2"/>
      <c r="W583" s="3" t="s">
        <v>173</v>
      </c>
      <c r="X583" s="2"/>
      <c r="Y583" s="3" t="s">
        <v>171</v>
      </c>
      <c r="Z583" s="3" t="s">
        <v>173</v>
      </c>
      <c r="AA583" s="3" t="s">
        <v>173</v>
      </c>
    </row>
    <row r="584" spans="1:28" ht="13.9" customHeight="1">
      <c r="A584" s="2" t="s">
        <v>1355</v>
      </c>
      <c r="B584" s="2" t="s">
        <v>1356</v>
      </c>
      <c r="C584" s="3" t="s">
        <v>171</v>
      </c>
      <c r="D584" s="3" t="s">
        <v>170</v>
      </c>
      <c r="E584" s="4" t="s">
        <v>178</v>
      </c>
      <c r="F584" s="4" t="s">
        <v>178</v>
      </c>
      <c r="G584" s="10">
        <v>2.4600000000000002E-4</v>
      </c>
      <c r="H584" s="17">
        <f t="shared" si="37"/>
        <v>2.5000000000000001E-4</v>
      </c>
      <c r="I584" s="2"/>
      <c r="J584" s="11" t="s">
        <v>173</v>
      </c>
      <c r="K584" s="18" t="str">
        <f t="shared" si="38"/>
        <v>NV</v>
      </c>
      <c r="L584" s="16" t="s">
        <v>173</v>
      </c>
      <c r="M584" s="20" t="str">
        <f t="shared" si="39"/>
        <v>NV</v>
      </c>
      <c r="N584" s="8" t="str">
        <f t="shared" si="36"/>
        <v>NV</v>
      </c>
      <c r="O584" s="2"/>
      <c r="P584" s="3">
        <v>2.0400000000000001E-5</v>
      </c>
      <c r="Q584" s="3">
        <v>6.3100000000000002E-5</v>
      </c>
      <c r="R584" s="3">
        <v>12.5</v>
      </c>
      <c r="S584" s="3" t="s">
        <v>173</v>
      </c>
      <c r="T584" s="2"/>
      <c r="U584" s="3">
        <v>1.14E-2</v>
      </c>
      <c r="V584" s="3" t="s">
        <v>967</v>
      </c>
      <c r="W584" s="3">
        <v>1.3300000000000001E-4</v>
      </c>
      <c r="X584" s="3" t="s">
        <v>967</v>
      </c>
      <c r="Y584" s="3" t="s">
        <v>171</v>
      </c>
      <c r="Z584" s="3">
        <v>2.4600000000000002E-4</v>
      </c>
      <c r="AA584" s="3">
        <v>0.13900000000000001</v>
      </c>
      <c r="AB584" s="261" t="s">
        <v>1004</v>
      </c>
    </row>
    <row r="585" spans="1:28" ht="13.9" customHeight="1">
      <c r="A585" s="2" t="s">
        <v>1357</v>
      </c>
      <c r="B585" s="2" t="s">
        <v>1358</v>
      </c>
      <c r="C585" s="3" t="s">
        <v>171</v>
      </c>
      <c r="D585" s="3" t="s">
        <v>170</v>
      </c>
      <c r="E585" s="4" t="s">
        <v>178</v>
      </c>
      <c r="F585" s="4" t="s">
        <v>178</v>
      </c>
      <c r="G585" s="10">
        <v>2.4600000000000002E-4</v>
      </c>
      <c r="H585" s="17">
        <f t="shared" si="37"/>
        <v>2.5000000000000001E-4</v>
      </c>
      <c r="I585" s="2"/>
      <c r="J585" s="11" t="s">
        <v>173</v>
      </c>
      <c r="K585" s="18" t="str">
        <f t="shared" si="38"/>
        <v>NV</v>
      </c>
      <c r="L585" s="16" t="s">
        <v>173</v>
      </c>
      <c r="M585" s="20" t="str">
        <f t="shared" si="39"/>
        <v>NV</v>
      </c>
      <c r="N585" s="8" t="str">
        <f t="shared" si="36"/>
        <v>NV</v>
      </c>
      <c r="O585" s="2"/>
      <c r="P585" s="3">
        <v>8.9499999999999994E-5</v>
      </c>
      <c r="Q585" s="3">
        <v>3.1600000000000002E-5</v>
      </c>
      <c r="R585" s="3">
        <v>12.5</v>
      </c>
      <c r="S585" s="3" t="s">
        <v>173</v>
      </c>
      <c r="T585" s="2"/>
      <c r="U585" s="3">
        <v>1.14E-2</v>
      </c>
      <c r="V585" s="3" t="s">
        <v>967</v>
      </c>
      <c r="W585" s="3">
        <v>1.3300000000000001E-4</v>
      </c>
      <c r="X585" s="3" t="s">
        <v>967</v>
      </c>
      <c r="Y585" s="3" t="s">
        <v>171</v>
      </c>
      <c r="Z585" s="3">
        <v>2.4600000000000002E-4</v>
      </c>
      <c r="AA585" s="3">
        <v>0.13900000000000001</v>
      </c>
      <c r="AB585" s="261" t="s">
        <v>1004</v>
      </c>
    </row>
    <row r="586" spans="1:28" ht="13.9" customHeight="1">
      <c r="A586" s="2" t="s">
        <v>1359</v>
      </c>
      <c r="B586" s="2" t="s">
        <v>1360</v>
      </c>
      <c r="C586" s="3" t="s">
        <v>171</v>
      </c>
      <c r="D586" s="3" t="s">
        <v>171</v>
      </c>
      <c r="E586" s="4" t="s">
        <v>178</v>
      </c>
      <c r="F586" s="4" t="s">
        <v>178</v>
      </c>
      <c r="G586" s="10" t="s">
        <v>173</v>
      </c>
      <c r="H586" s="17" t="str">
        <f t="shared" si="37"/>
        <v>NITI</v>
      </c>
      <c r="I586" s="2"/>
      <c r="J586" s="11" t="s">
        <v>173</v>
      </c>
      <c r="K586" s="18" t="str">
        <f t="shared" si="38"/>
        <v>NITI, NV</v>
      </c>
      <c r="L586" s="16" t="s">
        <v>173</v>
      </c>
      <c r="M586" s="20" t="str">
        <f t="shared" si="39"/>
        <v>NITI, NV</v>
      </c>
      <c r="N586" s="8" t="str">
        <f t="shared" si="36"/>
        <v>NITI, NV</v>
      </c>
      <c r="O586" s="2"/>
      <c r="P586" s="3">
        <v>547000</v>
      </c>
      <c r="Q586" s="3">
        <v>3.3899999999999999E-8</v>
      </c>
      <c r="R586" s="3">
        <v>12.5</v>
      </c>
      <c r="S586" s="3" t="s">
        <v>173</v>
      </c>
      <c r="T586" s="2"/>
      <c r="U586" s="3" t="s">
        <v>173</v>
      </c>
      <c r="V586" s="2"/>
      <c r="W586" s="3" t="s">
        <v>173</v>
      </c>
      <c r="X586" s="2"/>
      <c r="Y586" s="3" t="s">
        <v>171</v>
      </c>
      <c r="Z586" s="3" t="s">
        <v>173</v>
      </c>
      <c r="AA586" s="3" t="s">
        <v>173</v>
      </c>
    </row>
    <row r="587" spans="1:28" ht="13.9" customHeight="1">
      <c r="A587" s="2" t="s">
        <v>1361</v>
      </c>
      <c r="B587" s="2" t="s">
        <v>1362</v>
      </c>
      <c r="C587" s="3" t="s">
        <v>171</v>
      </c>
      <c r="D587" s="3" t="s">
        <v>171</v>
      </c>
      <c r="E587" s="4" t="s">
        <v>178</v>
      </c>
      <c r="F587" s="4" t="s">
        <v>178</v>
      </c>
      <c r="G587" s="10" t="s">
        <v>173</v>
      </c>
      <c r="H587" s="17" t="str">
        <f t="shared" si="37"/>
        <v>NITI</v>
      </c>
      <c r="I587" s="2"/>
      <c r="J587" s="11" t="s">
        <v>173</v>
      </c>
      <c r="K587" s="18" t="str">
        <f t="shared" si="38"/>
        <v>NITI, NV</v>
      </c>
      <c r="L587" s="16" t="s">
        <v>173</v>
      </c>
      <c r="M587" s="20" t="str">
        <f t="shared" si="39"/>
        <v>NITI, NV</v>
      </c>
      <c r="N587" s="8" t="str">
        <f t="shared" si="36"/>
        <v>NITI, NV</v>
      </c>
      <c r="O587" s="2"/>
      <c r="P587" s="3">
        <v>5.2600000000000002E-7</v>
      </c>
      <c r="Q587" s="3">
        <v>0.17699999999999999</v>
      </c>
      <c r="R587" s="3">
        <v>12.5</v>
      </c>
      <c r="S587" s="3" t="s">
        <v>173</v>
      </c>
      <c r="T587" s="2"/>
      <c r="U587" s="3" t="s">
        <v>173</v>
      </c>
      <c r="V587" s="2"/>
      <c r="W587" s="3" t="s">
        <v>173</v>
      </c>
      <c r="X587" s="2"/>
      <c r="Y587" s="3" t="s">
        <v>171</v>
      </c>
      <c r="Z587" s="3" t="s">
        <v>173</v>
      </c>
      <c r="AA587" s="3" t="s">
        <v>173</v>
      </c>
    </row>
    <row r="588" spans="1:28" ht="13.9" customHeight="1">
      <c r="A588" s="2" t="s">
        <v>1363</v>
      </c>
      <c r="B588" s="2" t="s">
        <v>1364</v>
      </c>
      <c r="C588" s="3" t="s">
        <v>171</v>
      </c>
      <c r="D588" s="3" t="s">
        <v>171</v>
      </c>
      <c r="E588" s="4" t="s">
        <v>178</v>
      </c>
      <c r="F588" s="4" t="s">
        <v>178</v>
      </c>
      <c r="G588" s="10" t="s">
        <v>173</v>
      </c>
      <c r="H588" s="17" t="str">
        <f t="shared" si="37"/>
        <v>NITI</v>
      </c>
      <c r="I588" s="2"/>
      <c r="J588" s="11" t="s">
        <v>173</v>
      </c>
      <c r="K588" s="18" t="str">
        <f t="shared" si="38"/>
        <v>NITI, NV</v>
      </c>
      <c r="L588" s="16" t="s">
        <v>173</v>
      </c>
      <c r="M588" s="20" t="str">
        <f t="shared" si="39"/>
        <v>NITI, NV</v>
      </c>
      <c r="N588" s="8" t="str">
        <f t="shared" si="36"/>
        <v>NITI, NV</v>
      </c>
      <c r="O588" s="2"/>
      <c r="P588" s="3">
        <v>15400</v>
      </c>
      <c r="Q588" s="3">
        <v>15400</v>
      </c>
      <c r="R588" s="3">
        <v>12.5</v>
      </c>
      <c r="S588" s="3" t="s">
        <v>173</v>
      </c>
      <c r="T588" s="2"/>
      <c r="U588" s="3" t="s">
        <v>173</v>
      </c>
      <c r="V588" s="2"/>
      <c r="W588" s="3" t="s">
        <v>173</v>
      </c>
      <c r="X588" s="2"/>
      <c r="Y588" s="3" t="s">
        <v>171</v>
      </c>
      <c r="Z588" s="3" t="s">
        <v>173</v>
      </c>
      <c r="AA588" s="3" t="s">
        <v>173</v>
      </c>
    </row>
    <row r="589" spans="1:28" ht="13.9" customHeight="1">
      <c r="A589" s="2" t="s">
        <v>1365</v>
      </c>
      <c r="B589" s="2" t="s">
        <v>1366</v>
      </c>
      <c r="C589" s="3" t="s">
        <v>171</v>
      </c>
      <c r="D589" s="3" t="s">
        <v>171</v>
      </c>
      <c r="E589" s="4" t="s">
        <v>178</v>
      </c>
      <c r="F589" s="4" t="s">
        <v>178</v>
      </c>
      <c r="G589" s="10" t="s">
        <v>173</v>
      </c>
      <c r="H589" s="17" t="str">
        <f t="shared" si="37"/>
        <v>NITI</v>
      </c>
      <c r="I589" s="2"/>
      <c r="J589" s="11" t="s">
        <v>173</v>
      </c>
      <c r="K589" s="18" t="str">
        <f t="shared" si="38"/>
        <v>NITI, NV</v>
      </c>
      <c r="L589" s="16" t="s">
        <v>173</v>
      </c>
      <c r="M589" s="20" t="str">
        <f t="shared" si="39"/>
        <v>NITI, NV</v>
      </c>
      <c r="N589" s="8" t="str">
        <f t="shared" si="36"/>
        <v>NITI, NV</v>
      </c>
      <c r="O589" s="2"/>
      <c r="P589" s="3">
        <v>2.1</v>
      </c>
      <c r="Q589" s="3">
        <v>0.30199999999999999</v>
      </c>
      <c r="R589" s="3">
        <v>12.5</v>
      </c>
      <c r="S589" s="3" t="s">
        <v>173</v>
      </c>
      <c r="T589" s="2"/>
      <c r="U589" s="3" t="s">
        <v>173</v>
      </c>
      <c r="V589" s="2"/>
      <c r="W589" s="3" t="s">
        <v>173</v>
      </c>
      <c r="X589" s="2"/>
      <c r="Y589" s="3" t="s">
        <v>171</v>
      </c>
      <c r="Z589" s="3" t="s">
        <v>173</v>
      </c>
      <c r="AA589" s="3" t="s">
        <v>173</v>
      </c>
    </row>
    <row r="590" spans="1:28" ht="13.9" customHeight="1">
      <c r="A590" s="2" t="s">
        <v>1367</v>
      </c>
      <c r="B590" s="2" t="s">
        <v>1368</v>
      </c>
      <c r="C590" s="3" t="s">
        <v>171</v>
      </c>
      <c r="D590" s="3" t="s">
        <v>171</v>
      </c>
      <c r="E590" s="4" t="s">
        <v>178</v>
      </c>
      <c r="F590" s="4" t="s">
        <v>178</v>
      </c>
      <c r="G590" s="10" t="s">
        <v>173</v>
      </c>
      <c r="H590" s="17" t="str">
        <f t="shared" si="37"/>
        <v>NITI</v>
      </c>
      <c r="I590" s="2"/>
      <c r="J590" s="11" t="s">
        <v>173</v>
      </c>
      <c r="K590" s="18" t="str">
        <f t="shared" si="38"/>
        <v>NITI, NV</v>
      </c>
      <c r="L590" s="16" t="s">
        <v>173</v>
      </c>
      <c r="M590" s="20" t="str">
        <f t="shared" si="39"/>
        <v>NITI, NV</v>
      </c>
      <c r="N590" s="8" t="str">
        <f t="shared" si="36"/>
        <v>NITI, NV</v>
      </c>
      <c r="O590" s="2"/>
      <c r="P590" s="3">
        <v>0.182</v>
      </c>
      <c r="Q590" s="3">
        <v>0.19500000000000001</v>
      </c>
      <c r="R590" s="3">
        <v>12.5</v>
      </c>
      <c r="S590" s="3" t="s">
        <v>173</v>
      </c>
      <c r="T590" s="2"/>
      <c r="U590" s="3" t="s">
        <v>173</v>
      </c>
      <c r="V590" s="2"/>
      <c r="W590" s="3" t="s">
        <v>173</v>
      </c>
      <c r="X590" s="2"/>
      <c r="Y590" s="3" t="s">
        <v>171</v>
      </c>
      <c r="Z590" s="3" t="s">
        <v>173</v>
      </c>
      <c r="AA590" s="3" t="s">
        <v>173</v>
      </c>
    </row>
    <row r="591" spans="1:28" ht="13.9" customHeight="1">
      <c r="A591" s="2" t="s">
        <v>1369</v>
      </c>
      <c r="B591" s="2" t="s">
        <v>1370</v>
      </c>
      <c r="C591" s="3" t="s">
        <v>171</v>
      </c>
      <c r="D591" s="3" t="s">
        <v>171</v>
      </c>
      <c r="E591" s="4" t="s">
        <v>178</v>
      </c>
      <c r="F591" s="4" t="s">
        <v>178</v>
      </c>
      <c r="G591" s="10" t="s">
        <v>173</v>
      </c>
      <c r="H591" s="17" t="str">
        <f t="shared" si="37"/>
        <v>NITI</v>
      </c>
      <c r="I591" s="2"/>
      <c r="J591" s="11" t="s">
        <v>173</v>
      </c>
      <c r="K591" s="18" t="str">
        <f t="shared" si="38"/>
        <v>NITI, NV</v>
      </c>
      <c r="L591" s="16" t="s">
        <v>173</v>
      </c>
      <c r="M591" s="20" t="str">
        <f t="shared" si="39"/>
        <v>NITI, NV</v>
      </c>
      <c r="N591" s="8" t="str">
        <f t="shared" si="36"/>
        <v>NITI, NV</v>
      </c>
      <c r="O591" s="2"/>
      <c r="P591" s="3">
        <v>2.08</v>
      </c>
      <c r="Q591" s="3">
        <v>2.08</v>
      </c>
      <c r="R591" s="3">
        <v>12.5</v>
      </c>
      <c r="S591" s="3" t="s">
        <v>173</v>
      </c>
      <c r="T591" s="2"/>
      <c r="U591" s="3" t="s">
        <v>173</v>
      </c>
      <c r="V591" s="2"/>
      <c r="W591" s="3" t="s">
        <v>173</v>
      </c>
      <c r="X591" s="2"/>
      <c r="Y591" s="3" t="s">
        <v>171</v>
      </c>
      <c r="Z591" s="3" t="s">
        <v>173</v>
      </c>
      <c r="AA591" s="3" t="s">
        <v>173</v>
      </c>
    </row>
    <row r="592" spans="1:28" ht="13.9" customHeight="1">
      <c r="A592" s="2" t="s">
        <v>1371</v>
      </c>
      <c r="B592" s="2" t="s">
        <v>1372</v>
      </c>
      <c r="C592" s="3" t="s">
        <v>171</v>
      </c>
      <c r="D592" s="3" t="s">
        <v>171</v>
      </c>
      <c r="E592" s="4" t="s">
        <v>178</v>
      </c>
      <c r="F592" s="4" t="s">
        <v>178</v>
      </c>
      <c r="G592" s="10" t="s">
        <v>173</v>
      </c>
      <c r="H592" s="17" t="str">
        <f t="shared" si="37"/>
        <v>NITI</v>
      </c>
      <c r="I592" s="2"/>
      <c r="J592" s="11" t="s">
        <v>173</v>
      </c>
      <c r="K592" s="18" t="str">
        <f t="shared" si="38"/>
        <v>NITI, NV</v>
      </c>
      <c r="L592" s="16" t="s">
        <v>173</v>
      </c>
      <c r="M592" s="20" t="str">
        <f t="shared" si="39"/>
        <v>NITI, NV</v>
      </c>
      <c r="N592" s="8" t="str">
        <f t="shared" si="36"/>
        <v>NITI, NV</v>
      </c>
      <c r="O592" s="2"/>
      <c r="P592" s="3">
        <v>2710</v>
      </c>
      <c r="Q592" s="3">
        <v>2710</v>
      </c>
      <c r="R592" s="3">
        <v>12.5</v>
      </c>
      <c r="S592" s="3" t="s">
        <v>173</v>
      </c>
      <c r="T592" s="2"/>
      <c r="U592" s="3" t="s">
        <v>173</v>
      </c>
      <c r="V592" s="2"/>
      <c r="W592" s="3" t="s">
        <v>173</v>
      </c>
      <c r="X592" s="2"/>
      <c r="Y592" s="3" t="s">
        <v>171</v>
      </c>
      <c r="Z592" s="3" t="s">
        <v>173</v>
      </c>
      <c r="AA592" s="3" t="s">
        <v>173</v>
      </c>
    </row>
    <row r="593" spans="1:28" ht="13.9" customHeight="1">
      <c r="A593" s="2" t="s">
        <v>1373</v>
      </c>
      <c r="B593" s="2" t="s">
        <v>1374</v>
      </c>
      <c r="C593" s="3" t="s">
        <v>171</v>
      </c>
      <c r="D593" s="3" t="s">
        <v>171</v>
      </c>
      <c r="E593" s="4" t="s">
        <v>178</v>
      </c>
      <c r="F593" s="4" t="s">
        <v>178</v>
      </c>
      <c r="G593" s="10" t="s">
        <v>173</v>
      </c>
      <c r="H593" s="17" t="str">
        <f t="shared" si="37"/>
        <v>NITI</v>
      </c>
      <c r="I593" s="2"/>
      <c r="J593" s="11" t="s">
        <v>173</v>
      </c>
      <c r="K593" s="18" t="str">
        <f t="shared" si="38"/>
        <v>NITI, NV</v>
      </c>
      <c r="L593" s="16" t="s">
        <v>173</v>
      </c>
      <c r="M593" s="20" t="str">
        <f t="shared" si="39"/>
        <v>NITI, NV</v>
      </c>
      <c r="N593" s="8" t="str">
        <f t="shared" si="36"/>
        <v>NITI, NV</v>
      </c>
      <c r="O593" s="2"/>
      <c r="P593" s="3">
        <v>3.89</v>
      </c>
      <c r="Q593" s="3">
        <v>3.89</v>
      </c>
      <c r="R593" s="3">
        <v>12.5</v>
      </c>
      <c r="S593" s="3" t="s">
        <v>173</v>
      </c>
      <c r="T593" s="2"/>
      <c r="U593" s="3" t="s">
        <v>173</v>
      </c>
      <c r="V593" s="2"/>
      <c r="W593" s="3" t="s">
        <v>173</v>
      </c>
      <c r="X593" s="2"/>
      <c r="Y593" s="3" t="s">
        <v>171</v>
      </c>
      <c r="Z593" s="3" t="s">
        <v>173</v>
      </c>
      <c r="AA593" s="3" t="s">
        <v>173</v>
      </c>
    </row>
    <row r="594" spans="1:28" ht="13.9" customHeight="1">
      <c r="A594" s="2" t="s">
        <v>1375</v>
      </c>
      <c r="B594" s="2" t="s">
        <v>1376</v>
      </c>
      <c r="C594" s="3" t="s">
        <v>171</v>
      </c>
      <c r="D594" s="3" t="s">
        <v>171</v>
      </c>
      <c r="E594" s="4" t="s">
        <v>178</v>
      </c>
      <c r="F594" s="4" t="s">
        <v>178</v>
      </c>
      <c r="G594" s="10" t="s">
        <v>173</v>
      </c>
      <c r="H594" s="17" t="str">
        <f t="shared" si="37"/>
        <v>NITI</v>
      </c>
      <c r="I594" s="2"/>
      <c r="J594" s="11" t="s">
        <v>173</v>
      </c>
      <c r="K594" s="18" t="str">
        <f t="shared" si="38"/>
        <v>NITI, NV</v>
      </c>
      <c r="L594" s="16" t="s">
        <v>173</v>
      </c>
      <c r="M594" s="20" t="str">
        <f t="shared" si="39"/>
        <v>NITI, NV</v>
      </c>
      <c r="N594" s="8" t="str">
        <f t="shared" si="36"/>
        <v>NITI, NV</v>
      </c>
      <c r="O594" s="2"/>
      <c r="P594" s="3">
        <v>0.11899999999999999</v>
      </c>
      <c r="Q594" s="3">
        <v>8.7999999999999995E-2</v>
      </c>
      <c r="R594" s="3">
        <v>12.5</v>
      </c>
      <c r="S594" s="3" t="s">
        <v>173</v>
      </c>
      <c r="T594" s="2"/>
      <c r="U594" s="3" t="s">
        <v>173</v>
      </c>
      <c r="V594" s="2"/>
      <c r="W594" s="3" t="s">
        <v>173</v>
      </c>
      <c r="X594" s="2"/>
      <c r="Y594" s="3" t="s">
        <v>171</v>
      </c>
      <c r="Z594" s="3" t="s">
        <v>173</v>
      </c>
      <c r="AA594" s="3" t="s">
        <v>173</v>
      </c>
    </row>
    <row r="595" spans="1:28" ht="13.9" customHeight="1">
      <c r="A595" s="2" t="s">
        <v>1377</v>
      </c>
      <c r="B595" s="2" t="s">
        <v>1378</v>
      </c>
      <c r="C595" s="3" t="s">
        <v>171</v>
      </c>
      <c r="D595" s="3" t="s">
        <v>171</v>
      </c>
      <c r="E595" s="4" t="s">
        <v>178</v>
      </c>
      <c r="F595" s="4" t="s">
        <v>178</v>
      </c>
      <c r="G595" s="10" t="s">
        <v>173</v>
      </c>
      <c r="H595" s="17" t="str">
        <f t="shared" si="37"/>
        <v>NITI</v>
      </c>
      <c r="I595" s="2"/>
      <c r="J595" s="11" t="s">
        <v>173</v>
      </c>
      <c r="K595" s="18" t="str">
        <f t="shared" si="38"/>
        <v>NITI, NV</v>
      </c>
      <c r="L595" s="16" t="s">
        <v>173</v>
      </c>
      <c r="M595" s="20" t="str">
        <f t="shared" si="39"/>
        <v>NITI, NV</v>
      </c>
      <c r="N595" s="8" t="str">
        <f t="shared" si="36"/>
        <v>NITI, NV</v>
      </c>
      <c r="O595" s="2"/>
      <c r="P595" s="3">
        <v>1.04</v>
      </c>
      <c r="Q595" s="3">
        <v>8.16</v>
      </c>
      <c r="R595" s="3">
        <v>12.5</v>
      </c>
      <c r="S595" s="3" t="s">
        <v>173</v>
      </c>
      <c r="T595" s="2"/>
      <c r="U595" s="3" t="s">
        <v>173</v>
      </c>
      <c r="V595" s="2"/>
      <c r="W595" s="3" t="s">
        <v>173</v>
      </c>
      <c r="X595" s="2"/>
      <c r="Y595" s="3" t="s">
        <v>171</v>
      </c>
      <c r="Z595" s="3" t="s">
        <v>173</v>
      </c>
      <c r="AA595" s="3" t="s">
        <v>173</v>
      </c>
    </row>
    <row r="596" spans="1:28" ht="13.9" customHeight="1">
      <c r="A596" s="2" t="s">
        <v>1379</v>
      </c>
      <c r="B596" s="2" t="s">
        <v>1380</v>
      </c>
      <c r="C596" s="3" t="s">
        <v>171</v>
      </c>
      <c r="D596" s="3" t="s">
        <v>171</v>
      </c>
      <c r="E596" s="4" t="s">
        <v>178</v>
      </c>
      <c r="F596" s="4" t="s">
        <v>178</v>
      </c>
      <c r="G596" s="10" t="s">
        <v>173</v>
      </c>
      <c r="H596" s="17" t="str">
        <f t="shared" si="37"/>
        <v>NITI</v>
      </c>
      <c r="I596" s="2"/>
      <c r="J596" s="11" t="s">
        <v>173</v>
      </c>
      <c r="K596" s="18" t="str">
        <f t="shared" si="38"/>
        <v>NITI, NV</v>
      </c>
      <c r="L596" s="16" t="s">
        <v>173</v>
      </c>
      <c r="M596" s="20" t="str">
        <f t="shared" si="39"/>
        <v>NITI, NV</v>
      </c>
      <c r="N596" s="8" t="str">
        <f t="shared" si="36"/>
        <v>NITI, NV</v>
      </c>
      <c r="O596" s="2"/>
      <c r="P596" s="3">
        <v>105</v>
      </c>
      <c r="Q596" s="3">
        <v>134</v>
      </c>
      <c r="R596" s="3">
        <v>12.5</v>
      </c>
      <c r="S596" s="3" t="s">
        <v>173</v>
      </c>
      <c r="T596" s="2"/>
      <c r="U596" s="3" t="s">
        <v>173</v>
      </c>
      <c r="V596" s="2"/>
      <c r="W596" s="3" t="s">
        <v>173</v>
      </c>
      <c r="X596" s="2"/>
      <c r="Y596" s="3" t="s">
        <v>171</v>
      </c>
      <c r="Z596" s="3" t="s">
        <v>173</v>
      </c>
      <c r="AA596" s="3" t="s">
        <v>173</v>
      </c>
    </row>
    <row r="597" spans="1:28" ht="13.9" customHeight="1">
      <c r="A597" s="2" t="s">
        <v>1381</v>
      </c>
      <c r="B597" s="2" t="s">
        <v>1382</v>
      </c>
      <c r="C597" s="3" t="s">
        <v>171</v>
      </c>
      <c r="D597" s="3" t="s">
        <v>170</v>
      </c>
      <c r="E597" s="4" t="s">
        <v>178</v>
      </c>
      <c r="F597" s="4" t="s">
        <v>178</v>
      </c>
      <c r="G597" s="10">
        <v>2.4600000000000002E-6</v>
      </c>
      <c r="H597" s="17">
        <f t="shared" si="37"/>
        <v>2.5000000000000002E-6</v>
      </c>
      <c r="I597" s="2"/>
      <c r="J597" s="11" t="s">
        <v>173</v>
      </c>
      <c r="K597" s="18" t="str">
        <f t="shared" si="38"/>
        <v>NV</v>
      </c>
      <c r="L597" s="16" t="s">
        <v>173</v>
      </c>
      <c r="M597" s="20" t="str">
        <f t="shared" si="39"/>
        <v>NV</v>
      </c>
      <c r="N597" s="8" t="str">
        <f t="shared" si="36"/>
        <v>NV</v>
      </c>
      <c r="O597" s="2"/>
      <c r="P597" s="3">
        <v>3.1699999999999999E-2</v>
      </c>
      <c r="Q597" s="3">
        <v>4.8099999999999997E-2</v>
      </c>
      <c r="R597" s="3">
        <v>12.5</v>
      </c>
      <c r="S597" s="3" t="s">
        <v>173</v>
      </c>
      <c r="T597" s="2"/>
      <c r="U597" s="3">
        <v>1.1399999999999999</v>
      </c>
      <c r="V597" s="3" t="s">
        <v>967</v>
      </c>
      <c r="W597" s="3">
        <v>1.33E-6</v>
      </c>
      <c r="X597" s="3" t="s">
        <v>967</v>
      </c>
      <c r="Y597" s="3" t="s">
        <v>171</v>
      </c>
      <c r="Z597" s="3">
        <v>2.4600000000000002E-6</v>
      </c>
      <c r="AA597" s="3">
        <v>1.39E-3</v>
      </c>
      <c r="AB597" s="261" t="s">
        <v>1004</v>
      </c>
    </row>
    <row r="598" spans="1:28" ht="13.9" customHeight="1">
      <c r="A598" s="2" t="s">
        <v>1383</v>
      </c>
      <c r="B598" s="2" t="s">
        <v>1384</v>
      </c>
      <c r="C598" s="3" t="s">
        <v>171</v>
      </c>
      <c r="D598" s="3" t="s">
        <v>170</v>
      </c>
      <c r="E598" s="4" t="s">
        <v>178</v>
      </c>
      <c r="F598" s="4" t="s">
        <v>178</v>
      </c>
      <c r="G598" s="10">
        <v>2.4600000000000001E-7</v>
      </c>
      <c r="H598" s="17">
        <f t="shared" si="37"/>
        <v>2.4999999999999999E-7</v>
      </c>
      <c r="I598" s="2"/>
      <c r="J598" s="11" t="s">
        <v>173</v>
      </c>
      <c r="K598" s="18" t="str">
        <f t="shared" si="38"/>
        <v>NV</v>
      </c>
      <c r="L598" s="16" t="s">
        <v>173</v>
      </c>
      <c r="M598" s="20" t="str">
        <f t="shared" si="39"/>
        <v>NV</v>
      </c>
      <c r="N598" s="8" t="str">
        <f t="shared" si="36"/>
        <v>NV</v>
      </c>
      <c r="O598" s="2"/>
      <c r="P598" s="3">
        <v>3.1699999999999999E-2</v>
      </c>
      <c r="Q598" s="3">
        <v>4.8099999999999997E-2</v>
      </c>
      <c r="R598" s="3">
        <v>12.5</v>
      </c>
      <c r="S598" s="3" t="s">
        <v>173</v>
      </c>
      <c r="T598" s="2"/>
      <c r="U598" s="3">
        <v>11.4</v>
      </c>
      <c r="V598" s="3" t="s">
        <v>967</v>
      </c>
      <c r="W598" s="3">
        <v>1.3300000000000001E-7</v>
      </c>
      <c r="X598" s="3" t="s">
        <v>967</v>
      </c>
      <c r="Y598" s="3" t="s">
        <v>171</v>
      </c>
      <c r="Z598" s="3">
        <v>2.4600000000000001E-7</v>
      </c>
      <c r="AA598" s="3">
        <v>1.3899999999999999E-4</v>
      </c>
      <c r="AB598" s="261" t="s">
        <v>1004</v>
      </c>
    </row>
    <row r="599" spans="1:28" ht="13.9" customHeight="1">
      <c r="A599" s="2" t="s">
        <v>1385</v>
      </c>
      <c r="B599" s="2" t="s">
        <v>1386</v>
      </c>
      <c r="C599" s="3" t="s">
        <v>170</v>
      </c>
      <c r="D599" s="3" t="s">
        <v>171</v>
      </c>
      <c r="E599" s="4" t="s">
        <v>172</v>
      </c>
      <c r="F599" s="4" t="s">
        <v>172</v>
      </c>
      <c r="G599" s="10" t="s">
        <v>173</v>
      </c>
      <c r="H599" s="17" t="str">
        <f t="shared" si="37"/>
        <v>NITI</v>
      </c>
      <c r="I599" s="2"/>
      <c r="J599" s="11" t="s">
        <v>173</v>
      </c>
      <c r="K599" s="18" t="str">
        <f t="shared" si="38"/>
        <v>NITI</v>
      </c>
      <c r="L599" s="16" t="s">
        <v>173</v>
      </c>
      <c r="M599" s="20" t="str">
        <f t="shared" si="39"/>
        <v>NITI</v>
      </c>
      <c r="N599" s="8" t="str">
        <f t="shared" si="36"/>
        <v>NITI</v>
      </c>
      <c r="O599" s="2"/>
      <c r="P599" s="3">
        <v>968000</v>
      </c>
      <c r="Q599" s="3">
        <v>969000</v>
      </c>
      <c r="R599" s="3">
        <v>12.5</v>
      </c>
      <c r="S599" s="3" t="s">
        <v>173</v>
      </c>
      <c r="T599" s="2"/>
      <c r="U599" s="3" t="s">
        <v>173</v>
      </c>
      <c r="V599" s="2"/>
      <c r="W599" s="3" t="s">
        <v>173</v>
      </c>
      <c r="X599" s="2"/>
      <c r="Y599" s="3" t="s">
        <v>171</v>
      </c>
      <c r="Z599" s="3" t="s">
        <v>173</v>
      </c>
      <c r="AA599" s="3" t="s">
        <v>173</v>
      </c>
    </row>
    <row r="600" spans="1:28" ht="13.9" customHeight="1">
      <c r="A600" s="2" t="s">
        <v>1387</v>
      </c>
      <c r="B600" s="2" t="s">
        <v>1388</v>
      </c>
      <c r="C600" s="3" t="s">
        <v>171</v>
      </c>
      <c r="D600" s="3" t="s">
        <v>171</v>
      </c>
      <c r="E600" s="4" t="s">
        <v>178</v>
      </c>
      <c r="F600" s="4" t="s">
        <v>178</v>
      </c>
      <c r="G600" s="10" t="s">
        <v>173</v>
      </c>
      <c r="H600" s="17" t="str">
        <f t="shared" si="37"/>
        <v>NITI</v>
      </c>
      <c r="I600" s="2"/>
      <c r="J600" s="11" t="s">
        <v>173</v>
      </c>
      <c r="K600" s="18" t="str">
        <f t="shared" si="38"/>
        <v>NITI, NV</v>
      </c>
      <c r="L600" s="16" t="s">
        <v>173</v>
      </c>
      <c r="M600" s="20" t="str">
        <f t="shared" si="39"/>
        <v>NITI, NV</v>
      </c>
      <c r="N600" s="8" t="str">
        <f t="shared" si="36"/>
        <v>NITI, NV</v>
      </c>
      <c r="O600" s="2"/>
      <c r="P600" s="3">
        <v>221</v>
      </c>
      <c r="Q600" s="3">
        <v>11.5</v>
      </c>
      <c r="R600" s="3">
        <v>12.5</v>
      </c>
      <c r="S600" s="3" t="s">
        <v>173</v>
      </c>
      <c r="T600" s="2"/>
      <c r="U600" s="3" t="s">
        <v>173</v>
      </c>
      <c r="V600" s="2"/>
      <c r="W600" s="3" t="s">
        <v>173</v>
      </c>
      <c r="X600" s="2"/>
      <c r="Y600" s="3" t="s">
        <v>171</v>
      </c>
      <c r="Z600" s="3" t="s">
        <v>173</v>
      </c>
      <c r="AA600" s="3" t="s">
        <v>173</v>
      </c>
    </row>
    <row r="601" spans="1:28" ht="13.9" customHeight="1">
      <c r="A601" s="2" t="s">
        <v>1389</v>
      </c>
      <c r="B601" s="2" t="s">
        <v>1390</v>
      </c>
      <c r="C601" s="3" t="s">
        <v>170</v>
      </c>
      <c r="D601" s="3" t="s">
        <v>171</v>
      </c>
      <c r="E601" s="4" t="s">
        <v>172</v>
      </c>
      <c r="F601" s="4" t="s">
        <v>172</v>
      </c>
      <c r="G601" s="10" t="s">
        <v>173</v>
      </c>
      <c r="H601" s="17" t="str">
        <f t="shared" si="37"/>
        <v>NITI</v>
      </c>
      <c r="I601" s="2"/>
      <c r="J601" s="11" t="s">
        <v>173</v>
      </c>
      <c r="K601" s="18" t="str">
        <f t="shared" si="38"/>
        <v>NITI</v>
      </c>
      <c r="L601" s="16" t="s">
        <v>173</v>
      </c>
      <c r="M601" s="20" t="str">
        <f t="shared" si="39"/>
        <v>NITI</v>
      </c>
      <c r="N601" s="8" t="str">
        <f t="shared" si="36"/>
        <v>NITI</v>
      </c>
      <c r="O601" s="2"/>
      <c r="P601" s="3">
        <v>0.94099999999999995</v>
      </c>
      <c r="Q601" s="3">
        <v>10.6</v>
      </c>
      <c r="R601" s="3">
        <v>12.5</v>
      </c>
      <c r="S601" s="3" t="s">
        <v>173</v>
      </c>
      <c r="T601" s="2"/>
      <c r="U601" s="3" t="s">
        <v>173</v>
      </c>
      <c r="V601" s="2"/>
      <c r="W601" s="3" t="s">
        <v>173</v>
      </c>
      <c r="X601" s="2"/>
      <c r="Y601" s="3" t="s">
        <v>171</v>
      </c>
      <c r="Z601" s="3" t="s">
        <v>173</v>
      </c>
      <c r="AA601" s="3" t="s">
        <v>173</v>
      </c>
    </row>
    <row r="602" spans="1:28" ht="13.9" customHeight="1">
      <c r="A602" s="2" t="s">
        <v>1391</v>
      </c>
      <c r="B602" s="2" t="s">
        <v>1392</v>
      </c>
      <c r="C602" s="3" t="s">
        <v>171</v>
      </c>
      <c r="D602" s="3" t="s">
        <v>171</v>
      </c>
      <c r="E602" s="4" t="s">
        <v>178</v>
      </c>
      <c r="F602" s="4" t="s">
        <v>178</v>
      </c>
      <c r="G602" s="10" t="s">
        <v>173</v>
      </c>
      <c r="H602" s="17" t="str">
        <f t="shared" si="37"/>
        <v>NITI</v>
      </c>
      <c r="I602" s="2"/>
      <c r="J602" s="11" t="s">
        <v>173</v>
      </c>
      <c r="K602" s="18" t="str">
        <f t="shared" si="38"/>
        <v>NITI, NV</v>
      </c>
      <c r="L602" s="16" t="s">
        <v>173</v>
      </c>
      <c r="M602" s="20" t="str">
        <f t="shared" si="39"/>
        <v>NITI, NV</v>
      </c>
      <c r="N602" s="8" t="str">
        <f t="shared" si="36"/>
        <v>NITI, NV</v>
      </c>
      <c r="O602" s="2"/>
      <c r="P602" s="3">
        <v>0.94099999999999995</v>
      </c>
      <c r="Q602" s="3">
        <v>3.79E-3</v>
      </c>
      <c r="R602" s="3">
        <v>12.5</v>
      </c>
      <c r="S602" s="3" t="s">
        <v>173</v>
      </c>
      <c r="T602" s="2"/>
      <c r="U602" s="3" t="s">
        <v>173</v>
      </c>
      <c r="V602" s="2"/>
      <c r="W602" s="3" t="s">
        <v>173</v>
      </c>
      <c r="X602" s="2"/>
      <c r="Y602" s="3" t="s">
        <v>171</v>
      </c>
      <c r="Z602" s="3" t="s">
        <v>173</v>
      </c>
      <c r="AA602" s="3" t="s">
        <v>173</v>
      </c>
    </row>
    <row r="603" spans="1:28" ht="13.9" customHeight="1">
      <c r="A603" s="2" t="s">
        <v>1393</v>
      </c>
      <c r="B603" s="2" t="s">
        <v>1394</v>
      </c>
      <c r="C603" s="3" t="s">
        <v>170</v>
      </c>
      <c r="D603" s="3" t="s">
        <v>171</v>
      </c>
      <c r="E603" s="4" t="s">
        <v>172</v>
      </c>
      <c r="F603" s="4" t="s">
        <v>172</v>
      </c>
      <c r="G603" s="10" t="s">
        <v>173</v>
      </c>
      <c r="H603" s="17" t="str">
        <f t="shared" si="37"/>
        <v>NITI</v>
      </c>
      <c r="I603" s="2"/>
      <c r="J603" s="11" t="s">
        <v>173</v>
      </c>
      <c r="K603" s="18" t="str">
        <f t="shared" si="38"/>
        <v>NITI</v>
      </c>
      <c r="L603" s="16" t="s">
        <v>173</v>
      </c>
      <c r="M603" s="20" t="str">
        <f t="shared" si="39"/>
        <v>NITI</v>
      </c>
      <c r="N603" s="8" t="str">
        <f t="shared" si="36"/>
        <v>NITI</v>
      </c>
      <c r="O603" s="2"/>
      <c r="P603" s="3">
        <v>13600</v>
      </c>
      <c r="Q603" s="3">
        <v>7440</v>
      </c>
      <c r="R603" s="3">
        <v>12.5</v>
      </c>
      <c r="S603" s="3" t="s">
        <v>173</v>
      </c>
      <c r="T603" s="2"/>
      <c r="U603" s="3" t="s">
        <v>173</v>
      </c>
      <c r="V603" s="2"/>
      <c r="W603" s="3" t="s">
        <v>173</v>
      </c>
      <c r="X603" s="2"/>
      <c r="Y603" s="3" t="s">
        <v>171</v>
      </c>
      <c r="Z603" s="3" t="s">
        <v>173</v>
      </c>
      <c r="AA603" s="3" t="s">
        <v>173</v>
      </c>
    </row>
    <row r="604" spans="1:28" ht="13.9" customHeight="1">
      <c r="A604" s="2" t="s">
        <v>1395</v>
      </c>
      <c r="B604" s="2" t="s">
        <v>1396</v>
      </c>
      <c r="C604" s="3" t="s">
        <v>170</v>
      </c>
      <c r="D604" s="3" t="s">
        <v>170</v>
      </c>
      <c r="E604" s="3" t="s">
        <v>170</v>
      </c>
      <c r="F604" s="3" t="s">
        <v>170</v>
      </c>
      <c r="G604" s="10">
        <v>2.4599999999999999E-3</v>
      </c>
      <c r="H604" s="17">
        <f t="shared" si="37"/>
        <v>2.5000000000000001E-3</v>
      </c>
      <c r="I604" s="3" t="s">
        <v>181</v>
      </c>
      <c r="J604" s="11">
        <v>8.2100000000000006E-2</v>
      </c>
      <c r="K604" s="18">
        <f t="shared" si="38"/>
        <v>8.2000000000000003E-2</v>
      </c>
      <c r="L604" s="16">
        <v>0.317</v>
      </c>
      <c r="M604" s="20">
        <f t="shared" si="39"/>
        <v>0.32</v>
      </c>
      <c r="N604" s="8">
        <f t="shared" si="36"/>
        <v>128</v>
      </c>
      <c r="O604" s="3" t="s">
        <v>182</v>
      </c>
      <c r="P604" s="3">
        <v>96</v>
      </c>
      <c r="Q604" s="3">
        <v>124</v>
      </c>
      <c r="R604" s="3">
        <v>12.5</v>
      </c>
      <c r="S604" s="3" t="s">
        <v>173</v>
      </c>
      <c r="T604" s="2"/>
      <c r="U604" s="3">
        <v>1.14E-3</v>
      </c>
      <c r="V604" s="3" t="s">
        <v>967</v>
      </c>
      <c r="W604" s="3">
        <v>1.33E-3</v>
      </c>
      <c r="X604" s="3" t="s">
        <v>967</v>
      </c>
      <c r="Y604" s="3" t="s">
        <v>171</v>
      </c>
      <c r="Z604" s="3">
        <v>2.4599999999999999E-3</v>
      </c>
      <c r="AA604" s="3">
        <v>1.39</v>
      </c>
      <c r="AB604" s="261" t="s">
        <v>279</v>
      </c>
    </row>
    <row r="605" spans="1:28" ht="13.9" customHeight="1">
      <c r="A605" s="2" t="s">
        <v>1397</v>
      </c>
      <c r="B605" s="2" t="s">
        <v>1398</v>
      </c>
      <c r="C605" s="3" t="s">
        <v>170</v>
      </c>
      <c r="D605" s="3" t="s">
        <v>170</v>
      </c>
      <c r="E605" s="3" t="s">
        <v>170</v>
      </c>
      <c r="F605" s="3" t="s">
        <v>170</v>
      </c>
      <c r="G605" s="10">
        <v>2.4599999999999999E-3</v>
      </c>
      <c r="H605" s="17">
        <f t="shared" si="37"/>
        <v>2.5000000000000001E-3</v>
      </c>
      <c r="I605" s="3" t="s">
        <v>181</v>
      </c>
      <c r="J605" s="11">
        <v>8.2100000000000006E-2</v>
      </c>
      <c r="K605" s="18">
        <f t="shared" si="38"/>
        <v>8.2000000000000003E-2</v>
      </c>
      <c r="L605" s="16">
        <v>0.79100000000000004</v>
      </c>
      <c r="M605" s="20">
        <f t="shared" si="39"/>
        <v>0.79</v>
      </c>
      <c r="N605" s="8">
        <f t="shared" si="36"/>
        <v>316</v>
      </c>
      <c r="O605" s="3" t="s">
        <v>182</v>
      </c>
      <c r="P605" s="3">
        <v>158</v>
      </c>
      <c r="Q605" s="3">
        <v>41.7</v>
      </c>
      <c r="R605" s="3">
        <v>12.5</v>
      </c>
      <c r="S605" s="3" t="s">
        <v>173</v>
      </c>
      <c r="T605" s="2"/>
      <c r="U605" s="3">
        <v>1.14E-3</v>
      </c>
      <c r="V605" s="3" t="s">
        <v>967</v>
      </c>
      <c r="W605" s="3">
        <v>1.33E-3</v>
      </c>
      <c r="X605" s="3" t="s">
        <v>967</v>
      </c>
      <c r="Y605" s="3" t="s">
        <v>171</v>
      </c>
      <c r="Z605" s="3">
        <v>2.4599999999999999E-3</v>
      </c>
      <c r="AA605" s="3">
        <v>1.39</v>
      </c>
      <c r="AB605" s="261" t="s">
        <v>279</v>
      </c>
    </row>
    <row r="606" spans="1:28" ht="13.9" customHeight="1">
      <c r="A606" s="2" t="s">
        <v>1399</v>
      </c>
      <c r="B606" s="2" t="s">
        <v>1400</v>
      </c>
      <c r="C606" s="3" t="s">
        <v>170</v>
      </c>
      <c r="D606" s="3" t="s">
        <v>170</v>
      </c>
      <c r="E606" s="3" t="s">
        <v>170</v>
      </c>
      <c r="F606" s="3" t="s">
        <v>170</v>
      </c>
      <c r="G606" s="10">
        <v>2.4599999999999999E-3</v>
      </c>
      <c r="H606" s="17">
        <f t="shared" si="37"/>
        <v>2.5000000000000001E-3</v>
      </c>
      <c r="I606" s="3" t="s">
        <v>181</v>
      </c>
      <c r="J606" s="11">
        <v>8.2100000000000006E-2</v>
      </c>
      <c r="K606" s="18">
        <f t="shared" si="38"/>
        <v>8.2000000000000003E-2</v>
      </c>
      <c r="L606" s="16">
        <v>0.80500000000000005</v>
      </c>
      <c r="M606" s="20">
        <f t="shared" si="39"/>
        <v>0.81</v>
      </c>
      <c r="N606" s="8">
        <f t="shared" si="36"/>
        <v>324</v>
      </c>
      <c r="O606" s="3" t="s">
        <v>182</v>
      </c>
      <c r="P606" s="3">
        <v>115</v>
      </c>
      <c r="Q606" s="3">
        <v>10.4</v>
      </c>
      <c r="R606" s="3">
        <v>12.5</v>
      </c>
      <c r="S606" s="3" t="s">
        <v>173</v>
      </c>
      <c r="T606" s="2"/>
      <c r="U606" s="3">
        <v>1.14E-3</v>
      </c>
      <c r="V606" s="3" t="s">
        <v>967</v>
      </c>
      <c r="W606" s="3">
        <v>1.33E-3</v>
      </c>
      <c r="X606" s="3" t="s">
        <v>967</v>
      </c>
      <c r="Y606" s="3" t="s">
        <v>171</v>
      </c>
      <c r="Z606" s="3">
        <v>2.4599999999999999E-3</v>
      </c>
      <c r="AA606" s="3">
        <v>1.39</v>
      </c>
      <c r="AB606" s="261" t="s">
        <v>279</v>
      </c>
    </row>
    <row r="607" spans="1:28" ht="13.9" customHeight="1">
      <c r="A607" s="2" t="s">
        <v>1401</v>
      </c>
      <c r="B607" s="2" t="s">
        <v>1402</v>
      </c>
      <c r="C607" s="3" t="s">
        <v>170</v>
      </c>
      <c r="D607" s="3" t="s">
        <v>170</v>
      </c>
      <c r="E607" s="3" t="s">
        <v>170</v>
      </c>
      <c r="F607" s="3" t="s">
        <v>170</v>
      </c>
      <c r="G607" s="10">
        <v>2.4599999999999999E-3</v>
      </c>
      <c r="H607" s="17">
        <f t="shared" si="37"/>
        <v>2.5000000000000001E-3</v>
      </c>
      <c r="I607" s="3" t="s">
        <v>181</v>
      </c>
      <c r="J607" s="11">
        <v>8.2100000000000006E-2</v>
      </c>
      <c r="K607" s="18">
        <f t="shared" si="38"/>
        <v>8.2000000000000003E-2</v>
      </c>
      <c r="L607" s="16">
        <v>0.65200000000000002</v>
      </c>
      <c r="M607" s="20">
        <f t="shared" si="39"/>
        <v>0.65</v>
      </c>
      <c r="N607" s="8">
        <f t="shared" si="36"/>
        <v>260</v>
      </c>
      <c r="O607" s="3" t="s">
        <v>182</v>
      </c>
      <c r="P607" s="3">
        <v>96</v>
      </c>
      <c r="Q607" s="3">
        <v>60.4</v>
      </c>
      <c r="R607" s="3">
        <v>12.5</v>
      </c>
      <c r="S607" s="3" t="s">
        <v>173</v>
      </c>
      <c r="T607" s="2"/>
      <c r="U607" s="3">
        <v>1.14E-3</v>
      </c>
      <c r="V607" s="3" t="s">
        <v>967</v>
      </c>
      <c r="W607" s="3">
        <v>1.33E-3</v>
      </c>
      <c r="X607" s="3" t="s">
        <v>967</v>
      </c>
      <c r="Y607" s="3" t="s">
        <v>171</v>
      </c>
      <c r="Z607" s="3">
        <v>2.4599999999999999E-3</v>
      </c>
      <c r="AA607" s="3">
        <v>1.39</v>
      </c>
      <c r="AB607" s="261" t="s">
        <v>279</v>
      </c>
    </row>
    <row r="608" spans="1:28" ht="13.9" customHeight="1">
      <c r="A608" s="2" t="s">
        <v>1403</v>
      </c>
      <c r="B608" s="2" t="s">
        <v>1404</v>
      </c>
      <c r="C608" s="3" t="s">
        <v>170</v>
      </c>
      <c r="D608" s="3" t="s">
        <v>170</v>
      </c>
      <c r="E608" s="3" t="s">
        <v>170</v>
      </c>
      <c r="F608" s="3" t="s">
        <v>170</v>
      </c>
      <c r="G608" s="10">
        <v>7.3900000000000004E-7</v>
      </c>
      <c r="H608" s="17">
        <f t="shared" si="37"/>
        <v>7.4000000000000001E-7</v>
      </c>
      <c r="I608" s="3" t="s">
        <v>181</v>
      </c>
      <c r="J608" s="11">
        <v>2.4600000000000002E-5</v>
      </c>
      <c r="K608" s="18">
        <f t="shared" si="38"/>
        <v>2.5000000000000001E-5</v>
      </c>
      <c r="L608" s="16">
        <v>3.6000000000000002E-4</v>
      </c>
      <c r="M608" s="20">
        <f t="shared" si="39"/>
        <v>3.6000000000000002E-4</v>
      </c>
      <c r="N608" s="8">
        <f t="shared" si="36"/>
        <v>486.48648648648651</v>
      </c>
      <c r="O608" s="3" t="s">
        <v>182</v>
      </c>
      <c r="P608" s="3">
        <v>39</v>
      </c>
      <c r="Q608" s="3">
        <v>15.1</v>
      </c>
      <c r="R608" s="3">
        <v>12.5</v>
      </c>
      <c r="S608" s="3" t="s">
        <v>173</v>
      </c>
      <c r="T608" s="2"/>
      <c r="U608" s="3">
        <v>3.8</v>
      </c>
      <c r="V608" s="3" t="s">
        <v>967</v>
      </c>
      <c r="W608" s="3">
        <v>3.9999999999999998E-7</v>
      </c>
      <c r="X608" s="3" t="s">
        <v>967</v>
      </c>
      <c r="Y608" s="3" t="s">
        <v>171</v>
      </c>
      <c r="Z608" s="3">
        <v>7.3900000000000004E-7</v>
      </c>
      <c r="AA608" s="3">
        <v>4.17E-4</v>
      </c>
      <c r="AB608" s="261" t="s">
        <v>279</v>
      </c>
    </row>
    <row r="609" spans="1:28" ht="13.9" customHeight="1">
      <c r="A609" s="2" t="s">
        <v>1405</v>
      </c>
      <c r="B609" s="2" t="s">
        <v>1406</v>
      </c>
      <c r="C609" s="3" t="s">
        <v>171</v>
      </c>
      <c r="D609" s="3" t="s">
        <v>170</v>
      </c>
      <c r="E609" s="4" t="s">
        <v>178</v>
      </c>
      <c r="F609" s="4" t="s">
        <v>178</v>
      </c>
      <c r="G609" s="10">
        <v>7.3900000000000007E-8</v>
      </c>
      <c r="H609" s="17">
        <f t="shared" si="37"/>
        <v>7.4000000000000001E-8</v>
      </c>
      <c r="I609" s="2"/>
      <c r="J609" s="11" t="s">
        <v>173</v>
      </c>
      <c r="K609" s="18" t="str">
        <f t="shared" si="38"/>
        <v>NV</v>
      </c>
      <c r="L609" s="16" t="s">
        <v>173</v>
      </c>
      <c r="M609" s="20" t="str">
        <f t="shared" si="39"/>
        <v>NV</v>
      </c>
      <c r="N609" s="8" t="str">
        <f t="shared" si="36"/>
        <v>NV</v>
      </c>
      <c r="O609" s="2"/>
      <c r="P609" s="3">
        <v>8.3400000000000002E-3</v>
      </c>
      <c r="Q609" s="3">
        <v>1.6299999999999999E-2</v>
      </c>
      <c r="R609" s="3">
        <v>12.5</v>
      </c>
      <c r="S609" s="3" t="s">
        <v>173</v>
      </c>
      <c r="T609" s="2"/>
      <c r="U609" s="3">
        <v>38</v>
      </c>
      <c r="V609" s="3" t="s">
        <v>967</v>
      </c>
      <c r="W609" s="3">
        <v>4.0000000000000001E-8</v>
      </c>
      <c r="X609" s="3" t="s">
        <v>967</v>
      </c>
      <c r="Y609" s="3" t="s">
        <v>171</v>
      </c>
      <c r="Z609" s="3">
        <v>7.3900000000000007E-8</v>
      </c>
      <c r="AA609" s="3">
        <v>4.1699999999999997E-5</v>
      </c>
      <c r="AB609" s="261" t="s">
        <v>1004</v>
      </c>
    </row>
    <row r="610" spans="1:28" ht="13.9" customHeight="1">
      <c r="A610" s="2" t="s">
        <v>1407</v>
      </c>
      <c r="B610" s="2" t="s">
        <v>1408</v>
      </c>
      <c r="C610" s="3" t="s">
        <v>170</v>
      </c>
      <c r="D610" s="3" t="s">
        <v>171</v>
      </c>
      <c r="E610" s="4" t="s">
        <v>172</v>
      </c>
      <c r="F610" s="4" t="s">
        <v>172</v>
      </c>
      <c r="G610" s="10" t="s">
        <v>173</v>
      </c>
      <c r="H610" s="17" t="str">
        <f t="shared" si="37"/>
        <v>NITI</v>
      </c>
      <c r="I610" s="2"/>
      <c r="J610" s="11" t="s">
        <v>173</v>
      </c>
      <c r="K610" s="18" t="str">
        <f t="shared" si="38"/>
        <v>NITI</v>
      </c>
      <c r="L610" s="16" t="s">
        <v>173</v>
      </c>
      <c r="M610" s="20" t="str">
        <f t="shared" si="39"/>
        <v>NITI</v>
      </c>
      <c r="N610" s="8" t="str">
        <f t="shared" si="36"/>
        <v>NITI</v>
      </c>
      <c r="O610" s="2"/>
      <c r="P610" s="3">
        <v>38100000</v>
      </c>
      <c r="Q610" s="3">
        <v>18500000</v>
      </c>
      <c r="R610" s="3">
        <v>12.5</v>
      </c>
      <c r="S610" s="3" t="s">
        <v>173</v>
      </c>
      <c r="T610" s="2"/>
      <c r="U610" s="3" t="s">
        <v>173</v>
      </c>
      <c r="V610" s="2"/>
      <c r="W610" s="3" t="s">
        <v>173</v>
      </c>
      <c r="X610" s="2"/>
      <c r="Y610" s="3" t="s">
        <v>171</v>
      </c>
      <c r="Z610" s="3" t="s">
        <v>173</v>
      </c>
      <c r="AA610" s="3" t="s">
        <v>173</v>
      </c>
    </row>
    <row r="611" spans="1:28" ht="13.9" customHeight="1">
      <c r="A611" s="2" t="s">
        <v>1409</v>
      </c>
      <c r="B611" s="2" t="s">
        <v>1410</v>
      </c>
      <c r="C611" s="3" t="s">
        <v>170</v>
      </c>
      <c r="D611" s="3" t="s">
        <v>171</v>
      </c>
      <c r="E611" s="4" t="s">
        <v>172</v>
      </c>
      <c r="F611" s="4" t="s">
        <v>172</v>
      </c>
      <c r="G611" s="10" t="s">
        <v>173</v>
      </c>
      <c r="H611" s="17" t="str">
        <f t="shared" si="37"/>
        <v>NITI</v>
      </c>
      <c r="I611" s="2"/>
      <c r="J611" s="11" t="s">
        <v>173</v>
      </c>
      <c r="K611" s="18" t="str">
        <f t="shared" si="38"/>
        <v>NITI</v>
      </c>
      <c r="L611" s="16" t="s">
        <v>173</v>
      </c>
      <c r="M611" s="20" t="str">
        <f t="shared" si="39"/>
        <v>NITI</v>
      </c>
      <c r="N611" s="8" t="str">
        <f t="shared" si="36"/>
        <v>NITI</v>
      </c>
      <c r="O611" s="2"/>
      <c r="P611" s="3">
        <v>794</v>
      </c>
      <c r="Q611" s="3">
        <v>795</v>
      </c>
      <c r="R611" s="3">
        <v>12.5</v>
      </c>
      <c r="S611" s="3" t="s">
        <v>173</v>
      </c>
      <c r="T611" s="2"/>
      <c r="U611" s="3" t="s">
        <v>173</v>
      </c>
      <c r="V611" s="2"/>
      <c r="W611" s="3" t="s">
        <v>173</v>
      </c>
      <c r="X611" s="2"/>
      <c r="Y611" s="3" t="s">
        <v>171</v>
      </c>
      <c r="Z611" s="3" t="s">
        <v>173</v>
      </c>
      <c r="AA611" s="3" t="s">
        <v>173</v>
      </c>
    </row>
    <row r="612" spans="1:28" ht="13.9" customHeight="1">
      <c r="A612" s="2" t="s">
        <v>1411</v>
      </c>
      <c r="B612" s="2" t="s">
        <v>1412</v>
      </c>
      <c r="C612" s="3" t="s">
        <v>171</v>
      </c>
      <c r="D612" s="3" t="s">
        <v>170</v>
      </c>
      <c r="E612" s="4" t="s">
        <v>178</v>
      </c>
      <c r="F612" s="4" t="s">
        <v>178</v>
      </c>
      <c r="G612" s="10">
        <v>0.55100000000000005</v>
      </c>
      <c r="H612" s="17">
        <f t="shared" si="37"/>
        <v>0.55000000000000004</v>
      </c>
      <c r="I612" s="2"/>
      <c r="J612" s="11" t="s">
        <v>173</v>
      </c>
      <c r="K612" s="18" t="str">
        <f t="shared" si="38"/>
        <v>NV</v>
      </c>
      <c r="L612" s="16" t="s">
        <v>173</v>
      </c>
      <c r="M612" s="20" t="str">
        <f t="shared" si="39"/>
        <v>NV</v>
      </c>
      <c r="N612" s="8" t="str">
        <f t="shared" si="36"/>
        <v>NV</v>
      </c>
      <c r="O612" s="2"/>
      <c r="P612" s="3">
        <v>1580</v>
      </c>
      <c r="Q612" s="3">
        <v>14</v>
      </c>
      <c r="R612" s="3">
        <v>12.5</v>
      </c>
      <c r="S612" s="3" t="s">
        <v>173</v>
      </c>
      <c r="T612" s="2"/>
      <c r="U612" s="3">
        <v>5.1000000000000003E-6</v>
      </c>
      <c r="V612" s="3" t="s">
        <v>199</v>
      </c>
      <c r="W612" s="3" t="s">
        <v>173</v>
      </c>
      <c r="X612" s="2"/>
      <c r="Y612" s="3" t="s">
        <v>171</v>
      </c>
      <c r="Z612" s="3">
        <v>0.55100000000000005</v>
      </c>
      <c r="AA612" s="3" t="s">
        <v>173</v>
      </c>
    </row>
    <row r="613" spans="1:28" ht="13.9" customHeight="1">
      <c r="A613" s="2" t="s">
        <v>1413</v>
      </c>
      <c r="B613" s="2" t="s">
        <v>1414</v>
      </c>
      <c r="C613" s="3" t="s">
        <v>171</v>
      </c>
      <c r="D613" s="3" t="s">
        <v>171</v>
      </c>
      <c r="E613" s="4" t="s">
        <v>178</v>
      </c>
      <c r="F613" s="4" t="s">
        <v>178</v>
      </c>
      <c r="G613" s="10" t="s">
        <v>173</v>
      </c>
      <c r="H613" s="17" t="str">
        <f t="shared" si="37"/>
        <v>NITI</v>
      </c>
      <c r="I613" s="2"/>
      <c r="J613" s="11" t="s">
        <v>173</v>
      </c>
      <c r="K613" s="18" t="str">
        <f t="shared" si="38"/>
        <v>NITI, NV</v>
      </c>
      <c r="L613" s="16" t="s">
        <v>173</v>
      </c>
      <c r="M613" s="20" t="str">
        <f t="shared" si="39"/>
        <v>NITI, NV</v>
      </c>
      <c r="N613" s="8" t="str">
        <f t="shared" si="36"/>
        <v>NITI, NV</v>
      </c>
      <c r="O613" s="2"/>
      <c r="P613" s="3">
        <v>9.2700000000000005E-2</v>
      </c>
      <c r="Q613" s="3">
        <v>0.10100000000000001</v>
      </c>
      <c r="R613" s="3">
        <v>12.5</v>
      </c>
      <c r="S613" s="3" t="s">
        <v>173</v>
      </c>
      <c r="T613" s="2"/>
      <c r="U613" s="3" t="s">
        <v>173</v>
      </c>
      <c r="V613" s="2"/>
      <c r="W613" s="3" t="s">
        <v>173</v>
      </c>
      <c r="X613" s="2"/>
      <c r="Y613" s="3" t="s">
        <v>171</v>
      </c>
      <c r="Z613" s="3" t="s">
        <v>173</v>
      </c>
      <c r="AA613" s="3" t="s">
        <v>173</v>
      </c>
    </row>
    <row r="614" spans="1:28" ht="13.9" customHeight="1">
      <c r="A614" s="2" t="s">
        <v>1415</v>
      </c>
      <c r="B614" s="2" t="s">
        <v>1416</v>
      </c>
      <c r="C614" s="3" t="s">
        <v>171</v>
      </c>
      <c r="D614" s="3" t="s">
        <v>171</v>
      </c>
      <c r="E614" s="4" t="s">
        <v>178</v>
      </c>
      <c r="F614" s="4" t="s">
        <v>178</v>
      </c>
      <c r="G614" s="10" t="s">
        <v>173</v>
      </c>
      <c r="H614" s="17" t="str">
        <f t="shared" si="37"/>
        <v>NITI</v>
      </c>
      <c r="I614" s="2"/>
      <c r="J614" s="11" t="s">
        <v>173</v>
      </c>
      <c r="K614" s="18" t="str">
        <f t="shared" si="38"/>
        <v>NITI, NV</v>
      </c>
      <c r="L614" s="16" t="s">
        <v>173</v>
      </c>
      <c r="M614" s="20" t="str">
        <f t="shared" si="39"/>
        <v>NITI, NV</v>
      </c>
      <c r="N614" s="8" t="str">
        <f t="shared" si="36"/>
        <v>NITI, NV</v>
      </c>
      <c r="O614" s="2"/>
      <c r="P614" s="3">
        <v>1290000</v>
      </c>
      <c r="Q614" s="3">
        <v>53</v>
      </c>
      <c r="R614" s="3">
        <v>12.5</v>
      </c>
      <c r="S614" s="3" t="s">
        <v>173</v>
      </c>
      <c r="T614" s="2"/>
      <c r="U614" s="3" t="s">
        <v>173</v>
      </c>
      <c r="V614" s="2"/>
      <c r="W614" s="3" t="s">
        <v>173</v>
      </c>
      <c r="X614" s="2"/>
      <c r="Y614" s="3" t="s">
        <v>171</v>
      </c>
      <c r="Z614" s="3" t="s">
        <v>173</v>
      </c>
      <c r="AA614" s="3" t="s">
        <v>173</v>
      </c>
    </row>
    <row r="615" spans="1:28" ht="13.9" customHeight="1">
      <c r="A615" s="2" t="s">
        <v>1417</v>
      </c>
      <c r="B615" s="2" t="s">
        <v>1418</v>
      </c>
      <c r="C615" s="3" t="s">
        <v>170</v>
      </c>
      <c r="D615" s="3" t="s">
        <v>170</v>
      </c>
      <c r="E615" s="3" t="s">
        <v>170</v>
      </c>
      <c r="F615" s="3" t="s">
        <v>170</v>
      </c>
      <c r="G615" s="10">
        <v>1040</v>
      </c>
      <c r="H615" s="17">
        <f t="shared" si="37"/>
        <v>1000</v>
      </c>
      <c r="I615" s="3" t="s">
        <v>194</v>
      </c>
      <c r="J615" s="11">
        <v>34800</v>
      </c>
      <c r="K615" s="18">
        <f t="shared" si="38"/>
        <v>35000</v>
      </c>
      <c r="L615" s="16">
        <v>31.6</v>
      </c>
      <c r="M615" s="20">
        <f t="shared" si="39"/>
        <v>32</v>
      </c>
      <c r="N615" s="8">
        <f t="shared" si="36"/>
        <v>3.2000000000000001E-2</v>
      </c>
      <c r="O615" s="3" t="s">
        <v>182</v>
      </c>
      <c r="P615" s="3">
        <v>1990000000</v>
      </c>
      <c r="Q615" s="3">
        <v>1260000000</v>
      </c>
      <c r="R615" s="3">
        <v>12.5</v>
      </c>
      <c r="S615" s="3">
        <v>1.4</v>
      </c>
      <c r="T615" s="3" t="s">
        <v>183</v>
      </c>
      <c r="U615" s="3" t="s">
        <v>173</v>
      </c>
      <c r="V615" s="2"/>
      <c r="W615" s="3">
        <v>1</v>
      </c>
      <c r="X615" s="3" t="s">
        <v>207</v>
      </c>
      <c r="Y615" s="3" t="s">
        <v>171</v>
      </c>
      <c r="Z615" s="3" t="s">
        <v>173</v>
      </c>
      <c r="AA615" s="3">
        <v>1040</v>
      </c>
    </row>
    <row r="616" spans="1:28" ht="13.9" customHeight="1">
      <c r="A616" s="2" t="s">
        <v>1419</v>
      </c>
      <c r="B616" s="2" t="s">
        <v>1420</v>
      </c>
      <c r="C616" s="3" t="s">
        <v>228</v>
      </c>
      <c r="D616" s="3" t="s">
        <v>171</v>
      </c>
      <c r="E616" s="4" t="s">
        <v>178</v>
      </c>
      <c r="F616" s="4" t="s">
        <v>178</v>
      </c>
      <c r="G616" s="10" t="s">
        <v>173</v>
      </c>
      <c r="H616" s="17" t="str">
        <f t="shared" si="37"/>
        <v>NITI</v>
      </c>
      <c r="I616" s="2"/>
      <c r="J616" s="11" t="s">
        <v>173</v>
      </c>
      <c r="K616" s="18" t="str">
        <f t="shared" si="38"/>
        <v>NITI, NV</v>
      </c>
      <c r="L616" s="16" t="s">
        <v>173</v>
      </c>
      <c r="M616" s="20" t="str">
        <f t="shared" si="39"/>
        <v>NITI, NV</v>
      </c>
      <c r="N616" s="8" t="str">
        <f t="shared" si="36"/>
        <v>NITI, NV</v>
      </c>
      <c r="O616" s="2"/>
      <c r="P616" s="3" t="s">
        <v>173</v>
      </c>
      <c r="Q616" s="3" t="s">
        <v>173</v>
      </c>
      <c r="R616" s="3">
        <v>12.5</v>
      </c>
      <c r="S616" s="3" t="s">
        <v>173</v>
      </c>
      <c r="T616" s="2"/>
      <c r="U616" s="3" t="s">
        <v>173</v>
      </c>
      <c r="V616" s="2"/>
      <c r="W616" s="3" t="s">
        <v>173</v>
      </c>
      <c r="X616" s="2"/>
      <c r="Y616" s="3" t="s">
        <v>171</v>
      </c>
      <c r="Z616" s="3" t="s">
        <v>173</v>
      </c>
      <c r="AA616" s="3" t="s">
        <v>173</v>
      </c>
    </row>
    <row r="617" spans="1:28" ht="13.9" customHeight="1">
      <c r="A617" s="2" t="s">
        <v>1421</v>
      </c>
      <c r="B617" s="2" t="s">
        <v>1422</v>
      </c>
      <c r="C617" s="3" t="s">
        <v>171</v>
      </c>
      <c r="D617" s="3" t="s">
        <v>171</v>
      </c>
      <c r="E617" s="4" t="s">
        <v>178</v>
      </c>
      <c r="F617" s="4" t="s">
        <v>178</v>
      </c>
      <c r="G617" s="10" t="s">
        <v>173</v>
      </c>
      <c r="H617" s="17" t="str">
        <f t="shared" si="37"/>
        <v>NITI</v>
      </c>
      <c r="I617" s="2"/>
      <c r="J617" s="11" t="s">
        <v>173</v>
      </c>
      <c r="K617" s="18" t="str">
        <f t="shared" si="38"/>
        <v>NITI, NV</v>
      </c>
      <c r="L617" s="16" t="s">
        <v>173</v>
      </c>
      <c r="M617" s="20" t="str">
        <f t="shared" si="39"/>
        <v>NITI, NV</v>
      </c>
      <c r="N617" s="8" t="str">
        <f t="shared" si="36"/>
        <v>NITI, NV</v>
      </c>
      <c r="O617" s="2"/>
      <c r="P617" s="3">
        <v>804000</v>
      </c>
      <c r="Q617" s="3" t="s">
        <v>173</v>
      </c>
      <c r="R617" s="3">
        <v>12.5</v>
      </c>
      <c r="S617" s="3" t="s">
        <v>173</v>
      </c>
      <c r="T617" s="2"/>
      <c r="U617" s="3" t="s">
        <v>173</v>
      </c>
      <c r="V617" s="2"/>
      <c r="W617" s="3" t="s">
        <v>173</v>
      </c>
      <c r="X617" s="2"/>
      <c r="Y617" s="3" t="s">
        <v>171</v>
      </c>
      <c r="Z617" s="3" t="s">
        <v>173</v>
      </c>
      <c r="AA617" s="3" t="s">
        <v>173</v>
      </c>
      <c r="AB617" s="261" t="s">
        <v>1423</v>
      </c>
    </row>
    <row r="618" spans="1:28" ht="13.9" customHeight="1">
      <c r="A618" s="2" t="s">
        <v>1424</v>
      </c>
      <c r="B618" s="2" t="s">
        <v>1425</v>
      </c>
      <c r="C618" s="3" t="s">
        <v>171</v>
      </c>
      <c r="D618" s="3" t="s">
        <v>171</v>
      </c>
      <c r="E618" s="4" t="s">
        <v>178</v>
      </c>
      <c r="F618" s="4" t="s">
        <v>178</v>
      </c>
      <c r="G618" s="10" t="s">
        <v>173</v>
      </c>
      <c r="H618" s="17" t="str">
        <f t="shared" si="37"/>
        <v>NITI</v>
      </c>
      <c r="I618" s="2"/>
      <c r="J618" s="11" t="s">
        <v>173</v>
      </c>
      <c r="K618" s="18" t="str">
        <f t="shared" si="38"/>
        <v>NITI, NV</v>
      </c>
      <c r="L618" s="16" t="s">
        <v>173</v>
      </c>
      <c r="M618" s="20" t="str">
        <f t="shared" si="39"/>
        <v>NITI, NV</v>
      </c>
      <c r="N618" s="8" t="str">
        <f t="shared" si="36"/>
        <v>NITI, NV</v>
      </c>
      <c r="O618" s="2"/>
      <c r="P618" s="3">
        <v>807000</v>
      </c>
      <c r="Q618" s="3" t="s">
        <v>173</v>
      </c>
      <c r="R618" s="3">
        <v>12.5</v>
      </c>
      <c r="S618" s="3" t="s">
        <v>173</v>
      </c>
      <c r="T618" s="2"/>
      <c r="U618" s="3" t="s">
        <v>173</v>
      </c>
      <c r="V618" s="2"/>
      <c r="W618" s="3" t="s">
        <v>173</v>
      </c>
      <c r="X618" s="2"/>
      <c r="Y618" s="3" t="s">
        <v>171</v>
      </c>
      <c r="Z618" s="3" t="s">
        <v>173</v>
      </c>
      <c r="AA618" s="3" t="s">
        <v>173</v>
      </c>
      <c r="AB618" s="261" t="s">
        <v>1423</v>
      </c>
    </row>
    <row r="619" spans="1:28" ht="13.9" customHeight="1">
      <c r="A619" s="2" t="s">
        <v>1426</v>
      </c>
      <c r="B619" s="2" t="s">
        <v>1427</v>
      </c>
      <c r="C619" s="3" t="s">
        <v>170</v>
      </c>
      <c r="D619" s="3" t="s">
        <v>171</v>
      </c>
      <c r="E619" s="4" t="s">
        <v>172</v>
      </c>
      <c r="F619" s="4" t="s">
        <v>172</v>
      </c>
      <c r="G619" s="10" t="s">
        <v>173</v>
      </c>
      <c r="H619" s="17" t="str">
        <f t="shared" si="37"/>
        <v>NITI</v>
      </c>
      <c r="I619" s="2"/>
      <c r="J619" s="11" t="s">
        <v>173</v>
      </c>
      <c r="K619" s="18" t="str">
        <f t="shared" si="38"/>
        <v>NITI</v>
      </c>
      <c r="L619" s="16" t="s">
        <v>173</v>
      </c>
      <c r="M619" s="20" t="str">
        <f t="shared" si="39"/>
        <v>NITI</v>
      </c>
      <c r="N619" s="8" t="str">
        <f t="shared" si="36"/>
        <v>NITI</v>
      </c>
      <c r="O619" s="2"/>
      <c r="P619" s="3">
        <v>172000000</v>
      </c>
      <c r="Q619" s="3">
        <v>9460000</v>
      </c>
      <c r="R619" s="3">
        <v>12.5</v>
      </c>
      <c r="S619" s="3" t="s">
        <v>173</v>
      </c>
      <c r="T619" s="2"/>
      <c r="U619" s="3" t="s">
        <v>173</v>
      </c>
      <c r="V619" s="2"/>
      <c r="W619" s="3" t="s">
        <v>173</v>
      </c>
      <c r="X619" s="2"/>
      <c r="Y619" s="3" t="s">
        <v>171</v>
      </c>
      <c r="Z619" s="3" t="s">
        <v>173</v>
      </c>
      <c r="AA619" s="3" t="s">
        <v>173</v>
      </c>
      <c r="AB619" s="261" t="s">
        <v>1423</v>
      </c>
    </row>
    <row r="620" spans="1:28" ht="13.9" customHeight="1">
      <c r="A620" s="2" t="s">
        <v>1428</v>
      </c>
      <c r="B620" s="2" t="s">
        <v>1429</v>
      </c>
      <c r="C620" s="3" t="s">
        <v>170</v>
      </c>
      <c r="D620" s="3" t="s">
        <v>171</v>
      </c>
      <c r="E620" s="4" t="s">
        <v>172</v>
      </c>
      <c r="F620" s="4" t="s">
        <v>172</v>
      </c>
      <c r="G620" s="10" t="s">
        <v>173</v>
      </c>
      <c r="H620" s="17" t="str">
        <f t="shared" si="37"/>
        <v>NITI</v>
      </c>
      <c r="I620" s="2"/>
      <c r="J620" s="11" t="s">
        <v>173</v>
      </c>
      <c r="K620" s="18" t="str">
        <f t="shared" si="38"/>
        <v>NITI</v>
      </c>
      <c r="L620" s="16" t="s">
        <v>173</v>
      </c>
      <c r="M620" s="20" t="str">
        <f t="shared" si="39"/>
        <v>NITI</v>
      </c>
      <c r="N620" s="8" t="str">
        <f t="shared" si="36"/>
        <v>NITI</v>
      </c>
      <c r="O620" s="2"/>
      <c r="P620" s="3">
        <v>173000000</v>
      </c>
      <c r="Q620" s="3">
        <v>22400000</v>
      </c>
      <c r="R620" s="3">
        <v>12.5</v>
      </c>
      <c r="S620" s="3" t="s">
        <v>173</v>
      </c>
      <c r="T620" s="2"/>
      <c r="U620" s="3" t="s">
        <v>173</v>
      </c>
      <c r="V620" s="2"/>
      <c r="W620" s="3" t="s">
        <v>173</v>
      </c>
      <c r="X620" s="2"/>
      <c r="Y620" s="3" t="s">
        <v>171</v>
      </c>
      <c r="Z620" s="3" t="s">
        <v>173</v>
      </c>
      <c r="AA620" s="3" t="s">
        <v>173</v>
      </c>
      <c r="AB620" s="261" t="s">
        <v>1423</v>
      </c>
    </row>
    <row r="621" spans="1:28" ht="13.9" customHeight="1">
      <c r="A621" s="2" t="s">
        <v>1430</v>
      </c>
      <c r="B621" s="2" t="s">
        <v>1431</v>
      </c>
      <c r="C621" s="3" t="s">
        <v>171</v>
      </c>
      <c r="D621" s="3" t="s">
        <v>171</v>
      </c>
      <c r="E621" s="4" t="s">
        <v>178</v>
      </c>
      <c r="F621" s="4" t="s">
        <v>178</v>
      </c>
      <c r="G621" s="10" t="s">
        <v>173</v>
      </c>
      <c r="H621" s="17" t="str">
        <f t="shared" si="37"/>
        <v>NITI</v>
      </c>
      <c r="I621" s="2"/>
      <c r="J621" s="11" t="s">
        <v>173</v>
      </c>
      <c r="K621" s="18" t="str">
        <f t="shared" si="38"/>
        <v>NITI, NV</v>
      </c>
      <c r="L621" s="16" t="s">
        <v>173</v>
      </c>
      <c r="M621" s="20" t="str">
        <f t="shared" si="39"/>
        <v>NITI, NV</v>
      </c>
      <c r="N621" s="8" t="str">
        <f t="shared" si="36"/>
        <v>NITI, NV</v>
      </c>
      <c r="O621" s="2"/>
      <c r="P621" s="3">
        <v>694</v>
      </c>
      <c r="Q621" s="3">
        <v>1.1499999999999999</v>
      </c>
      <c r="R621" s="3">
        <v>12.5</v>
      </c>
      <c r="S621" s="3" t="s">
        <v>173</v>
      </c>
      <c r="T621" s="2"/>
      <c r="U621" s="3" t="s">
        <v>173</v>
      </c>
      <c r="V621" s="2"/>
      <c r="W621" s="3" t="s">
        <v>173</v>
      </c>
      <c r="X621" s="2"/>
      <c r="Y621" s="3" t="s">
        <v>171</v>
      </c>
      <c r="Z621" s="3" t="s">
        <v>173</v>
      </c>
      <c r="AA621" s="3" t="s">
        <v>173</v>
      </c>
      <c r="AB621" s="261" t="s">
        <v>1423</v>
      </c>
    </row>
    <row r="622" spans="1:28" ht="13.9" customHeight="1">
      <c r="A622" s="2" t="s">
        <v>1432</v>
      </c>
      <c r="B622" s="2" t="s">
        <v>1433</v>
      </c>
      <c r="C622" s="3" t="s">
        <v>228</v>
      </c>
      <c r="D622" s="3" t="s">
        <v>171</v>
      </c>
      <c r="E622" s="4" t="s">
        <v>178</v>
      </c>
      <c r="F622" s="4" t="s">
        <v>178</v>
      </c>
      <c r="G622" s="10" t="s">
        <v>173</v>
      </c>
      <c r="H622" s="17" t="str">
        <f t="shared" si="37"/>
        <v>NITI</v>
      </c>
      <c r="I622" s="2"/>
      <c r="J622" s="11" t="s">
        <v>173</v>
      </c>
      <c r="K622" s="18" t="str">
        <f t="shared" si="38"/>
        <v>NITI, NV</v>
      </c>
      <c r="L622" s="16" t="s">
        <v>173</v>
      </c>
      <c r="M622" s="20" t="str">
        <f t="shared" si="39"/>
        <v>NITI, NV</v>
      </c>
      <c r="N622" s="8" t="str">
        <f t="shared" si="36"/>
        <v>NITI, NV</v>
      </c>
      <c r="O622" s="2"/>
      <c r="P622" s="3" t="s">
        <v>173</v>
      </c>
      <c r="Q622" s="3" t="s">
        <v>173</v>
      </c>
      <c r="R622" s="3">
        <v>12.5</v>
      </c>
      <c r="S622" s="3" t="s">
        <v>173</v>
      </c>
      <c r="T622" s="2"/>
      <c r="U622" s="3" t="s">
        <v>173</v>
      </c>
      <c r="V622" s="2"/>
      <c r="W622" s="3" t="s">
        <v>173</v>
      </c>
      <c r="X622" s="2"/>
      <c r="Y622" s="3" t="s">
        <v>171</v>
      </c>
      <c r="Z622" s="3" t="s">
        <v>173</v>
      </c>
      <c r="AA622" s="3" t="s">
        <v>173</v>
      </c>
      <c r="AB622" s="261" t="s">
        <v>1423</v>
      </c>
    </row>
    <row r="623" spans="1:28" ht="13.9" customHeight="1">
      <c r="A623" s="2" t="s">
        <v>1434</v>
      </c>
      <c r="B623" s="2" t="s">
        <v>1435</v>
      </c>
      <c r="C623" s="3" t="s">
        <v>228</v>
      </c>
      <c r="D623" s="3" t="s">
        <v>171</v>
      </c>
      <c r="E623" s="4" t="s">
        <v>178</v>
      </c>
      <c r="F623" s="4" t="s">
        <v>178</v>
      </c>
      <c r="G623" s="10" t="s">
        <v>173</v>
      </c>
      <c r="H623" s="17" t="str">
        <f t="shared" si="37"/>
        <v>NITI</v>
      </c>
      <c r="I623" s="2"/>
      <c r="J623" s="11" t="s">
        <v>173</v>
      </c>
      <c r="K623" s="18" t="str">
        <f t="shared" si="38"/>
        <v>NITI, NV</v>
      </c>
      <c r="L623" s="16" t="s">
        <v>173</v>
      </c>
      <c r="M623" s="20" t="str">
        <f t="shared" si="39"/>
        <v>NITI, NV</v>
      </c>
      <c r="N623" s="8" t="str">
        <f t="shared" si="36"/>
        <v>NITI, NV</v>
      </c>
      <c r="O623" s="2"/>
      <c r="P623" s="3" t="s">
        <v>173</v>
      </c>
      <c r="Q623" s="3" t="s">
        <v>173</v>
      </c>
      <c r="R623" s="3">
        <v>12.5</v>
      </c>
      <c r="S623" s="3" t="s">
        <v>173</v>
      </c>
      <c r="T623" s="2"/>
      <c r="U623" s="3" t="s">
        <v>173</v>
      </c>
      <c r="V623" s="2"/>
      <c r="W623" s="3" t="s">
        <v>173</v>
      </c>
      <c r="X623" s="2"/>
      <c r="Y623" s="3" t="s">
        <v>171</v>
      </c>
      <c r="Z623" s="3" t="s">
        <v>173</v>
      </c>
      <c r="AA623" s="3" t="s">
        <v>173</v>
      </c>
      <c r="AB623" s="261" t="s">
        <v>1423</v>
      </c>
    </row>
    <row r="624" spans="1:28" ht="13.9" customHeight="1">
      <c r="A624" s="2" t="s">
        <v>1436</v>
      </c>
      <c r="B624" s="2" t="s">
        <v>1437</v>
      </c>
      <c r="C624" s="3" t="s">
        <v>171</v>
      </c>
      <c r="D624" s="3" t="s">
        <v>171</v>
      </c>
      <c r="E624" s="4" t="s">
        <v>178</v>
      </c>
      <c r="F624" s="4" t="s">
        <v>178</v>
      </c>
      <c r="G624" s="10" t="s">
        <v>173</v>
      </c>
      <c r="H624" s="17" t="str">
        <f t="shared" si="37"/>
        <v>NITI</v>
      </c>
      <c r="I624" s="2"/>
      <c r="J624" s="11" t="s">
        <v>173</v>
      </c>
      <c r="K624" s="18" t="str">
        <f t="shared" si="38"/>
        <v>NITI, NV</v>
      </c>
      <c r="L624" s="16" t="s">
        <v>173</v>
      </c>
      <c r="M624" s="20" t="str">
        <f t="shared" si="39"/>
        <v>NITI, NV</v>
      </c>
      <c r="N624" s="8" t="str">
        <f t="shared" si="36"/>
        <v>NITI, NV</v>
      </c>
      <c r="O624" s="2"/>
      <c r="P624" s="3">
        <v>5560000</v>
      </c>
      <c r="Q624" s="3">
        <v>2400</v>
      </c>
      <c r="R624" s="3">
        <v>12.5</v>
      </c>
      <c r="S624" s="3" t="s">
        <v>173</v>
      </c>
      <c r="T624" s="2"/>
      <c r="U624" s="3" t="s">
        <v>173</v>
      </c>
      <c r="V624" s="2"/>
      <c r="W624" s="3" t="s">
        <v>173</v>
      </c>
      <c r="X624" s="2"/>
      <c r="Y624" s="3" t="s">
        <v>171</v>
      </c>
      <c r="Z624" s="3" t="s">
        <v>173</v>
      </c>
      <c r="AA624" s="3" t="s">
        <v>173</v>
      </c>
      <c r="AB624" s="261" t="s">
        <v>1423</v>
      </c>
    </row>
    <row r="625" spans="1:28" ht="13.9" customHeight="1">
      <c r="A625" s="2" t="s">
        <v>1438</v>
      </c>
      <c r="B625" s="2" t="s">
        <v>1439</v>
      </c>
      <c r="C625" s="3" t="s">
        <v>171</v>
      </c>
      <c r="D625" s="3" t="s">
        <v>171</v>
      </c>
      <c r="E625" s="4" t="s">
        <v>178</v>
      </c>
      <c r="F625" s="4" t="s">
        <v>178</v>
      </c>
      <c r="G625" s="10" t="s">
        <v>173</v>
      </c>
      <c r="H625" s="17" t="str">
        <f t="shared" si="37"/>
        <v>NITI</v>
      </c>
      <c r="I625" s="2"/>
      <c r="J625" s="11" t="s">
        <v>173</v>
      </c>
      <c r="K625" s="18" t="str">
        <f t="shared" si="38"/>
        <v>NITI, NV</v>
      </c>
      <c r="L625" s="16" t="s">
        <v>173</v>
      </c>
      <c r="M625" s="20" t="str">
        <f t="shared" si="39"/>
        <v>NITI, NV</v>
      </c>
      <c r="N625" s="8" t="str">
        <f t="shared" si="36"/>
        <v>NITI, NV</v>
      </c>
      <c r="O625" s="2"/>
      <c r="P625" s="3">
        <v>5570000</v>
      </c>
      <c r="Q625" s="3">
        <v>2400</v>
      </c>
      <c r="R625" s="3">
        <v>12.5</v>
      </c>
      <c r="S625" s="3" t="s">
        <v>173</v>
      </c>
      <c r="T625" s="2"/>
      <c r="U625" s="3" t="s">
        <v>173</v>
      </c>
      <c r="V625" s="2"/>
      <c r="W625" s="3" t="s">
        <v>173</v>
      </c>
      <c r="X625" s="2"/>
      <c r="Y625" s="3" t="s">
        <v>171</v>
      </c>
      <c r="Z625" s="3" t="s">
        <v>173</v>
      </c>
      <c r="AA625" s="3" t="s">
        <v>173</v>
      </c>
      <c r="AB625" s="261" t="s">
        <v>1423</v>
      </c>
    </row>
    <row r="626" spans="1:28" ht="13.9" customHeight="1">
      <c r="A626" s="2" t="s">
        <v>1440</v>
      </c>
      <c r="B626" s="2" t="s">
        <v>1441</v>
      </c>
      <c r="C626" s="3" t="s">
        <v>171</v>
      </c>
      <c r="D626" s="3" t="s">
        <v>171</v>
      </c>
      <c r="E626" s="4" t="s">
        <v>178</v>
      </c>
      <c r="F626" s="4" t="s">
        <v>178</v>
      </c>
      <c r="G626" s="10" t="s">
        <v>173</v>
      </c>
      <c r="H626" s="17" t="str">
        <f t="shared" si="37"/>
        <v>NITI</v>
      </c>
      <c r="I626" s="2"/>
      <c r="J626" s="11" t="s">
        <v>173</v>
      </c>
      <c r="K626" s="18" t="str">
        <f t="shared" si="38"/>
        <v>NITI, NV</v>
      </c>
      <c r="L626" s="16" t="s">
        <v>173</v>
      </c>
      <c r="M626" s="20" t="str">
        <f t="shared" si="39"/>
        <v>NITI, NV</v>
      </c>
      <c r="N626" s="8" t="str">
        <f t="shared" si="36"/>
        <v>NITI, NV</v>
      </c>
      <c r="O626" s="2"/>
      <c r="P626" s="3">
        <v>237000</v>
      </c>
      <c r="Q626" s="3" t="s">
        <v>173</v>
      </c>
      <c r="R626" s="3">
        <v>12.5</v>
      </c>
      <c r="S626" s="3" t="s">
        <v>173</v>
      </c>
      <c r="T626" s="2"/>
      <c r="U626" s="3" t="s">
        <v>173</v>
      </c>
      <c r="V626" s="2"/>
      <c r="W626" s="3" t="s">
        <v>173</v>
      </c>
      <c r="X626" s="2"/>
      <c r="Y626" s="3" t="s">
        <v>171</v>
      </c>
      <c r="Z626" s="3" t="s">
        <v>173</v>
      </c>
      <c r="AA626" s="3" t="s">
        <v>173</v>
      </c>
      <c r="AB626" s="261" t="s">
        <v>1423</v>
      </c>
    </row>
    <row r="627" spans="1:28" ht="13.9" customHeight="1">
      <c r="A627" s="2" t="s">
        <v>1442</v>
      </c>
      <c r="B627" s="2" t="s">
        <v>1443</v>
      </c>
      <c r="C627" s="3" t="s">
        <v>171</v>
      </c>
      <c r="D627" s="3" t="s">
        <v>171</v>
      </c>
      <c r="E627" s="4" t="s">
        <v>178</v>
      </c>
      <c r="F627" s="4" t="s">
        <v>178</v>
      </c>
      <c r="G627" s="10" t="s">
        <v>173</v>
      </c>
      <c r="H627" s="17" t="str">
        <f t="shared" si="37"/>
        <v>NITI</v>
      </c>
      <c r="I627" s="2"/>
      <c r="J627" s="11" t="s">
        <v>173</v>
      </c>
      <c r="K627" s="18" t="str">
        <f t="shared" si="38"/>
        <v>NITI, NV</v>
      </c>
      <c r="L627" s="16" t="s">
        <v>173</v>
      </c>
      <c r="M627" s="20" t="str">
        <f t="shared" si="39"/>
        <v>NITI, NV</v>
      </c>
      <c r="N627" s="8" t="str">
        <f t="shared" si="36"/>
        <v>NITI, NV</v>
      </c>
      <c r="O627" s="2"/>
      <c r="P627" s="3">
        <v>238000</v>
      </c>
      <c r="Q627" s="3" t="s">
        <v>173</v>
      </c>
      <c r="R627" s="3">
        <v>12.5</v>
      </c>
      <c r="S627" s="3" t="s">
        <v>173</v>
      </c>
      <c r="T627" s="2"/>
      <c r="U627" s="3" t="s">
        <v>173</v>
      </c>
      <c r="V627" s="2"/>
      <c r="W627" s="3" t="s">
        <v>173</v>
      </c>
      <c r="X627" s="2"/>
      <c r="Y627" s="3" t="s">
        <v>171</v>
      </c>
      <c r="Z627" s="3" t="s">
        <v>173</v>
      </c>
      <c r="AA627" s="3" t="s">
        <v>173</v>
      </c>
      <c r="AB627" s="261" t="s">
        <v>1423</v>
      </c>
    </row>
    <row r="628" spans="1:28" ht="13.9" customHeight="1">
      <c r="A628" s="2" t="s">
        <v>1444</v>
      </c>
      <c r="B628" s="2" t="s">
        <v>1445</v>
      </c>
      <c r="C628" s="3" t="s">
        <v>171</v>
      </c>
      <c r="D628" s="3" t="s">
        <v>171</v>
      </c>
      <c r="E628" s="4" t="s">
        <v>178</v>
      </c>
      <c r="F628" s="4" t="s">
        <v>178</v>
      </c>
      <c r="G628" s="10" t="s">
        <v>173</v>
      </c>
      <c r="H628" s="17" t="str">
        <f t="shared" si="37"/>
        <v>NITI</v>
      </c>
      <c r="I628" s="2"/>
      <c r="J628" s="11" t="s">
        <v>173</v>
      </c>
      <c r="K628" s="18" t="str">
        <f t="shared" si="38"/>
        <v>NITI, NV</v>
      </c>
      <c r="L628" s="16" t="s">
        <v>173</v>
      </c>
      <c r="M628" s="20" t="str">
        <f t="shared" si="39"/>
        <v>NITI, NV</v>
      </c>
      <c r="N628" s="8" t="str">
        <f t="shared" si="36"/>
        <v>NITI, NV</v>
      </c>
      <c r="O628" s="2"/>
      <c r="P628" s="3">
        <v>619</v>
      </c>
      <c r="Q628" s="3">
        <v>2.65E-5</v>
      </c>
      <c r="R628" s="3">
        <v>12.5</v>
      </c>
      <c r="S628" s="3" t="s">
        <v>173</v>
      </c>
      <c r="T628" s="2"/>
      <c r="U628" s="3" t="s">
        <v>173</v>
      </c>
      <c r="V628" s="2"/>
      <c r="W628" s="3" t="s">
        <v>173</v>
      </c>
      <c r="X628" s="2"/>
      <c r="Y628" s="3" t="s">
        <v>171</v>
      </c>
      <c r="Z628" s="3" t="s">
        <v>173</v>
      </c>
      <c r="AA628" s="3" t="s">
        <v>173</v>
      </c>
      <c r="AB628" s="261" t="s">
        <v>1423</v>
      </c>
    </row>
    <row r="629" spans="1:28" ht="13.9" customHeight="1">
      <c r="A629" s="2" t="s">
        <v>1446</v>
      </c>
      <c r="B629" s="2" t="s">
        <v>1447</v>
      </c>
      <c r="C629" s="3" t="s">
        <v>171</v>
      </c>
      <c r="D629" s="3" t="s">
        <v>171</v>
      </c>
      <c r="E629" s="4" t="s">
        <v>178</v>
      </c>
      <c r="F629" s="4" t="s">
        <v>178</v>
      </c>
      <c r="G629" s="10" t="s">
        <v>173</v>
      </c>
      <c r="H629" s="17" t="str">
        <f t="shared" si="37"/>
        <v>NITI</v>
      </c>
      <c r="I629" s="2"/>
      <c r="J629" s="11" t="s">
        <v>173</v>
      </c>
      <c r="K629" s="18" t="str">
        <f t="shared" si="38"/>
        <v>NITI, NV</v>
      </c>
      <c r="L629" s="16" t="s">
        <v>173</v>
      </c>
      <c r="M629" s="20" t="str">
        <f t="shared" si="39"/>
        <v>NITI, NV</v>
      </c>
      <c r="N629" s="8" t="str">
        <f t="shared" si="36"/>
        <v>NITI, NV</v>
      </c>
      <c r="O629" s="2"/>
      <c r="P629" s="3">
        <v>17500</v>
      </c>
      <c r="Q629" s="3">
        <v>12100</v>
      </c>
      <c r="R629" s="3">
        <v>12.5</v>
      </c>
      <c r="S629" s="3" t="s">
        <v>173</v>
      </c>
      <c r="T629" s="2"/>
      <c r="U629" s="3" t="s">
        <v>173</v>
      </c>
      <c r="V629" s="2"/>
      <c r="W629" s="3" t="s">
        <v>173</v>
      </c>
      <c r="X629" s="2"/>
      <c r="Y629" s="3" t="s">
        <v>171</v>
      </c>
      <c r="Z629" s="3" t="s">
        <v>173</v>
      </c>
      <c r="AA629" s="3" t="s">
        <v>173</v>
      </c>
      <c r="AB629" s="261" t="s">
        <v>1423</v>
      </c>
    </row>
    <row r="630" spans="1:28" ht="13.9" customHeight="1">
      <c r="A630" s="2" t="s">
        <v>1448</v>
      </c>
      <c r="B630" s="2" t="s">
        <v>1449</v>
      </c>
      <c r="C630" s="3" t="s">
        <v>171</v>
      </c>
      <c r="D630" s="3" t="s">
        <v>171</v>
      </c>
      <c r="E630" s="4" t="s">
        <v>178</v>
      </c>
      <c r="F630" s="4" t="s">
        <v>178</v>
      </c>
      <c r="G630" s="10" t="s">
        <v>173</v>
      </c>
      <c r="H630" s="17" t="str">
        <f t="shared" si="37"/>
        <v>NITI</v>
      </c>
      <c r="I630" s="2"/>
      <c r="J630" s="11" t="s">
        <v>173</v>
      </c>
      <c r="K630" s="18" t="str">
        <f t="shared" si="38"/>
        <v>NITI, NV</v>
      </c>
      <c r="L630" s="16" t="s">
        <v>173</v>
      </c>
      <c r="M630" s="20" t="str">
        <f t="shared" si="39"/>
        <v>NITI, NV</v>
      </c>
      <c r="N630" s="8" t="str">
        <f t="shared" si="36"/>
        <v>NITI, NV</v>
      </c>
      <c r="O630" s="2"/>
      <c r="P630" s="3">
        <v>17600</v>
      </c>
      <c r="Q630" s="3">
        <v>12100</v>
      </c>
      <c r="R630" s="3">
        <v>12.5</v>
      </c>
      <c r="S630" s="3" t="s">
        <v>173</v>
      </c>
      <c r="T630" s="2"/>
      <c r="U630" s="3" t="s">
        <v>173</v>
      </c>
      <c r="V630" s="2"/>
      <c r="W630" s="3" t="s">
        <v>173</v>
      </c>
      <c r="X630" s="2"/>
      <c r="Y630" s="3" t="s">
        <v>171</v>
      </c>
      <c r="Z630" s="3" t="s">
        <v>173</v>
      </c>
      <c r="AA630" s="3" t="s">
        <v>173</v>
      </c>
      <c r="AB630" s="261" t="s">
        <v>1423</v>
      </c>
    </row>
    <row r="631" spans="1:28" ht="13.9" customHeight="1">
      <c r="A631" s="2" t="s">
        <v>1450</v>
      </c>
      <c r="B631" s="2" t="s">
        <v>1451</v>
      </c>
      <c r="C631" s="3" t="s">
        <v>171</v>
      </c>
      <c r="D631" s="3" t="s">
        <v>171</v>
      </c>
      <c r="E631" s="4" t="s">
        <v>178</v>
      </c>
      <c r="F631" s="4" t="s">
        <v>178</v>
      </c>
      <c r="G631" s="10" t="s">
        <v>173</v>
      </c>
      <c r="H631" s="17" t="str">
        <f t="shared" si="37"/>
        <v>NITI</v>
      </c>
      <c r="I631" s="2"/>
      <c r="J631" s="11" t="s">
        <v>173</v>
      </c>
      <c r="K631" s="18" t="str">
        <f t="shared" si="38"/>
        <v>NITI, NV</v>
      </c>
      <c r="L631" s="16" t="s">
        <v>173</v>
      </c>
      <c r="M631" s="20" t="str">
        <f t="shared" si="39"/>
        <v>NITI, NV</v>
      </c>
      <c r="N631" s="8" t="str">
        <f t="shared" si="36"/>
        <v>NITI, NV</v>
      </c>
      <c r="O631" s="2"/>
      <c r="P631" s="3">
        <v>666000</v>
      </c>
      <c r="Q631" s="3">
        <v>1390000</v>
      </c>
      <c r="R631" s="3">
        <v>12.5</v>
      </c>
      <c r="S631" s="3" t="s">
        <v>173</v>
      </c>
      <c r="T631" s="2"/>
      <c r="U631" s="3" t="s">
        <v>173</v>
      </c>
      <c r="V631" s="2"/>
      <c r="W631" s="3" t="s">
        <v>173</v>
      </c>
      <c r="X631" s="2"/>
      <c r="Y631" s="3" t="s">
        <v>171</v>
      </c>
      <c r="Z631" s="3" t="s">
        <v>173</v>
      </c>
      <c r="AA631" s="3" t="s">
        <v>173</v>
      </c>
      <c r="AB631" s="261" t="s">
        <v>1423</v>
      </c>
    </row>
    <row r="632" spans="1:28" ht="13.9" customHeight="1">
      <c r="A632" s="2" t="s">
        <v>1452</v>
      </c>
      <c r="B632" s="2" t="s">
        <v>1453</v>
      </c>
      <c r="C632" s="3" t="s">
        <v>171</v>
      </c>
      <c r="D632" s="3" t="s">
        <v>171</v>
      </c>
      <c r="E632" s="4" t="s">
        <v>178</v>
      </c>
      <c r="F632" s="4" t="s">
        <v>178</v>
      </c>
      <c r="G632" s="10" t="s">
        <v>173</v>
      </c>
      <c r="H632" s="17" t="str">
        <f t="shared" si="37"/>
        <v>NITI</v>
      </c>
      <c r="I632" s="2"/>
      <c r="J632" s="11" t="s">
        <v>173</v>
      </c>
      <c r="K632" s="18" t="str">
        <f t="shared" si="38"/>
        <v>NITI, NV</v>
      </c>
      <c r="L632" s="16" t="s">
        <v>173</v>
      </c>
      <c r="M632" s="20" t="str">
        <f t="shared" si="39"/>
        <v>NITI, NV</v>
      </c>
      <c r="N632" s="8" t="str">
        <f t="shared" si="36"/>
        <v>NITI, NV</v>
      </c>
      <c r="O632" s="2"/>
      <c r="P632" s="3">
        <v>669000</v>
      </c>
      <c r="Q632" s="3">
        <v>1390000</v>
      </c>
      <c r="R632" s="3">
        <v>12.5</v>
      </c>
      <c r="S632" s="3" t="s">
        <v>173</v>
      </c>
      <c r="T632" s="2"/>
      <c r="U632" s="3" t="s">
        <v>173</v>
      </c>
      <c r="V632" s="2"/>
      <c r="W632" s="3" t="s">
        <v>173</v>
      </c>
      <c r="X632" s="2"/>
      <c r="Y632" s="3" t="s">
        <v>171</v>
      </c>
      <c r="Z632" s="3" t="s">
        <v>173</v>
      </c>
      <c r="AA632" s="3" t="s">
        <v>173</v>
      </c>
      <c r="AB632" s="261" t="s">
        <v>1423</v>
      </c>
    </row>
    <row r="633" spans="1:28" ht="13.9" customHeight="1">
      <c r="A633" s="2" t="s">
        <v>1454</v>
      </c>
      <c r="B633" s="2" t="s">
        <v>1455</v>
      </c>
      <c r="C633" s="3" t="s">
        <v>170</v>
      </c>
      <c r="D633" s="3" t="s">
        <v>171</v>
      </c>
      <c r="E633" s="4" t="s">
        <v>172</v>
      </c>
      <c r="F633" s="4" t="s">
        <v>172</v>
      </c>
      <c r="G633" s="10" t="s">
        <v>173</v>
      </c>
      <c r="H633" s="17" t="str">
        <f t="shared" si="37"/>
        <v>NITI</v>
      </c>
      <c r="I633" s="2"/>
      <c r="J633" s="11" t="s">
        <v>173</v>
      </c>
      <c r="K633" s="18" t="str">
        <f t="shared" si="38"/>
        <v>NITI</v>
      </c>
      <c r="L633" s="16" t="s">
        <v>173</v>
      </c>
      <c r="M633" s="20" t="str">
        <f t="shared" si="39"/>
        <v>NITI</v>
      </c>
      <c r="N633" s="8" t="str">
        <f t="shared" si="36"/>
        <v>NITI</v>
      </c>
      <c r="O633" s="2"/>
      <c r="P633" s="3">
        <v>353000000</v>
      </c>
      <c r="Q633" s="3">
        <v>92700000</v>
      </c>
      <c r="R633" s="3">
        <v>12.5</v>
      </c>
      <c r="S633" s="3" t="s">
        <v>173</v>
      </c>
      <c r="T633" s="2"/>
      <c r="U633" s="3" t="s">
        <v>173</v>
      </c>
      <c r="V633" s="2"/>
      <c r="W633" s="3" t="s">
        <v>173</v>
      </c>
      <c r="X633" s="2"/>
      <c r="Y633" s="3" t="s">
        <v>171</v>
      </c>
      <c r="Z633" s="3" t="s">
        <v>173</v>
      </c>
      <c r="AA633" s="3" t="s">
        <v>173</v>
      </c>
      <c r="AB633" s="261" t="s">
        <v>1423</v>
      </c>
    </row>
    <row r="634" spans="1:28" ht="13.9" customHeight="1">
      <c r="A634" s="2" t="s">
        <v>1456</v>
      </c>
      <c r="B634" s="2" t="s">
        <v>1457</v>
      </c>
      <c r="C634" s="3" t="s">
        <v>171</v>
      </c>
      <c r="D634" s="3" t="s">
        <v>171</v>
      </c>
      <c r="E634" s="4" t="s">
        <v>178</v>
      </c>
      <c r="F634" s="4" t="s">
        <v>178</v>
      </c>
      <c r="G634" s="10" t="s">
        <v>173</v>
      </c>
      <c r="H634" s="17" t="str">
        <f t="shared" si="37"/>
        <v>NITI</v>
      </c>
      <c r="I634" s="2"/>
      <c r="J634" s="11" t="s">
        <v>173</v>
      </c>
      <c r="K634" s="18" t="str">
        <f t="shared" si="38"/>
        <v>NITI, NV</v>
      </c>
      <c r="L634" s="16" t="s">
        <v>173</v>
      </c>
      <c r="M634" s="20" t="str">
        <f t="shared" si="39"/>
        <v>NITI, NV</v>
      </c>
      <c r="N634" s="8" t="str">
        <f t="shared" si="36"/>
        <v>NITI, NV</v>
      </c>
      <c r="O634" s="2"/>
      <c r="P634" s="3">
        <v>16300</v>
      </c>
      <c r="Q634" s="3">
        <v>4.2900000000000004E-3</v>
      </c>
      <c r="R634" s="3">
        <v>12.5</v>
      </c>
      <c r="S634" s="3" t="s">
        <v>173</v>
      </c>
      <c r="T634" s="2"/>
      <c r="U634" s="3" t="s">
        <v>173</v>
      </c>
      <c r="V634" s="2"/>
      <c r="W634" s="3" t="s">
        <v>173</v>
      </c>
      <c r="X634" s="2"/>
      <c r="Y634" s="3" t="s">
        <v>171</v>
      </c>
      <c r="Z634" s="3" t="s">
        <v>173</v>
      </c>
      <c r="AA634" s="3" t="s">
        <v>173</v>
      </c>
      <c r="AB634" s="261" t="s">
        <v>1423</v>
      </c>
    </row>
    <row r="635" spans="1:28" ht="13.9" customHeight="1">
      <c r="A635" s="2" t="s">
        <v>1458</v>
      </c>
      <c r="B635" s="2" t="s">
        <v>1459</v>
      </c>
      <c r="C635" s="3" t="s">
        <v>171</v>
      </c>
      <c r="D635" s="3" t="s">
        <v>171</v>
      </c>
      <c r="E635" s="4" t="s">
        <v>178</v>
      </c>
      <c r="F635" s="4" t="s">
        <v>178</v>
      </c>
      <c r="G635" s="10" t="s">
        <v>173</v>
      </c>
      <c r="H635" s="17" t="str">
        <f t="shared" si="37"/>
        <v>NITI</v>
      </c>
      <c r="I635" s="2"/>
      <c r="J635" s="11" t="s">
        <v>173</v>
      </c>
      <c r="K635" s="18" t="str">
        <f t="shared" si="38"/>
        <v>NITI, NV</v>
      </c>
      <c r="L635" s="16" t="s">
        <v>173</v>
      </c>
      <c r="M635" s="20" t="str">
        <f t="shared" si="39"/>
        <v>NITI, NV</v>
      </c>
      <c r="N635" s="8" t="str">
        <f t="shared" si="36"/>
        <v>NITI, NV</v>
      </c>
      <c r="O635" s="2"/>
      <c r="P635" s="3">
        <v>22500</v>
      </c>
      <c r="Q635" s="3">
        <v>1.24</v>
      </c>
      <c r="R635" s="3">
        <v>12.5</v>
      </c>
      <c r="S635" s="3" t="s">
        <v>173</v>
      </c>
      <c r="T635" s="2"/>
      <c r="U635" s="3" t="s">
        <v>173</v>
      </c>
      <c r="V635" s="2"/>
      <c r="W635" s="3" t="s">
        <v>173</v>
      </c>
      <c r="X635" s="2"/>
      <c r="Y635" s="3" t="s">
        <v>171</v>
      </c>
      <c r="Z635" s="3" t="s">
        <v>173</v>
      </c>
      <c r="AA635" s="3" t="s">
        <v>173</v>
      </c>
      <c r="AB635" s="261" t="s">
        <v>1423</v>
      </c>
    </row>
    <row r="636" spans="1:28" ht="13.9" customHeight="1">
      <c r="A636" s="2" t="s">
        <v>1460</v>
      </c>
      <c r="B636" s="2" t="s">
        <v>1461</v>
      </c>
      <c r="C636" s="3" t="s">
        <v>171</v>
      </c>
      <c r="D636" s="3" t="s">
        <v>171</v>
      </c>
      <c r="E636" s="4" t="s">
        <v>178</v>
      </c>
      <c r="F636" s="4" t="s">
        <v>178</v>
      </c>
      <c r="G636" s="10" t="s">
        <v>173</v>
      </c>
      <c r="H636" s="17" t="str">
        <f t="shared" si="37"/>
        <v>NITI</v>
      </c>
      <c r="I636" s="2"/>
      <c r="J636" s="11" t="s">
        <v>173</v>
      </c>
      <c r="K636" s="18" t="str">
        <f t="shared" si="38"/>
        <v>NITI, NV</v>
      </c>
      <c r="L636" s="16" t="s">
        <v>173</v>
      </c>
      <c r="M636" s="20" t="str">
        <f t="shared" si="39"/>
        <v>NITI, NV</v>
      </c>
      <c r="N636" s="8" t="str">
        <f t="shared" si="36"/>
        <v>NITI, NV</v>
      </c>
      <c r="O636" s="2"/>
      <c r="P636" s="3">
        <v>0.45900000000000002</v>
      </c>
      <c r="Q636" s="3">
        <v>0.45900000000000002</v>
      </c>
      <c r="R636" s="3">
        <v>12.5</v>
      </c>
      <c r="S636" s="3" t="s">
        <v>173</v>
      </c>
      <c r="T636" s="2"/>
      <c r="U636" s="3" t="s">
        <v>173</v>
      </c>
      <c r="V636" s="2"/>
      <c r="W636" s="3" t="s">
        <v>173</v>
      </c>
      <c r="X636" s="2"/>
      <c r="Y636" s="3" t="s">
        <v>171</v>
      </c>
      <c r="Z636" s="3" t="s">
        <v>173</v>
      </c>
      <c r="AA636" s="3" t="s">
        <v>173</v>
      </c>
    </row>
    <row r="637" spans="1:28" ht="13.9" customHeight="1">
      <c r="A637" s="2" t="s">
        <v>1462</v>
      </c>
      <c r="B637" s="2" t="s">
        <v>1463</v>
      </c>
      <c r="C637" s="3" t="s">
        <v>171</v>
      </c>
      <c r="D637" s="3" t="s">
        <v>170</v>
      </c>
      <c r="E637" s="4" t="s">
        <v>178</v>
      </c>
      <c r="F637" s="4" t="s">
        <v>178</v>
      </c>
      <c r="G637" s="10">
        <v>2.0899999999999998E-3</v>
      </c>
      <c r="H637" s="17">
        <f t="shared" si="37"/>
        <v>2.0999999999999999E-3</v>
      </c>
      <c r="I637" s="2"/>
      <c r="J637" s="11" t="s">
        <v>173</v>
      </c>
      <c r="K637" s="18" t="str">
        <f t="shared" si="38"/>
        <v>NV</v>
      </c>
      <c r="L637" s="16" t="s">
        <v>173</v>
      </c>
      <c r="M637" s="20" t="str">
        <f t="shared" si="39"/>
        <v>NV</v>
      </c>
      <c r="N637" s="8" t="str">
        <f t="shared" si="36"/>
        <v>NV</v>
      </c>
      <c r="O637" s="2"/>
      <c r="P637" s="3">
        <v>7.1199999999999999E-2</v>
      </c>
      <c r="Q637" s="3">
        <v>5.9700000000000003E-2</v>
      </c>
      <c r="R637" s="3">
        <v>12.5</v>
      </c>
      <c r="S637" s="3" t="s">
        <v>173</v>
      </c>
      <c r="T637" s="2"/>
      <c r="U637" s="3" t="s">
        <v>173</v>
      </c>
      <c r="V637" s="2"/>
      <c r="W637" s="3">
        <v>1.9999999999999999E-6</v>
      </c>
      <c r="X637" s="3" t="s">
        <v>191</v>
      </c>
      <c r="Y637" s="3" t="s">
        <v>171</v>
      </c>
      <c r="Z637" s="3" t="s">
        <v>173</v>
      </c>
      <c r="AA637" s="3">
        <v>2.0899999999999998E-3</v>
      </c>
      <c r="AB637" s="261" t="s">
        <v>175</v>
      </c>
    </row>
    <row r="638" spans="1:28" ht="13.9" customHeight="1">
      <c r="A638" s="2" t="s">
        <v>1464</v>
      </c>
      <c r="B638" s="2" t="s">
        <v>1465</v>
      </c>
      <c r="C638" s="3" t="s">
        <v>171</v>
      </c>
      <c r="D638" s="3" t="s">
        <v>170</v>
      </c>
      <c r="E638" s="4" t="s">
        <v>178</v>
      </c>
      <c r="F638" s="4" t="s">
        <v>178</v>
      </c>
      <c r="G638" s="10">
        <v>4.46</v>
      </c>
      <c r="H638" s="17">
        <f t="shared" si="37"/>
        <v>4.5</v>
      </c>
      <c r="I638" s="2"/>
      <c r="J638" s="11" t="s">
        <v>173</v>
      </c>
      <c r="K638" s="18" t="str">
        <f t="shared" si="38"/>
        <v>NV</v>
      </c>
      <c r="L638" s="16" t="s">
        <v>173</v>
      </c>
      <c r="M638" s="20" t="str">
        <f t="shared" si="39"/>
        <v>NV</v>
      </c>
      <c r="N638" s="8" t="str">
        <f t="shared" si="36"/>
        <v>NV</v>
      </c>
      <c r="O638" s="2"/>
      <c r="P638" s="3">
        <v>6.67</v>
      </c>
      <c r="Q638" s="3">
        <v>6.67</v>
      </c>
      <c r="R638" s="3">
        <v>12.5</v>
      </c>
      <c r="S638" s="3" t="s">
        <v>173</v>
      </c>
      <c r="T638" s="2"/>
      <c r="U638" s="3">
        <v>6.3E-7</v>
      </c>
      <c r="V638" s="3" t="s">
        <v>199</v>
      </c>
      <c r="W638" s="3" t="s">
        <v>173</v>
      </c>
      <c r="X638" s="2"/>
      <c r="Y638" s="3" t="s">
        <v>171</v>
      </c>
      <c r="Z638" s="3">
        <v>4.46</v>
      </c>
      <c r="AA638" s="3" t="s">
        <v>173</v>
      </c>
    </row>
    <row r="639" spans="1:28" ht="13.9" customHeight="1">
      <c r="A639" s="2" t="s">
        <v>1466</v>
      </c>
      <c r="B639" s="2" t="s">
        <v>1467</v>
      </c>
      <c r="C639" s="3" t="s">
        <v>171</v>
      </c>
      <c r="D639" s="3" t="s">
        <v>171</v>
      </c>
      <c r="E639" s="4" t="s">
        <v>178</v>
      </c>
      <c r="F639" s="4" t="s">
        <v>178</v>
      </c>
      <c r="G639" s="10" t="s">
        <v>173</v>
      </c>
      <c r="H639" s="17" t="str">
        <f t="shared" si="37"/>
        <v>NITI</v>
      </c>
      <c r="I639" s="2"/>
      <c r="J639" s="11" t="s">
        <v>173</v>
      </c>
      <c r="K639" s="18" t="str">
        <f t="shared" si="38"/>
        <v>NITI, NV</v>
      </c>
      <c r="L639" s="16" t="s">
        <v>173</v>
      </c>
      <c r="M639" s="20" t="str">
        <f t="shared" si="39"/>
        <v>NITI, NV</v>
      </c>
      <c r="N639" s="8" t="str">
        <f t="shared" si="36"/>
        <v>NITI, NV</v>
      </c>
      <c r="O639" s="2"/>
      <c r="P639" s="3">
        <v>1.6200000000000001E-4</v>
      </c>
      <c r="Q639" s="3">
        <v>1.6200000000000001E-4</v>
      </c>
      <c r="R639" s="3">
        <v>12.5</v>
      </c>
      <c r="S639" s="3" t="s">
        <v>173</v>
      </c>
      <c r="T639" s="2"/>
      <c r="U639" s="3" t="s">
        <v>173</v>
      </c>
      <c r="V639" s="2"/>
      <c r="W639" s="3" t="s">
        <v>173</v>
      </c>
      <c r="X639" s="2"/>
      <c r="Y639" s="3" t="s">
        <v>171</v>
      </c>
      <c r="Z639" s="3" t="s">
        <v>173</v>
      </c>
      <c r="AA639" s="3" t="s">
        <v>173</v>
      </c>
    </row>
    <row r="640" spans="1:28" ht="13.9" customHeight="1">
      <c r="A640" s="2" t="s">
        <v>1468</v>
      </c>
      <c r="B640" s="2" t="s">
        <v>1469</v>
      </c>
      <c r="C640" s="3" t="s">
        <v>171</v>
      </c>
      <c r="D640" s="3" t="s">
        <v>170</v>
      </c>
      <c r="E640" s="4" t="s">
        <v>178</v>
      </c>
      <c r="F640" s="4" t="s">
        <v>178</v>
      </c>
      <c r="G640" s="10">
        <v>209</v>
      </c>
      <c r="H640" s="17">
        <f t="shared" si="37"/>
        <v>210</v>
      </c>
      <c r="I640" s="2"/>
      <c r="J640" s="11" t="s">
        <v>173</v>
      </c>
      <c r="K640" s="18" t="str">
        <f t="shared" si="38"/>
        <v>NV</v>
      </c>
      <c r="L640" s="16" t="s">
        <v>173</v>
      </c>
      <c r="M640" s="20" t="str">
        <f t="shared" si="39"/>
        <v>NV</v>
      </c>
      <c r="N640" s="8" t="str">
        <f t="shared" si="36"/>
        <v>NV</v>
      </c>
      <c r="O640" s="2"/>
      <c r="P640" s="3">
        <v>1770000</v>
      </c>
      <c r="Q640" s="3">
        <v>440000</v>
      </c>
      <c r="R640" s="3">
        <v>12.5</v>
      </c>
      <c r="S640" s="3">
        <v>1.8</v>
      </c>
      <c r="T640" s="3" t="s">
        <v>183</v>
      </c>
      <c r="U640" s="3" t="s">
        <v>173</v>
      </c>
      <c r="V640" s="2"/>
      <c r="W640" s="3">
        <v>0.2</v>
      </c>
      <c r="X640" s="3" t="s">
        <v>199</v>
      </c>
      <c r="Y640" s="3" t="s">
        <v>171</v>
      </c>
      <c r="Z640" s="3" t="s">
        <v>173</v>
      </c>
      <c r="AA640" s="3">
        <v>209</v>
      </c>
    </row>
    <row r="641" spans="1:27" ht="13.9" customHeight="1">
      <c r="A641" s="2" t="s">
        <v>1470</v>
      </c>
      <c r="B641" s="2" t="s">
        <v>1471</v>
      </c>
      <c r="C641" s="3" t="s">
        <v>171</v>
      </c>
      <c r="D641" s="3" t="s">
        <v>171</v>
      </c>
      <c r="E641" s="4" t="s">
        <v>178</v>
      </c>
      <c r="F641" s="4" t="s">
        <v>178</v>
      </c>
      <c r="G641" s="10" t="s">
        <v>173</v>
      </c>
      <c r="H641" s="17" t="str">
        <f t="shared" si="37"/>
        <v>NITI</v>
      </c>
      <c r="I641" s="2"/>
      <c r="J641" s="11" t="s">
        <v>173</v>
      </c>
      <c r="K641" s="18" t="str">
        <f t="shared" si="38"/>
        <v>NITI, NV</v>
      </c>
      <c r="L641" s="16" t="s">
        <v>173</v>
      </c>
      <c r="M641" s="20" t="str">
        <f t="shared" si="39"/>
        <v>NITI, NV</v>
      </c>
      <c r="N641" s="8" t="str">
        <f t="shared" si="36"/>
        <v>NITI, NV</v>
      </c>
      <c r="O641" s="2"/>
      <c r="P641" s="3">
        <v>236</v>
      </c>
      <c r="Q641" s="3">
        <v>109</v>
      </c>
      <c r="R641" s="3">
        <v>12.5</v>
      </c>
      <c r="S641" s="3" t="s">
        <v>173</v>
      </c>
      <c r="T641" s="2"/>
      <c r="U641" s="3" t="s">
        <v>173</v>
      </c>
      <c r="V641" s="2"/>
      <c r="W641" s="3" t="s">
        <v>173</v>
      </c>
      <c r="X641" s="2"/>
      <c r="Y641" s="3" t="s">
        <v>171</v>
      </c>
      <c r="Z641" s="3" t="s">
        <v>173</v>
      </c>
      <c r="AA641" s="3" t="s">
        <v>173</v>
      </c>
    </row>
    <row r="642" spans="1:27" ht="13.9" customHeight="1">
      <c r="A642" s="2" t="s">
        <v>1472</v>
      </c>
      <c r="B642" s="2" t="s">
        <v>1473</v>
      </c>
      <c r="C642" s="3" t="s">
        <v>171</v>
      </c>
      <c r="D642" s="3" t="s">
        <v>171</v>
      </c>
      <c r="E642" s="4" t="s">
        <v>178</v>
      </c>
      <c r="F642" s="4" t="s">
        <v>178</v>
      </c>
      <c r="G642" s="10" t="s">
        <v>173</v>
      </c>
      <c r="H642" s="17" t="str">
        <f t="shared" si="37"/>
        <v>NITI</v>
      </c>
      <c r="I642" s="2"/>
      <c r="J642" s="11" t="s">
        <v>173</v>
      </c>
      <c r="K642" s="18" t="str">
        <f t="shared" si="38"/>
        <v>NITI, NV</v>
      </c>
      <c r="L642" s="16" t="s">
        <v>173</v>
      </c>
      <c r="M642" s="20" t="str">
        <f t="shared" si="39"/>
        <v>NITI, NV</v>
      </c>
      <c r="N642" s="8" t="str">
        <f t="shared" si="36"/>
        <v>NITI, NV</v>
      </c>
      <c r="O642" s="2"/>
      <c r="P642" s="3">
        <v>9.5399999999999991</v>
      </c>
      <c r="Q642" s="3">
        <v>1.82</v>
      </c>
      <c r="R642" s="3">
        <v>12.5</v>
      </c>
      <c r="S642" s="3" t="s">
        <v>173</v>
      </c>
      <c r="T642" s="2"/>
      <c r="U642" s="3" t="s">
        <v>173</v>
      </c>
      <c r="V642" s="2"/>
      <c r="W642" s="3" t="s">
        <v>173</v>
      </c>
      <c r="X642" s="2"/>
      <c r="Y642" s="3" t="s">
        <v>171</v>
      </c>
      <c r="Z642" s="3" t="s">
        <v>173</v>
      </c>
      <c r="AA642" s="3" t="s">
        <v>173</v>
      </c>
    </row>
    <row r="643" spans="1:27" ht="13.9" customHeight="1">
      <c r="A643" s="2" t="s">
        <v>1474</v>
      </c>
      <c r="B643" s="2" t="s">
        <v>1475</v>
      </c>
      <c r="C643" s="3" t="s">
        <v>170</v>
      </c>
      <c r="D643" s="3" t="s">
        <v>171</v>
      </c>
      <c r="E643" s="4" t="s">
        <v>172</v>
      </c>
      <c r="F643" s="4" t="s">
        <v>172</v>
      </c>
      <c r="G643" s="10" t="s">
        <v>173</v>
      </c>
      <c r="H643" s="17" t="str">
        <f t="shared" si="37"/>
        <v>NITI</v>
      </c>
      <c r="I643" s="2"/>
      <c r="J643" s="11" t="s">
        <v>173</v>
      </c>
      <c r="K643" s="18" t="str">
        <f t="shared" si="38"/>
        <v>NITI</v>
      </c>
      <c r="L643" s="16" t="s">
        <v>173</v>
      </c>
      <c r="M643" s="20" t="str">
        <f t="shared" si="39"/>
        <v>NITI</v>
      </c>
      <c r="N643" s="8" t="str">
        <f t="shared" si="36"/>
        <v>NITI</v>
      </c>
      <c r="O643" s="2"/>
      <c r="P643" s="3">
        <v>10900000</v>
      </c>
      <c r="Q643" s="3">
        <v>10900000</v>
      </c>
      <c r="R643" s="3">
        <v>12.5</v>
      </c>
      <c r="S643" s="3" t="s">
        <v>173</v>
      </c>
      <c r="T643" s="2"/>
      <c r="U643" s="3" t="s">
        <v>173</v>
      </c>
      <c r="V643" s="2"/>
      <c r="W643" s="3" t="s">
        <v>173</v>
      </c>
      <c r="X643" s="2"/>
      <c r="Y643" s="3" t="s">
        <v>171</v>
      </c>
      <c r="Z643" s="3" t="s">
        <v>173</v>
      </c>
      <c r="AA643" s="3" t="s">
        <v>173</v>
      </c>
    </row>
    <row r="644" spans="1:27" ht="13.9" customHeight="1">
      <c r="A644" s="2" t="s">
        <v>1476</v>
      </c>
      <c r="B644" s="2" t="s">
        <v>1477</v>
      </c>
      <c r="C644" s="3" t="s">
        <v>171</v>
      </c>
      <c r="D644" s="3" t="s">
        <v>171</v>
      </c>
      <c r="E644" s="4" t="s">
        <v>178</v>
      </c>
      <c r="F644" s="4" t="s">
        <v>178</v>
      </c>
      <c r="G644" s="10" t="s">
        <v>173</v>
      </c>
      <c r="H644" s="17" t="str">
        <f t="shared" si="37"/>
        <v>NITI</v>
      </c>
      <c r="I644" s="2"/>
      <c r="J644" s="11" t="s">
        <v>173</v>
      </c>
      <c r="K644" s="18" t="str">
        <f t="shared" si="38"/>
        <v>NITI, NV</v>
      </c>
      <c r="L644" s="16" t="s">
        <v>173</v>
      </c>
      <c r="M644" s="20" t="str">
        <f t="shared" si="39"/>
        <v>NITI, NV</v>
      </c>
      <c r="N644" s="8" t="str">
        <f t="shared" si="36"/>
        <v>NITI, NV</v>
      </c>
      <c r="O644" s="2"/>
      <c r="P644" s="3">
        <v>12200</v>
      </c>
      <c r="Q644" s="3">
        <v>3480</v>
      </c>
      <c r="R644" s="3">
        <v>12.5</v>
      </c>
      <c r="S644" s="3">
        <v>1.3</v>
      </c>
      <c r="T644" s="3" t="s">
        <v>174</v>
      </c>
      <c r="U644" s="3" t="s">
        <v>173</v>
      </c>
      <c r="V644" s="2"/>
      <c r="W644" s="3" t="s">
        <v>173</v>
      </c>
      <c r="X644" s="2"/>
      <c r="Y644" s="3" t="s">
        <v>171</v>
      </c>
      <c r="Z644" s="3" t="s">
        <v>173</v>
      </c>
      <c r="AA644" s="3" t="s">
        <v>173</v>
      </c>
    </row>
    <row r="645" spans="1:27" ht="13.9" customHeight="1">
      <c r="A645" s="2" t="s">
        <v>1478</v>
      </c>
      <c r="B645" s="2" t="s">
        <v>1479</v>
      </c>
      <c r="C645" s="3" t="s">
        <v>171</v>
      </c>
      <c r="D645" s="3" t="s">
        <v>171</v>
      </c>
      <c r="E645" s="4" t="s">
        <v>178</v>
      </c>
      <c r="F645" s="4" t="s">
        <v>178</v>
      </c>
      <c r="G645" s="10" t="s">
        <v>173</v>
      </c>
      <c r="H645" s="17" t="str">
        <f t="shared" si="37"/>
        <v>NITI</v>
      </c>
      <c r="I645" s="2"/>
      <c r="J645" s="11" t="s">
        <v>173</v>
      </c>
      <c r="K645" s="18" t="str">
        <f t="shared" si="38"/>
        <v>NITI, NV</v>
      </c>
      <c r="L645" s="16" t="s">
        <v>173</v>
      </c>
      <c r="M645" s="20" t="str">
        <f t="shared" si="39"/>
        <v>NITI, NV</v>
      </c>
      <c r="N645" s="8" t="str">
        <f t="shared" ref="N645:N708" si="40">IF(ISNUMBER(M645)=TRUE, M645/H645, M645)</f>
        <v>NITI, NV</v>
      </c>
      <c r="O645" s="2"/>
      <c r="P645" s="3">
        <v>12000</v>
      </c>
      <c r="Q645" s="3">
        <v>3590</v>
      </c>
      <c r="R645" s="3">
        <v>12.5</v>
      </c>
      <c r="S645" s="3">
        <v>1.5</v>
      </c>
      <c r="T645" s="3" t="s">
        <v>183</v>
      </c>
      <c r="U645" s="3" t="s">
        <v>173</v>
      </c>
      <c r="V645" s="2"/>
      <c r="W645" s="3" t="s">
        <v>173</v>
      </c>
      <c r="X645" s="2"/>
      <c r="Y645" s="3" t="s">
        <v>171</v>
      </c>
      <c r="Z645" s="3" t="s">
        <v>173</v>
      </c>
      <c r="AA645" s="3" t="s">
        <v>173</v>
      </c>
    </row>
    <row r="646" spans="1:27" ht="13.9" customHeight="1">
      <c r="A646" s="2" t="s">
        <v>1480</v>
      </c>
      <c r="B646" s="2" t="s">
        <v>1481</v>
      </c>
      <c r="C646" s="3" t="s">
        <v>171</v>
      </c>
      <c r="D646" s="3" t="s">
        <v>171</v>
      </c>
      <c r="E646" s="4" t="s">
        <v>178</v>
      </c>
      <c r="F646" s="4" t="s">
        <v>178</v>
      </c>
      <c r="G646" s="10" t="s">
        <v>173</v>
      </c>
      <c r="H646" s="17" t="str">
        <f t="shared" ref="H646:H709" si="41">IF(ISNUMBER(G646),ROUND(G646,2-(1+INT(LOG10(G646)))),"NITI")</f>
        <v>NITI</v>
      </c>
      <c r="I646" s="2"/>
      <c r="J646" s="11" t="s">
        <v>173</v>
      </c>
      <c r="K646" s="18" t="str">
        <f t="shared" ref="K646:K709" si="42">IF(ISNUMBER(J646),ROUND(J646,2-(1+INT(LOG10(J646)))),IF(AND(NOT($C646="Yes"),$D646="No"), "NITI, NV",IF(AND($C646="Yes",$D646="No"),"NITI","NV")))</f>
        <v>NITI, NV</v>
      </c>
      <c r="L646" s="16" t="s">
        <v>173</v>
      </c>
      <c r="M646" s="20" t="str">
        <f t="shared" ref="M646:M709" si="43">IF(ISNUMBER(L646),ROUND(L646,2-(1+INT(LOG10(L646)))),IF(AND(NOT($C646="Yes"),$D646="No"), "NITI, NV",IF(AND($C646="Yes",$D646="No"),"NITI","NV")))</f>
        <v>NITI, NV</v>
      </c>
      <c r="N646" s="8" t="str">
        <f t="shared" si="40"/>
        <v>NITI, NV</v>
      </c>
      <c r="O646" s="2"/>
      <c r="P646" s="3">
        <v>29100</v>
      </c>
      <c r="Q646" s="3">
        <v>287</v>
      </c>
      <c r="R646" s="3">
        <v>12.5</v>
      </c>
      <c r="S646" s="3">
        <v>1.3</v>
      </c>
      <c r="T646" s="3" t="s">
        <v>174</v>
      </c>
      <c r="U646" s="3" t="s">
        <v>173</v>
      </c>
      <c r="V646" s="2"/>
      <c r="W646" s="3" t="s">
        <v>173</v>
      </c>
      <c r="X646" s="2"/>
      <c r="Y646" s="3" t="s">
        <v>171</v>
      </c>
      <c r="Z646" s="3" t="s">
        <v>173</v>
      </c>
      <c r="AA646" s="3" t="s">
        <v>173</v>
      </c>
    </row>
    <row r="647" spans="1:27" ht="13.9" customHeight="1">
      <c r="A647" s="2" t="s">
        <v>1482</v>
      </c>
      <c r="B647" s="2" t="s">
        <v>1483</v>
      </c>
      <c r="C647" s="3" t="s">
        <v>171</v>
      </c>
      <c r="D647" s="3" t="s">
        <v>171</v>
      </c>
      <c r="E647" s="4" t="s">
        <v>178</v>
      </c>
      <c r="F647" s="4" t="s">
        <v>178</v>
      </c>
      <c r="G647" s="10" t="s">
        <v>173</v>
      </c>
      <c r="H647" s="17" t="str">
        <f t="shared" si="41"/>
        <v>NITI</v>
      </c>
      <c r="I647" s="2"/>
      <c r="J647" s="11" t="s">
        <v>173</v>
      </c>
      <c r="K647" s="18" t="str">
        <f t="shared" si="42"/>
        <v>NITI, NV</v>
      </c>
      <c r="L647" s="16" t="s">
        <v>173</v>
      </c>
      <c r="M647" s="20" t="str">
        <f t="shared" si="43"/>
        <v>NITI, NV</v>
      </c>
      <c r="N647" s="8" t="str">
        <f t="shared" si="40"/>
        <v>NITI, NV</v>
      </c>
      <c r="O647" s="2"/>
      <c r="P647" s="3">
        <v>109</v>
      </c>
      <c r="Q647" s="3">
        <v>101</v>
      </c>
      <c r="R647" s="3">
        <v>12.5</v>
      </c>
      <c r="S647" s="3" t="s">
        <v>173</v>
      </c>
      <c r="T647" s="2"/>
      <c r="U647" s="3" t="s">
        <v>173</v>
      </c>
      <c r="V647" s="2"/>
      <c r="W647" s="3" t="s">
        <v>173</v>
      </c>
      <c r="X647" s="2"/>
      <c r="Y647" s="3" t="s">
        <v>171</v>
      </c>
      <c r="Z647" s="3" t="s">
        <v>173</v>
      </c>
      <c r="AA647" s="3" t="s">
        <v>173</v>
      </c>
    </row>
    <row r="648" spans="1:27" ht="13.9" customHeight="1">
      <c r="A648" s="2" t="s">
        <v>1484</v>
      </c>
      <c r="B648" s="2" t="s">
        <v>1485</v>
      </c>
      <c r="C648" s="3" t="s">
        <v>171</v>
      </c>
      <c r="D648" s="3" t="s">
        <v>171</v>
      </c>
      <c r="E648" s="4" t="s">
        <v>178</v>
      </c>
      <c r="F648" s="4" t="s">
        <v>178</v>
      </c>
      <c r="G648" s="10" t="s">
        <v>173</v>
      </c>
      <c r="H648" s="17" t="str">
        <f t="shared" si="41"/>
        <v>NITI</v>
      </c>
      <c r="I648" s="2"/>
      <c r="J648" s="11" t="s">
        <v>173</v>
      </c>
      <c r="K648" s="18" t="str">
        <f t="shared" si="42"/>
        <v>NITI, NV</v>
      </c>
      <c r="L648" s="16" t="s">
        <v>173</v>
      </c>
      <c r="M648" s="20" t="str">
        <f t="shared" si="43"/>
        <v>NITI, NV</v>
      </c>
      <c r="N648" s="8" t="str">
        <f t="shared" si="40"/>
        <v>NITI, NV</v>
      </c>
      <c r="O648" s="2"/>
      <c r="P648" s="3">
        <v>18300</v>
      </c>
      <c r="Q648" s="3">
        <v>30000</v>
      </c>
      <c r="R648" s="3">
        <v>12.5</v>
      </c>
      <c r="S648" s="3" t="s">
        <v>173</v>
      </c>
      <c r="T648" s="2"/>
      <c r="U648" s="3" t="s">
        <v>173</v>
      </c>
      <c r="V648" s="2"/>
      <c r="W648" s="3" t="s">
        <v>173</v>
      </c>
      <c r="X648" s="2"/>
      <c r="Y648" s="3" t="s">
        <v>171</v>
      </c>
      <c r="Z648" s="3" t="s">
        <v>173</v>
      </c>
      <c r="AA648" s="3" t="s">
        <v>173</v>
      </c>
    </row>
    <row r="649" spans="1:27" ht="13.9" customHeight="1">
      <c r="A649" s="2" t="s">
        <v>1486</v>
      </c>
      <c r="B649" s="2" t="s">
        <v>1487</v>
      </c>
      <c r="C649" s="3" t="s">
        <v>171</v>
      </c>
      <c r="D649" s="3" t="s">
        <v>171</v>
      </c>
      <c r="E649" s="4" t="s">
        <v>178</v>
      </c>
      <c r="F649" s="4" t="s">
        <v>178</v>
      </c>
      <c r="G649" s="10" t="s">
        <v>173</v>
      </c>
      <c r="H649" s="17" t="str">
        <f t="shared" si="41"/>
        <v>NITI</v>
      </c>
      <c r="I649" s="2"/>
      <c r="J649" s="11" t="s">
        <v>173</v>
      </c>
      <c r="K649" s="18" t="str">
        <f t="shared" si="42"/>
        <v>NITI, NV</v>
      </c>
      <c r="L649" s="16" t="s">
        <v>173</v>
      </c>
      <c r="M649" s="20" t="str">
        <f t="shared" si="43"/>
        <v>NITI, NV</v>
      </c>
      <c r="N649" s="8" t="str">
        <f t="shared" si="40"/>
        <v>NITI, NV</v>
      </c>
      <c r="O649" s="2"/>
      <c r="P649" s="3">
        <v>8930</v>
      </c>
      <c r="Q649" s="3">
        <v>8930</v>
      </c>
      <c r="R649" s="3">
        <v>12.5</v>
      </c>
      <c r="S649" s="3" t="s">
        <v>173</v>
      </c>
      <c r="T649" s="2"/>
      <c r="U649" s="3" t="s">
        <v>173</v>
      </c>
      <c r="V649" s="2"/>
      <c r="W649" s="3" t="s">
        <v>173</v>
      </c>
      <c r="X649" s="2"/>
      <c r="Y649" s="3" t="s">
        <v>171</v>
      </c>
      <c r="Z649" s="3" t="s">
        <v>173</v>
      </c>
      <c r="AA649" s="3" t="s">
        <v>173</v>
      </c>
    </row>
    <row r="650" spans="1:27" ht="13.9" customHeight="1">
      <c r="A650" s="2" t="s">
        <v>1488</v>
      </c>
      <c r="B650" s="2" t="s">
        <v>1489</v>
      </c>
      <c r="C650" s="3" t="s">
        <v>170</v>
      </c>
      <c r="D650" s="3" t="s">
        <v>170</v>
      </c>
      <c r="E650" s="3" t="s">
        <v>170</v>
      </c>
      <c r="F650" s="3" t="s">
        <v>170</v>
      </c>
      <c r="G650" s="10">
        <v>0.313</v>
      </c>
      <c r="H650" s="17">
        <f t="shared" si="41"/>
        <v>0.31</v>
      </c>
      <c r="I650" s="3" t="s">
        <v>194</v>
      </c>
      <c r="J650" s="11">
        <v>10.4</v>
      </c>
      <c r="K650" s="18">
        <f t="shared" si="42"/>
        <v>10</v>
      </c>
      <c r="L650" s="16">
        <v>0.752</v>
      </c>
      <c r="M650" s="20">
        <f t="shared" si="43"/>
        <v>0.75</v>
      </c>
      <c r="N650" s="8">
        <f t="shared" si="40"/>
        <v>2.4193548387096775</v>
      </c>
      <c r="O650" s="3" t="s">
        <v>182</v>
      </c>
      <c r="P650" s="3">
        <v>7540000000</v>
      </c>
      <c r="Q650" s="3">
        <v>2840000000</v>
      </c>
      <c r="R650" s="3">
        <v>12.5</v>
      </c>
      <c r="S650" s="3" t="s">
        <v>173</v>
      </c>
      <c r="T650" s="2"/>
      <c r="U650" s="3" t="s">
        <v>173</v>
      </c>
      <c r="V650" s="2"/>
      <c r="W650" s="3">
        <v>2.9999999999999997E-4</v>
      </c>
      <c r="X650" s="3" t="s">
        <v>184</v>
      </c>
      <c r="Y650" s="3" t="s">
        <v>171</v>
      </c>
      <c r="Z650" s="3" t="s">
        <v>173</v>
      </c>
      <c r="AA650" s="3">
        <v>0.313</v>
      </c>
    </row>
    <row r="651" spans="1:27" ht="13.9" customHeight="1">
      <c r="A651" s="2" t="s">
        <v>1490</v>
      </c>
      <c r="B651" s="2" t="s">
        <v>1491</v>
      </c>
      <c r="C651" s="3" t="s">
        <v>171</v>
      </c>
      <c r="D651" s="3" t="s">
        <v>171</v>
      </c>
      <c r="E651" s="4" t="s">
        <v>178</v>
      </c>
      <c r="F651" s="4" t="s">
        <v>178</v>
      </c>
      <c r="G651" s="10" t="s">
        <v>173</v>
      </c>
      <c r="H651" s="17" t="str">
        <f t="shared" si="41"/>
        <v>NITI</v>
      </c>
      <c r="I651" s="2"/>
      <c r="J651" s="11" t="s">
        <v>173</v>
      </c>
      <c r="K651" s="18" t="str">
        <f t="shared" si="42"/>
        <v>NITI, NV</v>
      </c>
      <c r="L651" s="16" t="s">
        <v>173</v>
      </c>
      <c r="M651" s="20" t="str">
        <f t="shared" si="43"/>
        <v>NITI, NV</v>
      </c>
      <c r="N651" s="8" t="str">
        <f t="shared" si="40"/>
        <v>NITI, NV</v>
      </c>
      <c r="O651" s="2"/>
      <c r="P651" s="3">
        <v>8.36</v>
      </c>
      <c r="Q651" s="3">
        <v>8.36</v>
      </c>
      <c r="R651" s="3">
        <v>12.5</v>
      </c>
      <c r="S651" s="3" t="s">
        <v>173</v>
      </c>
      <c r="T651" s="2"/>
      <c r="U651" s="3" t="s">
        <v>173</v>
      </c>
      <c r="V651" s="2"/>
      <c r="W651" s="3" t="s">
        <v>173</v>
      </c>
      <c r="X651" s="2"/>
      <c r="Y651" s="3" t="s">
        <v>171</v>
      </c>
      <c r="Z651" s="3" t="s">
        <v>173</v>
      </c>
      <c r="AA651" s="3" t="s">
        <v>173</v>
      </c>
    </row>
    <row r="652" spans="1:27" ht="13.9" customHeight="1">
      <c r="A652" s="2" t="s">
        <v>1492</v>
      </c>
      <c r="B652" s="2" t="s">
        <v>1493</v>
      </c>
      <c r="C652" s="3" t="s">
        <v>170</v>
      </c>
      <c r="D652" s="3" t="s">
        <v>170</v>
      </c>
      <c r="E652" s="3" t="s">
        <v>170</v>
      </c>
      <c r="F652" s="3" t="s">
        <v>170</v>
      </c>
      <c r="G652" s="10">
        <v>0.313</v>
      </c>
      <c r="H652" s="17">
        <f t="shared" si="41"/>
        <v>0.31</v>
      </c>
      <c r="I652" s="3" t="s">
        <v>194</v>
      </c>
      <c r="J652" s="11">
        <v>10.4</v>
      </c>
      <c r="K652" s="18">
        <f t="shared" si="42"/>
        <v>10</v>
      </c>
      <c r="L652" s="16">
        <v>0.35799999999999998</v>
      </c>
      <c r="M652" s="20">
        <f t="shared" si="43"/>
        <v>0.36</v>
      </c>
      <c r="N652" s="8">
        <f t="shared" si="40"/>
        <v>1.161290322580645</v>
      </c>
      <c r="O652" s="3" t="s">
        <v>182</v>
      </c>
      <c r="P652" s="3">
        <v>53600000000</v>
      </c>
      <c r="Q652" s="3">
        <v>227000000000</v>
      </c>
      <c r="R652" s="3">
        <v>12.5</v>
      </c>
      <c r="S652" s="3">
        <v>1.8</v>
      </c>
      <c r="T652" s="3" t="s">
        <v>183</v>
      </c>
      <c r="U652" s="3" t="s">
        <v>173</v>
      </c>
      <c r="V652" s="2"/>
      <c r="W652" s="3">
        <v>2.9999999999999997E-4</v>
      </c>
      <c r="X652" s="3" t="s">
        <v>184</v>
      </c>
      <c r="Y652" s="3" t="s">
        <v>171</v>
      </c>
      <c r="Z652" s="3" t="s">
        <v>173</v>
      </c>
      <c r="AA652" s="3">
        <v>0.313</v>
      </c>
    </row>
    <row r="653" spans="1:27" ht="13.9" customHeight="1">
      <c r="A653" s="2" t="s">
        <v>1494</v>
      </c>
      <c r="B653" s="2" t="s">
        <v>1495</v>
      </c>
      <c r="C653" s="3" t="s">
        <v>171</v>
      </c>
      <c r="D653" s="3" t="s">
        <v>170</v>
      </c>
      <c r="E653" s="4" t="s">
        <v>178</v>
      </c>
      <c r="F653" s="4" t="s">
        <v>178</v>
      </c>
      <c r="G653" s="10">
        <v>10.4</v>
      </c>
      <c r="H653" s="17">
        <f t="shared" si="41"/>
        <v>10</v>
      </c>
      <c r="I653" s="2"/>
      <c r="J653" s="11" t="s">
        <v>173</v>
      </c>
      <c r="K653" s="18" t="str">
        <f t="shared" si="42"/>
        <v>NV</v>
      </c>
      <c r="L653" s="16" t="s">
        <v>173</v>
      </c>
      <c r="M653" s="20" t="str">
        <f t="shared" si="43"/>
        <v>NV</v>
      </c>
      <c r="N653" s="8" t="str">
        <f t="shared" si="40"/>
        <v>NV</v>
      </c>
      <c r="O653" s="2"/>
      <c r="P653" s="3">
        <v>158000</v>
      </c>
      <c r="Q653" s="3" t="s">
        <v>173</v>
      </c>
      <c r="R653" s="3">
        <v>12.5</v>
      </c>
      <c r="S653" s="3" t="s">
        <v>173</v>
      </c>
      <c r="T653" s="2"/>
      <c r="U653" s="3" t="s">
        <v>173</v>
      </c>
      <c r="V653" s="2"/>
      <c r="W653" s="3">
        <v>0.01</v>
      </c>
      <c r="X653" s="3" t="s">
        <v>184</v>
      </c>
      <c r="Y653" s="3" t="s">
        <v>171</v>
      </c>
      <c r="Z653" s="3" t="s">
        <v>173</v>
      </c>
      <c r="AA653" s="3">
        <v>10.4</v>
      </c>
    </row>
    <row r="654" spans="1:27" ht="13.9" customHeight="1">
      <c r="A654" s="2" t="s">
        <v>1496</v>
      </c>
      <c r="B654" s="2" t="s">
        <v>1497</v>
      </c>
      <c r="C654" s="3" t="s">
        <v>228</v>
      </c>
      <c r="D654" s="3" t="s">
        <v>171</v>
      </c>
      <c r="E654" s="4" t="s">
        <v>178</v>
      </c>
      <c r="F654" s="4" t="s">
        <v>178</v>
      </c>
      <c r="G654" s="10" t="s">
        <v>173</v>
      </c>
      <c r="H654" s="17" t="str">
        <f t="shared" si="41"/>
        <v>NITI</v>
      </c>
      <c r="I654" s="2"/>
      <c r="J654" s="11" t="s">
        <v>173</v>
      </c>
      <c r="K654" s="18" t="str">
        <f t="shared" si="42"/>
        <v>NITI, NV</v>
      </c>
      <c r="L654" s="16" t="s">
        <v>173</v>
      </c>
      <c r="M654" s="20" t="str">
        <f t="shared" si="43"/>
        <v>NITI, NV</v>
      </c>
      <c r="N654" s="8" t="str">
        <f t="shared" si="40"/>
        <v>NITI, NV</v>
      </c>
      <c r="O654" s="2"/>
      <c r="P654" s="3" t="s">
        <v>173</v>
      </c>
      <c r="Q654" s="3" t="s">
        <v>173</v>
      </c>
      <c r="R654" s="3">
        <v>12.5</v>
      </c>
      <c r="S654" s="3" t="s">
        <v>173</v>
      </c>
      <c r="T654" s="2"/>
      <c r="U654" s="3" t="s">
        <v>173</v>
      </c>
      <c r="V654" s="2"/>
      <c r="W654" s="3" t="s">
        <v>173</v>
      </c>
      <c r="X654" s="2"/>
      <c r="Y654" s="3" t="s">
        <v>171</v>
      </c>
      <c r="Z654" s="3" t="s">
        <v>173</v>
      </c>
      <c r="AA654" s="3" t="s">
        <v>173</v>
      </c>
    </row>
    <row r="655" spans="1:27" ht="13.9" customHeight="1">
      <c r="A655" s="2" t="s">
        <v>1498</v>
      </c>
      <c r="B655" s="2" t="s">
        <v>1499</v>
      </c>
      <c r="C655" s="3" t="s">
        <v>228</v>
      </c>
      <c r="D655" s="3" t="s">
        <v>171</v>
      </c>
      <c r="E655" s="4" t="s">
        <v>178</v>
      </c>
      <c r="F655" s="4" t="s">
        <v>178</v>
      </c>
      <c r="G655" s="10" t="s">
        <v>173</v>
      </c>
      <c r="H655" s="17" t="str">
        <f t="shared" si="41"/>
        <v>NITI</v>
      </c>
      <c r="I655" s="2"/>
      <c r="J655" s="11" t="s">
        <v>173</v>
      </c>
      <c r="K655" s="18" t="str">
        <f t="shared" si="42"/>
        <v>NITI, NV</v>
      </c>
      <c r="L655" s="16" t="s">
        <v>173</v>
      </c>
      <c r="M655" s="20" t="str">
        <f t="shared" si="43"/>
        <v>NITI, NV</v>
      </c>
      <c r="N655" s="8" t="str">
        <f t="shared" si="40"/>
        <v>NITI, NV</v>
      </c>
      <c r="O655" s="2"/>
      <c r="P655" s="3" t="s">
        <v>173</v>
      </c>
      <c r="Q655" s="3" t="s">
        <v>173</v>
      </c>
      <c r="R655" s="3">
        <v>12.5</v>
      </c>
      <c r="S655" s="3" t="s">
        <v>173</v>
      </c>
      <c r="T655" s="2"/>
      <c r="U655" s="3" t="s">
        <v>173</v>
      </c>
      <c r="V655" s="2"/>
      <c r="W655" s="3" t="s">
        <v>173</v>
      </c>
      <c r="X655" s="2"/>
      <c r="Y655" s="3" t="s">
        <v>171</v>
      </c>
      <c r="Z655" s="3" t="s">
        <v>173</v>
      </c>
      <c r="AA655" s="3" t="s">
        <v>173</v>
      </c>
    </row>
    <row r="656" spans="1:27" ht="13.9" customHeight="1">
      <c r="A656" s="2" t="s">
        <v>1500</v>
      </c>
      <c r="B656" s="2" t="s">
        <v>1501</v>
      </c>
      <c r="C656" s="3" t="s">
        <v>170</v>
      </c>
      <c r="D656" s="3" t="s">
        <v>171</v>
      </c>
      <c r="E656" s="4" t="s">
        <v>172</v>
      </c>
      <c r="F656" s="4" t="s">
        <v>172</v>
      </c>
      <c r="G656" s="10" t="s">
        <v>173</v>
      </c>
      <c r="H656" s="17" t="str">
        <f t="shared" si="41"/>
        <v>NITI</v>
      </c>
      <c r="I656" s="2"/>
      <c r="J656" s="11" t="s">
        <v>173</v>
      </c>
      <c r="K656" s="18" t="str">
        <f t="shared" si="42"/>
        <v>NITI</v>
      </c>
      <c r="L656" s="16" t="s">
        <v>173</v>
      </c>
      <c r="M656" s="20" t="str">
        <f t="shared" si="43"/>
        <v>NITI</v>
      </c>
      <c r="N656" s="8" t="str">
        <f t="shared" si="40"/>
        <v>NITI</v>
      </c>
      <c r="O656" s="2"/>
      <c r="P656" s="3">
        <v>41600</v>
      </c>
      <c r="Q656" s="3">
        <v>210000</v>
      </c>
      <c r="R656" s="3">
        <v>12.5</v>
      </c>
      <c r="S656" s="3" t="s">
        <v>173</v>
      </c>
      <c r="T656" s="2"/>
      <c r="U656" s="3" t="s">
        <v>173</v>
      </c>
      <c r="V656" s="2"/>
      <c r="W656" s="3" t="s">
        <v>173</v>
      </c>
      <c r="X656" s="2"/>
      <c r="Y656" s="3" t="s">
        <v>171</v>
      </c>
      <c r="Z656" s="3" t="s">
        <v>173</v>
      </c>
      <c r="AA656" s="3" t="s">
        <v>173</v>
      </c>
    </row>
    <row r="657" spans="1:28" ht="13.9" customHeight="1">
      <c r="A657" s="2" t="s">
        <v>1502</v>
      </c>
      <c r="B657" s="2" t="s">
        <v>1503</v>
      </c>
      <c r="C657" s="3" t="s">
        <v>171</v>
      </c>
      <c r="D657" s="3" t="s">
        <v>171</v>
      </c>
      <c r="E657" s="4" t="s">
        <v>178</v>
      </c>
      <c r="F657" s="4" t="s">
        <v>178</v>
      </c>
      <c r="G657" s="10" t="s">
        <v>173</v>
      </c>
      <c r="H657" s="17" t="str">
        <f t="shared" si="41"/>
        <v>NITI</v>
      </c>
      <c r="I657" s="2"/>
      <c r="J657" s="11" t="s">
        <v>173</v>
      </c>
      <c r="K657" s="18" t="str">
        <f t="shared" si="42"/>
        <v>NITI, NV</v>
      </c>
      <c r="L657" s="16" t="s">
        <v>173</v>
      </c>
      <c r="M657" s="20" t="str">
        <f t="shared" si="43"/>
        <v>NITI, NV</v>
      </c>
      <c r="N657" s="8" t="str">
        <f t="shared" si="40"/>
        <v>NITI, NV</v>
      </c>
      <c r="O657" s="2"/>
      <c r="P657" s="3">
        <v>82.2</v>
      </c>
      <c r="Q657" s="3">
        <v>3.8099999999999998E-5</v>
      </c>
      <c r="R657" s="3">
        <v>12.5</v>
      </c>
      <c r="S657" s="3">
        <v>1.3</v>
      </c>
      <c r="T657" s="3" t="s">
        <v>174</v>
      </c>
      <c r="U657" s="3" t="s">
        <v>173</v>
      </c>
      <c r="V657" s="2"/>
      <c r="W657" s="3" t="s">
        <v>173</v>
      </c>
      <c r="X657" s="2"/>
      <c r="Y657" s="3" t="s">
        <v>171</v>
      </c>
      <c r="Z657" s="3" t="s">
        <v>173</v>
      </c>
      <c r="AA657" s="3" t="s">
        <v>173</v>
      </c>
    </row>
    <row r="658" spans="1:28" ht="13.9" customHeight="1">
      <c r="A658" s="2" t="s">
        <v>1504</v>
      </c>
      <c r="B658" s="2" t="s">
        <v>1505</v>
      </c>
      <c r="C658" s="3" t="s">
        <v>171</v>
      </c>
      <c r="D658" s="3" t="s">
        <v>170</v>
      </c>
      <c r="E658" s="4" t="s">
        <v>178</v>
      </c>
      <c r="F658" s="4" t="s">
        <v>178</v>
      </c>
      <c r="G658" s="10">
        <v>20.9</v>
      </c>
      <c r="H658" s="17">
        <f t="shared" si="41"/>
        <v>21</v>
      </c>
      <c r="I658" s="2"/>
      <c r="J658" s="11" t="s">
        <v>173</v>
      </c>
      <c r="K658" s="18" t="str">
        <f t="shared" si="42"/>
        <v>NV</v>
      </c>
      <c r="L658" s="16" t="s">
        <v>173</v>
      </c>
      <c r="M658" s="20" t="str">
        <f t="shared" si="43"/>
        <v>NV</v>
      </c>
      <c r="N658" s="8" t="str">
        <f t="shared" si="40"/>
        <v>NV</v>
      </c>
      <c r="O658" s="2"/>
      <c r="P658" s="3">
        <v>4120</v>
      </c>
      <c r="Q658" s="3">
        <v>1170</v>
      </c>
      <c r="R658" s="3">
        <v>12.5</v>
      </c>
      <c r="S658" s="3">
        <v>1.7</v>
      </c>
      <c r="T658" s="3" t="s">
        <v>183</v>
      </c>
      <c r="U658" s="3" t="s">
        <v>173</v>
      </c>
      <c r="V658" s="2"/>
      <c r="W658" s="3">
        <v>0.02</v>
      </c>
      <c r="X658" s="3" t="s">
        <v>199</v>
      </c>
      <c r="Y658" s="3" t="s">
        <v>171</v>
      </c>
      <c r="Z658" s="3" t="s">
        <v>173</v>
      </c>
      <c r="AA658" s="3">
        <v>20.9</v>
      </c>
    </row>
    <row r="659" spans="1:28" ht="13.9" customHeight="1">
      <c r="A659" s="2" t="s">
        <v>1506</v>
      </c>
      <c r="B659" s="2" t="s">
        <v>1507</v>
      </c>
      <c r="C659" s="3" t="s">
        <v>171</v>
      </c>
      <c r="D659" s="3" t="s">
        <v>171</v>
      </c>
      <c r="E659" s="4" t="s">
        <v>178</v>
      </c>
      <c r="F659" s="4" t="s">
        <v>178</v>
      </c>
      <c r="G659" s="10" t="s">
        <v>173</v>
      </c>
      <c r="H659" s="17" t="str">
        <f t="shared" si="41"/>
        <v>NITI</v>
      </c>
      <c r="I659" s="2"/>
      <c r="J659" s="11" t="s">
        <v>173</v>
      </c>
      <c r="K659" s="18" t="str">
        <f t="shared" si="42"/>
        <v>NITI, NV</v>
      </c>
      <c r="L659" s="16" t="s">
        <v>173</v>
      </c>
      <c r="M659" s="20" t="str">
        <f t="shared" si="43"/>
        <v>NITI, NV</v>
      </c>
      <c r="N659" s="8" t="str">
        <f t="shared" si="40"/>
        <v>NITI, NV</v>
      </c>
      <c r="O659" s="2"/>
      <c r="P659" s="3">
        <v>9.3599999999999998E-4</v>
      </c>
      <c r="Q659" s="3">
        <v>9.3700000000000001E-4</v>
      </c>
      <c r="R659" s="3">
        <v>12.5</v>
      </c>
      <c r="S659" s="3" t="s">
        <v>173</v>
      </c>
      <c r="T659" s="2"/>
      <c r="U659" s="3" t="s">
        <v>173</v>
      </c>
      <c r="V659" s="2"/>
      <c r="W659" s="3" t="s">
        <v>173</v>
      </c>
      <c r="X659" s="2"/>
      <c r="Y659" s="3" t="s">
        <v>171</v>
      </c>
      <c r="Z659" s="3" t="s">
        <v>173</v>
      </c>
      <c r="AA659" s="3" t="s">
        <v>173</v>
      </c>
    </row>
    <row r="660" spans="1:28" ht="13.9" customHeight="1">
      <c r="A660" s="2" t="s">
        <v>1508</v>
      </c>
      <c r="B660" s="2" t="s">
        <v>1509</v>
      </c>
      <c r="C660" s="3" t="s">
        <v>171</v>
      </c>
      <c r="D660" s="3" t="s">
        <v>171</v>
      </c>
      <c r="E660" s="4" t="s">
        <v>178</v>
      </c>
      <c r="F660" s="4" t="s">
        <v>178</v>
      </c>
      <c r="G660" s="10" t="s">
        <v>173</v>
      </c>
      <c r="H660" s="17" t="str">
        <f t="shared" si="41"/>
        <v>NITI</v>
      </c>
      <c r="I660" s="2"/>
      <c r="J660" s="11" t="s">
        <v>173</v>
      </c>
      <c r="K660" s="18" t="str">
        <f t="shared" si="42"/>
        <v>NITI, NV</v>
      </c>
      <c r="L660" s="16" t="s">
        <v>173</v>
      </c>
      <c r="M660" s="20" t="str">
        <f t="shared" si="43"/>
        <v>NITI, NV</v>
      </c>
      <c r="N660" s="8" t="str">
        <f t="shared" si="40"/>
        <v>NITI, NV</v>
      </c>
      <c r="O660" s="2"/>
      <c r="P660" s="3">
        <v>4.45</v>
      </c>
      <c r="Q660" s="3">
        <v>0.55800000000000005</v>
      </c>
      <c r="R660" s="3">
        <v>12.5</v>
      </c>
      <c r="S660" s="3" t="s">
        <v>173</v>
      </c>
      <c r="T660" s="2"/>
      <c r="U660" s="3" t="s">
        <v>173</v>
      </c>
      <c r="V660" s="2"/>
      <c r="W660" s="3" t="s">
        <v>173</v>
      </c>
      <c r="X660" s="2"/>
      <c r="Y660" s="3" t="s">
        <v>171</v>
      </c>
      <c r="Z660" s="3" t="s">
        <v>173</v>
      </c>
      <c r="AA660" s="3" t="s">
        <v>173</v>
      </c>
    </row>
    <row r="661" spans="1:28" ht="13.9" customHeight="1">
      <c r="A661" s="2" t="s">
        <v>1510</v>
      </c>
      <c r="B661" s="2" t="s">
        <v>1511</v>
      </c>
      <c r="C661" s="3" t="s">
        <v>171</v>
      </c>
      <c r="D661" s="3" t="s">
        <v>171</v>
      </c>
      <c r="E661" s="4" t="s">
        <v>178</v>
      </c>
      <c r="F661" s="4" t="s">
        <v>178</v>
      </c>
      <c r="G661" s="10" t="s">
        <v>173</v>
      </c>
      <c r="H661" s="17" t="str">
        <f t="shared" si="41"/>
        <v>NITI</v>
      </c>
      <c r="I661" s="2"/>
      <c r="J661" s="11" t="s">
        <v>173</v>
      </c>
      <c r="K661" s="18" t="str">
        <f t="shared" si="42"/>
        <v>NITI, NV</v>
      </c>
      <c r="L661" s="16" t="s">
        <v>173</v>
      </c>
      <c r="M661" s="20" t="str">
        <f t="shared" si="43"/>
        <v>NITI, NV</v>
      </c>
      <c r="N661" s="8" t="str">
        <f t="shared" si="40"/>
        <v>NITI, NV</v>
      </c>
      <c r="O661" s="2"/>
      <c r="P661" s="3">
        <v>9.24</v>
      </c>
      <c r="Q661" s="3">
        <v>8.83</v>
      </c>
      <c r="R661" s="3">
        <v>12.5</v>
      </c>
      <c r="S661" s="3" t="s">
        <v>173</v>
      </c>
      <c r="T661" s="2"/>
      <c r="U661" s="3" t="s">
        <v>173</v>
      </c>
      <c r="V661" s="2"/>
      <c r="W661" s="3" t="s">
        <v>173</v>
      </c>
      <c r="X661" s="2"/>
      <c r="Y661" s="3" t="s">
        <v>171</v>
      </c>
      <c r="Z661" s="3" t="s">
        <v>173</v>
      </c>
      <c r="AA661" s="3" t="s">
        <v>173</v>
      </c>
    </row>
    <row r="662" spans="1:28" ht="13.9" customHeight="1">
      <c r="A662" s="2" t="s">
        <v>1512</v>
      </c>
      <c r="B662" s="2" t="s">
        <v>1513</v>
      </c>
      <c r="C662" s="3" t="s">
        <v>171</v>
      </c>
      <c r="D662" s="3" t="s">
        <v>171</v>
      </c>
      <c r="E662" s="4" t="s">
        <v>178</v>
      </c>
      <c r="F662" s="4" t="s">
        <v>178</v>
      </c>
      <c r="G662" s="10" t="s">
        <v>173</v>
      </c>
      <c r="H662" s="17" t="str">
        <f t="shared" si="41"/>
        <v>NITI</v>
      </c>
      <c r="I662" s="2"/>
      <c r="J662" s="11" t="s">
        <v>173</v>
      </c>
      <c r="K662" s="18" t="str">
        <f t="shared" si="42"/>
        <v>NITI, NV</v>
      </c>
      <c r="L662" s="16" t="s">
        <v>173</v>
      </c>
      <c r="M662" s="20" t="str">
        <f t="shared" si="43"/>
        <v>NITI, NV</v>
      </c>
      <c r="N662" s="8" t="str">
        <f t="shared" si="40"/>
        <v>NITI, NV</v>
      </c>
      <c r="O662" s="2"/>
      <c r="P662" s="3">
        <v>246</v>
      </c>
      <c r="Q662" s="3">
        <v>246</v>
      </c>
      <c r="R662" s="3">
        <v>12.5</v>
      </c>
      <c r="S662" s="3" t="s">
        <v>173</v>
      </c>
      <c r="T662" s="2"/>
      <c r="U662" s="3" t="s">
        <v>173</v>
      </c>
      <c r="V662" s="2"/>
      <c r="W662" s="3" t="s">
        <v>173</v>
      </c>
      <c r="X662" s="2"/>
      <c r="Y662" s="3" t="s">
        <v>171</v>
      </c>
      <c r="Z662" s="3" t="s">
        <v>173</v>
      </c>
      <c r="AA662" s="3" t="s">
        <v>173</v>
      </c>
    </row>
    <row r="663" spans="1:28" ht="13.9" customHeight="1">
      <c r="A663" s="2" t="s">
        <v>1514</v>
      </c>
      <c r="B663" s="2" t="s">
        <v>1515</v>
      </c>
      <c r="C663" s="3" t="s">
        <v>228</v>
      </c>
      <c r="D663" s="3" t="s">
        <v>170</v>
      </c>
      <c r="E663" s="4" t="s">
        <v>178</v>
      </c>
      <c r="F663" s="4" t="s">
        <v>178</v>
      </c>
      <c r="G663" s="10">
        <v>3.2600000000000001E-4</v>
      </c>
      <c r="H663" s="17">
        <f t="shared" si="41"/>
        <v>3.3E-4</v>
      </c>
      <c r="I663" s="2"/>
      <c r="J663" s="11" t="s">
        <v>173</v>
      </c>
      <c r="K663" s="18" t="str">
        <f t="shared" si="42"/>
        <v>NV</v>
      </c>
      <c r="L663" s="16" t="s">
        <v>173</v>
      </c>
      <c r="M663" s="20" t="str">
        <f t="shared" si="43"/>
        <v>NV</v>
      </c>
      <c r="N663" s="8" t="str">
        <f t="shared" si="40"/>
        <v>NV</v>
      </c>
      <c r="O663" s="2"/>
      <c r="P663" s="3" t="s">
        <v>173</v>
      </c>
      <c r="Q663" s="3" t="s">
        <v>173</v>
      </c>
      <c r="R663" s="3">
        <v>12.5</v>
      </c>
      <c r="S663" s="3" t="s">
        <v>173</v>
      </c>
      <c r="T663" s="2"/>
      <c r="U663" s="3">
        <v>8.6E-3</v>
      </c>
      <c r="V663" s="3" t="s">
        <v>199</v>
      </c>
      <c r="W663" s="3" t="s">
        <v>173</v>
      </c>
      <c r="X663" s="2"/>
      <c r="Y663" s="3" t="s">
        <v>171</v>
      </c>
      <c r="Z663" s="3">
        <v>3.2600000000000001E-4</v>
      </c>
      <c r="AA663" s="3" t="s">
        <v>173</v>
      </c>
    </row>
    <row r="664" spans="1:28" ht="13.9" customHeight="1">
      <c r="A664" s="2" t="s">
        <v>1516</v>
      </c>
      <c r="B664" s="2" t="s">
        <v>1517</v>
      </c>
      <c r="C664" s="3" t="s">
        <v>170</v>
      </c>
      <c r="D664" s="3" t="s">
        <v>170</v>
      </c>
      <c r="E664" s="3" t="s">
        <v>170</v>
      </c>
      <c r="F664" s="3" t="s">
        <v>170</v>
      </c>
      <c r="G664" s="10">
        <v>4.9100000000000003E-3</v>
      </c>
      <c r="H664" s="17">
        <f t="shared" si="41"/>
        <v>4.8999999999999998E-3</v>
      </c>
      <c r="I664" s="3" t="s">
        <v>181</v>
      </c>
      <c r="J664" s="11">
        <v>0.16400000000000001</v>
      </c>
      <c r="K664" s="18">
        <f t="shared" si="42"/>
        <v>0.16</v>
      </c>
      <c r="L664" s="16">
        <v>0.28999999999999998</v>
      </c>
      <c r="M664" s="20">
        <f t="shared" si="43"/>
        <v>0.28999999999999998</v>
      </c>
      <c r="N664" s="8">
        <f t="shared" si="40"/>
        <v>59.183673469387756</v>
      </c>
      <c r="O664" s="3" t="s">
        <v>980</v>
      </c>
      <c r="P664" s="3">
        <v>7760</v>
      </c>
      <c r="Q664" s="3">
        <v>11900</v>
      </c>
      <c r="R664" s="3">
        <v>12.5</v>
      </c>
      <c r="S664" s="3" t="s">
        <v>173</v>
      </c>
      <c r="T664" s="2"/>
      <c r="U664" s="3">
        <v>5.71E-4</v>
      </c>
      <c r="V664" s="3" t="s">
        <v>184</v>
      </c>
      <c r="W664" s="3" t="s">
        <v>173</v>
      </c>
      <c r="X664" s="2"/>
      <c r="Y664" s="3" t="s">
        <v>171</v>
      </c>
      <c r="Z664" s="3">
        <v>4.9100000000000003E-3</v>
      </c>
      <c r="AA664" s="3" t="s">
        <v>173</v>
      </c>
      <c r="AB664" s="261" t="s">
        <v>279</v>
      </c>
    </row>
    <row r="665" spans="1:28" ht="13.9" customHeight="1">
      <c r="A665" s="2" t="s">
        <v>1518</v>
      </c>
      <c r="B665" s="2" t="s">
        <v>1517</v>
      </c>
      <c r="C665" s="3" t="s">
        <v>170</v>
      </c>
      <c r="D665" s="3" t="s">
        <v>170</v>
      </c>
      <c r="E665" s="3" t="s">
        <v>170</v>
      </c>
      <c r="F665" s="3" t="s">
        <v>170</v>
      </c>
      <c r="G665" s="10">
        <v>2.81E-2</v>
      </c>
      <c r="H665" s="17">
        <f t="shared" si="41"/>
        <v>2.8000000000000001E-2</v>
      </c>
      <c r="I665" s="3" t="s">
        <v>181</v>
      </c>
      <c r="J665" s="11">
        <v>0.93600000000000005</v>
      </c>
      <c r="K665" s="18">
        <f t="shared" si="42"/>
        <v>0.94</v>
      </c>
      <c r="L665" s="16">
        <v>1.65</v>
      </c>
      <c r="M665" s="20">
        <f t="shared" si="43"/>
        <v>1.7</v>
      </c>
      <c r="N665" s="8">
        <f t="shared" si="40"/>
        <v>60.714285714285708</v>
      </c>
      <c r="O665" s="3" t="s">
        <v>1519</v>
      </c>
      <c r="P665" s="3">
        <v>7760</v>
      </c>
      <c r="Q665" s="3">
        <v>11900</v>
      </c>
      <c r="R665" s="3">
        <v>12.5</v>
      </c>
      <c r="S665" s="3" t="s">
        <v>173</v>
      </c>
      <c r="T665" s="2"/>
      <c r="U665" s="3">
        <v>1E-4</v>
      </c>
      <c r="V665" s="3" t="s">
        <v>184</v>
      </c>
      <c r="W665" s="3" t="s">
        <v>173</v>
      </c>
      <c r="X665" s="2"/>
      <c r="Y665" s="3" t="s">
        <v>171</v>
      </c>
      <c r="Z665" s="3">
        <v>2.81E-2</v>
      </c>
      <c r="AA665" s="3" t="s">
        <v>173</v>
      </c>
      <c r="AB665" s="261" t="s">
        <v>279</v>
      </c>
    </row>
    <row r="666" spans="1:28" ht="13.9" customHeight="1">
      <c r="A666" s="2" t="s">
        <v>1520</v>
      </c>
      <c r="B666" s="2" t="s">
        <v>1517</v>
      </c>
      <c r="C666" s="3" t="s">
        <v>170</v>
      </c>
      <c r="D666" s="3" t="s">
        <v>170</v>
      </c>
      <c r="E666" s="3" t="s">
        <v>170</v>
      </c>
      <c r="F666" s="3" t="s">
        <v>170</v>
      </c>
      <c r="G666" s="10">
        <v>0.14000000000000001</v>
      </c>
      <c r="H666" s="17">
        <f t="shared" si="41"/>
        <v>0.14000000000000001</v>
      </c>
      <c r="I666" s="3" t="s">
        <v>181</v>
      </c>
      <c r="J666" s="11">
        <v>4.68</v>
      </c>
      <c r="K666" s="18">
        <f t="shared" si="42"/>
        <v>4.7</v>
      </c>
      <c r="L666" s="16">
        <v>8.27</v>
      </c>
      <c r="M666" s="20">
        <f t="shared" si="43"/>
        <v>8.3000000000000007</v>
      </c>
      <c r="N666" s="8">
        <f t="shared" si="40"/>
        <v>59.285714285714285</v>
      </c>
      <c r="O666" s="3" t="s">
        <v>1519</v>
      </c>
      <c r="P666" s="3">
        <v>7760</v>
      </c>
      <c r="Q666" s="3">
        <v>11900</v>
      </c>
      <c r="R666" s="3">
        <v>12.5</v>
      </c>
      <c r="S666" s="3" t="s">
        <v>173</v>
      </c>
      <c r="T666" s="2"/>
      <c r="U666" s="3">
        <v>2.0000000000000002E-5</v>
      </c>
      <c r="V666" s="3" t="s">
        <v>184</v>
      </c>
      <c r="W666" s="3" t="s">
        <v>173</v>
      </c>
      <c r="X666" s="2"/>
      <c r="Y666" s="3" t="s">
        <v>171</v>
      </c>
      <c r="Z666" s="3">
        <v>0.14000000000000001</v>
      </c>
      <c r="AA666" s="3" t="s">
        <v>173</v>
      </c>
      <c r="AB666" s="261" t="s">
        <v>279</v>
      </c>
    </row>
    <row r="667" spans="1:28" ht="13.9" customHeight="1">
      <c r="A667" s="2" t="s">
        <v>1521</v>
      </c>
      <c r="B667" s="2" t="s">
        <v>1522</v>
      </c>
      <c r="C667" s="3" t="s">
        <v>171</v>
      </c>
      <c r="D667" s="3" t="s">
        <v>170</v>
      </c>
      <c r="E667" s="4" t="s">
        <v>178</v>
      </c>
      <c r="F667" s="4" t="s">
        <v>178</v>
      </c>
      <c r="G667" s="10">
        <v>0.626</v>
      </c>
      <c r="H667" s="17">
        <f t="shared" si="41"/>
        <v>0.63</v>
      </c>
      <c r="I667" s="2"/>
      <c r="J667" s="11" t="s">
        <v>173</v>
      </c>
      <c r="K667" s="18" t="str">
        <f t="shared" si="42"/>
        <v>NV</v>
      </c>
      <c r="L667" s="16" t="s">
        <v>173</v>
      </c>
      <c r="M667" s="20" t="str">
        <f t="shared" si="43"/>
        <v>NV</v>
      </c>
      <c r="N667" s="8" t="str">
        <f t="shared" si="40"/>
        <v>NV</v>
      </c>
      <c r="O667" s="2"/>
      <c r="P667" s="3">
        <v>1.49E-5</v>
      </c>
      <c r="Q667" s="3">
        <v>9.5099999999999992E-10</v>
      </c>
      <c r="R667" s="3">
        <v>12.5</v>
      </c>
      <c r="S667" s="3" t="s">
        <v>173</v>
      </c>
      <c r="T667" s="2"/>
      <c r="U667" s="3" t="s">
        <v>173</v>
      </c>
      <c r="V667" s="2"/>
      <c r="W667" s="3">
        <v>5.9999999999999995E-4</v>
      </c>
      <c r="X667" s="3" t="s">
        <v>184</v>
      </c>
      <c r="Y667" s="3" t="s">
        <v>171</v>
      </c>
      <c r="Z667" s="3" t="s">
        <v>173</v>
      </c>
      <c r="AA667" s="3">
        <v>0.626</v>
      </c>
    </row>
    <row r="668" spans="1:28" ht="13.9" customHeight="1">
      <c r="A668" s="2" t="s">
        <v>1523</v>
      </c>
      <c r="B668" s="2" t="s">
        <v>1524</v>
      </c>
      <c r="C668" s="3" t="s">
        <v>228</v>
      </c>
      <c r="D668" s="3" t="s">
        <v>171</v>
      </c>
      <c r="E668" s="4" t="s">
        <v>178</v>
      </c>
      <c r="F668" s="4" t="s">
        <v>178</v>
      </c>
      <c r="G668" s="10" t="s">
        <v>173</v>
      </c>
      <c r="H668" s="17" t="str">
        <f t="shared" si="41"/>
        <v>NITI</v>
      </c>
      <c r="I668" s="2"/>
      <c r="J668" s="11" t="s">
        <v>173</v>
      </c>
      <c r="K668" s="18" t="str">
        <f t="shared" si="42"/>
        <v>NITI, NV</v>
      </c>
      <c r="L668" s="16" t="s">
        <v>173</v>
      </c>
      <c r="M668" s="20" t="str">
        <f t="shared" si="43"/>
        <v>NITI, NV</v>
      </c>
      <c r="N668" s="8" t="str">
        <f t="shared" si="40"/>
        <v>NITI, NV</v>
      </c>
      <c r="O668" s="2"/>
      <c r="P668" s="3" t="s">
        <v>173</v>
      </c>
      <c r="Q668" s="3" t="s">
        <v>173</v>
      </c>
      <c r="R668" s="3">
        <v>12.5</v>
      </c>
      <c r="S668" s="3" t="s">
        <v>173</v>
      </c>
      <c r="T668" s="2"/>
      <c r="U668" s="3" t="s">
        <v>173</v>
      </c>
      <c r="V668" s="2"/>
      <c r="W668" s="3" t="s">
        <v>173</v>
      </c>
      <c r="X668" s="2"/>
      <c r="Y668" s="3" t="s">
        <v>171</v>
      </c>
      <c r="Z668" s="3" t="s">
        <v>173</v>
      </c>
      <c r="AA668" s="3" t="s">
        <v>173</v>
      </c>
    </row>
    <row r="669" spans="1:28" ht="13.9" customHeight="1">
      <c r="A669" s="2" t="s">
        <v>1525</v>
      </c>
      <c r="B669" s="2" t="s">
        <v>1526</v>
      </c>
      <c r="C669" s="3" t="s">
        <v>171</v>
      </c>
      <c r="D669" s="3" t="s">
        <v>170</v>
      </c>
      <c r="E669" s="4" t="s">
        <v>178</v>
      </c>
      <c r="F669" s="4" t="s">
        <v>178</v>
      </c>
      <c r="G669" s="10">
        <v>9.39</v>
      </c>
      <c r="H669" s="17">
        <f t="shared" si="41"/>
        <v>9.4</v>
      </c>
      <c r="I669" s="2"/>
      <c r="J669" s="11" t="s">
        <v>173</v>
      </c>
      <c r="K669" s="18" t="str">
        <f t="shared" si="42"/>
        <v>NV</v>
      </c>
      <c r="L669" s="16" t="s">
        <v>173</v>
      </c>
      <c r="M669" s="20" t="str">
        <f t="shared" si="43"/>
        <v>NV</v>
      </c>
      <c r="N669" s="8" t="str">
        <f t="shared" si="40"/>
        <v>NV</v>
      </c>
      <c r="O669" s="2"/>
      <c r="P669" s="3">
        <v>0</v>
      </c>
      <c r="Q669" s="3" t="s">
        <v>173</v>
      </c>
      <c r="R669" s="3">
        <v>12.5</v>
      </c>
      <c r="S669" s="3" t="s">
        <v>173</v>
      </c>
      <c r="T669" s="2"/>
      <c r="U669" s="3" t="s">
        <v>173</v>
      </c>
      <c r="V669" s="2"/>
      <c r="W669" s="3">
        <v>8.9999999999999993E-3</v>
      </c>
      <c r="X669" s="3" t="s">
        <v>199</v>
      </c>
      <c r="Y669" s="3" t="s">
        <v>171</v>
      </c>
      <c r="Z669" s="3" t="s">
        <v>173</v>
      </c>
      <c r="AA669" s="3">
        <v>9.39</v>
      </c>
    </row>
    <row r="670" spans="1:28" ht="13.9" customHeight="1">
      <c r="A670" s="2" t="s">
        <v>1527</v>
      </c>
      <c r="B670" s="2" t="s">
        <v>1528</v>
      </c>
      <c r="C670" s="3" t="s">
        <v>228</v>
      </c>
      <c r="D670" s="3" t="s">
        <v>171</v>
      </c>
      <c r="E670" s="4" t="s">
        <v>178</v>
      </c>
      <c r="F670" s="4" t="s">
        <v>178</v>
      </c>
      <c r="G670" s="10" t="s">
        <v>173</v>
      </c>
      <c r="H670" s="17" t="str">
        <f t="shared" si="41"/>
        <v>NITI</v>
      </c>
      <c r="I670" s="2"/>
      <c r="J670" s="11" t="s">
        <v>173</v>
      </c>
      <c r="K670" s="18" t="str">
        <f t="shared" si="42"/>
        <v>NITI, NV</v>
      </c>
      <c r="L670" s="16" t="s">
        <v>173</v>
      </c>
      <c r="M670" s="20" t="str">
        <f t="shared" si="43"/>
        <v>NITI, NV</v>
      </c>
      <c r="N670" s="8" t="str">
        <f t="shared" si="40"/>
        <v>NITI, NV</v>
      </c>
      <c r="O670" s="2"/>
      <c r="P670" s="3" t="s">
        <v>173</v>
      </c>
      <c r="Q670" s="3" t="s">
        <v>173</v>
      </c>
      <c r="R670" s="3">
        <v>12.5</v>
      </c>
      <c r="S670" s="3" t="s">
        <v>173</v>
      </c>
      <c r="T670" s="2"/>
      <c r="U670" s="3" t="s">
        <v>173</v>
      </c>
      <c r="V670" s="2"/>
      <c r="W670" s="3" t="s">
        <v>173</v>
      </c>
      <c r="X670" s="2"/>
      <c r="Y670" s="3" t="s">
        <v>171</v>
      </c>
      <c r="Z670" s="3" t="s">
        <v>173</v>
      </c>
      <c r="AA670" s="3" t="s">
        <v>173</v>
      </c>
    </row>
    <row r="671" spans="1:28" ht="13.9" customHeight="1">
      <c r="A671" s="2" t="s">
        <v>1529</v>
      </c>
      <c r="B671" s="2" t="s">
        <v>1530</v>
      </c>
      <c r="C671" s="3" t="s">
        <v>228</v>
      </c>
      <c r="D671" s="3" t="s">
        <v>171</v>
      </c>
      <c r="E671" s="4" t="s">
        <v>178</v>
      </c>
      <c r="F671" s="4" t="s">
        <v>178</v>
      </c>
      <c r="G671" s="10" t="s">
        <v>173</v>
      </c>
      <c r="H671" s="17" t="str">
        <f t="shared" si="41"/>
        <v>NITI</v>
      </c>
      <c r="I671" s="2"/>
      <c r="J671" s="11" t="s">
        <v>173</v>
      </c>
      <c r="K671" s="18" t="str">
        <f t="shared" si="42"/>
        <v>NITI, NV</v>
      </c>
      <c r="L671" s="16" t="s">
        <v>173</v>
      </c>
      <c r="M671" s="20" t="str">
        <f t="shared" si="43"/>
        <v>NITI, NV</v>
      </c>
      <c r="N671" s="8" t="str">
        <f t="shared" si="40"/>
        <v>NITI, NV</v>
      </c>
      <c r="O671" s="2"/>
      <c r="P671" s="3" t="s">
        <v>173</v>
      </c>
      <c r="Q671" s="3" t="s">
        <v>173</v>
      </c>
      <c r="R671" s="3">
        <v>12.5</v>
      </c>
      <c r="S671" s="3" t="s">
        <v>173</v>
      </c>
      <c r="T671" s="2"/>
      <c r="U671" s="3" t="s">
        <v>173</v>
      </c>
      <c r="V671" s="2"/>
      <c r="W671" s="3" t="s">
        <v>173</v>
      </c>
      <c r="X671" s="2"/>
      <c r="Y671" s="3" t="s">
        <v>171</v>
      </c>
      <c r="Z671" s="3" t="s">
        <v>173</v>
      </c>
      <c r="AA671" s="3" t="s">
        <v>173</v>
      </c>
    </row>
    <row r="672" spans="1:28" ht="13.9" customHeight="1">
      <c r="A672" s="2" t="s">
        <v>1531</v>
      </c>
      <c r="B672" s="2" t="s">
        <v>1532</v>
      </c>
      <c r="C672" s="3" t="s">
        <v>170</v>
      </c>
      <c r="D672" s="3" t="s">
        <v>171</v>
      </c>
      <c r="E672" s="4" t="s">
        <v>172</v>
      </c>
      <c r="F672" s="4" t="s">
        <v>172</v>
      </c>
      <c r="G672" s="10" t="s">
        <v>173</v>
      </c>
      <c r="H672" s="17" t="str">
        <f t="shared" si="41"/>
        <v>NITI</v>
      </c>
      <c r="I672" s="2"/>
      <c r="J672" s="11" t="s">
        <v>173</v>
      </c>
      <c r="K672" s="18" t="str">
        <f t="shared" si="42"/>
        <v>NITI</v>
      </c>
      <c r="L672" s="16" t="s">
        <v>173</v>
      </c>
      <c r="M672" s="20" t="str">
        <f t="shared" si="43"/>
        <v>NITI</v>
      </c>
      <c r="N672" s="8" t="str">
        <f t="shared" si="40"/>
        <v>NITI</v>
      </c>
      <c r="O672" s="2"/>
      <c r="P672" s="3">
        <v>294000000</v>
      </c>
      <c r="Q672" s="3">
        <v>354000000</v>
      </c>
      <c r="R672" s="3">
        <v>12.5</v>
      </c>
      <c r="S672" s="3" t="s">
        <v>173</v>
      </c>
      <c r="T672" s="2"/>
      <c r="U672" s="3" t="s">
        <v>173</v>
      </c>
      <c r="V672" s="2"/>
      <c r="W672" s="3" t="s">
        <v>173</v>
      </c>
      <c r="X672" s="2"/>
      <c r="Y672" s="3" t="s">
        <v>171</v>
      </c>
      <c r="Z672" s="3" t="s">
        <v>173</v>
      </c>
      <c r="AA672" s="3" t="s">
        <v>173</v>
      </c>
    </row>
    <row r="673" spans="1:27" ht="13.9" customHeight="1">
      <c r="A673" s="2" t="s">
        <v>1533</v>
      </c>
      <c r="B673" s="2" t="s">
        <v>1534</v>
      </c>
      <c r="C673" s="3" t="s">
        <v>171</v>
      </c>
      <c r="D673" s="3" t="s">
        <v>171</v>
      </c>
      <c r="E673" s="4" t="s">
        <v>178</v>
      </c>
      <c r="F673" s="4" t="s">
        <v>178</v>
      </c>
      <c r="G673" s="10" t="s">
        <v>173</v>
      </c>
      <c r="H673" s="17" t="str">
        <f t="shared" si="41"/>
        <v>NITI</v>
      </c>
      <c r="I673" s="2"/>
      <c r="J673" s="11" t="s">
        <v>173</v>
      </c>
      <c r="K673" s="18" t="str">
        <f t="shared" si="42"/>
        <v>NITI, NV</v>
      </c>
      <c r="L673" s="16" t="s">
        <v>173</v>
      </c>
      <c r="M673" s="20" t="str">
        <f t="shared" si="43"/>
        <v>NITI, NV</v>
      </c>
      <c r="N673" s="8" t="str">
        <f t="shared" si="40"/>
        <v>NITI, NV</v>
      </c>
      <c r="O673" s="2"/>
      <c r="P673" s="3">
        <v>1.66</v>
      </c>
      <c r="Q673" s="3">
        <v>1.66</v>
      </c>
      <c r="R673" s="3">
        <v>12.5</v>
      </c>
      <c r="S673" s="3" t="s">
        <v>173</v>
      </c>
      <c r="T673" s="2"/>
      <c r="U673" s="3" t="s">
        <v>173</v>
      </c>
      <c r="V673" s="2"/>
      <c r="W673" s="3" t="s">
        <v>173</v>
      </c>
      <c r="X673" s="2"/>
      <c r="Y673" s="3" t="s">
        <v>171</v>
      </c>
      <c r="Z673" s="3" t="s">
        <v>173</v>
      </c>
      <c r="AA673" s="3" t="s">
        <v>173</v>
      </c>
    </row>
    <row r="674" spans="1:27" ht="13.9" customHeight="1">
      <c r="A674" s="2" t="s">
        <v>1535</v>
      </c>
      <c r="B674" s="2" t="s">
        <v>1536</v>
      </c>
      <c r="C674" s="3" t="s">
        <v>171</v>
      </c>
      <c r="D674" s="3" t="s">
        <v>171</v>
      </c>
      <c r="E674" s="4" t="s">
        <v>178</v>
      </c>
      <c r="F674" s="4" t="s">
        <v>178</v>
      </c>
      <c r="G674" s="10" t="s">
        <v>173</v>
      </c>
      <c r="H674" s="17" t="str">
        <f t="shared" si="41"/>
        <v>NITI</v>
      </c>
      <c r="I674" s="2"/>
      <c r="J674" s="11" t="s">
        <v>173</v>
      </c>
      <c r="K674" s="18" t="str">
        <f t="shared" si="42"/>
        <v>NITI, NV</v>
      </c>
      <c r="L674" s="16" t="s">
        <v>173</v>
      </c>
      <c r="M674" s="20" t="str">
        <f t="shared" si="43"/>
        <v>NITI, NV</v>
      </c>
      <c r="N674" s="8" t="str">
        <f t="shared" si="40"/>
        <v>NITI, NV</v>
      </c>
      <c r="O674" s="2"/>
      <c r="P674" s="3">
        <v>71.8</v>
      </c>
      <c r="Q674" s="3">
        <v>55600</v>
      </c>
      <c r="R674" s="3">
        <v>12.5</v>
      </c>
      <c r="S674" s="3" t="s">
        <v>173</v>
      </c>
      <c r="T674" s="2"/>
      <c r="U674" s="3" t="s">
        <v>173</v>
      </c>
      <c r="V674" s="2"/>
      <c r="W674" s="3" t="s">
        <v>173</v>
      </c>
      <c r="X674" s="2"/>
      <c r="Y674" s="3" t="s">
        <v>171</v>
      </c>
      <c r="Z674" s="3" t="s">
        <v>173</v>
      </c>
      <c r="AA674" s="3" t="s">
        <v>173</v>
      </c>
    </row>
    <row r="675" spans="1:27" ht="13.9" customHeight="1">
      <c r="A675" s="2" t="s">
        <v>1537</v>
      </c>
      <c r="B675" s="2" t="s">
        <v>232</v>
      </c>
      <c r="C675" s="3" t="s">
        <v>228</v>
      </c>
      <c r="D675" s="3" t="s">
        <v>171</v>
      </c>
      <c r="E675" s="4" t="s">
        <v>178</v>
      </c>
      <c r="F675" s="4" t="s">
        <v>178</v>
      </c>
      <c r="G675" s="10" t="s">
        <v>173</v>
      </c>
      <c r="H675" s="17" t="str">
        <f t="shared" si="41"/>
        <v>NITI</v>
      </c>
      <c r="I675" s="2"/>
      <c r="J675" s="11" t="s">
        <v>173</v>
      </c>
      <c r="K675" s="18" t="str">
        <f t="shared" si="42"/>
        <v>NITI, NV</v>
      </c>
      <c r="L675" s="16" t="s">
        <v>173</v>
      </c>
      <c r="M675" s="20" t="str">
        <f t="shared" si="43"/>
        <v>NITI, NV</v>
      </c>
      <c r="N675" s="8" t="str">
        <f t="shared" si="40"/>
        <v>NITI, NV</v>
      </c>
      <c r="O675" s="2"/>
      <c r="P675" s="3" t="s">
        <v>173</v>
      </c>
      <c r="Q675" s="3" t="s">
        <v>173</v>
      </c>
      <c r="R675" s="3">
        <v>12.5</v>
      </c>
      <c r="S675" s="3" t="s">
        <v>173</v>
      </c>
      <c r="T675" s="2"/>
      <c r="U675" s="3" t="s">
        <v>173</v>
      </c>
      <c r="V675" s="2"/>
      <c r="W675" s="3" t="s">
        <v>173</v>
      </c>
      <c r="X675" s="2"/>
      <c r="Y675" s="3" t="s">
        <v>171</v>
      </c>
      <c r="Z675" s="3" t="s">
        <v>173</v>
      </c>
      <c r="AA675" s="3" t="s">
        <v>173</v>
      </c>
    </row>
    <row r="676" spans="1:27" ht="13.9" customHeight="1">
      <c r="A676" s="2" t="s">
        <v>1538</v>
      </c>
      <c r="B676" s="2" t="s">
        <v>1539</v>
      </c>
      <c r="C676" s="3" t="s">
        <v>228</v>
      </c>
      <c r="D676" s="3" t="s">
        <v>171</v>
      </c>
      <c r="E676" s="4" t="s">
        <v>178</v>
      </c>
      <c r="F676" s="4" t="s">
        <v>178</v>
      </c>
      <c r="G676" s="10" t="s">
        <v>173</v>
      </c>
      <c r="H676" s="17" t="str">
        <f t="shared" si="41"/>
        <v>NITI</v>
      </c>
      <c r="I676" s="2"/>
      <c r="J676" s="11" t="s">
        <v>173</v>
      </c>
      <c r="K676" s="18" t="str">
        <f t="shared" si="42"/>
        <v>NITI, NV</v>
      </c>
      <c r="L676" s="16" t="s">
        <v>173</v>
      </c>
      <c r="M676" s="20" t="str">
        <f t="shared" si="43"/>
        <v>NITI, NV</v>
      </c>
      <c r="N676" s="8" t="str">
        <f t="shared" si="40"/>
        <v>NITI, NV</v>
      </c>
      <c r="O676" s="2"/>
      <c r="P676" s="3" t="s">
        <v>173</v>
      </c>
      <c r="Q676" s="3" t="s">
        <v>173</v>
      </c>
      <c r="R676" s="3">
        <v>12.5</v>
      </c>
      <c r="S676" s="3" t="s">
        <v>173</v>
      </c>
      <c r="T676" s="2"/>
      <c r="U676" s="3" t="s">
        <v>173</v>
      </c>
      <c r="V676" s="2"/>
      <c r="W676" s="3" t="s">
        <v>173</v>
      </c>
      <c r="X676" s="2"/>
      <c r="Y676" s="3" t="s">
        <v>171</v>
      </c>
      <c r="Z676" s="3" t="s">
        <v>173</v>
      </c>
      <c r="AA676" s="3" t="s">
        <v>173</v>
      </c>
    </row>
    <row r="677" spans="1:27" ht="13.9" customHeight="1">
      <c r="A677" s="2" t="s">
        <v>1540</v>
      </c>
      <c r="B677" s="2" t="s">
        <v>1541</v>
      </c>
      <c r="C677" s="3" t="s">
        <v>171</v>
      </c>
      <c r="D677" s="3" t="s">
        <v>171</v>
      </c>
      <c r="E677" s="4" t="s">
        <v>178</v>
      </c>
      <c r="F677" s="4" t="s">
        <v>178</v>
      </c>
      <c r="G677" s="10" t="s">
        <v>173</v>
      </c>
      <c r="H677" s="17" t="str">
        <f t="shared" si="41"/>
        <v>NITI</v>
      </c>
      <c r="I677" s="2"/>
      <c r="J677" s="11" t="s">
        <v>173</v>
      </c>
      <c r="K677" s="18" t="str">
        <f t="shared" si="42"/>
        <v>NITI, NV</v>
      </c>
      <c r="L677" s="16" t="s">
        <v>173</v>
      </c>
      <c r="M677" s="20" t="str">
        <f t="shared" si="43"/>
        <v>NITI, NV</v>
      </c>
      <c r="N677" s="8" t="str">
        <f t="shared" si="40"/>
        <v>NITI, NV</v>
      </c>
      <c r="O677" s="2"/>
      <c r="P677" s="3">
        <v>22.9</v>
      </c>
      <c r="Q677" s="3">
        <v>22.8</v>
      </c>
      <c r="R677" s="3">
        <v>12.5</v>
      </c>
      <c r="S677" s="3" t="s">
        <v>173</v>
      </c>
      <c r="T677" s="2"/>
      <c r="U677" s="3" t="s">
        <v>173</v>
      </c>
      <c r="V677" s="2"/>
      <c r="W677" s="3" t="s">
        <v>173</v>
      </c>
      <c r="X677" s="2"/>
      <c r="Y677" s="3" t="s">
        <v>171</v>
      </c>
      <c r="Z677" s="3" t="s">
        <v>173</v>
      </c>
      <c r="AA677" s="3" t="s">
        <v>173</v>
      </c>
    </row>
    <row r="678" spans="1:27" ht="13.9" customHeight="1">
      <c r="A678" s="2" t="s">
        <v>1542</v>
      </c>
      <c r="B678" s="2" t="s">
        <v>1543</v>
      </c>
      <c r="C678" s="3" t="s">
        <v>170</v>
      </c>
      <c r="D678" s="3" t="s">
        <v>171</v>
      </c>
      <c r="E678" s="4" t="s">
        <v>172</v>
      </c>
      <c r="F678" s="4" t="s">
        <v>172</v>
      </c>
      <c r="G678" s="10" t="s">
        <v>173</v>
      </c>
      <c r="H678" s="17" t="str">
        <f t="shared" si="41"/>
        <v>NITI</v>
      </c>
      <c r="I678" s="2"/>
      <c r="J678" s="11" t="s">
        <v>173</v>
      </c>
      <c r="K678" s="18" t="str">
        <f t="shared" si="42"/>
        <v>NITI</v>
      </c>
      <c r="L678" s="16" t="s">
        <v>173</v>
      </c>
      <c r="M678" s="20" t="str">
        <f t="shared" si="43"/>
        <v>NITI</v>
      </c>
      <c r="N678" s="8" t="str">
        <f t="shared" si="40"/>
        <v>NITI</v>
      </c>
      <c r="O678" s="2"/>
      <c r="P678" s="3">
        <v>1180</v>
      </c>
      <c r="Q678" s="3">
        <v>1190</v>
      </c>
      <c r="R678" s="3">
        <v>12.5</v>
      </c>
      <c r="S678" s="3" t="s">
        <v>173</v>
      </c>
      <c r="T678" s="2"/>
      <c r="U678" s="3" t="s">
        <v>173</v>
      </c>
      <c r="V678" s="2"/>
      <c r="W678" s="3" t="s">
        <v>173</v>
      </c>
      <c r="X678" s="2"/>
      <c r="Y678" s="3" t="s">
        <v>171</v>
      </c>
      <c r="Z678" s="3" t="s">
        <v>173</v>
      </c>
      <c r="AA678" s="3" t="s">
        <v>173</v>
      </c>
    </row>
    <row r="679" spans="1:27" ht="13.9" customHeight="1">
      <c r="A679" s="2" t="s">
        <v>1544</v>
      </c>
      <c r="B679" s="2" t="s">
        <v>1545</v>
      </c>
      <c r="C679" s="3" t="s">
        <v>171</v>
      </c>
      <c r="D679" s="3" t="s">
        <v>171</v>
      </c>
      <c r="E679" s="4" t="s">
        <v>178</v>
      </c>
      <c r="F679" s="4" t="s">
        <v>178</v>
      </c>
      <c r="G679" s="10" t="s">
        <v>173</v>
      </c>
      <c r="H679" s="17" t="str">
        <f t="shared" si="41"/>
        <v>NITI</v>
      </c>
      <c r="I679" s="2"/>
      <c r="J679" s="11" t="s">
        <v>173</v>
      </c>
      <c r="K679" s="18" t="str">
        <f t="shared" si="42"/>
        <v>NITI, NV</v>
      </c>
      <c r="L679" s="16" t="s">
        <v>173</v>
      </c>
      <c r="M679" s="20" t="str">
        <f t="shared" si="43"/>
        <v>NITI, NV</v>
      </c>
      <c r="N679" s="8" t="str">
        <f t="shared" si="40"/>
        <v>NITI, NV</v>
      </c>
      <c r="O679" s="2"/>
      <c r="P679" s="3">
        <v>27.9</v>
      </c>
      <c r="Q679" s="3">
        <v>27.9</v>
      </c>
      <c r="R679" s="3">
        <v>12.5</v>
      </c>
      <c r="S679" s="3" t="s">
        <v>173</v>
      </c>
      <c r="T679" s="2"/>
      <c r="U679" s="3" t="s">
        <v>173</v>
      </c>
      <c r="V679" s="2"/>
      <c r="W679" s="3" t="s">
        <v>173</v>
      </c>
      <c r="X679" s="2"/>
      <c r="Y679" s="3" t="s">
        <v>171</v>
      </c>
      <c r="Z679" s="3" t="s">
        <v>173</v>
      </c>
      <c r="AA679" s="3" t="s">
        <v>173</v>
      </c>
    </row>
    <row r="680" spans="1:27" ht="13.9" customHeight="1">
      <c r="A680" s="2" t="s">
        <v>1546</v>
      </c>
      <c r="B680" s="2" t="s">
        <v>1547</v>
      </c>
      <c r="C680" s="3" t="s">
        <v>171</v>
      </c>
      <c r="D680" s="3" t="s">
        <v>171</v>
      </c>
      <c r="E680" s="4" t="s">
        <v>178</v>
      </c>
      <c r="F680" s="4" t="s">
        <v>178</v>
      </c>
      <c r="G680" s="10" t="s">
        <v>173</v>
      </c>
      <c r="H680" s="17" t="str">
        <f t="shared" si="41"/>
        <v>NITI</v>
      </c>
      <c r="I680" s="2"/>
      <c r="J680" s="11" t="s">
        <v>173</v>
      </c>
      <c r="K680" s="18" t="str">
        <f t="shared" si="42"/>
        <v>NITI, NV</v>
      </c>
      <c r="L680" s="16" t="s">
        <v>173</v>
      </c>
      <c r="M680" s="20" t="str">
        <f t="shared" si="43"/>
        <v>NITI, NV</v>
      </c>
      <c r="N680" s="8" t="str">
        <f t="shared" si="40"/>
        <v>NITI, NV</v>
      </c>
      <c r="O680" s="2"/>
      <c r="P680" s="3">
        <v>16.100000000000001</v>
      </c>
      <c r="Q680" s="3">
        <v>16.100000000000001</v>
      </c>
      <c r="R680" s="3">
        <v>12.5</v>
      </c>
      <c r="S680" s="3" t="s">
        <v>173</v>
      </c>
      <c r="T680" s="2"/>
      <c r="U680" s="3" t="s">
        <v>173</v>
      </c>
      <c r="V680" s="2"/>
      <c r="W680" s="3" t="s">
        <v>173</v>
      </c>
      <c r="X680" s="2"/>
      <c r="Y680" s="3" t="s">
        <v>171</v>
      </c>
      <c r="Z680" s="3" t="s">
        <v>173</v>
      </c>
      <c r="AA680" s="3" t="s">
        <v>173</v>
      </c>
    </row>
    <row r="681" spans="1:27" ht="13.9" customHeight="1">
      <c r="A681" s="2" t="s">
        <v>1548</v>
      </c>
      <c r="B681" s="2" t="s">
        <v>1549</v>
      </c>
      <c r="C681" s="3" t="s">
        <v>171</v>
      </c>
      <c r="D681" s="3" t="s">
        <v>171</v>
      </c>
      <c r="E681" s="4" t="s">
        <v>178</v>
      </c>
      <c r="F681" s="4" t="s">
        <v>178</v>
      </c>
      <c r="G681" s="10" t="s">
        <v>173</v>
      </c>
      <c r="H681" s="17" t="str">
        <f t="shared" si="41"/>
        <v>NITI</v>
      </c>
      <c r="I681" s="2"/>
      <c r="J681" s="11" t="s">
        <v>173</v>
      </c>
      <c r="K681" s="18" t="str">
        <f t="shared" si="42"/>
        <v>NITI, NV</v>
      </c>
      <c r="L681" s="16" t="s">
        <v>173</v>
      </c>
      <c r="M681" s="20" t="str">
        <f t="shared" si="43"/>
        <v>NITI, NV</v>
      </c>
      <c r="N681" s="8" t="str">
        <f t="shared" si="40"/>
        <v>NITI, NV</v>
      </c>
      <c r="O681" s="2"/>
      <c r="P681" s="3">
        <v>5.99</v>
      </c>
      <c r="Q681" s="3">
        <v>5.99</v>
      </c>
      <c r="R681" s="3">
        <v>12.5</v>
      </c>
      <c r="S681" s="3" t="s">
        <v>173</v>
      </c>
      <c r="T681" s="2"/>
      <c r="U681" s="3" t="s">
        <v>173</v>
      </c>
      <c r="V681" s="2"/>
      <c r="W681" s="3" t="s">
        <v>173</v>
      </c>
      <c r="X681" s="2"/>
      <c r="Y681" s="3" t="s">
        <v>171</v>
      </c>
      <c r="Z681" s="3" t="s">
        <v>173</v>
      </c>
      <c r="AA681" s="3" t="s">
        <v>173</v>
      </c>
    </row>
    <row r="682" spans="1:27" ht="13.9" customHeight="1">
      <c r="A682" s="2" t="s">
        <v>1550</v>
      </c>
      <c r="B682" s="2" t="s">
        <v>1551</v>
      </c>
      <c r="C682" s="3" t="s">
        <v>171</v>
      </c>
      <c r="D682" s="3" t="s">
        <v>171</v>
      </c>
      <c r="E682" s="4" t="s">
        <v>178</v>
      </c>
      <c r="F682" s="4" t="s">
        <v>178</v>
      </c>
      <c r="G682" s="10" t="s">
        <v>173</v>
      </c>
      <c r="H682" s="17" t="str">
        <f t="shared" si="41"/>
        <v>NITI</v>
      </c>
      <c r="I682" s="2"/>
      <c r="J682" s="11" t="s">
        <v>173</v>
      </c>
      <c r="K682" s="18" t="str">
        <f t="shared" si="42"/>
        <v>NITI, NV</v>
      </c>
      <c r="L682" s="16" t="s">
        <v>173</v>
      </c>
      <c r="M682" s="20" t="str">
        <f t="shared" si="43"/>
        <v>NITI, NV</v>
      </c>
      <c r="N682" s="8" t="str">
        <f t="shared" si="40"/>
        <v>NITI, NV</v>
      </c>
      <c r="O682" s="2"/>
      <c r="P682" s="3">
        <v>2620</v>
      </c>
      <c r="Q682" s="3">
        <v>8540</v>
      </c>
      <c r="R682" s="3">
        <v>12.5</v>
      </c>
      <c r="S682" s="3" t="s">
        <v>173</v>
      </c>
      <c r="T682" s="2"/>
      <c r="U682" s="3" t="s">
        <v>173</v>
      </c>
      <c r="V682" s="2"/>
      <c r="W682" s="3" t="s">
        <v>173</v>
      </c>
      <c r="X682" s="2"/>
      <c r="Y682" s="3" t="s">
        <v>171</v>
      </c>
      <c r="Z682" s="3" t="s">
        <v>173</v>
      </c>
      <c r="AA682" s="3" t="s">
        <v>173</v>
      </c>
    </row>
    <row r="683" spans="1:27" ht="13.9" customHeight="1">
      <c r="A683" s="2" t="s">
        <v>1552</v>
      </c>
      <c r="B683" s="2" t="s">
        <v>1553</v>
      </c>
      <c r="C683" s="3" t="s">
        <v>171</v>
      </c>
      <c r="D683" s="3" t="s">
        <v>171</v>
      </c>
      <c r="E683" s="4" t="s">
        <v>178</v>
      </c>
      <c r="F683" s="4" t="s">
        <v>178</v>
      </c>
      <c r="G683" s="10" t="s">
        <v>173</v>
      </c>
      <c r="H683" s="17" t="str">
        <f t="shared" si="41"/>
        <v>NITI</v>
      </c>
      <c r="I683" s="2"/>
      <c r="J683" s="11" t="s">
        <v>173</v>
      </c>
      <c r="K683" s="18" t="str">
        <f t="shared" si="42"/>
        <v>NITI, NV</v>
      </c>
      <c r="L683" s="16" t="s">
        <v>173</v>
      </c>
      <c r="M683" s="20" t="str">
        <f t="shared" si="43"/>
        <v>NITI, NV</v>
      </c>
      <c r="N683" s="8" t="str">
        <f t="shared" si="40"/>
        <v>NITI, NV</v>
      </c>
      <c r="O683" s="2"/>
      <c r="P683" s="3">
        <v>10.6</v>
      </c>
      <c r="Q683" s="3">
        <v>10.6</v>
      </c>
      <c r="R683" s="3">
        <v>12.5</v>
      </c>
      <c r="S683" s="3" t="s">
        <v>173</v>
      </c>
      <c r="T683" s="2"/>
      <c r="U683" s="3" t="s">
        <v>173</v>
      </c>
      <c r="V683" s="2"/>
      <c r="W683" s="3" t="s">
        <v>173</v>
      </c>
      <c r="X683" s="2"/>
      <c r="Y683" s="3" t="s">
        <v>171</v>
      </c>
      <c r="Z683" s="3" t="s">
        <v>173</v>
      </c>
      <c r="AA683" s="3" t="s">
        <v>173</v>
      </c>
    </row>
    <row r="684" spans="1:27" ht="13.9" customHeight="1">
      <c r="A684" s="2" t="s">
        <v>1554</v>
      </c>
      <c r="B684" s="2" t="s">
        <v>1555</v>
      </c>
      <c r="C684" s="3" t="s">
        <v>171</v>
      </c>
      <c r="D684" s="3" t="s">
        <v>171</v>
      </c>
      <c r="E684" s="4" t="s">
        <v>178</v>
      </c>
      <c r="F684" s="4" t="s">
        <v>178</v>
      </c>
      <c r="G684" s="10" t="s">
        <v>173</v>
      </c>
      <c r="H684" s="17" t="str">
        <f t="shared" si="41"/>
        <v>NITI</v>
      </c>
      <c r="I684" s="2"/>
      <c r="J684" s="11" t="s">
        <v>173</v>
      </c>
      <c r="K684" s="18" t="str">
        <f t="shared" si="42"/>
        <v>NITI, NV</v>
      </c>
      <c r="L684" s="16" t="s">
        <v>173</v>
      </c>
      <c r="M684" s="20" t="str">
        <f t="shared" si="43"/>
        <v>NITI, NV</v>
      </c>
      <c r="N684" s="8" t="str">
        <f t="shared" si="40"/>
        <v>NITI, NV</v>
      </c>
      <c r="O684" s="2"/>
      <c r="P684" s="3">
        <v>5.65</v>
      </c>
      <c r="Q684" s="3">
        <v>5.63</v>
      </c>
      <c r="R684" s="3">
        <v>12.5</v>
      </c>
      <c r="S684" s="3" t="s">
        <v>173</v>
      </c>
      <c r="T684" s="2"/>
      <c r="U684" s="3" t="s">
        <v>173</v>
      </c>
      <c r="V684" s="2"/>
      <c r="W684" s="3" t="s">
        <v>173</v>
      </c>
      <c r="X684" s="2"/>
      <c r="Y684" s="3" t="s">
        <v>171</v>
      </c>
      <c r="Z684" s="3" t="s">
        <v>173</v>
      </c>
      <c r="AA684" s="3" t="s">
        <v>173</v>
      </c>
    </row>
    <row r="685" spans="1:27" ht="13.9" customHeight="1">
      <c r="A685" s="2" t="s">
        <v>1556</v>
      </c>
      <c r="B685" s="2" t="s">
        <v>1557</v>
      </c>
      <c r="C685" s="3" t="s">
        <v>170</v>
      </c>
      <c r="D685" s="3" t="s">
        <v>171</v>
      </c>
      <c r="E685" s="4" t="s">
        <v>172</v>
      </c>
      <c r="F685" s="4" t="s">
        <v>172</v>
      </c>
      <c r="G685" s="10" t="s">
        <v>173</v>
      </c>
      <c r="H685" s="17" t="str">
        <f t="shared" si="41"/>
        <v>NITI</v>
      </c>
      <c r="I685" s="2"/>
      <c r="J685" s="11" t="s">
        <v>173</v>
      </c>
      <c r="K685" s="18" t="str">
        <f t="shared" si="42"/>
        <v>NITI</v>
      </c>
      <c r="L685" s="16" t="s">
        <v>173</v>
      </c>
      <c r="M685" s="20" t="str">
        <f t="shared" si="43"/>
        <v>NITI</v>
      </c>
      <c r="N685" s="8" t="str">
        <f t="shared" si="40"/>
        <v>NITI</v>
      </c>
      <c r="O685" s="2"/>
      <c r="P685" s="3">
        <v>47000000</v>
      </c>
      <c r="Q685" s="3">
        <v>293</v>
      </c>
      <c r="R685" s="3">
        <v>12.5</v>
      </c>
      <c r="S685" s="3">
        <v>2.4</v>
      </c>
      <c r="T685" s="3" t="s">
        <v>174</v>
      </c>
      <c r="U685" s="3" t="s">
        <v>173</v>
      </c>
      <c r="V685" s="2"/>
      <c r="W685" s="3" t="s">
        <v>173</v>
      </c>
      <c r="X685" s="2"/>
      <c r="Y685" s="3" t="s">
        <v>171</v>
      </c>
      <c r="Z685" s="3" t="s">
        <v>173</v>
      </c>
      <c r="AA685" s="3" t="s">
        <v>173</v>
      </c>
    </row>
    <row r="686" spans="1:27" ht="13.9" customHeight="1">
      <c r="A686" s="2" t="s">
        <v>1558</v>
      </c>
      <c r="B686" s="2" t="s">
        <v>1559</v>
      </c>
      <c r="C686" s="3" t="s">
        <v>171</v>
      </c>
      <c r="D686" s="3" t="s">
        <v>171</v>
      </c>
      <c r="E686" s="4" t="s">
        <v>178</v>
      </c>
      <c r="F686" s="4" t="s">
        <v>178</v>
      </c>
      <c r="G686" s="10" t="s">
        <v>173</v>
      </c>
      <c r="H686" s="17" t="str">
        <f t="shared" si="41"/>
        <v>NITI</v>
      </c>
      <c r="I686" s="2"/>
      <c r="J686" s="11" t="s">
        <v>173</v>
      </c>
      <c r="K686" s="18" t="str">
        <f t="shared" si="42"/>
        <v>NITI, NV</v>
      </c>
      <c r="L686" s="16" t="s">
        <v>173</v>
      </c>
      <c r="M686" s="20" t="str">
        <f t="shared" si="43"/>
        <v>NITI, NV</v>
      </c>
      <c r="N686" s="8" t="str">
        <f t="shared" si="40"/>
        <v>NITI, NV</v>
      </c>
      <c r="O686" s="2"/>
      <c r="P686" s="3">
        <v>1.62</v>
      </c>
      <c r="Q686" s="3">
        <v>1.62</v>
      </c>
      <c r="R686" s="3">
        <v>12.5</v>
      </c>
      <c r="S686" s="3" t="s">
        <v>173</v>
      </c>
      <c r="T686" s="2"/>
      <c r="U686" s="3" t="s">
        <v>173</v>
      </c>
      <c r="V686" s="2"/>
      <c r="W686" s="3" t="s">
        <v>173</v>
      </c>
      <c r="X686" s="2"/>
      <c r="Y686" s="3" t="s">
        <v>171</v>
      </c>
      <c r="Z686" s="3" t="s">
        <v>173</v>
      </c>
      <c r="AA686" s="3" t="s">
        <v>173</v>
      </c>
    </row>
    <row r="687" spans="1:27" ht="13.9" customHeight="1">
      <c r="A687" s="2" t="s">
        <v>1560</v>
      </c>
      <c r="B687" s="2" t="s">
        <v>1561</v>
      </c>
      <c r="C687" s="3" t="s">
        <v>171</v>
      </c>
      <c r="D687" s="3" t="s">
        <v>171</v>
      </c>
      <c r="E687" s="4" t="s">
        <v>178</v>
      </c>
      <c r="F687" s="4" t="s">
        <v>178</v>
      </c>
      <c r="G687" s="10" t="s">
        <v>173</v>
      </c>
      <c r="H687" s="17" t="str">
        <f t="shared" si="41"/>
        <v>NITI</v>
      </c>
      <c r="I687" s="2"/>
      <c r="J687" s="11" t="s">
        <v>173</v>
      </c>
      <c r="K687" s="18" t="str">
        <f t="shared" si="42"/>
        <v>NITI, NV</v>
      </c>
      <c r="L687" s="16" t="s">
        <v>173</v>
      </c>
      <c r="M687" s="20" t="str">
        <f t="shared" si="43"/>
        <v>NITI, NV</v>
      </c>
      <c r="N687" s="8" t="str">
        <f t="shared" si="40"/>
        <v>NITI, NV</v>
      </c>
      <c r="O687" s="2"/>
      <c r="P687" s="3">
        <v>1350</v>
      </c>
      <c r="Q687" s="3">
        <v>1350</v>
      </c>
      <c r="R687" s="3">
        <v>12.5</v>
      </c>
      <c r="S687" s="3" t="s">
        <v>173</v>
      </c>
      <c r="T687" s="2"/>
      <c r="U687" s="3" t="s">
        <v>173</v>
      </c>
      <c r="V687" s="2"/>
      <c r="W687" s="3" t="s">
        <v>173</v>
      </c>
      <c r="X687" s="2"/>
      <c r="Y687" s="3" t="s">
        <v>171</v>
      </c>
      <c r="Z687" s="3" t="s">
        <v>173</v>
      </c>
      <c r="AA687" s="3" t="s">
        <v>173</v>
      </c>
    </row>
    <row r="688" spans="1:27" ht="13.9" customHeight="1">
      <c r="A688" s="2" t="s">
        <v>1562</v>
      </c>
      <c r="B688" s="2" t="s">
        <v>1563</v>
      </c>
      <c r="C688" s="3" t="s">
        <v>171</v>
      </c>
      <c r="D688" s="3" t="s">
        <v>171</v>
      </c>
      <c r="E688" s="4" t="s">
        <v>178</v>
      </c>
      <c r="F688" s="4" t="s">
        <v>178</v>
      </c>
      <c r="G688" s="10" t="s">
        <v>173</v>
      </c>
      <c r="H688" s="17" t="str">
        <f t="shared" si="41"/>
        <v>NITI</v>
      </c>
      <c r="I688" s="2"/>
      <c r="J688" s="11" t="s">
        <v>173</v>
      </c>
      <c r="K688" s="18" t="str">
        <f t="shared" si="42"/>
        <v>NITI, NV</v>
      </c>
      <c r="L688" s="16" t="s">
        <v>173</v>
      </c>
      <c r="M688" s="20" t="str">
        <f t="shared" si="43"/>
        <v>NITI, NV</v>
      </c>
      <c r="N688" s="8" t="str">
        <f t="shared" si="40"/>
        <v>NITI, NV</v>
      </c>
      <c r="O688" s="2"/>
      <c r="P688" s="3">
        <v>7.73</v>
      </c>
      <c r="Q688" s="3">
        <v>7.74</v>
      </c>
      <c r="R688" s="3">
        <v>12.5</v>
      </c>
      <c r="S688" s="3" t="s">
        <v>173</v>
      </c>
      <c r="T688" s="2"/>
      <c r="U688" s="3" t="s">
        <v>173</v>
      </c>
      <c r="V688" s="2"/>
      <c r="W688" s="3" t="s">
        <v>173</v>
      </c>
      <c r="X688" s="2"/>
      <c r="Y688" s="3" t="s">
        <v>171</v>
      </c>
      <c r="Z688" s="3" t="s">
        <v>173</v>
      </c>
      <c r="AA688" s="3" t="s">
        <v>173</v>
      </c>
    </row>
    <row r="689" spans="1:28" ht="13.9" customHeight="1">
      <c r="A689" s="2" t="s">
        <v>1564</v>
      </c>
      <c r="B689" s="2" t="s">
        <v>1565</v>
      </c>
      <c r="C689" s="3" t="s">
        <v>170</v>
      </c>
      <c r="D689" s="3" t="s">
        <v>170</v>
      </c>
      <c r="E689" s="3" t="s">
        <v>170</v>
      </c>
      <c r="F689" s="3" t="s">
        <v>170</v>
      </c>
      <c r="G689" s="10">
        <v>8.34</v>
      </c>
      <c r="H689" s="17">
        <f t="shared" si="41"/>
        <v>8.3000000000000007</v>
      </c>
      <c r="I689" s="3" t="s">
        <v>194</v>
      </c>
      <c r="J689" s="11">
        <v>278</v>
      </c>
      <c r="K689" s="18">
        <f t="shared" si="42"/>
        <v>280</v>
      </c>
      <c r="L689" s="16">
        <v>4540</v>
      </c>
      <c r="M689" s="20">
        <f t="shared" si="43"/>
        <v>4500</v>
      </c>
      <c r="N689" s="8">
        <f t="shared" si="40"/>
        <v>542.16867469879514</v>
      </c>
      <c r="O689" s="3" t="s">
        <v>182</v>
      </c>
      <c r="P689" s="3">
        <v>990000000</v>
      </c>
      <c r="Q689" s="3">
        <v>563000000</v>
      </c>
      <c r="R689" s="3">
        <v>12.5</v>
      </c>
      <c r="S689" s="3">
        <v>2.6</v>
      </c>
      <c r="T689" s="3" t="s">
        <v>183</v>
      </c>
      <c r="U689" s="3" t="s">
        <v>173</v>
      </c>
      <c r="V689" s="2"/>
      <c r="W689" s="3">
        <v>8.0000000000000002E-3</v>
      </c>
      <c r="X689" s="3" t="s">
        <v>184</v>
      </c>
      <c r="Y689" s="3" t="s">
        <v>171</v>
      </c>
      <c r="Z689" s="3" t="s">
        <v>173</v>
      </c>
      <c r="AA689" s="3">
        <v>8.34</v>
      </c>
    </row>
    <row r="690" spans="1:28" ht="13.9" customHeight="1">
      <c r="A690" s="2" t="s">
        <v>1566</v>
      </c>
      <c r="B690" s="2" t="s">
        <v>1567</v>
      </c>
      <c r="C690" s="3" t="s">
        <v>170</v>
      </c>
      <c r="D690" s="3" t="s">
        <v>170</v>
      </c>
      <c r="E690" s="3" t="s">
        <v>170</v>
      </c>
      <c r="F690" s="3" t="s">
        <v>170</v>
      </c>
      <c r="G690" s="10">
        <v>1040</v>
      </c>
      <c r="H690" s="17">
        <f t="shared" si="41"/>
        <v>1000</v>
      </c>
      <c r="I690" s="3" t="s">
        <v>194</v>
      </c>
      <c r="J690" s="11">
        <v>34800</v>
      </c>
      <c r="K690" s="18">
        <f t="shared" si="42"/>
        <v>35000</v>
      </c>
      <c r="L690" s="16">
        <v>5330</v>
      </c>
      <c r="M690" s="20">
        <f t="shared" si="43"/>
        <v>5300</v>
      </c>
      <c r="N690" s="8">
        <f t="shared" si="40"/>
        <v>5.3</v>
      </c>
      <c r="O690" s="3" t="s">
        <v>182</v>
      </c>
      <c r="P690" s="3">
        <v>22100000</v>
      </c>
      <c r="Q690" s="3">
        <v>10200000</v>
      </c>
      <c r="R690" s="3">
        <v>12.5</v>
      </c>
      <c r="S690" s="3">
        <v>0.8</v>
      </c>
      <c r="T690" s="3" t="s">
        <v>183</v>
      </c>
      <c r="U690" s="3" t="s">
        <v>173</v>
      </c>
      <c r="V690" s="2"/>
      <c r="W690" s="3">
        <v>1</v>
      </c>
      <c r="X690" s="3" t="s">
        <v>191</v>
      </c>
      <c r="Y690" s="3" t="s">
        <v>171</v>
      </c>
      <c r="Z690" s="3" t="s">
        <v>173</v>
      </c>
      <c r="AA690" s="3">
        <v>1040</v>
      </c>
    </row>
    <row r="691" spans="1:28" ht="13.9" customHeight="1">
      <c r="A691" s="2" t="s">
        <v>1568</v>
      </c>
      <c r="B691" s="2" t="s">
        <v>1569</v>
      </c>
      <c r="C691" s="3" t="s">
        <v>170</v>
      </c>
      <c r="D691" s="3" t="s">
        <v>170</v>
      </c>
      <c r="E691" s="3" t="s">
        <v>170</v>
      </c>
      <c r="F691" s="3" t="s">
        <v>170</v>
      </c>
      <c r="G691" s="10">
        <v>3130</v>
      </c>
      <c r="H691" s="17">
        <f t="shared" si="41"/>
        <v>3100</v>
      </c>
      <c r="I691" s="3" t="s">
        <v>194</v>
      </c>
      <c r="J691" s="11">
        <v>104000</v>
      </c>
      <c r="K691" s="18">
        <f t="shared" si="42"/>
        <v>100000</v>
      </c>
      <c r="L691" s="16">
        <v>489</v>
      </c>
      <c r="M691" s="20">
        <f t="shared" si="43"/>
        <v>490</v>
      </c>
      <c r="N691" s="8">
        <f t="shared" si="40"/>
        <v>0.15806451612903225</v>
      </c>
      <c r="O691" s="3" t="s">
        <v>182</v>
      </c>
      <c r="P691" s="3">
        <v>19700000000</v>
      </c>
      <c r="Q691" s="3">
        <v>1280000000</v>
      </c>
      <c r="R691" s="3">
        <v>12.5</v>
      </c>
      <c r="S691" s="3">
        <v>2</v>
      </c>
      <c r="T691" s="3" t="s">
        <v>183</v>
      </c>
      <c r="U691" s="3" t="s">
        <v>173</v>
      </c>
      <c r="V691" s="2"/>
      <c r="W691" s="3">
        <v>3</v>
      </c>
      <c r="X691" s="3" t="s">
        <v>199</v>
      </c>
      <c r="Y691" s="3" t="s">
        <v>171</v>
      </c>
      <c r="Z691" s="3" t="s">
        <v>173</v>
      </c>
      <c r="AA691" s="3">
        <v>3130</v>
      </c>
    </row>
    <row r="692" spans="1:28" ht="13.9" customHeight="1">
      <c r="A692" s="2" t="s">
        <v>1570</v>
      </c>
      <c r="B692" s="2" t="s">
        <v>1571</v>
      </c>
      <c r="C692" s="3" t="s">
        <v>171</v>
      </c>
      <c r="D692" s="3" t="s">
        <v>171</v>
      </c>
      <c r="E692" s="4" t="s">
        <v>178</v>
      </c>
      <c r="F692" s="4" t="s">
        <v>178</v>
      </c>
      <c r="G692" s="10" t="s">
        <v>173</v>
      </c>
      <c r="H692" s="17" t="str">
        <f t="shared" si="41"/>
        <v>NITI</v>
      </c>
      <c r="I692" s="2"/>
      <c r="J692" s="11" t="s">
        <v>173</v>
      </c>
      <c r="K692" s="18" t="str">
        <f t="shared" si="42"/>
        <v>NITI, NV</v>
      </c>
      <c r="L692" s="16" t="s">
        <v>173</v>
      </c>
      <c r="M692" s="20" t="str">
        <f t="shared" si="43"/>
        <v>NITI, NV</v>
      </c>
      <c r="N692" s="8" t="str">
        <f t="shared" si="40"/>
        <v>NITI, NV</v>
      </c>
      <c r="O692" s="2"/>
      <c r="P692" s="3">
        <v>528000</v>
      </c>
      <c r="Q692" s="3">
        <v>172000</v>
      </c>
      <c r="R692" s="3">
        <v>12.5</v>
      </c>
      <c r="S692" s="3">
        <v>2.6</v>
      </c>
      <c r="T692" s="3" t="s">
        <v>183</v>
      </c>
      <c r="U692" s="3" t="s">
        <v>173</v>
      </c>
      <c r="V692" s="2"/>
      <c r="W692" s="3" t="s">
        <v>173</v>
      </c>
      <c r="X692" s="2"/>
      <c r="Y692" s="3" t="s">
        <v>171</v>
      </c>
      <c r="Z692" s="3" t="s">
        <v>173</v>
      </c>
      <c r="AA692" s="3" t="s">
        <v>173</v>
      </c>
    </row>
    <row r="693" spans="1:28" ht="13.9" customHeight="1">
      <c r="A693" s="2" t="s">
        <v>1572</v>
      </c>
      <c r="B693" s="2" t="s">
        <v>1573</v>
      </c>
      <c r="C693" s="3" t="s">
        <v>171</v>
      </c>
      <c r="D693" s="3" t="s">
        <v>170</v>
      </c>
      <c r="E693" s="4" t="s">
        <v>178</v>
      </c>
      <c r="F693" s="4" t="s">
        <v>178</v>
      </c>
      <c r="G693" s="10">
        <v>0.28299999999999997</v>
      </c>
      <c r="H693" s="17">
        <f t="shared" si="41"/>
        <v>0.28000000000000003</v>
      </c>
      <c r="I693" s="2"/>
      <c r="J693" s="11" t="s">
        <v>173</v>
      </c>
      <c r="K693" s="18" t="str">
        <f t="shared" si="42"/>
        <v>NV</v>
      </c>
      <c r="L693" s="16" t="s">
        <v>173</v>
      </c>
      <c r="M693" s="20" t="str">
        <f t="shared" si="43"/>
        <v>NV</v>
      </c>
      <c r="N693" s="8" t="str">
        <f t="shared" si="40"/>
        <v>NV</v>
      </c>
      <c r="O693" s="2"/>
      <c r="P693" s="3">
        <v>3380000</v>
      </c>
      <c r="Q693" s="3">
        <v>126000</v>
      </c>
      <c r="R693" s="3">
        <v>12.5</v>
      </c>
      <c r="S693" s="3" t="s">
        <v>173</v>
      </c>
      <c r="T693" s="2"/>
      <c r="U693" s="3" t="s">
        <v>173</v>
      </c>
      <c r="V693" s="2"/>
      <c r="W693" s="3">
        <v>2.72E-4</v>
      </c>
      <c r="X693" s="3" t="s">
        <v>269</v>
      </c>
      <c r="Y693" s="3" t="s">
        <v>171</v>
      </c>
      <c r="Z693" s="3" t="s">
        <v>173</v>
      </c>
      <c r="AA693" s="3">
        <v>0.28299999999999997</v>
      </c>
    </row>
    <row r="694" spans="1:28" ht="13.9" customHeight="1">
      <c r="A694" s="2" t="s">
        <v>1574</v>
      </c>
      <c r="B694" s="2" t="s">
        <v>1575</v>
      </c>
      <c r="C694" s="3" t="s">
        <v>170</v>
      </c>
      <c r="D694" s="3" t="s">
        <v>170</v>
      </c>
      <c r="E694" s="3" t="s">
        <v>170</v>
      </c>
      <c r="F694" s="3" t="s">
        <v>170</v>
      </c>
      <c r="G694" s="10">
        <v>2090</v>
      </c>
      <c r="H694" s="17">
        <f t="shared" si="41"/>
        <v>2100</v>
      </c>
      <c r="I694" s="3" t="s">
        <v>194</v>
      </c>
      <c r="J694" s="11">
        <v>69500</v>
      </c>
      <c r="K694" s="18">
        <f t="shared" si="42"/>
        <v>70000</v>
      </c>
      <c r="L694" s="16">
        <v>105000000</v>
      </c>
      <c r="M694" s="20">
        <f t="shared" si="43"/>
        <v>110000000</v>
      </c>
      <c r="N694" s="8">
        <f t="shared" si="40"/>
        <v>52380.952380952382</v>
      </c>
      <c r="O694" s="3" t="s">
        <v>182</v>
      </c>
      <c r="P694" s="3">
        <v>60600000</v>
      </c>
      <c r="Q694" s="3">
        <v>19800000</v>
      </c>
      <c r="R694" s="3">
        <v>12.5</v>
      </c>
      <c r="S694" s="3">
        <v>1.6</v>
      </c>
      <c r="T694" s="3" t="s">
        <v>710</v>
      </c>
      <c r="U694" s="3" t="s">
        <v>173</v>
      </c>
      <c r="V694" s="2"/>
      <c r="W694" s="3">
        <v>2</v>
      </c>
      <c r="X694" s="3" t="s">
        <v>184</v>
      </c>
      <c r="Y694" s="3" t="s">
        <v>171</v>
      </c>
      <c r="Z694" s="3" t="s">
        <v>173</v>
      </c>
      <c r="AA694" s="3">
        <v>2090</v>
      </c>
    </row>
    <row r="695" spans="1:28" ht="13.9" customHeight="1">
      <c r="A695" s="2" t="s">
        <v>1576</v>
      </c>
      <c r="B695" s="2" t="s">
        <v>1577</v>
      </c>
      <c r="C695" s="3" t="s">
        <v>170</v>
      </c>
      <c r="D695" s="3" t="s">
        <v>170</v>
      </c>
      <c r="E695" s="3" t="s">
        <v>170</v>
      </c>
      <c r="F695" s="3" t="s">
        <v>170</v>
      </c>
      <c r="G695" s="10">
        <v>0.75900000000000001</v>
      </c>
      <c r="H695" s="17">
        <f t="shared" si="41"/>
        <v>0.76</v>
      </c>
      <c r="I695" s="3" t="s">
        <v>181</v>
      </c>
      <c r="J695" s="11">
        <v>25.3</v>
      </c>
      <c r="K695" s="18">
        <f t="shared" si="42"/>
        <v>25</v>
      </c>
      <c r="L695" s="16">
        <v>426</v>
      </c>
      <c r="M695" s="20">
        <f t="shared" si="43"/>
        <v>430</v>
      </c>
      <c r="N695" s="8">
        <f t="shared" si="40"/>
        <v>565.78947368421052</v>
      </c>
      <c r="O695" s="3" t="s">
        <v>182</v>
      </c>
      <c r="P695" s="3">
        <v>1680000000</v>
      </c>
      <c r="Q695" s="3">
        <v>1050000000</v>
      </c>
      <c r="R695" s="3">
        <v>12.5</v>
      </c>
      <c r="S695" s="3">
        <v>1.9</v>
      </c>
      <c r="T695" s="3" t="s">
        <v>174</v>
      </c>
      <c r="U695" s="3">
        <v>3.7000000000000002E-6</v>
      </c>
      <c r="V695" s="3" t="s">
        <v>184</v>
      </c>
      <c r="W695" s="3">
        <v>0.03</v>
      </c>
      <c r="X695" s="3" t="s">
        <v>184</v>
      </c>
      <c r="Y695" s="3" t="s">
        <v>171</v>
      </c>
      <c r="Z695" s="3">
        <v>0.75900000000000001</v>
      </c>
      <c r="AA695" s="3">
        <v>31.3</v>
      </c>
    </row>
    <row r="696" spans="1:28" ht="13.9" customHeight="1">
      <c r="A696" s="2" t="s">
        <v>1578</v>
      </c>
      <c r="B696" s="2" t="s">
        <v>1579</v>
      </c>
      <c r="C696" s="3" t="s">
        <v>170</v>
      </c>
      <c r="D696" s="3" t="s">
        <v>171</v>
      </c>
      <c r="E696" s="4" t="s">
        <v>172</v>
      </c>
      <c r="F696" s="4" t="s">
        <v>172</v>
      </c>
      <c r="G696" s="10" t="s">
        <v>173</v>
      </c>
      <c r="H696" s="17" t="str">
        <f t="shared" si="41"/>
        <v>NITI</v>
      </c>
      <c r="I696" s="2"/>
      <c r="J696" s="11" t="s">
        <v>173</v>
      </c>
      <c r="K696" s="18" t="str">
        <f t="shared" si="42"/>
        <v>NITI</v>
      </c>
      <c r="L696" s="16" t="s">
        <v>173</v>
      </c>
      <c r="M696" s="20" t="str">
        <f t="shared" si="43"/>
        <v>NITI</v>
      </c>
      <c r="N696" s="8" t="str">
        <f t="shared" si="40"/>
        <v>NITI</v>
      </c>
      <c r="O696" s="2"/>
      <c r="P696" s="3">
        <v>49</v>
      </c>
      <c r="Q696" s="3">
        <v>14.6</v>
      </c>
      <c r="R696" s="3">
        <v>12.5</v>
      </c>
      <c r="S696" s="3">
        <v>0.6</v>
      </c>
      <c r="T696" s="3" t="s">
        <v>174</v>
      </c>
      <c r="U696" s="3" t="s">
        <v>173</v>
      </c>
      <c r="V696" s="2"/>
      <c r="W696" s="3" t="s">
        <v>173</v>
      </c>
      <c r="X696" s="2"/>
      <c r="Y696" s="3" t="s">
        <v>171</v>
      </c>
      <c r="Z696" s="3" t="s">
        <v>173</v>
      </c>
      <c r="AA696" s="3" t="s">
        <v>173</v>
      </c>
      <c r="AB696" s="261" t="s">
        <v>175</v>
      </c>
    </row>
    <row r="697" spans="1:28" ht="13.9" customHeight="1">
      <c r="A697" s="2" t="s">
        <v>1580</v>
      </c>
      <c r="B697" s="2" t="s">
        <v>1581</v>
      </c>
      <c r="C697" s="3" t="s">
        <v>170</v>
      </c>
      <c r="D697" s="3" t="s">
        <v>171</v>
      </c>
      <c r="E697" s="4" t="s">
        <v>172</v>
      </c>
      <c r="F697" s="4" t="s">
        <v>172</v>
      </c>
      <c r="G697" s="10" t="s">
        <v>173</v>
      </c>
      <c r="H697" s="17" t="str">
        <f t="shared" si="41"/>
        <v>NITI</v>
      </c>
      <c r="I697" s="2"/>
      <c r="J697" s="11" t="s">
        <v>173</v>
      </c>
      <c r="K697" s="18" t="str">
        <f t="shared" si="42"/>
        <v>NITI</v>
      </c>
      <c r="L697" s="16" t="s">
        <v>173</v>
      </c>
      <c r="M697" s="20" t="str">
        <f t="shared" si="43"/>
        <v>NITI</v>
      </c>
      <c r="N697" s="8" t="str">
        <f t="shared" si="40"/>
        <v>NITI</v>
      </c>
      <c r="O697" s="2"/>
      <c r="P697" s="3">
        <v>88500000</v>
      </c>
      <c r="Q697" s="3">
        <v>232000000</v>
      </c>
      <c r="R697" s="3">
        <v>12.5</v>
      </c>
      <c r="S697" s="3">
        <v>1.8</v>
      </c>
      <c r="T697" s="3" t="s">
        <v>183</v>
      </c>
      <c r="U697" s="3" t="s">
        <v>173</v>
      </c>
      <c r="V697" s="2"/>
      <c r="W697" s="3" t="s">
        <v>173</v>
      </c>
      <c r="X697" s="2"/>
      <c r="Y697" s="3" t="s">
        <v>171</v>
      </c>
      <c r="Z697" s="3" t="s">
        <v>173</v>
      </c>
      <c r="AA697" s="3" t="s">
        <v>173</v>
      </c>
    </row>
    <row r="698" spans="1:28" ht="13.9" customHeight="1">
      <c r="A698" s="2" t="s">
        <v>1582</v>
      </c>
      <c r="B698" s="2" t="s">
        <v>1583</v>
      </c>
      <c r="C698" s="3" t="s">
        <v>171</v>
      </c>
      <c r="D698" s="3" t="s">
        <v>171</v>
      </c>
      <c r="E698" s="4" t="s">
        <v>178</v>
      </c>
      <c r="F698" s="4" t="s">
        <v>178</v>
      </c>
      <c r="G698" s="10" t="s">
        <v>173</v>
      </c>
      <c r="H698" s="17" t="str">
        <f t="shared" si="41"/>
        <v>NITI</v>
      </c>
      <c r="I698" s="2"/>
      <c r="J698" s="11" t="s">
        <v>173</v>
      </c>
      <c r="K698" s="18" t="str">
        <f t="shared" si="42"/>
        <v>NITI, NV</v>
      </c>
      <c r="L698" s="16" t="s">
        <v>173</v>
      </c>
      <c r="M698" s="20" t="str">
        <f t="shared" si="43"/>
        <v>NITI, NV</v>
      </c>
      <c r="N698" s="8" t="str">
        <f t="shared" si="40"/>
        <v>NITI, NV</v>
      </c>
      <c r="O698" s="2"/>
      <c r="P698" s="3">
        <v>41.7</v>
      </c>
      <c r="Q698" s="3">
        <v>41.7</v>
      </c>
      <c r="R698" s="3">
        <v>12.5</v>
      </c>
      <c r="S698" s="3" t="s">
        <v>173</v>
      </c>
      <c r="T698" s="2"/>
      <c r="U698" s="3" t="s">
        <v>173</v>
      </c>
      <c r="V698" s="2"/>
      <c r="W698" s="3" t="s">
        <v>173</v>
      </c>
      <c r="X698" s="2"/>
      <c r="Y698" s="3" t="s">
        <v>171</v>
      </c>
      <c r="Z698" s="3" t="s">
        <v>173</v>
      </c>
      <c r="AA698" s="3" t="s">
        <v>173</v>
      </c>
    </row>
    <row r="699" spans="1:28" ht="13.9" customHeight="1">
      <c r="A699" s="2" t="s">
        <v>1584</v>
      </c>
      <c r="B699" s="2" t="s">
        <v>1585</v>
      </c>
      <c r="C699" s="3" t="s">
        <v>171</v>
      </c>
      <c r="D699" s="3" t="s">
        <v>171</v>
      </c>
      <c r="E699" s="4" t="s">
        <v>178</v>
      </c>
      <c r="F699" s="4" t="s">
        <v>178</v>
      </c>
      <c r="G699" s="10" t="s">
        <v>173</v>
      </c>
      <c r="H699" s="17" t="str">
        <f t="shared" si="41"/>
        <v>NITI</v>
      </c>
      <c r="I699" s="2"/>
      <c r="J699" s="11" t="s">
        <v>173</v>
      </c>
      <c r="K699" s="18" t="str">
        <f t="shared" si="42"/>
        <v>NITI, NV</v>
      </c>
      <c r="L699" s="16" t="s">
        <v>173</v>
      </c>
      <c r="M699" s="20" t="str">
        <f t="shared" si="43"/>
        <v>NITI, NV</v>
      </c>
      <c r="N699" s="8" t="str">
        <f t="shared" si="40"/>
        <v>NITI, NV</v>
      </c>
      <c r="O699" s="2"/>
      <c r="P699" s="3">
        <v>417000</v>
      </c>
      <c r="Q699" s="3">
        <v>146000</v>
      </c>
      <c r="R699" s="3">
        <v>12.5</v>
      </c>
      <c r="S699" s="3">
        <v>1</v>
      </c>
      <c r="T699" s="3" t="s">
        <v>174</v>
      </c>
      <c r="U699" s="3" t="s">
        <v>173</v>
      </c>
      <c r="V699" s="2"/>
      <c r="W699" s="3" t="s">
        <v>173</v>
      </c>
      <c r="X699" s="2"/>
      <c r="Y699" s="3" t="s">
        <v>171</v>
      </c>
      <c r="Z699" s="3" t="s">
        <v>173</v>
      </c>
      <c r="AA699" s="3" t="s">
        <v>173</v>
      </c>
    </row>
    <row r="700" spans="1:28" ht="13.9" customHeight="1">
      <c r="A700" s="2" t="s">
        <v>1586</v>
      </c>
      <c r="B700" s="2" t="s">
        <v>1587</v>
      </c>
      <c r="C700" s="3" t="s">
        <v>171</v>
      </c>
      <c r="D700" s="3" t="s">
        <v>171</v>
      </c>
      <c r="E700" s="4" t="s">
        <v>178</v>
      </c>
      <c r="F700" s="4" t="s">
        <v>178</v>
      </c>
      <c r="G700" s="10" t="s">
        <v>173</v>
      </c>
      <c r="H700" s="17" t="str">
        <f t="shared" si="41"/>
        <v>NITI</v>
      </c>
      <c r="I700" s="2"/>
      <c r="J700" s="11" t="s">
        <v>173</v>
      </c>
      <c r="K700" s="18" t="str">
        <f t="shared" si="42"/>
        <v>NITI, NV</v>
      </c>
      <c r="L700" s="16" t="s">
        <v>173</v>
      </c>
      <c r="M700" s="20" t="str">
        <f t="shared" si="43"/>
        <v>NITI, NV</v>
      </c>
      <c r="N700" s="8" t="str">
        <f t="shared" si="40"/>
        <v>NITI, NV</v>
      </c>
      <c r="O700" s="2"/>
      <c r="P700" s="3">
        <v>0.13</v>
      </c>
      <c r="Q700" s="3">
        <v>0.13</v>
      </c>
      <c r="R700" s="3">
        <v>12.5</v>
      </c>
      <c r="S700" s="3" t="s">
        <v>173</v>
      </c>
      <c r="T700" s="2"/>
      <c r="U700" s="3" t="s">
        <v>173</v>
      </c>
      <c r="V700" s="2"/>
      <c r="W700" s="3" t="s">
        <v>173</v>
      </c>
      <c r="X700" s="2"/>
      <c r="Y700" s="3" t="s">
        <v>171</v>
      </c>
      <c r="Z700" s="3" t="s">
        <v>173</v>
      </c>
      <c r="AA700" s="3" t="s">
        <v>173</v>
      </c>
    </row>
    <row r="701" spans="1:28" ht="13.9" customHeight="1">
      <c r="A701" s="2" t="s">
        <v>1588</v>
      </c>
      <c r="B701" s="2" t="s">
        <v>232</v>
      </c>
      <c r="C701" s="3" t="s">
        <v>228</v>
      </c>
      <c r="D701" s="3" t="s">
        <v>170</v>
      </c>
      <c r="E701" s="4" t="s">
        <v>178</v>
      </c>
      <c r="F701" s="4" t="s">
        <v>178</v>
      </c>
      <c r="G701" s="10">
        <v>31300</v>
      </c>
      <c r="H701" s="17">
        <f t="shared" si="41"/>
        <v>31000</v>
      </c>
      <c r="I701" s="2"/>
      <c r="J701" s="11" t="s">
        <v>173</v>
      </c>
      <c r="K701" s="18" t="str">
        <f t="shared" si="42"/>
        <v>NV</v>
      </c>
      <c r="L701" s="16" t="s">
        <v>173</v>
      </c>
      <c r="M701" s="20" t="str">
        <f t="shared" si="43"/>
        <v>NV</v>
      </c>
      <c r="N701" s="8" t="str">
        <f t="shared" si="40"/>
        <v>NV</v>
      </c>
      <c r="O701" s="2"/>
      <c r="P701" s="3" t="s">
        <v>173</v>
      </c>
      <c r="Q701" s="3" t="s">
        <v>173</v>
      </c>
      <c r="R701" s="3">
        <v>12.5</v>
      </c>
      <c r="S701" s="3" t="s">
        <v>173</v>
      </c>
      <c r="T701" s="2"/>
      <c r="U701" s="3" t="s">
        <v>173</v>
      </c>
      <c r="V701" s="2"/>
      <c r="W701" s="3">
        <v>30000</v>
      </c>
      <c r="X701" s="3" t="s">
        <v>269</v>
      </c>
      <c r="Y701" s="3" t="s">
        <v>171</v>
      </c>
      <c r="Z701" s="3" t="s">
        <v>173</v>
      </c>
      <c r="AA701" s="3">
        <v>31300</v>
      </c>
    </row>
    <row r="702" spans="1:28" ht="13.9" customHeight="1">
      <c r="A702" s="2" t="s">
        <v>1589</v>
      </c>
      <c r="B702" s="2" t="s">
        <v>1590</v>
      </c>
      <c r="C702" s="3" t="s">
        <v>171</v>
      </c>
      <c r="D702" s="3" t="s">
        <v>171</v>
      </c>
      <c r="E702" s="4" t="s">
        <v>178</v>
      </c>
      <c r="F702" s="4" t="s">
        <v>178</v>
      </c>
      <c r="G702" s="10" t="s">
        <v>173</v>
      </c>
      <c r="H702" s="17" t="str">
        <f t="shared" si="41"/>
        <v>NITI</v>
      </c>
      <c r="I702" s="2"/>
      <c r="J702" s="11" t="s">
        <v>173</v>
      </c>
      <c r="K702" s="18" t="str">
        <f t="shared" si="42"/>
        <v>NITI, NV</v>
      </c>
      <c r="L702" s="16" t="s">
        <v>173</v>
      </c>
      <c r="M702" s="20" t="str">
        <f t="shared" si="43"/>
        <v>NITI, NV</v>
      </c>
      <c r="N702" s="8" t="str">
        <f t="shared" si="40"/>
        <v>NITI, NV</v>
      </c>
      <c r="O702" s="2"/>
      <c r="P702" s="3">
        <v>0.20599999999999999</v>
      </c>
      <c r="Q702" s="3">
        <v>0.20599999999999999</v>
      </c>
      <c r="R702" s="3">
        <v>12.5</v>
      </c>
      <c r="S702" s="3" t="s">
        <v>173</v>
      </c>
      <c r="T702" s="2"/>
      <c r="U702" s="3" t="s">
        <v>173</v>
      </c>
      <c r="V702" s="2"/>
      <c r="W702" s="3" t="s">
        <v>173</v>
      </c>
      <c r="X702" s="2"/>
      <c r="Y702" s="3" t="s">
        <v>171</v>
      </c>
      <c r="Z702" s="3" t="s">
        <v>173</v>
      </c>
      <c r="AA702" s="3" t="s">
        <v>173</v>
      </c>
    </row>
    <row r="703" spans="1:28" ht="13.9" customHeight="1">
      <c r="A703" s="2" t="s">
        <v>1591</v>
      </c>
      <c r="B703" s="2" t="s">
        <v>1592</v>
      </c>
      <c r="C703" s="3" t="s">
        <v>170</v>
      </c>
      <c r="D703" s="3" t="s">
        <v>171</v>
      </c>
      <c r="E703" s="4" t="s">
        <v>172</v>
      </c>
      <c r="F703" s="4" t="s">
        <v>172</v>
      </c>
      <c r="G703" s="10" t="s">
        <v>173</v>
      </c>
      <c r="H703" s="17" t="str">
        <f t="shared" si="41"/>
        <v>NITI</v>
      </c>
      <c r="I703" s="2"/>
      <c r="J703" s="11" t="s">
        <v>173</v>
      </c>
      <c r="K703" s="18" t="str">
        <f t="shared" si="42"/>
        <v>NITI</v>
      </c>
      <c r="L703" s="16" t="s">
        <v>173</v>
      </c>
      <c r="M703" s="20" t="str">
        <f t="shared" si="43"/>
        <v>NITI</v>
      </c>
      <c r="N703" s="8" t="str">
        <f t="shared" si="40"/>
        <v>NITI</v>
      </c>
      <c r="O703" s="2"/>
      <c r="P703" s="3">
        <v>1300</v>
      </c>
      <c r="Q703" s="3">
        <v>1310</v>
      </c>
      <c r="R703" s="3">
        <v>12.5</v>
      </c>
      <c r="S703" s="3" t="s">
        <v>173</v>
      </c>
      <c r="T703" s="2"/>
      <c r="U703" s="3" t="s">
        <v>173</v>
      </c>
      <c r="V703" s="2"/>
      <c r="W703" s="3" t="s">
        <v>173</v>
      </c>
      <c r="X703" s="2"/>
      <c r="Y703" s="3" t="s">
        <v>171</v>
      </c>
      <c r="Z703" s="3" t="s">
        <v>173</v>
      </c>
      <c r="AA703" s="3" t="s">
        <v>173</v>
      </c>
    </row>
    <row r="704" spans="1:28" ht="13.9" customHeight="1">
      <c r="A704" s="2" t="s">
        <v>1593</v>
      </c>
      <c r="B704" s="2" t="s">
        <v>1594</v>
      </c>
      <c r="C704" s="3" t="s">
        <v>171</v>
      </c>
      <c r="D704" s="3" t="s">
        <v>171</v>
      </c>
      <c r="E704" s="4" t="s">
        <v>178</v>
      </c>
      <c r="F704" s="4" t="s">
        <v>178</v>
      </c>
      <c r="G704" s="10" t="s">
        <v>173</v>
      </c>
      <c r="H704" s="17" t="str">
        <f t="shared" si="41"/>
        <v>NITI</v>
      </c>
      <c r="I704" s="2"/>
      <c r="J704" s="11" t="s">
        <v>173</v>
      </c>
      <c r="K704" s="18" t="str">
        <f t="shared" si="42"/>
        <v>NITI, NV</v>
      </c>
      <c r="L704" s="16" t="s">
        <v>173</v>
      </c>
      <c r="M704" s="20" t="str">
        <f t="shared" si="43"/>
        <v>NITI, NV</v>
      </c>
      <c r="N704" s="8" t="str">
        <f t="shared" si="40"/>
        <v>NITI, NV</v>
      </c>
      <c r="O704" s="2"/>
      <c r="P704" s="3">
        <v>1.47E-2</v>
      </c>
      <c r="Q704" s="3">
        <v>9.16E-7</v>
      </c>
      <c r="R704" s="3">
        <v>12.5</v>
      </c>
      <c r="S704" s="3" t="s">
        <v>173</v>
      </c>
      <c r="T704" s="2"/>
      <c r="U704" s="3" t="s">
        <v>173</v>
      </c>
      <c r="V704" s="2"/>
      <c r="W704" s="3" t="s">
        <v>173</v>
      </c>
      <c r="X704" s="2"/>
      <c r="Y704" s="3" t="s">
        <v>171</v>
      </c>
      <c r="Z704" s="3" t="s">
        <v>173</v>
      </c>
      <c r="AA704" s="3" t="s">
        <v>173</v>
      </c>
    </row>
    <row r="705" spans="1:28" ht="13.9" customHeight="1">
      <c r="A705" s="2" t="s">
        <v>1595</v>
      </c>
      <c r="B705" s="2" t="s">
        <v>1596</v>
      </c>
      <c r="C705" s="3" t="s">
        <v>171</v>
      </c>
      <c r="D705" s="3" t="s">
        <v>170</v>
      </c>
      <c r="E705" s="4" t="s">
        <v>178</v>
      </c>
      <c r="F705" s="4" t="s">
        <v>178</v>
      </c>
      <c r="G705" s="10">
        <v>1.61E-2</v>
      </c>
      <c r="H705" s="17">
        <f t="shared" si="41"/>
        <v>1.6E-2</v>
      </c>
      <c r="I705" s="2"/>
      <c r="J705" s="11" t="s">
        <v>173</v>
      </c>
      <c r="K705" s="18" t="str">
        <f t="shared" si="42"/>
        <v>NV</v>
      </c>
      <c r="L705" s="16" t="s">
        <v>173</v>
      </c>
      <c r="M705" s="20" t="str">
        <f t="shared" si="43"/>
        <v>NV</v>
      </c>
      <c r="N705" s="8" t="str">
        <f t="shared" si="40"/>
        <v>NV</v>
      </c>
      <c r="O705" s="2"/>
      <c r="P705" s="3">
        <v>654000</v>
      </c>
      <c r="Q705" s="3">
        <v>17300</v>
      </c>
      <c r="R705" s="3">
        <v>12.5</v>
      </c>
      <c r="S705" s="3" t="s">
        <v>173</v>
      </c>
      <c r="T705" s="2"/>
      <c r="U705" s="3">
        <v>6.3E-5</v>
      </c>
      <c r="V705" s="3" t="s">
        <v>199</v>
      </c>
      <c r="W705" s="3" t="s">
        <v>173</v>
      </c>
      <c r="X705" s="2"/>
      <c r="Y705" s="3" t="s">
        <v>204</v>
      </c>
      <c r="Z705" s="3">
        <v>1.61E-2</v>
      </c>
      <c r="AA705" s="3" t="s">
        <v>173</v>
      </c>
    </row>
    <row r="706" spans="1:28" ht="13.9" customHeight="1">
      <c r="A706" s="2" t="s">
        <v>1597</v>
      </c>
      <c r="B706" s="2" t="s">
        <v>1598</v>
      </c>
      <c r="C706" s="3" t="s">
        <v>228</v>
      </c>
      <c r="D706" s="3" t="s">
        <v>171</v>
      </c>
      <c r="E706" s="4" t="s">
        <v>178</v>
      </c>
      <c r="F706" s="4" t="s">
        <v>178</v>
      </c>
      <c r="G706" s="10" t="s">
        <v>173</v>
      </c>
      <c r="H706" s="17" t="str">
        <f t="shared" si="41"/>
        <v>NITI</v>
      </c>
      <c r="I706" s="2"/>
      <c r="J706" s="11" t="s">
        <v>173</v>
      </c>
      <c r="K706" s="18" t="str">
        <f t="shared" si="42"/>
        <v>NITI, NV</v>
      </c>
      <c r="L706" s="16" t="s">
        <v>173</v>
      </c>
      <c r="M706" s="20" t="str">
        <f t="shared" si="43"/>
        <v>NITI, NV</v>
      </c>
      <c r="N706" s="8" t="str">
        <f t="shared" si="40"/>
        <v>NITI, NV</v>
      </c>
      <c r="O706" s="2"/>
      <c r="P706" s="3" t="s">
        <v>173</v>
      </c>
      <c r="Q706" s="3" t="s">
        <v>173</v>
      </c>
      <c r="R706" s="3">
        <v>12.5</v>
      </c>
      <c r="S706" s="3" t="s">
        <v>173</v>
      </c>
      <c r="T706" s="2"/>
      <c r="U706" s="3" t="s">
        <v>173</v>
      </c>
      <c r="V706" s="2"/>
      <c r="W706" s="3" t="s">
        <v>173</v>
      </c>
      <c r="X706" s="2"/>
      <c r="Y706" s="3" t="s">
        <v>171</v>
      </c>
      <c r="Z706" s="3" t="s">
        <v>173</v>
      </c>
      <c r="AA706" s="3" t="s">
        <v>173</v>
      </c>
    </row>
    <row r="707" spans="1:28" ht="13.9" customHeight="1">
      <c r="A707" s="2" t="s">
        <v>1599</v>
      </c>
      <c r="B707" s="2" t="s">
        <v>1600</v>
      </c>
      <c r="C707" s="3" t="s">
        <v>171</v>
      </c>
      <c r="D707" s="3" t="s">
        <v>170</v>
      </c>
      <c r="E707" s="4" t="s">
        <v>178</v>
      </c>
      <c r="F707" s="4" t="s">
        <v>178</v>
      </c>
      <c r="G707" s="10">
        <v>20.9</v>
      </c>
      <c r="H707" s="17">
        <f t="shared" si="41"/>
        <v>21</v>
      </c>
      <c r="I707" s="2"/>
      <c r="J707" s="11" t="s">
        <v>173</v>
      </c>
      <c r="K707" s="18" t="str">
        <f t="shared" si="42"/>
        <v>NV</v>
      </c>
      <c r="L707" s="16" t="s">
        <v>173</v>
      </c>
      <c r="M707" s="20" t="str">
        <f t="shared" si="43"/>
        <v>NV</v>
      </c>
      <c r="N707" s="8" t="str">
        <f t="shared" si="40"/>
        <v>NV</v>
      </c>
      <c r="O707" s="2"/>
      <c r="P707" s="3">
        <v>6.0300000000000002E-4</v>
      </c>
      <c r="Q707" s="3" t="s">
        <v>173</v>
      </c>
      <c r="R707" s="3">
        <v>12.5</v>
      </c>
      <c r="S707" s="3" t="s">
        <v>173</v>
      </c>
      <c r="T707" s="2"/>
      <c r="U707" s="3" t="s">
        <v>173</v>
      </c>
      <c r="V707" s="2"/>
      <c r="W707" s="3">
        <v>0.02</v>
      </c>
      <c r="X707" s="3" t="s">
        <v>199</v>
      </c>
      <c r="Y707" s="3" t="s">
        <v>171</v>
      </c>
      <c r="Z707" s="3" t="s">
        <v>173</v>
      </c>
      <c r="AA707" s="3">
        <v>20.9</v>
      </c>
    </row>
    <row r="708" spans="1:28" ht="13.9" customHeight="1">
      <c r="A708" s="2" t="s">
        <v>1601</v>
      </c>
      <c r="B708" s="2" t="s">
        <v>1602</v>
      </c>
      <c r="C708" s="3" t="s">
        <v>228</v>
      </c>
      <c r="D708" s="3" t="s">
        <v>170</v>
      </c>
      <c r="E708" s="4" t="s">
        <v>178</v>
      </c>
      <c r="F708" s="4" t="s">
        <v>178</v>
      </c>
      <c r="G708" s="10">
        <v>20.9</v>
      </c>
      <c r="H708" s="17">
        <f t="shared" si="41"/>
        <v>21</v>
      </c>
      <c r="I708" s="2"/>
      <c r="J708" s="11" t="s">
        <v>173</v>
      </c>
      <c r="K708" s="18" t="str">
        <f t="shared" si="42"/>
        <v>NV</v>
      </c>
      <c r="L708" s="16" t="s">
        <v>173</v>
      </c>
      <c r="M708" s="20" t="str">
        <f t="shared" si="43"/>
        <v>NV</v>
      </c>
      <c r="N708" s="8" t="str">
        <f t="shared" si="40"/>
        <v>NV</v>
      </c>
      <c r="O708" s="2"/>
      <c r="P708" s="3" t="s">
        <v>173</v>
      </c>
      <c r="Q708" s="3" t="s">
        <v>173</v>
      </c>
      <c r="R708" s="3">
        <v>12.5</v>
      </c>
      <c r="S708" s="3" t="s">
        <v>173</v>
      </c>
      <c r="T708" s="2"/>
      <c r="U708" s="3" t="s">
        <v>173</v>
      </c>
      <c r="V708" s="2"/>
      <c r="W708" s="3">
        <v>0.02</v>
      </c>
      <c r="X708" s="3" t="s">
        <v>199</v>
      </c>
      <c r="Y708" s="3" t="s">
        <v>171</v>
      </c>
      <c r="Z708" s="3" t="s">
        <v>173</v>
      </c>
      <c r="AA708" s="3">
        <v>20.9</v>
      </c>
    </row>
    <row r="709" spans="1:28" ht="13.9" customHeight="1">
      <c r="A709" s="2" t="s">
        <v>1603</v>
      </c>
      <c r="B709" s="2" t="s">
        <v>1604</v>
      </c>
      <c r="C709" s="3" t="s">
        <v>171</v>
      </c>
      <c r="D709" s="3" t="s">
        <v>171</v>
      </c>
      <c r="E709" s="4" t="s">
        <v>178</v>
      </c>
      <c r="F709" s="4" t="s">
        <v>178</v>
      </c>
      <c r="G709" s="10" t="s">
        <v>173</v>
      </c>
      <c r="H709" s="17" t="str">
        <f t="shared" si="41"/>
        <v>NITI</v>
      </c>
      <c r="I709" s="2"/>
      <c r="J709" s="11" t="s">
        <v>173</v>
      </c>
      <c r="K709" s="18" t="str">
        <f t="shared" si="42"/>
        <v>NITI, NV</v>
      </c>
      <c r="L709" s="16" t="s">
        <v>173</v>
      </c>
      <c r="M709" s="20" t="str">
        <f t="shared" si="43"/>
        <v>NITI, NV</v>
      </c>
      <c r="N709" s="8" t="str">
        <f t="shared" ref="N709:N772" si="44">IF(ISNUMBER(M709)=TRUE, M709/H709, M709)</f>
        <v>NITI, NV</v>
      </c>
      <c r="O709" s="2"/>
      <c r="P709" s="3">
        <v>2.82</v>
      </c>
      <c r="Q709" s="3">
        <v>2.2100000000000002E-2</v>
      </c>
      <c r="R709" s="3">
        <v>12.5</v>
      </c>
      <c r="S709" s="3" t="s">
        <v>173</v>
      </c>
      <c r="T709" s="2"/>
      <c r="U709" s="3" t="s">
        <v>173</v>
      </c>
      <c r="V709" s="2"/>
      <c r="W709" s="3" t="s">
        <v>173</v>
      </c>
      <c r="X709" s="2"/>
      <c r="Y709" s="3" t="s">
        <v>171</v>
      </c>
      <c r="Z709" s="3" t="s">
        <v>173</v>
      </c>
      <c r="AA709" s="3" t="s">
        <v>173</v>
      </c>
    </row>
    <row r="710" spans="1:28" ht="13.9" customHeight="1">
      <c r="A710" s="2" t="s">
        <v>1605</v>
      </c>
      <c r="B710" s="2" t="s">
        <v>1606</v>
      </c>
      <c r="C710" s="3" t="s">
        <v>228</v>
      </c>
      <c r="D710" s="3" t="s">
        <v>170</v>
      </c>
      <c r="E710" s="4" t="s">
        <v>178</v>
      </c>
      <c r="F710" s="4" t="s">
        <v>178</v>
      </c>
      <c r="G710" s="10">
        <v>3.13</v>
      </c>
      <c r="H710" s="17">
        <f t="shared" ref="H710:H773" si="45">IF(ISNUMBER(G710),ROUND(G710,2-(1+INT(LOG10(G710)))),"NITI")</f>
        <v>3.1</v>
      </c>
      <c r="I710" s="2"/>
      <c r="J710" s="11" t="s">
        <v>173</v>
      </c>
      <c r="K710" s="18" t="str">
        <f t="shared" ref="K710:K773" si="46">IF(ISNUMBER(J710),ROUND(J710,2-(1+INT(LOG10(J710)))),IF(AND(NOT($C710="Yes"),$D710="No"), "NITI, NV",IF(AND($C710="Yes",$D710="No"),"NITI","NV")))</f>
        <v>NV</v>
      </c>
      <c r="L710" s="16" t="s">
        <v>173</v>
      </c>
      <c r="M710" s="20" t="str">
        <f t="shared" ref="M710:M773" si="47">IF(ISNUMBER(L710),ROUND(L710,2-(1+INT(LOG10(L710)))),IF(AND(NOT($C710="Yes"),$D710="No"), "NITI, NV",IF(AND($C710="Yes",$D710="No"),"NITI","NV")))</f>
        <v>NV</v>
      </c>
      <c r="N710" s="8" t="str">
        <f t="shared" si="44"/>
        <v>NV</v>
      </c>
      <c r="O710" s="2"/>
      <c r="P710" s="3" t="s">
        <v>173</v>
      </c>
      <c r="Q710" s="3" t="s">
        <v>173</v>
      </c>
      <c r="R710" s="3">
        <v>12.5</v>
      </c>
      <c r="S710" s="3" t="s">
        <v>173</v>
      </c>
      <c r="T710" s="2"/>
      <c r="U710" s="3" t="s">
        <v>173</v>
      </c>
      <c r="V710" s="2"/>
      <c r="W710" s="3">
        <v>3.0000000000000001E-3</v>
      </c>
      <c r="X710" s="3" t="s">
        <v>199</v>
      </c>
      <c r="Y710" s="3" t="s">
        <v>171</v>
      </c>
      <c r="Z710" s="3" t="s">
        <v>173</v>
      </c>
      <c r="AA710" s="3">
        <v>3.13</v>
      </c>
    </row>
    <row r="711" spans="1:28" ht="13.9" customHeight="1">
      <c r="A711" s="2" t="s">
        <v>1607</v>
      </c>
      <c r="B711" s="2" t="s">
        <v>1608</v>
      </c>
      <c r="C711" s="3" t="s">
        <v>171</v>
      </c>
      <c r="D711" s="3" t="s">
        <v>171</v>
      </c>
      <c r="E711" s="4" t="s">
        <v>178</v>
      </c>
      <c r="F711" s="4" t="s">
        <v>178</v>
      </c>
      <c r="G711" s="10" t="s">
        <v>173</v>
      </c>
      <c r="H711" s="17" t="str">
        <f t="shared" si="45"/>
        <v>NITI</v>
      </c>
      <c r="I711" s="2"/>
      <c r="J711" s="11" t="s">
        <v>173</v>
      </c>
      <c r="K711" s="18" t="str">
        <f t="shared" si="46"/>
        <v>NITI, NV</v>
      </c>
      <c r="L711" s="16" t="s">
        <v>173</v>
      </c>
      <c r="M711" s="20" t="str">
        <f t="shared" si="47"/>
        <v>NITI, NV</v>
      </c>
      <c r="N711" s="8" t="str">
        <f t="shared" si="44"/>
        <v>NITI, NV</v>
      </c>
      <c r="O711" s="2"/>
      <c r="P711" s="3">
        <v>0</v>
      </c>
      <c r="Q711" s="3" t="s">
        <v>173</v>
      </c>
      <c r="R711" s="3">
        <v>12.5</v>
      </c>
      <c r="S711" s="3" t="s">
        <v>173</v>
      </c>
      <c r="T711" s="2"/>
      <c r="U711" s="3" t="s">
        <v>173</v>
      </c>
      <c r="V711" s="2"/>
      <c r="W711" s="3" t="s">
        <v>173</v>
      </c>
      <c r="X711" s="2"/>
      <c r="Y711" s="3" t="s">
        <v>171</v>
      </c>
      <c r="Z711" s="3" t="s">
        <v>173</v>
      </c>
      <c r="AA711" s="3" t="s">
        <v>173</v>
      </c>
    </row>
    <row r="712" spans="1:28" ht="13.9" customHeight="1">
      <c r="A712" s="2" t="s">
        <v>1609</v>
      </c>
      <c r="B712" s="2" t="s">
        <v>1610</v>
      </c>
      <c r="C712" s="3" t="s">
        <v>228</v>
      </c>
      <c r="D712" s="3" t="s">
        <v>171</v>
      </c>
      <c r="E712" s="4" t="s">
        <v>178</v>
      </c>
      <c r="F712" s="4" t="s">
        <v>178</v>
      </c>
      <c r="G712" s="10" t="s">
        <v>173</v>
      </c>
      <c r="H712" s="17" t="str">
        <f t="shared" si="45"/>
        <v>NITI</v>
      </c>
      <c r="I712" s="2"/>
      <c r="J712" s="11" t="s">
        <v>173</v>
      </c>
      <c r="K712" s="18" t="str">
        <f t="shared" si="46"/>
        <v>NITI, NV</v>
      </c>
      <c r="L712" s="16" t="s">
        <v>173</v>
      </c>
      <c r="M712" s="20" t="str">
        <f t="shared" si="47"/>
        <v>NITI, NV</v>
      </c>
      <c r="N712" s="8" t="str">
        <f t="shared" si="44"/>
        <v>NITI, NV</v>
      </c>
      <c r="O712" s="2"/>
      <c r="P712" s="3" t="s">
        <v>173</v>
      </c>
      <c r="Q712" s="3" t="s">
        <v>173</v>
      </c>
      <c r="R712" s="3">
        <v>12.5</v>
      </c>
      <c r="S712" s="3" t="s">
        <v>173</v>
      </c>
      <c r="T712" s="2"/>
      <c r="U712" s="3" t="s">
        <v>173</v>
      </c>
      <c r="V712" s="2"/>
      <c r="W712" s="3" t="s">
        <v>173</v>
      </c>
      <c r="X712" s="2"/>
      <c r="Y712" s="3" t="s">
        <v>171</v>
      </c>
      <c r="Z712" s="3" t="s">
        <v>173</v>
      </c>
      <c r="AA712" s="3" t="s">
        <v>173</v>
      </c>
    </row>
    <row r="713" spans="1:28" ht="13.9" customHeight="1">
      <c r="A713" s="2" t="s">
        <v>1611</v>
      </c>
      <c r="B713" s="2" t="s">
        <v>1612</v>
      </c>
      <c r="C713" s="3" t="s">
        <v>171</v>
      </c>
      <c r="D713" s="3" t="s">
        <v>171</v>
      </c>
      <c r="E713" s="4" t="s">
        <v>178</v>
      </c>
      <c r="F713" s="4" t="s">
        <v>178</v>
      </c>
      <c r="G713" s="10" t="s">
        <v>173</v>
      </c>
      <c r="H713" s="17" t="str">
        <f t="shared" si="45"/>
        <v>NITI</v>
      </c>
      <c r="I713" s="2"/>
      <c r="J713" s="11" t="s">
        <v>173</v>
      </c>
      <c r="K713" s="18" t="str">
        <f t="shared" si="46"/>
        <v>NITI, NV</v>
      </c>
      <c r="L713" s="16" t="s">
        <v>173</v>
      </c>
      <c r="M713" s="20" t="str">
        <f t="shared" si="47"/>
        <v>NITI, NV</v>
      </c>
      <c r="N713" s="8" t="str">
        <f t="shared" si="44"/>
        <v>NITI, NV</v>
      </c>
      <c r="O713" s="2"/>
      <c r="P713" s="3">
        <v>0.24</v>
      </c>
      <c r="Q713" s="3">
        <v>0.23899999999999999</v>
      </c>
      <c r="R713" s="3">
        <v>12.5</v>
      </c>
      <c r="S713" s="3" t="s">
        <v>173</v>
      </c>
      <c r="T713" s="2"/>
      <c r="U713" s="3" t="s">
        <v>173</v>
      </c>
      <c r="V713" s="2"/>
      <c r="W713" s="3" t="s">
        <v>173</v>
      </c>
      <c r="X713" s="2"/>
      <c r="Y713" s="3" t="s">
        <v>171</v>
      </c>
      <c r="Z713" s="3" t="s">
        <v>173</v>
      </c>
      <c r="AA713" s="3" t="s">
        <v>173</v>
      </c>
    </row>
    <row r="714" spans="1:28" ht="13.9" customHeight="1">
      <c r="A714" s="2" t="s">
        <v>1613</v>
      </c>
      <c r="B714" s="2" t="s">
        <v>1614</v>
      </c>
      <c r="C714" s="3" t="s">
        <v>171</v>
      </c>
      <c r="D714" s="3" t="s">
        <v>171</v>
      </c>
      <c r="E714" s="4" t="s">
        <v>178</v>
      </c>
      <c r="F714" s="4" t="s">
        <v>178</v>
      </c>
      <c r="G714" s="10" t="s">
        <v>173</v>
      </c>
      <c r="H714" s="17" t="str">
        <f t="shared" si="45"/>
        <v>NITI</v>
      </c>
      <c r="I714" s="2"/>
      <c r="J714" s="11" t="s">
        <v>173</v>
      </c>
      <c r="K714" s="18" t="str">
        <f t="shared" si="46"/>
        <v>NITI, NV</v>
      </c>
      <c r="L714" s="16" t="s">
        <v>173</v>
      </c>
      <c r="M714" s="20" t="str">
        <f t="shared" si="47"/>
        <v>NITI, NV</v>
      </c>
      <c r="N714" s="8" t="str">
        <f t="shared" si="44"/>
        <v>NITI, NV</v>
      </c>
      <c r="O714" s="2"/>
      <c r="P714" s="3">
        <v>0.20100000000000001</v>
      </c>
      <c r="Q714" s="3">
        <v>618</v>
      </c>
      <c r="R714" s="3">
        <v>12.5</v>
      </c>
      <c r="S714" s="3" t="s">
        <v>173</v>
      </c>
      <c r="T714" s="2"/>
      <c r="U714" s="3" t="s">
        <v>173</v>
      </c>
      <c r="V714" s="2"/>
      <c r="W714" s="3" t="s">
        <v>173</v>
      </c>
      <c r="X714" s="2"/>
      <c r="Y714" s="3" t="s">
        <v>171</v>
      </c>
      <c r="Z714" s="3" t="s">
        <v>173</v>
      </c>
      <c r="AA714" s="3" t="s">
        <v>173</v>
      </c>
    </row>
    <row r="715" spans="1:28" ht="13.9" customHeight="1">
      <c r="A715" s="2" t="s">
        <v>1615</v>
      </c>
      <c r="B715" s="2" t="s">
        <v>1616</v>
      </c>
      <c r="C715" s="3" t="s">
        <v>228</v>
      </c>
      <c r="D715" s="3" t="s">
        <v>171</v>
      </c>
      <c r="E715" s="4" t="s">
        <v>178</v>
      </c>
      <c r="F715" s="4" t="s">
        <v>178</v>
      </c>
      <c r="G715" s="10" t="s">
        <v>173</v>
      </c>
      <c r="H715" s="17" t="str">
        <f t="shared" si="45"/>
        <v>NITI</v>
      </c>
      <c r="I715" s="2"/>
      <c r="J715" s="11" t="s">
        <v>173</v>
      </c>
      <c r="K715" s="18" t="str">
        <f t="shared" si="46"/>
        <v>NITI, NV</v>
      </c>
      <c r="L715" s="16" t="s">
        <v>173</v>
      </c>
      <c r="M715" s="20" t="str">
        <f t="shared" si="47"/>
        <v>NITI, NV</v>
      </c>
      <c r="N715" s="8" t="str">
        <f t="shared" si="44"/>
        <v>NITI, NV</v>
      </c>
      <c r="O715" s="2"/>
      <c r="P715" s="3" t="s">
        <v>173</v>
      </c>
      <c r="Q715" s="3" t="s">
        <v>173</v>
      </c>
      <c r="R715" s="3">
        <v>12.5</v>
      </c>
      <c r="S715" s="3" t="s">
        <v>173</v>
      </c>
      <c r="T715" s="2"/>
      <c r="U715" s="3" t="s">
        <v>173</v>
      </c>
      <c r="V715" s="2"/>
      <c r="W715" s="3" t="s">
        <v>173</v>
      </c>
      <c r="X715" s="2"/>
      <c r="Y715" s="3" t="s">
        <v>171</v>
      </c>
      <c r="Z715" s="3" t="s">
        <v>173</v>
      </c>
      <c r="AA715" s="3" t="s">
        <v>173</v>
      </c>
    </row>
    <row r="716" spans="1:28" ht="13.9" customHeight="1">
      <c r="A716" s="2" t="s">
        <v>1617</v>
      </c>
      <c r="B716" s="2" t="s">
        <v>1618</v>
      </c>
      <c r="C716" s="3" t="s">
        <v>171</v>
      </c>
      <c r="D716" s="3" t="s">
        <v>170</v>
      </c>
      <c r="E716" s="4" t="s">
        <v>178</v>
      </c>
      <c r="F716" s="4" t="s">
        <v>178</v>
      </c>
      <c r="G716" s="10">
        <v>9.39</v>
      </c>
      <c r="H716" s="17">
        <f t="shared" si="45"/>
        <v>9.4</v>
      </c>
      <c r="I716" s="2"/>
      <c r="J716" s="11" t="s">
        <v>173</v>
      </c>
      <c r="K716" s="18" t="str">
        <f t="shared" si="46"/>
        <v>NV</v>
      </c>
      <c r="L716" s="16" t="s">
        <v>173</v>
      </c>
      <c r="M716" s="20" t="str">
        <f t="shared" si="47"/>
        <v>NV</v>
      </c>
      <c r="N716" s="8" t="str">
        <f t="shared" si="44"/>
        <v>NV</v>
      </c>
      <c r="O716" s="2"/>
      <c r="P716" s="3">
        <v>0</v>
      </c>
      <c r="Q716" s="3" t="s">
        <v>173</v>
      </c>
      <c r="R716" s="3">
        <v>12.5</v>
      </c>
      <c r="S716" s="3" t="s">
        <v>173</v>
      </c>
      <c r="T716" s="2"/>
      <c r="U716" s="3" t="s">
        <v>173</v>
      </c>
      <c r="V716" s="2"/>
      <c r="W716" s="3">
        <v>8.9999999999999993E-3</v>
      </c>
      <c r="X716" s="3" t="s">
        <v>199</v>
      </c>
      <c r="Y716" s="3" t="s">
        <v>171</v>
      </c>
      <c r="Z716" s="3" t="s">
        <v>173</v>
      </c>
      <c r="AA716" s="3">
        <v>9.39</v>
      </c>
    </row>
    <row r="717" spans="1:28" ht="13.9" customHeight="1">
      <c r="A717" s="2" t="s">
        <v>1619</v>
      </c>
      <c r="B717" s="2" t="s">
        <v>1620</v>
      </c>
      <c r="C717" s="3" t="s">
        <v>171</v>
      </c>
      <c r="D717" s="3" t="s">
        <v>171</v>
      </c>
      <c r="E717" s="4" t="s">
        <v>178</v>
      </c>
      <c r="F717" s="4" t="s">
        <v>178</v>
      </c>
      <c r="G717" s="10" t="s">
        <v>173</v>
      </c>
      <c r="H717" s="17" t="str">
        <f t="shared" si="45"/>
        <v>NITI</v>
      </c>
      <c r="I717" s="2"/>
      <c r="J717" s="11" t="s">
        <v>173</v>
      </c>
      <c r="K717" s="18" t="str">
        <f t="shared" si="46"/>
        <v>NITI, NV</v>
      </c>
      <c r="L717" s="16" t="s">
        <v>173</v>
      </c>
      <c r="M717" s="20" t="str">
        <f t="shared" si="47"/>
        <v>NITI, NV</v>
      </c>
      <c r="N717" s="8" t="str">
        <f t="shared" si="44"/>
        <v>NITI, NV</v>
      </c>
      <c r="O717" s="2"/>
      <c r="P717" s="3">
        <v>7.5500000000000003E-3</v>
      </c>
      <c r="Q717" s="3" t="s">
        <v>173</v>
      </c>
      <c r="R717" s="3">
        <v>12.5</v>
      </c>
      <c r="S717" s="3" t="s">
        <v>173</v>
      </c>
      <c r="T717" s="2"/>
      <c r="U717" s="3" t="s">
        <v>173</v>
      </c>
      <c r="V717" s="2"/>
      <c r="W717" s="3" t="s">
        <v>173</v>
      </c>
      <c r="X717" s="2"/>
      <c r="Y717" s="3" t="s">
        <v>171</v>
      </c>
      <c r="Z717" s="3" t="s">
        <v>173</v>
      </c>
      <c r="AA717" s="3" t="s">
        <v>173</v>
      </c>
    </row>
    <row r="718" spans="1:28" ht="13.9" customHeight="1">
      <c r="A718" s="2" t="s">
        <v>1621</v>
      </c>
      <c r="B718" s="2" t="s">
        <v>1622</v>
      </c>
      <c r="C718" s="3" t="s">
        <v>171</v>
      </c>
      <c r="D718" s="3" t="s">
        <v>170</v>
      </c>
      <c r="E718" s="4" t="s">
        <v>178</v>
      </c>
      <c r="F718" s="4" t="s">
        <v>178</v>
      </c>
      <c r="G718" s="10">
        <v>14.6</v>
      </c>
      <c r="H718" s="17">
        <f t="shared" si="45"/>
        <v>15</v>
      </c>
      <c r="I718" s="2"/>
      <c r="J718" s="11" t="s">
        <v>173</v>
      </c>
      <c r="K718" s="18" t="str">
        <f t="shared" si="46"/>
        <v>NV</v>
      </c>
      <c r="L718" s="16" t="s">
        <v>173</v>
      </c>
      <c r="M718" s="20" t="str">
        <f t="shared" si="47"/>
        <v>NV</v>
      </c>
      <c r="N718" s="8" t="str">
        <f t="shared" si="44"/>
        <v>NV</v>
      </c>
      <c r="O718" s="2"/>
      <c r="P718" s="3">
        <v>0</v>
      </c>
      <c r="Q718" s="3" t="s">
        <v>173</v>
      </c>
      <c r="R718" s="3">
        <v>12.5</v>
      </c>
      <c r="S718" s="3" t="s">
        <v>173</v>
      </c>
      <c r="T718" s="2"/>
      <c r="U718" s="3" t="s">
        <v>173</v>
      </c>
      <c r="V718" s="2"/>
      <c r="W718" s="3">
        <v>1.4E-2</v>
      </c>
      <c r="X718" s="3" t="s">
        <v>199</v>
      </c>
      <c r="Y718" s="3" t="s">
        <v>171</v>
      </c>
      <c r="Z718" s="3" t="s">
        <v>173</v>
      </c>
      <c r="AA718" s="3">
        <v>14.6</v>
      </c>
    </row>
    <row r="719" spans="1:28" ht="13.9" customHeight="1">
      <c r="A719" s="2" t="s">
        <v>1623</v>
      </c>
      <c r="B719" s="2" t="s">
        <v>1624</v>
      </c>
      <c r="C719" s="3" t="s">
        <v>171</v>
      </c>
      <c r="D719" s="3" t="s">
        <v>171</v>
      </c>
      <c r="E719" s="4" t="s">
        <v>178</v>
      </c>
      <c r="F719" s="4" t="s">
        <v>178</v>
      </c>
      <c r="G719" s="10" t="s">
        <v>173</v>
      </c>
      <c r="H719" s="17" t="str">
        <f t="shared" si="45"/>
        <v>NITI</v>
      </c>
      <c r="I719" s="2"/>
      <c r="J719" s="11" t="s">
        <v>173</v>
      </c>
      <c r="K719" s="18" t="str">
        <f t="shared" si="46"/>
        <v>NITI, NV</v>
      </c>
      <c r="L719" s="16" t="s">
        <v>173</v>
      </c>
      <c r="M719" s="20" t="str">
        <f t="shared" si="47"/>
        <v>NITI, NV</v>
      </c>
      <c r="N719" s="8" t="str">
        <f t="shared" si="44"/>
        <v>NITI, NV</v>
      </c>
      <c r="O719" s="2"/>
      <c r="P719" s="3">
        <v>3.52</v>
      </c>
      <c r="Q719" s="3">
        <v>49500000</v>
      </c>
      <c r="R719" s="3">
        <v>12.5</v>
      </c>
      <c r="S719" s="3" t="s">
        <v>173</v>
      </c>
      <c r="T719" s="2"/>
      <c r="U719" s="3" t="s">
        <v>173</v>
      </c>
      <c r="V719" s="2"/>
      <c r="W719" s="3" t="s">
        <v>173</v>
      </c>
      <c r="X719" s="2"/>
      <c r="Y719" s="3" t="s">
        <v>171</v>
      </c>
      <c r="Z719" s="3" t="s">
        <v>173</v>
      </c>
      <c r="AA719" s="3" t="s">
        <v>173</v>
      </c>
      <c r="AB719" s="261" t="s">
        <v>175</v>
      </c>
    </row>
    <row r="720" spans="1:28" ht="13.9" customHeight="1">
      <c r="A720" s="2" t="s">
        <v>1625</v>
      </c>
      <c r="B720" s="2" t="s">
        <v>1626</v>
      </c>
      <c r="C720" s="3" t="s">
        <v>228</v>
      </c>
      <c r="D720" s="3" t="s">
        <v>171</v>
      </c>
      <c r="E720" s="4" t="s">
        <v>178</v>
      </c>
      <c r="F720" s="4" t="s">
        <v>178</v>
      </c>
      <c r="G720" s="10" t="s">
        <v>173</v>
      </c>
      <c r="H720" s="17" t="str">
        <f t="shared" si="45"/>
        <v>NITI</v>
      </c>
      <c r="I720" s="2"/>
      <c r="J720" s="11" t="s">
        <v>173</v>
      </c>
      <c r="K720" s="18" t="str">
        <f t="shared" si="46"/>
        <v>NITI, NV</v>
      </c>
      <c r="L720" s="16" t="s">
        <v>173</v>
      </c>
      <c r="M720" s="20" t="str">
        <f t="shared" si="47"/>
        <v>NITI, NV</v>
      </c>
      <c r="N720" s="8" t="str">
        <f t="shared" si="44"/>
        <v>NITI, NV</v>
      </c>
      <c r="O720" s="2"/>
      <c r="P720" s="3" t="s">
        <v>173</v>
      </c>
      <c r="Q720" s="3" t="s">
        <v>173</v>
      </c>
      <c r="R720" s="3">
        <v>12.5</v>
      </c>
      <c r="S720" s="3" t="s">
        <v>173</v>
      </c>
      <c r="T720" s="2"/>
      <c r="U720" s="3" t="s">
        <v>173</v>
      </c>
      <c r="V720" s="2"/>
      <c r="W720" s="3" t="s">
        <v>173</v>
      </c>
      <c r="X720" s="2"/>
      <c r="Y720" s="3" t="s">
        <v>171</v>
      </c>
      <c r="Z720" s="3" t="s">
        <v>173</v>
      </c>
      <c r="AA720" s="3" t="s">
        <v>173</v>
      </c>
    </row>
    <row r="721" spans="1:27" ht="13.9" customHeight="1">
      <c r="A721" s="2" t="s">
        <v>1627</v>
      </c>
      <c r="B721" s="2" t="s">
        <v>1628</v>
      </c>
      <c r="C721" s="3" t="s">
        <v>228</v>
      </c>
      <c r="D721" s="3" t="s">
        <v>171</v>
      </c>
      <c r="E721" s="4" t="s">
        <v>178</v>
      </c>
      <c r="F721" s="4" t="s">
        <v>178</v>
      </c>
      <c r="G721" s="10" t="s">
        <v>173</v>
      </c>
      <c r="H721" s="17" t="str">
        <f t="shared" si="45"/>
        <v>NITI</v>
      </c>
      <c r="I721" s="2"/>
      <c r="J721" s="11" t="s">
        <v>173</v>
      </c>
      <c r="K721" s="18" t="str">
        <f t="shared" si="46"/>
        <v>NITI, NV</v>
      </c>
      <c r="L721" s="16" t="s">
        <v>173</v>
      </c>
      <c r="M721" s="20" t="str">
        <f t="shared" si="47"/>
        <v>NITI, NV</v>
      </c>
      <c r="N721" s="8" t="str">
        <f t="shared" si="44"/>
        <v>NITI, NV</v>
      </c>
      <c r="O721" s="2"/>
      <c r="P721" s="3" t="s">
        <v>173</v>
      </c>
      <c r="Q721" s="3" t="s">
        <v>173</v>
      </c>
      <c r="R721" s="3">
        <v>12.5</v>
      </c>
      <c r="S721" s="3" t="s">
        <v>173</v>
      </c>
      <c r="T721" s="2"/>
      <c r="U721" s="3" t="s">
        <v>173</v>
      </c>
      <c r="V721" s="2"/>
      <c r="W721" s="3" t="s">
        <v>173</v>
      </c>
      <c r="X721" s="2"/>
      <c r="Y721" s="3" t="s">
        <v>171</v>
      </c>
      <c r="Z721" s="3" t="s">
        <v>173</v>
      </c>
      <c r="AA721" s="3" t="s">
        <v>173</v>
      </c>
    </row>
    <row r="722" spans="1:27" ht="13.9" customHeight="1">
      <c r="A722" s="2" t="s">
        <v>1629</v>
      </c>
      <c r="B722" s="2" t="s">
        <v>1630</v>
      </c>
      <c r="C722" s="3" t="s">
        <v>228</v>
      </c>
      <c r="D722" s="3" t="s">
        <v>171</v>
      </c>
      <c r="E722" s="4" t="s">
        <v>178</v>
      </c>
      <c r="F722" s="4" t="s">
        <v>178</v>
      </c>
      <c r="G722" s="10" t="s">
        <v>173</v>
      </c>
      <c r="H722" s="17" t="str">
        <f t="shared" si="45"/>
        <v>NITI</v>
      </c>
      <c r="I722" s="2"/>
      <c r="J722" s="11" t="s">
        <v>173</v>
      </c>
      <c r="K722" s="18" t="str">
        <f t="shared" si="46"/>
        <v>NITI, NV</v>
      </c>
      <c r="L722" s="16" t="s">
        <v>173</v>
      </c>
      <c r="M722" s="20" t="str">
        <f t="shared" si="47"/>
        <v>NITI, NV</v>
      </c>
      <c r="N722" s="8" t="str">
        <f t="shared" si="44"/>
        <v>NITI, NV</v>
      </c>
      <c r="O722" s="2"/>
      <c r="P722" s="3" t="s">
        <v>173</v>
      </c>
      <c r="Q722" s="3" t="s">
        <v>173</v>
      </c>
      <c r="R722" s="3">
        <v>12.5</v>
      </c>
      <c r="S722" s="3" t="s">
        <v>173</v>
      </c>
      <c r="T722" s="2"/>
      <c r="U722" s="3" t="s">
        <v>173</v>
      </c>
      <c r="V722" s="2"/>
      <c r="W722" s="3" t="s">
        <v>173</v>
      </c>
      <c r="X722" s="2"/>
      <c r="Y722" s="3" t="s">
        <v>171</v>
      </c>
      <c r="Z722" s="3" t="s">
        <v>173</v>
      </c>
      <c r="AA722" s="3" t="s">
        <v>173</v>
      </c>
    </row>
    <row r="723" spans="1:27" ht="13.9" customHeight="1">
      <c r="A723" s="2" t="s">
        <v>1631</v>
      </c>
      <c r="B723" s="2" t="s">
        <v>1632</v>
      </c>
      <c r="C723" s="3" t="s">
        <v>228</v>
      </c>
      <c r="D723" s="3" t="s">
        <v>171</v>
      </c>
      <c r="E723" s="4" t="s">
        <v>178</v>
      </c>
      <c r="F723" s="4" t="s">
        <v>178</v>
      </c>
      <c r="G723" s="10" t="s">
        <v>173</v>
      </c>
      <c r="H723" s="17" t="str">
        <f t="shared" si="45"/>
        <v>NITI</v>
      </c>
      <c r="I723" s="2"/>
      <c r="J723" s="11" t="s">
        <v>173</v>
      </c>
      <c r="K723" s="18" t="str">
        <f t="shared" si="46"/>
        <v>NITI, NV</v>
      </c>
      <c r="L723" s="16" t="s">
        <v>173</v>
      </c>
      <c r="M723" s="20" t="str">
        <f t="shared" si="47"/>
        <v>NITI, NV</v>
      </c>
      <c r="N723" s="8" t="str">
        <f t="shared" si="44"/>
        <v>NITI, NV</v>
      </c>
      <c r="O723" s="2"/>
      <c r="P723" s="3" t="s">
        <v>173</v>
      </c>
      <c r="Q723" s="3" t="s">
        <v>173</v>
      </c>
      <c r="R723" s="3">
        <v>12.5</v>
      </c>
      <c r="S723" s="3" t="s">
        <v>173</v>
      </c>
      <c r="T723" s="2"/>
      <c r="U723" s="3" t="s">
        <v>173</v>
      </c>
      <c r="V723" s="2"/>
      <c r="W723" s="3" t="s">
        <v>173</v>
      </c>
      <c r="X723" s="2"/>
      <c r="Y723" s="3" t="s">
        <v>171</v>
      </c>
      <c r="Z723" s="3" t="s">
        <v>173</v>
      </c>
      <c r="AA723" s="3" t="s">
        <v>173</v>
      </c>
    </row>
    <row r="724" spans="1:27" ht="13.9" customHeight="1">
      <c r="A724" s="2" t="s">
        <v>1633</v>
      </c>
      <c r="B724" s="2" t="s">
        <v>1634</v>
      </c>
      <c r="C724" s="3" t="s">
        <v>228</v>
      </c>
      <c r="D724" s="3" t="s">
        <v>171</v>
      </c>
      <c r="E724" s="4" t="s">
        <v>178</v>
      </c>
      <c r="F724" s="4" t="s">
        <v>178</v>
      </c>
      <c r="G724" s="10" t="s">
        <v>173</v>
      </c>
      <c r="H724" s="17" t="str">
        <f t="shared" si="45"/>
        <v>NITI</v>
      </c>
      <c r="I724" s="2"/>
      <c r="J724" s="11" t="s">
        <v>173</v>
      </c>
      <c r="K724" s="18" t="str">
        <f t="shared" si="46"/>
        <v>NITI, NV</v>
      </c>
      <c r="L724" s="16" t="s">
        <v>173</v>
      </c>
      <c r="M724" s="20" t="str">
        <f t="shared" si="47"/>
        <v>NITI, NV</v>
      </c>
      <c r="N724" s="8" t="str">
        <f t="shared" si="44"/>
        <v>NITI, NV</v>
      </c>
      <c r="O724" s="2"/>
      <c r="P724" s="3" t="s">
        <v>173</v>
      </c>
      <c r="Q724" s="3" t="s">
        <v>173</v>
      </c>
      <c r="R724" s="3">
        <v>12.5</v>
      </c>
      <c r="S724" s="3" t="s">
        <v>173</v>
      </c>
      <c r="T724" s="2"/>
      <c r="U724" s="3" t="s">
        <v>173</v>
      </c>
      <c r="V724" s="2"/>
      <c r="W724" s="3" t="s">
        <v>173</v>
      </c>
      <c r="X724" s="2"/>
      <c r="Y724" s="3" t="s">
        <v>171</v>
      </c>
      <c r="Z724" s="3" t="s">
        <v>173</v>
      </c>
      <c r="AA724" s="3" t="s">
        <v>173</v>
      </c>
    </row>
    <row r="725" spans="1:27" ht="13.9" customHeight="1">
      <c r="A725" s="2" t="s">
        <v>1635</v>
      </c>
      <c r="B725" s="2" t="s">
        <v>1636</v>
      </c>
      <c r="C725" s="3" t="s">
        <v>228</v>
      </c>
      <c r="D725" s="3" t="s">
        <v>171</v>
      </c>
      <c r="E725" s="4" t="s">
        <v>178</v>
      </c>
      <c r="F725" s="4" t="s">
        <v>178</v>
      </c>
      <c r="G725" s="10" t="s">
        <v>173</v>
      </c>
      <c r="H725" s="17" t="str">
        <f t="shared" si="45"/>
        <v>NITI</v>
      </c>
      <c r="I725" s="2"/>
      <c r="J725" s="11" t="s">
        <v>173</v>
      </c>
      <c r="K725" s="18" t="str">
        <f t="shared" si="46"/>
        <v>NITI, NV</v>
      </c>
      <c r="L725" s="16" t="s">
        <v>173</v>
      </c>
      <c r="M725" s="20" t="str">
        <f t="shared" si="47"/>
        <v>NITI, NV</v>
      </c>
      <c r="N725" s="8" t="str">
        <f t="shared" si="44"/>
        <v>NITI, NV</v>
      </c>
      <c r="O725" s="2"/>
      <c r="P725" s="3" t="s">
        <v>173</v>
      </c>
      <c r="Q725" s="3" t="s">
        <v>173</v>
      </c>
      <c r="R725" s="3">
        <v>12.5</v>
      </c>
      <c r="S725" s="3" t="s">
        <v>173</v>
      </c>
      <c r="T725" s="2"/>
      <c r="U725" s="3" t="s">
        <v>173</v>
      </c>
      <c r="V725" s="2"/>
      <c r="W725" s="3" t="s">
        <v>173</v>
      </c>
      <c r="X725" s="2"/>
      <c r="Y725" s="3" t="s">
        <v>171</v>
      </c>
      <c r="Z725" s="3" t="s">
        <v>173</v>
      </c>
      <c r="AA725" s="3" t="s">
        <v>173</v>
      </c>
    </row>
    <row r="726" spans="1:27" ht="13.9" customHeight="1">
      <c r="A726" s="2" t="s">
        <v>1637</v>
      </c>
      <c r="B726" s="2" t="s">
        <v>1638</v>
      </c>
      <c r="C726" s="3" t="s">
        <v>170</v>
      </c>
      <c r="D726" s="3" t="s">
        <v>171</v>
      </c>
      <c r="E726" s="4" t="s">
        <v>172</v>
      </c>
      <c r="F726" s="4" t="s">
        <v>172</v>
      </c>
      <c r="G726" s="10" t="s">
        <v>173</v>
      </c>
      <c r="H726" s="17" t="str">
        <f t="shared" si="45"/>
        <v>NITI</v>
      </c>
      <c r="I726" s="2"/>
      <c r="J726" s="11" t="s">
        <v>173</v>
      </c>
      <c r="K726" s="18" t="str">
        <f t="shared" si="46"/>
        <v>NITI</v>
      </c>
      <c r="L726" s="16" t="s">
        <v>173</v>
      </c>
      <c r="M726" s="20" t="str">
        <f t="shared" si="47"/>
        <v>NITI</v>
      </c>
      <c r="N726" s="8" t="str">
        <f t="shared" si="44"/>
        <v>NITI</v>
      </c>
      <c r="O726" s="2"/>
      <c r="P726" s="3">
        <v>275000000</v>
      </c>
      <c r="Q726" s="3">
        <v>332000000</v>
      </c>
      <c r="R726" s="3">
        <v>12.5</v>
      </c>
      <c r="S726" s="3" t="s">
        <v>173</v>
      </c>
      <c r="T726" s="2"/>
      <c r="U726" s="3" t="s">
        <v>173</v>
      </c>
      <c r="V726" s="2"/>
      <c r="W726" s="3" t="s">
        <v>173</v>
      </c>
      <c r="X726" s="2"/>
      <c r="Y726" s="3" t="s">
        <v>171</v>
      </c>
      <c r="Z726" s="3" t="s">
        <v>173</v>
      </c>
      <c r="AA726" s="3" t="s">
        <v>173</v>
      </c>
    </row>
    <row r="727" spans="1:27" ht="13.9" customHeight="1">
      <c r="A727" s="2" t="s">
        <v>1639</v>
      </c>
      <c r="B727" s="2" t="s">
        <v>1640</v>
      </c>
      <c r="C727" s="3" t="s">
        <v>171</v>
      </c>
      <c r="D727" s="3" t="s">
        <v>171</v>
      </c>
      <c r="E727" s="4" t="s">
        <v>178</v>
      </c>
      <c r="F727" s="4" t="s">
        <v>178</v>
      </c>
      <c r="G727" s="10" t="s">
        <v>173</v>
      </c>
      <c r="H727" s="17" t="str">
        <f t="shared" si="45"/>
        <v>NITI</v>
      </c>
      <c r="I727" s="2"/>
      <c r="J727" s="11" t="s">
        <v>173</v>
      </c>
      <c r="K727" s="18" t="str">
        <f t="shared" si="46"/>
        <v>NITI, NV</v>
      </c>
      <c r="L727" s="16" t="s">
        <v>173</v>
      </c>
      <c r="M727" s="20" t="str">
        <f t="shared" si="47"/>
        <v>NITI, NV</v>
      </c>
      <c r="N727" s="8" t="str">
        <f t="shared" si="44"/>
        <v>NITI, NV</v>
      </c>
      <c r="O727" s="2"/>
      <c r="P727" s="3" t="s">
        <v>173</v>
      </c>
      <c r="Q727" s="3">
        <v>0.28399999999999997</v>
      </c>
      <c r="R727" s="3">
        <v>12.5</v>
      </c>
      <c r="S727" s="3" t="s">
        <v>173</v>
      </c>
      <c r="T727" s="2"/>
      <c r="U727" s="3" t="s">
        <v>173</v>
      </c>
      <c r="V727" s="2"/>
      <c r="W727" s="3" t="s">
        <v>173</v>
      </c>
      <c r="X727" s="2"/>
      <c r="Y727" s="3" t="s">
        <v>171</v>
      </c>
      <c r="Z727" s="3" t="s">
        <v>173</v>
      </c>
      <c r="AA727" s="3" t="s">
        <v>173</v>
      </c>
    </row>
    <row r="728" spans="1:27" ht="13.9" customHeight="1">
      <c r="A728" s="2" t="s">
        <v>1641</v>
      </c>
      <c r="B728" s="2" t="s">
        <v>1642</v>
      </c>
      <c r="C728" s="3" t="s">
        <v>228</v>
      </c>
      <c r="D728" s="3" t="s">
        <v>171</v>
      </c>
      <c r="E728" s="4" t="s">
        <v>178</v>
      </c>
      <c r="F728" s="4" t="s">
        <v>178</v>
      </c>
      <c r="G728" s="10" t="s">
        <v>173</v>
      </c>
      <c r="H728" s="17" t="str">
        <f t="shared" si="45"/>
        <v>NITI</v>
      </c>
      <c r="I728" s="2"/>
      <c r="J728" s="11" t="s">
        <v>173</v>
      </c>
      <c r="K728" s="18" t="str">
        <f t="shared" si="46"/>
        <v>NITI, NV</v>
      </c>
      <c r="L728" s="16" t="s">
        <v>173</v>
      </c>
      <c r="M728" s="20" t="str">
        <f t="shared" si="47"/>
        <v>NITI, NV</v>
      </c>
      <c r="N728" s="8" t="str">
        <f t="shared" si="44"/>
        <v>NITI, NV</v>
      </c>
      <c r="O728" s="2"/>
      <c r="P728" s="3" t="s">
        <v>173</v>
      </c>
      <c r="Q728" s="3" t="s">
        <v>173</v>
      </c>
      <c r="R728" s="3">
        <v>12.5</v>
      </c>
      <c r="S728" s="3" t="s">
        <v>173</v>
      </c>
      <c r="T728" s="2"/>
      <c r="U728" s="3" t="s">
        <v>173</v>
      </c>
      <c r="V728" s="2"/>
      <c r="W728" s="3" t="s">
        <v>173</v>
      </c>
      <c r="X728" s="2"/>
      <c r="Y728" s="3" t="s">
        <v>171</v>
      </c>
      <c r="Z728" s="3" t="s">
        <v>173</v>
      </c>
      <c r="AA728" s="3" t="s">
        <v>173</v>
      </c>
    </row>
    <row r="729" spans="1:27" ht="13.9" customHeight="1">
      <c r="A729" s="2" t="s">
        <v>1643</v>
      </c>
      <c r="B729" s="2" t="s">
        <v>1644</v>
      </c>
      <c r="C729" s="3" t="s">
        <v>228</v>
      </c>
      <c r="D729" s="3" t="s">
        <v>171</v>
      </c>
      <c r="E729" s="4" t="s">
        <v>178</v>
      </c>
      <c r="F729" s="4" t="s">
        <v>178</v>
      </c>
      <c r="G729" s="10" t="s">
        <v>173</v>
      </c>
      <c r="H729" s="17" t="str">
        <f t="shared" si="45"/>
        <v>NITI</v>
      </c>
      <c r="I729" s="2"/>
      <c r="J729" s="11" t="s">
        <v>173</v>
      </c>
      <c r="K729" s="18" t="str">
        <f t="shared" si="46"/>
        <v>NITI, NV</v>
      </c>
      <c r="L729" s="16" t="s">
        <v>173</v>
      </c>
      <c r="M729" s="20" t="str">
        <f t="shared" si="47"/>
        <v>NITI, NV</v>
      </c>
      <c r="N729" s="8" t="str">
        <f t="shared" si="44"/>
        <v>NITI, NV</v>
      </c>
      <c r="O729" s="2"/>
      <c r="P729" s="3" t="s">
        <v>173</v>
      </c>
      <c r="Q729" s="3" t="s">
        <v>173</v>
      </c>
      <c r="R729" s="3">
        <v>12.5</v>
      </c>
      <c r="S729" s="3" t="s">
        <v>173</v>
      </c>
      <c r="T729" s="2"/>
      <c r="U729" s="3" t="s">
        <v>173</v>
      </c>
      <c r="V729" s="2"/>
      <c r="W729" s="3" t="s">
        <v>173</v>
      </c>
      <c r="X729" s="2"/>
      <c r="Y729" s="3" t="s">
        <v>171</v>
      </c>
      <c r="Z729" s="3" t="s">
        <v>173</v>
      </c>
      <c r="AA729" s="3" t="s">
        <v>173</v>
      </c>
    </row>
    <row r="730" spans="1:27" ht="13.9" customHeight="1">
      <c r="A730" s="2" t="s">
        <v>1645</v>
      </c>
      <c r="B730" s="2" t="s">
        <v>232</v>
      </c>
      <c r="C730" s="3" t="s">
        <v>228</v>
      </c>
      <c r="D730" s="3" t="s">
        <v>171</v>
      </c>
      <c r="E730" s="4" t="s">
        <v>178</v>
      </c>
      <c r="F730" s="4" t="s">
        <v>178</v>
      </c>
      <c r="G730" s="10" t="s">
        <v>173</v>
      </c>
      <c r="H730" s="17" t="str">
        <f t="shared" si="45"/>
        <v>NITI</v>
      </c>
      <c r="I730" s="2"/>
      <c r="J730" s="11" t="s">
        <v>173</v>
      </c>
      <c r="K730" s="18" t="str">
        <f t="shared" si="46"/>
        <v>NITI, NV</v>
      </c>
      <c r="L730" s="16" t="s">
        <v>173</v>
      </c>
      <c r="M730" s="20" t="str">
        <f t="shared" si="47"/>
        <v>NITI, NV</v>
      </c>
      <c r="N730" s="8" t="str">
        <f t="shared" si="44"/>
        <v>NITI, NV</v>
      </c>
      <c r="O730" s="2"/>
      <c r="P730" s="3" t="s">
        <v>173</v>
      </c>
      <c r="Q730" s="3" t="s">
        <v>173</v>
      </c>
      <c r="R730" s="3">
        <v>12.5</v>
      </c>
      <c r="S730" s="3" t="s">
        <v>173</v>
      </c>
      <c r="T730" s="2"/>
      <c r="U730" s="3" t="s">
        <v>173</v>
      </c>
      <c r="V730" s="2"/>
      <c r="W730" s="3" t="s">
        <v>173</v>
      </c>
      <c r="X730" s="2"/>
      <c r="Y730" s="3" t="s">
        <v>171</v>
      </c>
      <c r="Z730" s="3" t="s">
        <v>173</v>
      </c>
      <c r="AA730" s="3" t="s">
        <v>173</v>
      </c>
    </row>
    <row r="731" spans="1:27" ht="13.9" customHeight="1">
      <c r="A731" s="2" t="s">
        <v>1646</v>
      </c>
      <c r="B731" s="2" t="s">
        <v>1647</v>
      </c>
      <c r="C731" s="3" t="s">
        <v>228</v>
      </c>
      <c r="D731" s="3" t="s">
        <v>171</v>
      </c>
      <c r="E731" s="4" t="s">
        <v>178</v>
      </c>
      <c r="F731" s="4" t="s">
        <v>178</v>
      </c>
      <c r="G731" s="10" t="s">
        <v>173</v>
      </c>
      <c r="H731" s="17" t="str">
        <f t="shared" si="45"/>
        <v>NITI</v>
      </c>
      <c r="I731" s="2"/>
      <c r="J731" s="11" t="s">
        <v>173</v>
      </c>
      <c r="K731" s="18" t="str">
        <f t="shared" si="46"/>
        <v>NITI, NV</v>
      </c>
      <c r="L731" s="16" t="s">
        <v>173</v>
      </c>
      <c r="M731" s="20" t="str">
        <f t="shared" si="47"/>
        <v>NITI, NV</v>
      </c>
      <c r="N731" s="8" t="str">
        <f t="shared" si="44"/>
        <v>NITI, NV</v>
      </c>
      <c r="O731" s="2"/>
      <c r="P731" s="3" t="s">
        <v>173</v>
      </c>
      <c r="Q731" s="3" t="s">
        <v>173</v>
      </c>
      <c r="R731" s="3">
        <v>12.5</v>
      </c>
      <c r="S731" s="3" t="s">
        <v>173</v>
      </c>
      <c r="T731" s="2"/>
      <c r="U731" s="3" t="s">
        <v>173</v>
      </c>
      <c r="V731" s="2"/>
      <c r="W731" s="3" t="s">
        <v>173</v>
      </c>
      <c r="X731" s="2"/>
      <c r="Y731" s="3" t="s">
        <v>171</v>
      </c>
      <c r="Z731" s="3" t="s">
        <v>173</v>
      </c>
      <c r="AA731" s="3" t="s">
        <v>173</v>
      </c>
    </row>
    <row r="732" spans="1:27" ht="13.9" customHeight="1">
      <c r="A732" s="2" t="s">
        <v>1648</v>
      </c>
      <c r="B732" s="2" t="s">
        <v>1649</v>
      </c>
      <c r="C732" s="3" t="s">
        <v>228</v>
      </c>
      <c r="D732" s="3" t="s">
        <v>171</v>
      </c>
      <c r="E732" s="4" t="s">
        <v>178</v>
      </c>
      <c r="F732" s="4" t="s">
        <v>178</v>
      </c>
      <c r="G732" s="10" t="s">
        <v>173</v>
      </c>
      <c r="H732" s="17" t="str">
        <f t="shared" si="45"/>
        <v>NITI</v>
      </c>
      <c r="I732" s="2"/>
      <c r="J732" s="11" t="s">
        <v>173</v>
      </c>
      <c r="K732" s="18" t="str">
        <f t="shared" si="46"/>
        <v>NITI, NV</v>
      </c>
      <c r="L732" s="16" t="s">
        <v>173</v>
      </c>
      <c r="M732" s="20" t="str">
        <f t="shared" si="47"/>
        <v>NITI, NV</v>
      </c>
      <c r="N732" s="8" t="str">
        <f t="shared" si="44"/>
        <v>NITI, NV</v>
      </c>
      <c r="O732" s="2"/>
      <c r="P732" s="3" t="s">
        <v>173</v>
      </c>
      <c r="Q732" s="3" t="s">
        <v>173</v>
      </c>
      <c r="R732" s="3">
        <v>12.5</v>
      </c>
      <c r="S732" s="3" t="s">
        <v>173</v>
      </c>
      <c r="T732" s="2"/>
      <c r="U732" s="3" t="s">
        <v>173</v>
      </c>
      <c r="V732" s="2"/>
      <c r="W732" s="3" t="s">
        <v>173</v>
      </c>
      <c r="X732" s="2"/>
      <c r="Y732" s="3" t="s">
        <v>171</v>
      </c>
      <c r="Z732" s="3" t="s">
        <v>173</v>
      </c>
      <c r="AA732" s="3" t="s">
        <v>173</v>
      </c>
    </row>
    <row r="733" spans="1:27" ht="13.9" customHeight="1">
      <c r="A733" s="2" t="s">
        <v>1650</v>
      </c>
      <c r="B733" s="2" t="s">
        <v>1651</v>
      </c>
      <c r="C733" s="3" t="s">
        <v>171</v>
      </c>
      <c r="D733" s="3" t="s">
        <v>171</v>
      </c>
      <c r="E733" s="4" t="s">
        <v>178</v>
      </c>
      <c r="F733" s="4" t="s">
        <v>178</v>
      </c>
      <c r="G733" s="10" t="s">
        <v>173</v>
      </c>
      <c r="H733" s="17" t="str">
        <f t="shared" si="45"/>
        <v>NITI</v>
      </c>
      <c r="I733" s="2"/>
      <c r="J733" s="11" t="s">
        <v>173</v>
      </c>
      <c r="K733" s="18" t="str">
        <f t="shared" si="46"/>
        <v>NITI, NV</v>
      </c>
      <c r="L733" s="16" t="s">
        <v>173</v>
      </c>
      <c r="M733" s="20" t="str">
        <f t="shared" si="47"/>
        <v>NITI, NV</v>
      </c>
      <c r="N733" s="8" t="str">
        <f t="shared" si="44"/>
        <v>NITI, NV</v>
      </c>
      <c r="O733" s="2"/>
      <c r="P733" s="3">
        <v>0.82699999999999996</v>
      </c>
      <c r="Q733" s="3">
        <v>0.82699999999999996</v>
      </c>
      <c r="R733" s="3">
        <v>12.5</v>
      </c>
      <c r="S733" s="3" t="s">
        <v>173</v>
      </c>
      <c r="T733" s="2"/>
      <c r="U733" s="3" t="s">
        <v>173</v>
      </c>
      <c r="V733" s="2"/>
      <c r="W733" s="3" t="s">
        <v>173</v>
      </c>
      <c r="X733" s="2"/>
      <c r="Y733" s="3" t="s">
        <v>171</v>
      </c>
      <c r="Z733" s="3" t="s">
        <v>173</v>
      </c>
      <c r="AA733" s="3" t="s">
        <v>173</v>
      </c>
    </row>
    <row r="734" spans="1:27" ht="13.9" customHeight="1">
      <c r="A734" s="2" t="s">
        <v>1652</v>
      </c>
      <c r="B734" s="2" t="s">
        <v>1653</v>
      </c>
      <c r="C734" s="3" t="s">
        <v>228</v>
      </c>
      <c r="D734" s="3" t="s">
        <v>171</v>
      </c>
      <c r="E734" s="4" t="s">
        <v>178</v>
      </c>
      <c r="F734" s="4" t="s">
        <v>178</v>
      </c>
      <c r="G734" s="10" t="s">
        <v>173</v>
      </c>
      <c r="H734" s="17" t="str">
        <f t="shared" si="45"/>
        <v>NITI</v>
      </c>
      <c r="I734" s="2"/>
      <c r="J734" s="11" t="s">
        <v>173</v>
      </c>
      <c r="K734" s="18" t="str">
        <f t="shared" si="46"/>
        <v>NITI, NV</v>
      </c>
      <c r="L734" s="16" t="s">
        <v>173</v>
      </c>
      <c r="M734" s="20" t="str">
        <f t="shared" si="47"/>
        <v>NITI, NV</v>
      </c>
      <c r="N734" s="8" t="str">
        <f t="shared" si="44"/>
        <v>NITI, NV</v>
      </c>
      <c r="O734" s="2"/>
      <c r="P734" s="3" t="s">
        <v>173</v>
      </c>
      <c r="Q734" s="3" t="s">
        <v>173</v>
      </c>
      <c r="R734" s="3">
        <v>12.5</v>
      </c>
      <c r="S734" s="3" t="s">
        <v>173</v>
      </c>
      <c r="T734" s="2"/>
      <c r="U734" s="3" t="s">
        <v>173</v>
      </c>
      <c r="V734" s="2"/>
      <c r="W734" s="3" t="s">
        <v>173</v>
      </c>
      <c r="X734" s="2"/>
      <c r="Y734" s="3" t="s">
        <v>171</v>
      </c>
      <c r="Z734" s="3" t="s">
        <v>173</v>
      </c>
      <c r="AA734" s="3" t="s">
        <v>173</v>
      </c>
    </row>
    <row r="735" spans="1:27" ht="13.9" customHeight="1">
      <c r="A735" s="2" t="s">
        <v>1654</v>
      </c>
      <c r="B735" s="2" t="s">
        <v>1655</v>
      </c>
      <c r="C735" s="3" t="s">
        <v>171</v>
      </c>
      <c r="D735" s="3" t="s">
        <v>171</v>
      </c>
      <c r="E735" s="4" t="s">
        <v>178</v>
      </c>
      <c r="F735" s="4" t="s">
        <v>178</v>
      </c>
      <c r="G735" s="10" t="s">
        <v>173</v>
      </c>
      <c r="H735" s="17" t="str">
        <f t="shared" si="45"/>
        <v>NITI</v>
      </c>
      <c r="I735" s="2"/>
      <c r="J735" s="11" t="s">
        <v>173</v>
      </c>
      <c r="K735" s="18" t="str">
        <f t="shared" si="46"/>
        <v>NITI, NV</v>
      </c>
      <c r="L735" s="16" t="s">
        <v>173</v>
      </c>
      <c r="M735" s="20" t="str">
        <f t="shared" si="47"/>
        <v>NITI, NV</v>
      </c>
      <c r="N735" s="8" t="str">
        <f t="shared" si="44"/>
        <v>NITI, NV</v>
      </c>
      <c r="O735" s="2"/>
      <c r="P735" s="3">
        <v>5.2699999999999997E-2</v>
      </c>
      <c r="Q735" s="3">
        <v>4.95E-4</v>
      </c>
      <c r="R735" s="3">
        <v>12.5</v>
      </c>
      <c r="S735" s="3" t="s">
        <v>173</v>
      </c>
      <c r="T735" s="2"/>
      <c r="U735" s="3" t="s">
        <v>173</v>
      </c>
      <c r="V735" s="2"/>
      <c r="W735" s="3" t="s">
        <v>173</v>
      </c>
      <c r="X735" s="2"/>
      <c r="Y735" s="3" t="s">
        <v>171</v>
      </c>
      <c r="Z735" s="3" t="s">
        <v>173</v>
      </c>
      <c r="AA735" s="3" t="s">
        <v>173</v>
      </c>
    </row>
    <row r="736" spans="1:27" ht="13.9" customHeight="1">
      <c r="A736" s="2" t="s">
        <v>1656</v>
      </c>
      <c r="B736" s="2" t="s">
        <v>1657</v>
      </c>
      <c r="C736" s="3" t="s">
        <v>170</v>
      </c>
      <c r="D736" s="3" t="s">
        <v>170</v>
      </c>
      <c r="E736" s="3" t="s">
        <v>170</v>
      </c>
      <c r="F736" s="3" t="s">
        <v>170</v>
      </c>
      <c r="G736" s="10">
        <v>1040</v>
      </c>
      <c r="H736" s="17">
        <f t="shared" si="45"/>
        <v>1000</v>
      </c>
      <c r="I736" s="3" t="s">
        <v>194</v>
      </c>
      <c r="J736" s="11">
        <v>34800</v>
      </c>
      <c r="K736" s="18">
        <f t="shared" si="46"/>
        <v>35000</v>
      </c>
      <c r="L736" s="16">
        <v>20100</v>
      </c>
      <c r="M736" s="20">
        <f t="shared" si="47"/>
        <v>20000</v>
      </c>
      <c r="N736" s="8">
        <f t="shared" si="44"/>
        <v>20</v>
      </c>
      <c r="O736" s="3" t="s">
        <v>510</v>
      </c>
      <c r="P736" s="3">
        <v>35800000</v>
      </c>
      <c r="Q736" s="3">
        <v>16100000</v>
      </c>
      <c r="R736" s="3">
        <v>12.5</v>
      </c>
      <c r="S736" s="3">
        <v>0.9</v>
      </c>
      <c r="T736" s="3" t="s">
        <v>183</v>
      </c>
      <c r="U736" s="3" t="s">
        <v>173</v>
      </c>
      <c r="V736" s="2"/>
      <c r="W736" s="3">
        <v>1</v>
      </c>
      <c r="X736" s="3" t="s">
        <v>184</v>
      </c>
      <c r="Y736" s="3" t="s">
        <v>171</v>
      </c>
      <c r="Z736" s="3" t="s">
        <v>173</v>
      </c>
      <c r="AA736" s="3">
        <v>1040</v>
      </c>
    </row>
    <row r="737" spans="1:28" ht="13.9" customHeight="1">
      <c r="A737" s="2" t="s">
        <v>1658</v>
      </c>
      <c r="B737" s="2" t="s">
        <v>1659</v>
      </c>
      <c r="C737" s="3" t="s">
        <v>228</v>
      </c>
      <c r="D737" s="3" t="s">
        <v>171</v>
      </c>
      <c r="E737" s="4" t="s">
        <v>178</v>
      </c>
      <c r="F737" s="4" t="s">
        <v>178</v>
      </c>
      <c r="G737" s="10" t="s">
        <v>173</v>
      </c>
      <c r="H737" s="17" t="str">
        <f t="shared" si="45"/>
        <v>NITI</v>
      </c>
      <c r="I737" s="2"/>
      <c r="J737" s="11" t="s">
        <v>173</v>
      </c>
      <c r="K737" s="18" t="str">
        <f t="shared" si="46"/>
        <v>NITI, NV</v>
      </c>
      <c r="L737" s="16" t="s">
        <v>173</v>
      </c>
      <c r="M737" s="20" t="str">
        <f t="shared" si="47"/>
        <v>NITI, NV</v>
      </c>
      <c r="N737" s="8" t="str">
        <f t="shared" si="44"/>
        <v>NITI, NV</v>
      </c>
      <c r="O737" s="2"/>
      <c r="P737" s="3" t="s">
        <v>173</v>
      </c>
      <c r="Q737" s="3" t="s">
        <v>173</v>
      </c>
      <c r="R737" s="3">
        <v>12.5</v>
      </c>
      <c r="S737" s="3" t="s">
        <v>173</v>
      </c>
      <c r="T737" s="2"/>
      <c r="U737" s="3" t="s">
        <v>173</v>
      </c>
      <c r="V737" s="2"/>
      <c r="W737" s="3" t="s">
        <v>173</v>
      </c>
      <c r="X737" s="2"/>
      <c r="Y737" s="3" t="s">
        <v>171</v>
      </c>
      <c r="Z737" s="3" t="s">
        <v>173</v>
      </c>
      <c r="AA737" s="3" t="s">
        <v>173</v>
      </c>
    </row>
    <row r="738" spans="1:28" ht="13.9" customHeight="1">
      <c r="A738" s="2" t="s">
        <v>1660</v>
      </c>
      <c r="B738" s="2" t="s">
        <v>1661</v>
      </c>
      <c r="C738" s="3" t="s">
        <v>171</v>
      </c>
      <c r="D738" s="3" t="s">
        <v>171</v>
      </c>
      <c r="E738" s="4" t="s">
        <v>178</v>
      </c>
      <c r="F738" s="4" t="s">
        <v>178</v>
      </c>
      <c r="G738" s="10" t="s">
        <v>173</v>
      </c>
      <c r="H738" s="17" t="str">
        <f t="shared" si="45"/>
        <v>NITI</v>
      </c>
      <c r="I738" s="2"/>
      <c r="J738" s="11" t="s">
        <v>173</v>
      </c>
      <c r="K738" s="18" t="str">
        <f t="shared" si="46"/>
        <v>NITI, NV</v>
      </c>
      <c r="L738" s="16" t="s">
        <v>173</v>
      </c>
      <c r="M738" s="20" t="str">
        <f t="shared" si="47"/>
        <v>NITI, NV</v>
      </c>
      <c r="N738" s="8" t="str">
        <f t="shared" si="44"/>
        <v>NITI, NV</v>
      </c>
      <c r="O738" s="2"/>
      <c r="P738" s="3">
        <v>1.29</v>
      </c>
      <c r="Q738" s="3" t="s">
        <v>173</v>
      </c>
      <c r="R738" s="3">
        <v>12.5</v>
      </c>
      <c r="S738" s="3" t="s">
        <v>173</v>
      </c>
      <c r="T738" s="2"/>
      <c r="U738" s="3" t="s">
        <v>173</v>
      </c>
      <c r="V738" s="2"/>
      <c r="W738" s="3" t="s">
        <v>173</v>
      </c>
      <c r="X738" s="2"/>
      <c r="Y738" s="3" t="s">
        <v>171</v>
      </c>
      <c r="Z738" s="3" t="s">
        <v>173</v>
      </c>
      <c r="AA738" s="3" t="s">
        <v>173</v>
      </c>
    </row>
    <row r="739" spans="1:28" ht="13.9" customHeight="1">
      <c r="A739" s="2" t="s">
        <v>1662</v>
      </c>
      <c r="B739" s="2" t="s">
        <v>1663</v>
      </c>
      <c r="C739" s="3" t="s">
        <v>171</v>
      </c>
      <c r="D739" s="3" t="s">
        <v>170</v>
      </c>
      <c r="E739" s="4" t="s">
        <v>178</v>
      </c>
      <c r="F739" s="4" t="s">
        <v>178</v>
      </c>
      <c r="G739" s="10">
        <v>2.09</v>
      </c>
      <c r="H739" s="17">
        <f t="shared" si="45"/>
        <v>2.1</v>
      </c>
      <c r="I739" s="2"/>
      <c r="J739" s="11" t="s">
        <v>173</v>
      </c>
      <c r="K739" s="18" t="str">
        <f t="shared" si="46"/>
        <v>NV</v>
      </c>
      <c r="L739" s="16" t="s">
        <v>173</v>
      </c>
      <c r="M739" s="20" t="str">
        <f t="shared" si="47"/>
        <v>NV</v>
      </c>
      <c r="N739" s="8" t="str">
        <f t="shared" si="44"/>
        <v>NV</v>
      </c>
      <c r="O739" s="2"/>
      <c r="P739" s="3">
        <v>26400</v>
      </c>
      <c r="Q739" s="3">
        <v>61600000</v>
      </c>
      <c r="R739" s="3">
        <v>12.5</v>
      </c>
      <c r="S739" s="3" t="s">
        <v>173</v>
      </c>
      <c r="T739" s="2"/>
      <c r="U739" s="3" t="s">
        <v>173</v>
      </c>
      <c r="V739" s="2"/>
      <c r="W739" s="3">
        <v>2E-3</v>
      </c>
      <c r="X739" s="3" t="s">
        <v>191</v>
      </c>
      <c r="Y739" s="3" t="s">
        <v>171</v>
      </c>
      <c r="Z739" s="3" t="s">
        <v>173</v>
      </c>
      <c r="AA739" s="3">
        <v>2.09</v>
      </c>
    </row>
    <row r="740" spans="1:28" ht="13.9" customHeight="1">
      <c r="A740" s="2" t="s">
        <v>1664</v>
      </c>
      <c r="B740" s="2" t="s">
        <v>1665</v>
      </c>
      <c r="C740" s="3" t="s">
        <v>171</v>
      </c>
      <c r="D740" s="3" t="s">
        <v>171</v>
      </c>
      <c r="E740" s="4" t="s">
        <v>178</v>
      </c>
      <c r="F740" s="4" t="s">
        <v>178</v>
      </c>
      <c r="G740" s="10" t="s">
        <v>173</v>
      </c>
      <c r="H740" s="17" t="str">
        <f t="shared" si="45"/>
        <v>NITI</v>
      </c>
      <c r="I740" s="2"/>
      <c r="J740" s="11" t="s">
        <v>173</v>
      </c>
      <c r="K740" s="18" t="str">
        <f t="shared" si="46"/>
        <v>NITI, NV</v>
      </c>
      <c r="L740" s="16" t="s">
        <v>173</v>
      </c>
      <c r="M740" s="20" t="str">
        <f t="shared" si="47"/>
        <v>NITI, NV</v>
      </c>
      <c r="N740" s="8" t="str">
        <f t="shared" si="44"/>
        <v>NITI, NV</v>
      </c>
      <c r="O740" s="2"/>
      <c r="P740" s="3">
        <v>12.5</v>
      </c>
      <c r="Q740" s="3">
        <v>13.4</v>
      </c>
      <c r="R740" s="3">
        <v>12.5</v>
      </c>
      <c r="S740" s="3" t="s">
        <v>173</v>
      </c>
      <c r="T740" s="2"/>
      <c r="U740" s="3" t="s">
        <v>173</v>
      </c>
      <c r="V740" s="2"/>
      <c r="W740" s="3" t="s">
        <v>173</v>
      </c>
      <c r="X740" s="2"/>
      <c r="Y740" s="3" t="s">
        <v>171</v>
      </c>
      <c r="Z740" s="3" t="s">
        <v>173</v>
      </c>
      <c r="AA740" s="3" t="s">
        <v>173</v>
      </c>
    </row>
    <row r="741" spans="1:28" ht="13.9" customHeight="1">
      <c r="A741" s="2" t="s">
        <v>1666</v>
      </c>
      <c r="B741" s="2" t="s">
        <v>1667</v>
      </c>
      <c r="C741" s="3" t="s">
        <v>170</v>
      </c>
      <c r="D741" s="3" t="s">
        <v>170</v>
      </c>
      <c r="E741" s="3" t="s">
        <v>170</v>
      </c>
      <c r="F741" s="2"/>
      <c r="G741" s="10">
        <v>1.04</v>
      </c>
      <c r="H741" s="17">
        <f t="shared" si="45"/>
        <v>1</v>
      </c>
      <c r="I741" s="2"/>
      <c r="J741" s="11">
        <v>34.799999999999997</v>
      </c>
      <c r="K741" s="18">
        <f t="shared" si="46"/>
        <v>35</v>
      </c>
      <c r="L741" s="16" t="s">
        <v>173</v>
      </c>
      <c r="M741" s="20" t="str">
        <f t="shared" si="47"/>
        <v>NV</v>
      </c>
      <c r="N741" s="8" t="str">
        <f t="shared" si="44"/>
        <v>NV</v>
      </c>
      <c r="O741" s="2"/>
      <c r="P741" s="3">
        <v>1130000000</v>
      </c>
      <c r="Q741" s="3" t="s">
        <v>173</v>
      </c>
      <c r="R741" s="3">
        <v>12.5</v>
      </c>
      <c r="S741" s="3" t="s">
        <v>173</v>
      </c>
      <c r="T741" s="2"/>
      <c r="U741" s="3" t="s">
        <v>173</v>
      </c>
      <c r="V741" s="2"/>
      <c r="W741" s="3">
        <v>1E-3</v>
      </c>
      <c r="X741" s="3" t="s">
        <v>199</v>
      </c>
      <c r="Y741" s="3" t="s">
        <v>171</v>
      </c>
      <c r="Z741" s="3" t="s">
        <v>173</v>
      </c>
      <c r="AA741" s="3">
        <v>1.04</v>
      </c>
    </row>
    <row r="742" spans="1:28" ht="13.9" customHeight="1">
      <c r="A742" s="2" t="s">
        <v>1668</v>
      </c>
      <c r="B742" s="2" t="s">
        <v>1669</v>
      </c>
      <c r="C742" s="3" t="s">
        <v>171</v>
      </c>
      <c r="D742" s="3" t="s">
        <v>170</v>
      </c>
      <c r="E742" s="4" t="s">
        <v>178</v>
      </c>
      <c r="F742" s="4" t="s">
        <v>178</v>
      </c>
      <c r="G742" s="10">
        <v>1.04</v>
      </c>
      <c r="H742" s="17">
        <f t="shared" si="45"/>
        <v>1</v>
      </c>
      <c r="I742" s="2"/>
      <c r="J742" s="11" t="s">
        <v>173</v>
      </c>
      <c r="K742" s="18" t="str">
        <f t="shared" si="46"/>
        <v>NV</v>
      </c>
      <c r="L742" s="16" t="s">
        <v>173</v>
      </c>
      <c r="M742" s="20" t="str">
        <f t="shared" si="47"/>
        <v>NV</v>
      </c>
      <c r="N742" s="8" t="str">
        <f t="shared" si="44"/>
        <v>NV</v>
      </c>
      <c r="O742" s="2"/>
      <c r="P742" s="3">
        <v>313</v>
      </c>
      <c r="Q742" s="3" t="s">
        <v>173</v>
      </c>
      <c r="R742" s="3">
        <v>12.5</v>
      </c>
      <c r="S742" s="3" t="s">
        <v>173</v>
      </c>
      <c r="T742" s="2"/>
      <c r="U742" s="3" t="s">
        <v>173</v>
      </c>
      <c r="V742" s="2"/>
      <c r="W742" s="3">
        <v>1E-3</v>
      </c>
      <c r="X742" s="3" t="s">
        <v>199</v>
      </c>
      <c r="Y742" s="3" t="s">
        <v>171</v>
      </c>
      <c r="Z742" s="3" t="s">
        <v>173</v>
      </c>
      <c r="AA742" s="3">
        <v>1.04</v>
      </c>
    </row>
    <row r="743" spans="1:28" ht="13.9" customHeight="1">
      <c r="A743" s="2" t="s">
        <v>1670</v>
      </c>
      <c r="B743" s="2" t="s">
        <v>1671</v>
      </c>
      <c r="C743" s="3" t="s">
        <v>171</v>
      </c>
      <c r="D743" s="3" t="s">
        <v>170</v>
      </c>
      <c r="E743" s="4" t="s">
        <v>178</v>
      </c>
      <c r="F743" s="4" t="s">
        <v>178</v>
      </c>
      <c r="G743" s="10">
        <v>0.39500000000000002</v>
      </c>
      <c r="H743" s="17">
        <f t="shared" si="45"/>
        <v>0.4</v>
      </c>
      <c r="I743" s="2"/>
      <c r="J743" s="11" t="s">
        <v>173</v>
      </c>
      <c r="K743" s="18" t="str">
        <f t="shared" si="46"/>
        <v>NV</v>
      </c>
      <c r="L743" s="16" t="s">
        <v>173</v>
      </c>
      <c r="M743" s="20" t="str">
        <f t="shared" si="47"/>
        <v>NV</v>
      </c>
      <c r="N743" s="8" t="str">
        <f t="shared" si="44"/>
        <v>NV</v>
      </c>
      <c r="O743" s="2"/>
      <c r="P743" s="3">
        <v>3.93</v>
      </c>
      <c r="Q743" s="3">
        <v>4.58</v>
      </c>
      <c r="R743" s="3">
        <v>12.5</v>
      </c>
      <c r="S743" s="3" t="s">
        <v>173</v>
      </c>
      <c r="T743" s="2"/>
      <c r="U743" s="3">
        <v>7.0999999999999998E-6</v>
      </c>
      <c r="V743" s="3" t="s">
        <v>184</v>
      </c>
      <c r="W743" s="3" t="s">
        <v>173</v>
      </c>
      <c r="X743" s="2"/>
      <c r="Y743" s="3" t="s">
        <v>171</v>
      </c>
      <c r="Z743" s="3">
        <v>0.39500000000000002</v>
      </c>
      <c r="AA743" s="3" t="s">
        <v>173</v>
      </c>
    </row>
    <row r="744" spans="1:28" ht="13.9" customHeight="1">
      <c r="A744" s="2" t="s">
        <v>1672</v>
      </c>
      <c r="B744" s="2" t="s">
        <v>1673</v>
      </c>
      <c r="C744" s="3" t="s">
        <v>170</v>
      </c>
      <c r="D744" s="3" t="s">
        <v>170</v>
      </c>
      <c r="E744" s="3" t="s">
        <v>170</v>
      </c>
      <c r="F744" s="3" t="s">
        <v>170</v>
      </c>
      <c r="G744" s="10">
        <v>7.3900000000000007E-8</v>
      </c>
      <c r="H744" s="17">
        <f t="shared" si="45"/>
        <v>7.4000000000000001E-8</v>
      </c>
      <c r="I744" s="3" t="s">
        <v>181</v>
      </c>
      <c r="J744" s="11">
        <v>2.4600000000000002E-6</v>
      </c>
      <c r="K744" s="18">
        <f t="shared" si="46"/>
        <v>2.5000000000000002E-6</v>
      </c>
      <c r="L744" s="16">
        <v>3.6100000000000003E-5</v>
      </c>
      <c r="M744" s="20">
        <f t="shared" si="47"/>
        <v>3.6000000000000001E-5</v>
      </c>
      <c r="N744" s="8">
        <f t="shared" si="44"/>
        <v>486.48648648648651</v>
      </c>
      <c r="O744" s="3" t="s">
        <v>651</v>
      </c>
      <c r="P744" s="3">
        <v>2.5999999999999999E-2</v>
      </c>
      <c r="Q744" s="3">
        <v>0.40899999999999997</v>
      </c>
      <c r="R744" s="3">
        <v>12.5</v>
      </c>
      <c r="S744" s="3" t="s">
        <v>173</v>
      </c>
      <c r="T744" s="2"/>
      <c r="U744" s="3">
        <v>38</v>
      </c>
      <c r="V744" s="3" t="s">
        <v>199</v>
      </c>
      <c r="W744" s="3">
        <v>4.0000000000000001E-8</v>
      </c>
      <c r="X744" s="3" t="s">
        <v>199</v>
      </c>
      <c r="Y744" s="3" t="s">
        <v>171</v>
      </c>
      <c r="Z744" s="3">
        <v>7.3900000000000007E-8</v>
      </c>
      <c r="AA744" s="3">
        <v>4.1699999999999997E-5</v>
      </c>
      <c r="AB744" s="261" t="s">
        <v>1004</v>
      </c>
    </row>
    <row r="745" spans="1:28" ht="13.9" customHeight="1">
      <c r="A745" s="2" t="s">
        <v>1674</v>
      </c>
      <c r="B745" s="2" t="s">
        <v>1675</v>
      </c>
      <c r="C745" s="3" t="s">
        <v>170</v>
      </c>
      <c r="D745" s="3" t="s">
        <v>170</v>
      </c>
      <c r="E745" s="3" t="s">
        <v>170</v>
      </c>
      <c r="F745" s="3" t="s">
        <v>170</v>
      </c>
      <c r="G745" s="10">
        <v>7.3900000000000004E-7</v>
      </c>
      <c r="H745" s="17">
        <f t="shared" si="45"/>
        <v>7.4000000000000001E-7</v>
      </c>
      <c r="I745" s="3" t="s">
        <v>181</v>
      </c>
      <c r="J745" s="11">
        <v>2.4600000000000002E-5</v>
      </c>
      <c r="K745" s="18">
        <f t="shared" si="46"/>
        <v>2.5000000000000001E-5</v>
      </c>
      <c r="L745" s="16">
        <v>1.08E-3</v>
      </c>
      <c r="M745" s="20">
        <f t="shared" si="47"/>
        <v>1.1000000000000001E-3</v>
      </c>
      <c r="N745" s="8">
        <f t="shared" si="44"/>
        <v>1486.4864864864865</v>
      </c>
      <c r="O745" s="3" t="s">
        <v>182</v>
      </c>
      <c r="P745" s="3">
        <v>0.247</v>
      </c>
      <c r="Q745" s="3">
        <v>0.47199999999999998</v>
      </c>
      <c r="R745" s="3">
        <v>12.5</v>
      </c>
      <c r="S745" s="3" t="s">
        <v>173</v>
      </c>
      <c r="T745" s="2"/>
      <c r="U745" s="3">
        <v>3.8</v>
      </c>
      <c r="V745" s="3" t="s">
        <v>967</v>
      </c>
      <c r="W745" s="3">
        <v>3.9999999999999998E-7</v>
      </c>
      <c r="X745" s="3" t="s">
        <v>967</v>
      </c>
      <c r="Y745" s="3" t="s">
        <v>171</v>
      </c>
      <c r="Z745" s="3">
        <v>7.3900000000000004E-7</v>
      </c>
      <c r="AA745" s="3">
        <v>4.17E-4</v>
      </c>
      <c r="AB745" s="261" t="s">
        <v>1004</v>
      </c>
    </row>
    <row r="746" spans="1:28" ht="13.9" customHeight="1">
      <c r="A746" s="2" t="s">
        <v>1676</v>
      </c>
      <c r="B746" s="2" t="s">
        <v>1677</v>
      </c>
      <c r="C746" s="3" t="s">
        <v>171</v>
      </c>
      <c r="D746" s="3" t="s">
        <v>171</v>
      </c>
      <c r="E746" s="4" t="s">
        <v>178</v>
      </c>
      <c r="F746" s="4" t="s">
        <v>178</v>
      </c>
      <c r="G746" s="10" t="s">
        <v>173</v>
      </c>
      <c r="H746" s="17" t="str">
        <f t="shared" si="45"/>
        <v>NITI</v>
      </c>
      <c r="I746" s="2"/>
      <c r="J746" s="11" t="s">
        <v>173</v>
      </c>
      <c r="K746" s="18" t="str">
        <f t="shared" si="46"/>
        <v>NITI, NV</v>
      </c>
      <c r="L746" s="16" t="s">
        <v>173</v>
      </c>
      <c r="M746" s="20" t="str">
        <f t="shared" si="47"/>
        <v>NITI, NV</v>
      </c>
      <c r="N746" s="8" t="str">
        <f t="shared" si="44"/>
        <v>NITI, NV</v>
      </c>
      <c r="O746" s="2"/>
      <c r="P746" s="3">
        <v>3.68</v>
      </c>
      <c r="Q746" s="3">
        <v>12.3</v>
      </c>
      <c r="R746" s="3">
        <v>12.5</v>
      </c>
      <c r="S746" s="3" t="s">
        <v>173</v>
      </c>
      <c r="T746" s="2"/>
      <c r="U746" s="3" t="s">
        <v>173</v>
      </c>
      <c r="V746" s="2"/>
      <c r="W746" s="3" t="s">
        <v>173</v>
      </c>
      <c r="X746" s="2"/>
      <c r="Y746" s="3" t="s">
        <v>171</v>
      </c>
      <c r="Z746" s="3" t="s">
        <v>173</v>
      </c>
      <c r="AA746" s="3" t="s">
        <v>173</v>
      </c>
    </row>
    <row r="747" spans="1:28" ht="13.9" customHeight="1">
      <c r="A747" s="2" t="s">
        <v>1678</v>
      </c>
      <c r="B747" s="2" t="s">
        <v>1679</v>
      </c>
      <c r="C747" s="3" t="s">
        <v>171</v>
      </c>
      <c r="D747" s="3" t="s">
        <v>171</v>
      </c>
      <c r="E747" s="4" t="s">
        <v>178</v>
      </c>
      <c r="F747" s="4" t="s">
        <v>178</v>
      </c>
      <c r="G747" s="10" t="s">
        <v>173</v>
      </c>
      <c r="H747" s="17" t="str">
        <f t="shared" si="45"/>
        <v>NITI</v>
      </c>
      <c r="I747" s="2"/>
      <c r="J747" s="11" t="s">
        <v>173</v>
      </c>
      <c r="K747" s="18" t="str">
        <f t="shared" si="46"/>
        <v>NITI, NV</v>
      </c>
      <c r="L747" s="16" t="s">
        <v>173</v>
      </c>
      <c r="M747" s="20" t="str">
        <f t="shared" si="47"/>
        <v>NITI, NV</v>
      </c>
      <c r="N747" s="8" t="str">
        <f t="shared" si="44"/>
        <v>NITI, NV</v>
      </c>
      <c r="O747" s="2"/>
      <c r="P747" s="3">
        <v>1.98</v>
      </c>
      <c r="Q747" s="3">
        <v>2.1600000000000001E-2</v>
      </c>
      <c r="R747" s="3">
        <v>12.5</v>
      </c>
      <c r="S747" s="3" t="s">
        <v>173</v>
      </c>
      <c r="T747" s="2"/>
      <c r="U747" s="3" t="s">
        <v>173</v>
      </c>
      <c r="V747" s="2"/>
      <c r="W747" s="3" t="s">
        <v>173</v>
      </c>
      <c r="X747" s="2"/>
      <c r="Y747" s="3" t="s">
        <v>171</v>
      </c>
      <c r="Z747" s="3" t="s">
        <v>173</v>
      </c>
      <c r="AA747" s="3" t="s">
        <v>173</v>
      </c>
    </row>
    <row r="748" spans="1:28" ht="13.9" customHeight="1">
      <c r="A748" s="2" t="s">
        <v>1680</v>
      </c>
      <c r="B748" s="2" t="s">
        <v>1681</v>
      </c>
      <c r="C748" s="3" t="s">
        <v>171</v>
      </c>
      <c r="D748" s="3" t="s">
        <v>171</v>
      </c>
      <c r="E748" s="4" t="s">
        <v>178</v>
      </c>
      <c r="F748" s="4" t="s">
        <v>178</v>
      </c>
      <c r="G748" s="10" t="s">
        <v>173</v>
      </c>
      <c r="H748" s="17" t="str">
        <f t="shared" si="45"/>
        <v>NITI</v>
      </c>
      <c r="I748" s="2"/>
      <c r="J748" s="11" t="s">
        <v>173</v>
      </c>
      <c r="K748" s="18" t="str">
        <f t="shared" si="46"/>
        <v>NITI, NV</v>
      </c>
      <c r="L748" s="16" t="s">
        <v>173</v>
      </c>
      <c r="M748" s="20" t="str">
        <f t="shared" si="47"/>
        <v>NITI, NV</v>
      </c>
      <c r="N748" s="8" t="str">
        <f t="shared" si="44"/>
        <v>NITI, NV</v>
      </c>
      <c r="O748" s="2"/>
      <c r="P748" s="3">
        <v>5.48</v>
      </c>
      <c r="Q748" s="3">
        <v>3.48</v>
      </c>
      <c r="R748" s="3">
        <v>12.5</v>
      </c>
      <c r="S748" s="3" t="s">
        <v>173</v>
      </c>
      <c r="T748" s="2"/>
      <c r="U748" s="3" t="s">
        <v>173</v>
      </c>
      <c r="V748" s="2"/>
      <c r="W748" s="3" t="s">
        <v>173</v>
      </c>
      <c r="X748" s="2"/>
      <c r="Y748" s="3" t="s">
        <v>171</v>
      </c>
      <c r="Z748" s="3" t="s">
        <v>173</v>
      </c>
      <c r="AA748" s="3" t="s">
        <v>173</v>
      </c>
    </row>
    <row r="749" spans="1:28" ht="13.9" customHeight="1">
      <c r="A749" s="2" t="s">
        <v>1682</v>
      </c>
      <c r="B749" s="2" t="s">
        <v>1683</v>
      </c>
      <c r="C749" s="3" t="s">
        <v>170</v>
      </c>
      <c r="D749" s="3" t="s">
        <v>171</v>
      </c>
      <c r="E749" s="4" t="s">
        <v>172</v>
      </c>
      <c r="F749" s="4" t="s">
        <v>172</v>
      </c>
      <c r="G749" s="10" t="s">
        <v>173</v>
      </c>
      <c r="H749" s="17" t="str">
        <f t="shared" si="45"/>
        <v>NITI</v>
      </c>
      <c r="I749" s="2"/>
      <c r="J749" s="11" t="s">
        <v>173</v>
      </c>
      <c r="K749" s="18" t="str">
        <f t="shared" si="46"/>
        <v>NITI</v>
      </c>
      <c r="L749" s="16" t="s">
        <v>173</v>
      </c>
      <c r="M749" s="20" t="str">
        <f t="shared" si="47"/>
        <v>NITI</v>
      </c>
      <c r="N749" s="8" t="str">
        <f t="shared" si="44"/>
        <v>NITI</v>
      </c>
      <c r="O749" s="2"/>
      <c r="P749" s="3">
        <v>4960</v>
      </c>
      <c r="Q749" s="3">
        <v>4970</v>
      </c>
      <c r="R749" s="3">
        <v>12.5</v>
      </c>
      <c r="S749" s="3" t="s">
        <v>173</v>
      </c>
      <c r="T749" s="2"/>
      <c r="U749" s="3" t="s">
        <v>173</v>
      </c>
      <c r="V749" s="2"/>
      <c r="W749" s="3" t="s">
        <v>173</v>
      </c>
      <c r="X749" s="2"/>
      <c r="Y749" s="3" t="s">
        <v>171</v>
      </c>
      <c r="Z749" s="3" t="s">
        <v>173</v>
      </c>
      <c r="AA749" s="3" t="s">
        <v>173</v>
      </c>
    </row>
    <row r="750" spans="1:28" ht="13.9" customHeight="1">
      <c r="A750" s="2" t="s">
        <v>1684</v>
      </c>
      <c r="B750" s="2" t="s">
        <v>1685</v>
      </c>
      <c r="C750" s="3" t="s">
        <v>171</v>
      </c>
      <c r="D750" s="3" t="s">
        <v>171</v>
      </c>
      <c r="E750" s="4" t="s">
        <v>178</v>
      </c>
      <c r="F750" s="4" t="s">
        <v>178</v>
      </c>
      <c r="G750" s="10" t="s">
        <v>173</v>
      </c>
      <c r="H750" s="17" t="str">
        <f t="shared" si="45"/>
        <v>NITI</v>
      </c>
      <c r="I750" s="2"/>
      <c r="J750" s="11" t="s">
        <v>173</v>
      </c>
      <c r="K750" s="18" t="str">
        <f t="shared" si="46"/>
        <v>NITI, NV</v>
      </c>
      <c r="L750" s="16" t="s">
        <v>173</v>
      </c>
      <c r="M750" s="20" t="str">
        <f t="shared" si="47"/>
        <v>NITI, NV</v>
      </c>
      <c r="N750" s="8" t="str">
        <f t="shared" si="44"/>
        <v>NITI, NV</v>
      </c>
      <c r="O750" s="2"/>
      <c r="P750" s="3">
        <v>21.9</v>
      </c>
      <c r="Q750" s="3">
        <v>22</v>
      </c>
      <c r="R750" s="3">
        <v>12.5</v>
      </c>
      <c r="S750" s="3" t="s">
        <v>173</v>
      </c>
      <c r="T750" s="2"/>
      <c r="U750" s="3" t="s">
        <v>173</v>
      </c>
      <c r="V750" s="2"/>
      <c r="W750" s="3" t="s">
        <v>173</v>
      </c>
      <c r="X750" s="2"/>
      <c r="Y750" s="3" t="s">
        <v>171</v>
      </c>
      <c r="Z750" s="3" t="s">
        <v>173</v>
      </c>
      <c r="AA750" s="3" t="s">
        <v>173</v>
      </c>
    </row>
    <row r="751" spans="1:28" ht="13.9" customHeight="1">
      <c r="A751" s="2" t="s">
        <v>1686</v>
      </c>
      <c r="B751" s="2" t="s">
        <v>1687</v>
      </c>
      <c r="C751" s="3" t="s">
        <v>170</v>
      </c>
      <c r="D751" s="3" t="s">
        <v>170</v>
      </c>
      <c r="E751" s="3" t="s">
        <v>170</v>
      </c>
      <c r="F751" s="3" t="s">
        <v>170</v>
      </c>
      <c r="G751" s="10">
        <v>2.16</v>
      </c>
      <c r="H751" s="17">
        <f t="shared" si="45"/>
        <v>2.2000000000000002</v>
      </c>
      <c r="I751" s="3" t="s">
        <v>181</v>
      </c>
      <c r="J751" s="11">
        <v>72</v>
      </c>
      <c r="K751" s="18">
        <f t="shared" si="46"/>
        <v>72</v>
      </c>
      <c r="L751" s="16">
        <v>61.3</v>
      </c>
      <c r="M751" s="20">
        <f t="shared" si="47"/>
        <v>61</v>
      </c>
      <c r="N751" s="8">
        <f t="shared" si="44"/>
        <v>27.727272727272727</v>
      </c>
      <c r="O751" s="3" t="s">
        <v>182</v>
      </c>
      <c r="P751" s="3">
        <v>294000000</v>
      </c>
      <c r="Q751" s="3">
        <v>294000000</v>
      </c>
      <c r="R751" s="3">
        <v>12.5</v>
      </c>
      <c r="S751" s="3" t="s">
        <v>173</v>
      </c>
      <c r="T751" s="2"/>
      <c r="U751" s="3">
        <v>1.3E-6</v>
      </c>
      <c r="V751" s="3" t="s">
        <v>199</v>
      </c>
      <c r="W751" s="3" t="s">
        <v>173</v>
      </c>
      <c r="X751" s="2"/>
      <c r="Y751" s="3" t="s">
        <v>171</v>
      </c>
      <c r="Z751" s="3">
        <v>2.16</v>
      </c>
      <c r="AA751" s="3" t="s">
        <v>173</v>
      </c>
    </row>
    <row r="752" spans="1:28" ht="13.9" customHeight="1">
      <c r="A752" s="2" t="s">
        <v>1688</v>
      </c>
      <c r="B752" s="2" t="s">
        <v>1689</v>
      </c>
      <c r="C752" s="3" t="s">
        <v>171</v>
      </c>
      <c r="D752" s="3" t="s">
        <v>171</v>
      </c>
      <c r="E752" s="4" t="s">
        <v>178</v>
      </c>
      <c r="F752" s="4" t="s">
        <v>178</v>
      </c>
      <c r="G752" s="10" t="s">
        <v>173</v>
      </c>
      <c r="H752" s="17" t="str">
        <f t="shared" si="45"/>
        <v>NITI</v>
      </c>
      <c r="I752" s="2"/>
      <c r="J752" s="11" t="s">
        <v>173</v>
      </c>
      <c r="K752" s="18" t="str">
        <f t="shared" si="46"/>
        <v>NITI, NV</v>
      </c>
      <c r="L752" s="16" t="s">
        <v>173</v>
      </c>
      <c r="M752" s="20" t="str">
        <f t="shared" si="47"/>
        <v>NITI, NV</v>
      </c>
      <c r="N752" s="8" t="str">
        <f t="shared" si="44"/>
        <v>NITI, NV</v>
      </c>
      <c r="O752" s="2"/>
      <c r="P752" s="3">
        <v>1.83</v>
      </c>
      <c r="Q752" s="3">
        <v>0.17699999999999999</v>
      </c>
      <c r="R752" s="3">
        <v>12.5</v>
      </c>
      <c r="S752" s="3" t="s">
        <v>173</v>
      </c>
      <c r="T752" s="2"/>
      <c r="U752" s="3" t="s">
        <v>173</v>
      </c>
      <c r="V752" s="2"/>
      <c r="W752" s="3" t="s">
        <v>173</v>
      </c>
      <c r="X752" s="2"/>
      <c r="Y752" s="3" t="s">
        <v>171</v>
      </c>
      <c r="Z752" s="3" t="s">
        <v>173</v>
      </c>
      <c r="AA752" s="3" t="s">
        <v>173</v>
      </c>
    </row>
    <row r="753" spans="1:28" ht="13.9" customHeight="1">
      <c r="A753" s="2" t="s">
        <v>1690</v>
      </c>
      <c r="B753" s="2" t="s">
        <v>1691</v>
      </c>
      <c r="C753" s="3" t="s">
        <v>170</v>
      </c>
      <c r="D753" s="3" t="s">
        <v>171</v>
      </c>
      <c r="E753" s="4" t="s">
        <v>172</v>
      </c>
      <c r="F753" s="4" t="s">
        <v>172</v>
      </c>
      <c r="G753" s="10" t="s">
        <v>173</v>
      </c>
      <c r="H753" s="17" t="str">
        <f t="shared" si="45"/>
        <v>NITI</v>
      </c>
      <c r="I753" s="2"/>
      <c r="J753" s="11" t="s">
        <v>173</v>
      </c>
      <c r="K753" s="18" t="str">
        <f t="shared" si="46"/>
        <v>NITI</v>
      </c>
      <c r="L753" s="16" t="s">
        <v>173</v>
      </c>
      <c r="M753" s="20" t="str">
        <f t="shared" si="47"/>
        <v>NITI</v>
      </c>
      <c r="N753" s="8" t="str">
        <f t="shared" si="44"/>
        <v>NITI</v>
      </c>
      <c r="O753" s="2"/>
      <c r="P753" s="3">
        <v>62700</v>
      </c>
      <c r="Q753" s="3">
        <v>8570</v>
      </c>
      <c r="R753" s="3">
        <v>12.5</v>
      </c>
      <c r="S753" s="3" t="s">
        <v>173</v>
      </c>
      <c r="T753" s="2"/>
      <c r="U753" s="3" t="s">
        <v>173</v>
      </c>
      <c r="V753" s="2"/>
      <c r="W753" s="3" t="s">
        <v>173</v>
      </c>
      <c r="X753" s="2"/>
      <c r="Y753" s="3" t="s">
        <v>171</v>
      </c>
      <c r="Z753" s="3" t="s">
        <v>173</v>
      </c>
      <c r="AA753" s="3" t="s">
        <v>173</v>
      </c>
    </row>
    <row r="754" spans="1:28" ht="13.9" customHeight="1">
      <c r="A754" s="2" t="s">
        <v>1692</v>
      </c>
      <c r="B754" s="2" t="s">
        <v>1693</v>
      </c>
      <c r="C754" s="3" t="s">
        <v>171</v>
      </c>
      <c r="D754" s="3" t="s">
        <v>170</v>
      </c>
      <c r="E754" s="4" t="s">
        <v>178</v>
      </c>
      <c r="F754" s="4" t="s">
        <v>178</v>
      </c>
      <c r="G754" s="10">
        <v>7.3899999999999997E-4</v>
      </c>
      <c r="H754" s="17">
        <f t="shared" si="45"/>
        <v>7.3999999999999999E-4</v>
      </c>
      <c r="I754" s="2"/>
      <c r="J754" s="11" t="s">
        <v>173</v>
      </c>
      <c r="K754" s="18" t="str">
        <f t="shared" si="46"/>
        <v>NV</v>
      </c>
      <c r="L754" s="16" t="s">
        <v>173</v>
      </c>
      <c r="M754" s="20" t="str">
        <f t="shared" si="47"/>
        <v>NV</v>
      </c>
      <c r="N754" s="8" t="str">
        <f t="shared" si="44"/>
        <v>NV</v>
      </c>
      <c r="O754" s="2"/>
      <c r="P754" s="3">
        <v>258</v>
      </c>
      <c r="Q754" s="3">
        <v>7.85E-2</v>
      </c>
      <c r="R754" s="3">
        <v>12.5</v>
      </c>
      <c r="S754" s="3" t="s">
        <v>173</v>
      </c>
      <c r="T754" s="2"/>
      <c r="U754" s="3">
        <v>3.8E-3</v>
      </c>
      <c r="V754" s="3" t="s">
        <v>967</v>
      </c>
      <c r="W754" s="3">
        <v>4.0000000000000002E-4</v>
      </c>
      <c r="X754" s="3" t="s">
        <v>967</v>
      </c>
      <c r="Y754" s="3" t="s">
        <v>171</v>
      </c>
      <c r="Z754" s="3">
        <v>7.3899999999999997E-4</v>
      </c>
      <c r="AA754" s="3">
        <v>0.41699999999999998</v>
      </c>
      <c r="AB754" s="261" t="s">
        <v>279</v>
      </c>
    </row>
    <row r="755" spans="1:28" ht="13.9" customHeight="1">
      <c r="A755" s="2" t="s">
        <v>1694</v>
      </c>
      <c r="B755" s="2" t="s">
        <v>1695</v>
      </c>
      <c r="C755" s="3" t="s">
        <v>170</v>
      </c>
      <c r="D755" s="3" t="s">
        <v>170</v>
      </c>
      <c r="E755" s="3" t="s">
        <v>170</v>
      </c>
      <c r="F755" s="3" t="s">
        <v>170</v>
      </c>
      <c r="G755" s="10">
        <v>2.4600000000000002E-4</v>
      </c>
      <c r="H755" s="17">
        <f t="shared" si="45"/>
        <v>2.5000000000000001E-4</v>
      </c>
      <c r="I755" s="3" t="s">
        <v>181</v>
      </c>
      <c r="J755" s="11">
        <v>8.2100000000000003E-3</v>
      </c>
      <c r="K755" s="18">
        <f t="shared" si="46"/>
        <v>8.2000000000000007E-3</v>
      </c>
      <c r="L755" s="16">
        <v>2.7E-2</v>
      </c>
      <c r="M755" s="20">
        <f t="shared" si="47"/>
        <v>2.7E-2</v>
      </c>
      <c r="N755" s="8">
        <f t="shared" si="44"/>
        <v>108</v>
      </c>
      <c r="O755" s="3" t="s">
        <v>182</v>
      </c>
      <c r="P755" s="3">
        <v>133</v>
      </c>
      <c r="Q755" s="3">
        <v>294</v>
      </c>
      <c r="R755" s="3">
        <v>12.5</v>
      </c>
      <c r="S755" s="3" t="s">
        <v>173</v>
      </c>
      <c r="T755" s="2"/>
      <c r="U755" s="3">
        <v>1.14E-2</v>
      </c>
      <c r="V755" s="3" t="s">
        <v>967</v>
      </c>
      <c r="W755" s="3">
        <v>1.3300000000000001E-4</v>
      </c>
      <c r="X755" s="3" t="s">
        <v>967</v>
      </c>
      <c r="Y755" s="3" t="s">
        <v>171</v>
      </c>
      <c r="Z755" s="3">
        <v>2.4600000000000002E-4</v>
      </c>
      <c r="AA755" s="3">
        <v>0.13900000000000001</v>
      </c>
      <c r="AB755" s="261" t="s">
        <v>279</v>
      </c>
    </row>
    <row r="756" spans="1:28" ht="13.9" customHeight="1">
      <c r="A756" s="2" t="s">
        <v>1696</v>
      </c>
      <c r="B756" s="2" t="s">
        <v>1697</v>
      </c>
      <c r="C756" s="3" t="s">
        <v>170</v>
      </c>
      <c r="D756" s="3" t="s">
        <v>170</v>
      </c>
      <c r="E756" s="3" t="s">
        <v>170</v>
      </c>
      <c r="F756" s="3" t="s">
        <v>170</v>
      </c>
      <c r="G756" s="10">
        <v>0.379</v>
      </c>
      <c r="H756" s="17">
        <f t="shared" si="45"/>
        <v>0.38</v>
      </c>
      <c r="I756" s="3" t="s">
        <v>181</v>
      </c>
      <c r="J756" s="11">
        <v>12.6</v>
      </c>
      <c r="K756" s="18">
        <f t="shared" si="46"/>
        <v>13</v>
      </c>
      <c r="L756" s="16">
        <v>8.26</v>
      </c>
      <c r="M756" s="20">
        <f t="shared" si="47"/>
        <v>8.3000000000000007</v>
      </c>
      <c r="N756" s="8">
        <f t="shared" si="44"/>
        <v>21.842105263157897</v>
      </c>
      <c r="O756" s="3" t="s">
        <v>182</v>
      </c>
      <c r="P756" s="3">
        <v>108000000</v>
      </c>
      <c r="Q756" s="3">
        <v>49200000</v>
      </c>
      <c r="R756" s="3">
        <v>12.5</v>
      </c>
      <c r="S756" s="3">
        <v>4.9000000000000004</v>
      </c>
      <c r="T756" s="3" t="s">
        <v>174</v>
      </c>
      <c r="U756" s="3">
        <v>7.4000000000000003E-6</v>
      </c>
      <c r="V756" s="3" t="s">
        <v>184</v>
      </c>
      <c r="W756" s="3" t="s">
        <v>173</v>
      </c>
      <c r="X756" s="2"/>
      <c r="Y756" s="3" t="s">
        <v>171</v>
      </c>
      <c r="Z756" s="3">
        <v>0.379</v>
      </c>
      <c r="AA756" s="3" t="s">
        <v>173</v>
      </c>
    </row>
    <row r="757" spans="1:28" ht="13.9" customHeight="1">
      <c r="A757" s="2" t="s">
        <v>1698</v>
      </c>
      <c r="B757" s="2" t="s">
        <v>1699</v>
      </c>
      <c r="C757" s="3" t="s">
        <v>170</v>
      </c>
      <c r="D757" s="3" t="s">
        <v>170</v>
      </c>
      <c r="E757" s="3" t="s">
        <v>170</v>
      </c>
      <c r="F757" s="3" t="s">
        <v>170</v>
      </c>
      <c r="G757" s="10">
        <v>4.8399999999999999E-2</v>
      </c>
      <c r="H757" s="17">
        <f t="shared" si="45"/>
        <v>4.8000000000000001E-2</v>
      </c>
      <c r="I757" s="3" t="s">
        <v>181</v>
      </c>
      <c r="J757" s="11">
        <v>1.61</v>
      </c>
      <c r="K757" s="18">
        <f t="shared" si="46"/>
        <v>1.6</v>
      </c>
      <c r="L757" s="16">
        <v>6.8</v>
      </c>
      <c r="M757" s="20">
        <f t="shared" si="47"/>
        <v>6.8</v>
      </c>
      <c r="N757" s="8">
        <f t="shared" si="44"/>
        <v>141.66666666666666</v>
      </c>
      <c r="O757" s="3" t="s">
        <v>182</v>
      </c>
      <c r="P757" s="3">
        <v>41700000</v>
      </c>
      <c r="Q757" s="3">
        <v>20200000</v>
      </c>
      <c r="R757" s="3">
        <v>12.5</v>
      </c>
      <c r="S757" s="3" t="s">
        <v>173</v>
      </c>
      <c r="T757" s="2"/>
      <c r="U757" s="3">
        <v>5.8E-5</v>
      </c>
      <c r="V757" s="3" t="s">
        <v>199</v>
      </c>
      <c r="W757" s="3" t="s">
        <v>173</v>
      </c>
      <c r="X757" s="2"/>
      <c r="Y757" s="3" t="s">
        <v>171</v>
      </c>
      <c r="Z757" s="3">
        <v>4.8399999999999999E-2</v>
      </c>
      <c r="AA757" s="3" t="s">
        <v>173</v>
      </c>
    </row>
    <row r="758" spans="1:28" ht="13.9" customHeight="1">
      <c r="A758" s="2" t="s">
        <v>1700</v>
      </c>
      <c r="B758" s="2" t="s">
        <v>1701</v>
      </c>
      <c r="C758" s="3" t="s">
        <v>170</v>
      </c>
      <c r="D758" s="3" t="s">
        <v>170</v>
      </c>
      <c r="E758" s="3" t="s">
        <v>170</v>
      </c>
      <c r="F758" s="3" t="s">
        <v>170</v>
      </c>
      <c r="G758" s="10">
        <v>10.8</v>
      </c>
      <c r="H758" s="17">
        <f t="shared" si="45"/>
        <v>11</v>
      </c>
      <c r="I758" s="3" t="s">
        <v>181</v>
      </c>
      <c r="J758" s="11">
        <v>360</v>
      </c>
      <c r="K758" s="18">
        <f t="shared" si="46"/>
        <v>360</v>
      </c>
      <c r="L758" s="16">
        <v>28.9</v>
      </c>
      <c r="M758" s="20">
        <f t="shared" si="47"/>
        <v>29</v>
      </c>
      <c r="N758" s="8">
        <f t="shared" si="44"/>
        <v>2.6363636363636362</v>
      </c>
      <c r="O758" s="3" t="s">
        <v>703</v>
      </c>
      <c r="P758" s="3">
        <v>165000000</v>
      </c>
      <c r="Q758" s="3">
        <v>76900000</v>
      </c>
      <c r="R758" s="3">
        <v>12.5</v>
      </c>
      <c r="S758" s="3" t="s">
        <v>173</v>
      </c>
      <c r="T758" s="2"/>
      <c r="U758" s="3">
        <v>2.6E-7</v>
      </c>
      <c r="V758" s="3" t="s">
        <v>184</v>
      </c>
      <c r="W758" s="3">
        <v>0.04</v>
      </c>
      <c r="X758" s="3" t="s">
        <v>184</v>
      </c>
      <c r="Y758" s="3" t="s">
        <v>171</v>
      </c>
      <c r="Z758" s="3">
        <v>10.8</v>
      </c>
      <c r="AA758" s="3">
        <v>41.7</v>
      </c>
    </row>
    <row r="759" spans="1:28" ht="13.9" customHeight="1">
      <c r="A759" s="2" t="s">
        <v>1702</v>
      </c>
      <c r="B759" s="2" t="s">
        <v>1703</v>
      </c>
      <c r="C759" s="3" t="s">
        <v>171</v>
      </c>
      <c r="D759" s="3" t="s">
        <v>171</v>
      </c>
      <c r="E759" s="4" t="s">
        <v>178</v>
      </c>
      <c r="F759" s="4" t="s">
        <v>178</v>
      </c>
      <c r="G759" s="10" t="s">
        <v>173</v>
      </c>
      <c r="H759" s="17" t="str">
        <f t="shared" si="45"/>
        <v>NITI</v>
      </c>
      <c r="I759" s="2"/>
      <c r="J759" s="11" t="s">
        <v>173</v>
      </c>
      <c r="K759" s="18" t="str">
        <f t="shared" si="46"/>
        <v>NITI, NV</v>
      </c>
      <c r="L759" s="16" t="s">
        <v>173</v>
      </c>
      <c r="M759" s="20" t="str">
        <f t="shared" si="47"/>
        <v>NITI, NV</v>
      </c>
      <c r="N759" s="8" t="str">
        <f t="shared" si="44"/>
        <v>NITI, NV</v>
      </c>
      <c r="O759" s="2"/>
      <c r="P759" s="3">
        <v>8310</v>
      </c>
      <c r="Q759" s="3">
        <v>8310</v>
      </c>
      <c r="R759" s="3">
        <v>12.5</v>
      </c>
      <c r="S759" s="3" t="s">
        <v>173</v>
      </c>
      <c r="T759" s="2"/>
      <c r="U759" s="3" t="s">
        <v>173</v>
      </c>
      <c r="V759" s="2"/>
      <c r="W759" s="3" t="s">
        <v>173</v>
      </c>
      <c r="X759" s="2"/>
      <c r="Y759" s="3" t="s">
        <v>171</v>
      </c>
      <c r="Z759" s="3" t="s">
        <v>173</v>
      </c>
      <c r="AA759" s="3" t="s">
        <v>173</v>
      </c>
    </row>
    <row r="760" spans="1:28" ht="13.9" customHeight="1">
      <c r="A760" s="2" t="s">
        <v>1704</v>
      </c>
      <c r="B760" s="2" t="s">
        <v>1705</v>
      </c>
      <c r="C760" s="3" t="s">
        <v>170</v>
      </c>
      <c r="D760" s="3" t="s">
        <v>171</v>
      </c>
      <c r="E760" s="4" t="s">
        <v>172</v>
      </c>
      <c r="F760" s="4" t="s">
        <v>172</v>
      </c>
      <c r="G760" s="10" t="s">
        <v>173</v>
      </c>
      <c r="H760" s="17" t="str">
        <f t="shared" si="45"/>
        <v>NITI</v>
      </c>
      <c r="I760" s="2"/>
      <c r="J760" s="11" t="s">
        <v>173</v>
      </c>
      <c r="K760" s="18" t="str">
        <f t="shared" si="46"/>
        <v>NITI</v>
      </c>
      <c r="L760" s="16" t="s">
        <v>173</v>
      </c>
      <c r="M760" s="20" t="str">
        <f t="shared" si="47"/>
        <v>NITI</v>
      </c>
      <c r="N760" s="8" t="str">
        <f t="shared" si="44"/>
        <v>NITI</v>
      </c>
      <c r="O760" s="2"/>
      <c r="P760" s="3">
        <v>474000</v>
      </c>
      <c r="Q760" s="3">
        <v>11900</v>
      </c>
      <c r="R760" s="3">
        <v>12.5</v>
      </c>
      <c r="S760" s="3" t="s">
        <v>173</v>
      </c>
      <c r="T760" s="2"/>
      <c r="U760" s="3" t="s">
        <v>173</v>
      </c>
      <c r="V760" s="2"/>
      <c r="W760" s="3" t="s">
        <v>173</v>
      </c>
      <c r="X760" s="2"/>
      <c r="Y760" s="3" t="s">
        <v>171</v>
      </c>
      <c r="Z760" s="3" t="s">
        <v>173</v>
      </c>
      <c r="AA760" s="3" t="s">
        <v>173</v>
      </c>
    </row>
    <row r="761" spans="1:28" ht="13.9" customHeight="1">
      <c r="A761" s="2" t="s">
        <v>1706</v>
      </c>
      <c r="B761" s="2" t="s">
        <v>1707</v>
      </c>
      <c r="C761" s="3" t="s">
        <v>171</v>
      </c>
      <c r="D761" s="3" t="s">
        <v>171</v>
      </c>
      <c r="E761" s="4" t="s">
        <v>178</v>
      </c>
      <c r="F761" s="4" t="s">
        <v>178</v>
      </c>
      <c r="G761" s="10" t="s">
        <v>173</v>
      </c>
      <c r="H761" s="17" t="str">
        <f t="shared" si="45"/>
        <v>NITI</v>
      </c>
      <c r="I761" s="2"/>
      <c r="J761" s="11" t="s">
        <v>173</v>
      </c>
      <c r="K761" s="18" t="str">
        <f t="shared" si="46"/>
        <v>NITI, NV</v>
      </c>
      <c r="L761" s="16" t="s">
        <v>173</v>
      </c>
      <c r="M761" s="20" t="str">
        <f t="shared" si="47"/>
        <v>NITI, NV</v>
      </c>
      <c r="N761" s="8" t="str">
        <f t="shared" si="44"/>
        <v>NITI, NV</v>
      </c>
      <c r="O761" s="2"/>
      <c r="P761" s="3">
        <v>1820</v>
      </c>
      <c r="Q761" s="3">
        <v>5460</v>
      </c>
      <c r="R761" s="3">
        <v>12.5</v>
      </c>
      <c r="S761" s="3" t="s">
        <v>173</v>
      </c>
      <c r="T761" s="2"/>
      <c r="U761" s="3" t="s">
        <v>173</v>
      </c>
      <c r="V761" s="2"/>
      <c r="W761" s="3" t="s">
        <v>173</v>
      </c>
      <c r="X761" s="2"/>
      <c r="Y761" s="3" t="s">
        <v>171</v>
      </c>
      <c r="Z761" s="3" t="s">
        <v>173</v>
      </c>
      <c r="AA761" s="3" t="s">
        <v>173</v>
      </c>
    </row>
    <row r="762" spans="1:28" ht="13.9" customHeight="1">
      <c r="A762" s="2" t="s">
        <v>1708</v>
      </c>
      <c r="B762" s="2" t="s">
        <v>1709</v>
      </c>
      <c r="C762" s="3" t="s">
        <v>170</v>
      </c>
      <c r="D762" s="3" t="s">
        <v>171</v>
      </c>
      <c r="E762" s="4" t="s">
        <v>172</v>
      </c>
      <c r="F762" s="4" t="s">
        <v>172</v>
      </c>
      <c r="G762" s="10" t="s">
        <v>173</v>
      </c>
      <c r="H762" s="17" t="str">
        <f t="shared" si="45"/>
        <v>NITI</v>
      </c>
      <c r="I762" s="2"/>
      <c r="J762" s="11" t="s">
        <v>173</v>
      </c>
      <c r="K762" s="18" t="str">
        <f t="shared" si="46"/>
        <v>NITI</v>
      </c>
      <c r="L762" s="16" t="s">
        <v>173</v>
      </c>
      <c r="M762" s="20" t="str">
        <f t="shared" si="47"/>
        <v>NITI</v>
      </c>
      <c r="N762" s="8" t="str">
        <f t="shared" si="44"/>
        <v>NITI</v>
      </c>
      <c r="O762" s="2"/>
      <c r="P762" s="3">
        <v>4520000</v>
      </c>
      <c r="Q762" s="3">
        <v>2650000</v>
      </c>
      <c r="R762" s="3">
        <v>12.5</v>
      </c>
      <c r="S762" s="3" t="s">
        <v>173</v>
      </c>
      <c r="T762" s="2"/>
      <c r="U762" s="3" t="s">
        <v>173</v>
      </c>
      <c r="V762" s="2"/>
      <c r="W762" s="3" t="s">
        <v>173</v>
      </c>
      <c r="X762" s="2"/>
      <c r="Y762" s="3" t="s">
        <v>171</v>
      </c>
      <c r="Z762" s="3" t="s">
        <v>173</v>
      </c>
      <c r="AA762" s="3" t="s">
        <v>173</v>
      </c>
    </row>
    <row r="763" spans="1:28" ht="13.9" customHeight="1">
      <c r="A763" s="2" t="s">
        <v>1710</v>
      </c>
      <c r="B763" s="2" t="s">
        <v>1711</v>
      </c>
      <c r="C763" s="3" t="s">
        <v>170</v>
      </c>
      <c r="D763" s="3" t="s">
        <v>170</v>
      </c>
      <c r="E763" s="3" t="s">
        <v>170</v>
      </c>
      <c r="F763" s="3" t="s">
        <v>170</v>
      </c>
      <c r="G763" s="10">
        <v>83400</v>
      </c>
      <c r="H763" s="17">
        <f t="shared" si="45"/>
        <v>83000</v>
      </c>
      <c r="I763" s="3" t="s">
        <v>194</v>
      </c>
      <c r="J763" s="11">
        <v>2780000</v>
      </c>
      <c r="K763" s="18">
        <f t="shared" si="46"/>
        <v>2800000</v>
      </c>
      <c r="L763" s="16">
        <v>57400</v>
      </c>
      <c r="M763" s="20">
        <f t="shared" si="47"/>
        <v>57000</v>
      </c>
      <c r="N763" s="8">
        <f t="shared" si="44"/>
        <v>0.68674698795180722</v>
      </c>
      <c r="O763" s="3" t="s">
        <v>182</v>
      </c>
      <c r="P763" s="3">
        <v>27400000000</v>
      </c>
      <c r="Q763" s="3">
        <v>2970000000</v>
      </c>
      <c r="R763" s="3">
        <v>12.5</v>
      </c>
      <c r="S763" s="3" t="s">
        <v>173</v>
      </c>
      <c r="T763" s="2"/>
      <c r="U763" s="3" t="s">
        <v>173</v>
      </c>
      <c r="V763" s="2"/>
      <c r="W763" s="3">
        <v>80</v>
      </c>
      <c r="X763" s="3" t="s">
        <v>184</v>
      </c>
      <c r="Y763" s="3" t="s">
        <v>171</v>
      </c>
      <c r="Z763" s="3" t="s">
        <v>173</v>
      </c>
      <c r="AA763" s="3">
        <v>83400</v>
      </c>
    </row>
    <row r="764" spans="1:28" ht="13.9" customHeight="1">
      <c r="A764" s="2" t="s">
        <v>1712</v>
      </c>
      <c r="B764" s="2" t="s">
        <v>1713</v>
      </c>
      <c r="C764" s="3" t="s">
        <v>170</v>
      </c>
      <c r="D764" s="3" t="s">
        <v>170</v>
      </c>
      <c r="E764" s="3" t="s">
        <v>170</v>
      </c>
      <c r="F764" s="3" t="s">
        <v>170</v>
      </c>
      <c r="G764" s="10">
        <v>2090</v>
      </c>
      <c r="H764" s="17">
        <f t="shared" si="45"/>
        <v>2100</v>
      </c>
      <c r="I764" s="3" t="s">
        <v>194</v>
      </c>
      <c r="J764" s="11">
        <v>69500</v>
      </c>
      <c r="K764" s="18">
        <f t="shared" si="46"/>
        <v>70000</v>
      </c>
      <c r="L764" s="16">
        <v>1230000</v>
      </c>
      <c r="M764" s="20">
        <f t="shared" si="47"/>
        <v>1200000</v>
      </c>
      <c r="N764" s="8">
        <f t="shared" si="44"/>
        <v>571.42857142857144</v>
      </c>
      <c r="O764" s="3" t="s">
        <v>182</v>
      </c>
      <c r="P764" s="3">
        <v>629000000</v>
      </c>
      <c r="Q764" s="3">
        <v>1700000000</v>
      </c>
      <c r="R764" s="3">
        <v>12.5</v>
      </c>
      <c r="S764" s="3">
        <v>2</v>
      </c>
      <c r="T764" s="3" t="s">
        <v>183</v>
      </c>
      <c r="U764" s="3" t="s">
        <v>173</v>
      </c>
      <c r="V764" s="2"/>
      <c r="W764" s="3">
        <v>2</v>
      </c>
      <c r="X764" s="3" t="s">
        <v>184</v>
      </c>
      <c r="Y764" s="3" t="s">
        <v>171</v>
      </c>
      <c r="Z764" s="3" t="s">
        <v>173</v>
      </c>
      <c r="AA764" s="3">
        <v>2090</v>
      </c>
    </row>
    <row r="765" spans="1:28" ht="13.9" customHeight="1">
      <c r="A765" s="2" t="s">
        <v>1714</v>
      </c>
      <c r="B765" s="2" t="s">
        <v>1715</v>
      </c>
      <c r="C765" s="3" t="s">
        <v>171</v>
      </c>
      <c r="D765" s="3" t="s">
        <v>171</v>
      </c>
      <c r="E765" s="4" t="s">
        <v>178</v>
      </c>
      <c r="F765" s="4" t="s">
        <v>178</v>
      </c>
      <c r="G765" s="10" t="s">
        <v>173</v>
      </c>
      <c r="H765" s="17" t="str">
        <f t="shared" si="45"/>
        <v>NITI</v>
      </c>
      <c r="I765" s="2"/>
      <c r="J765" s="11" t="s">
        <v>173</v>
      </c>
      <c r="K765" s="18" t="str">
        <f t="shared" si="46"/>
        <v>NITI, NV</v>
      </c>
      <c r="L765" s="16" t="s">
        <v>173</v>
      </c>
      <c r="M765" s="20" t="str">
        <f t="shared" si="47"/>
        <v>NITI, NV</v>
      </c>
      <c r="N765" s="8" t="str">
        <f t="shared" si="44"/>
        <v>NITI, NV</v>
      </c>
      <c r="O765" s="2"/>
      <c r="P765" s="3">
        <v>2950000</v>
      </c>
      <c r="Q765" s="3">
        <v>23.3</v>
      </c>
      <c r="R765" s="3">
        <v>12.5</v>
      </c>
      <c r="S765" s="3" t="s">
        <v>173</v>
      </c>
      <c r="T765" s="2"/>
      <c r="U765" s="3" t="s">
        <v>173</v>
      </c>
      <c r="V765" s="2"/>
      <c r="W765" s="3" t="s">
        <v>173</v>
      </c>
      <c r="X765" s="2"/>
      <c r="Y765" s="3" t="s">
        <v>171</v>
      </c>
      <c r="Z765" s="3" t="s">
        <v>173</v>
      </c>
      <c r="AA765" s="3" t="s">
        <v>173</v>
      </c>
    </row>
    <row r="766" spans="1:28" ht="13.9" customHeight="1">
      <c r="A766" s="2" t="s">
        <v>1716</v>
      </c>
      <c r="B766" s="2" t="s">
        <v>1717</v>
      </c>
      <c r="C766" s="3" t="s">
        <v>228</v>
      </c>
      <c r="D766" s="3" t="s">
        <v>171</v>
      </c>
      <c r="E766" s="4" t="s">
        <v>178</v>
      </c>
      <c r="F766" s="4" t="s">
        <v>178</v>
      </c>
      <c r="G766" s="10" t="s">
        <v>173</v>
      </c>
      <c r="H766" s="17" t="str">
        <f t="shared" si="45"/>
        <v>NITI</v>
      </c>
      <c r="I766" s="2"/>
      <c r="J766" s="11" t="s">
        <v>173</v>
      </c>
      <c r="K766" s="18" t="str">
        <f t="shared" si="46"/>
        <v>NITI, NV</v>
      </c>
      <c r="L766" s="16" t="s">
        <v>173</v>
      </c>
      <c r="M766" s="20" t="str">
        <f t="shared" si="47"/>
        <v>NITI, NV</v>
      </c>
      <c r="N766" s="8" t="str">
        <f t="shared" si="44"/>
        <v>NITI, NV</v>
      </c>
      <c r="O766" s="2"/>
      <c r="P766" s="3" t="s">
        <v>173</v>
      </c>
      <c r="Q766" s="3" t="s">
        <v>173</v>
      </c>
      <c r="R766" s="3">
        <v>12.5</v>
      </c>
      <c r="S766" s="3" t="s">
        <v>173</v>
      </c>
      <c r="T766" s="2"/>
      <c r="U766" s="3" t="s">
        <v>173</v>
      </c>
      <c r="V766" s="2"/>
      <c r="W766" s="3" t="s">
        <v>173</v>
      </c>
      <c r="X766" s="2"/>
      <c r="Y766" s="3" t="s">
        <v>171</v>
      </c>
      <c r="Z766" s="3" t="s">
        <v>173</v>
      </c>
      <c r="AA766" s="3" t="s">
        <v>173</v>
      </c>
    </row>
    <row r="767" spans="1:28" ht="13.9" customHeight="1">
      <c r="A767" s="2" t="s">
        <v>1718</v>
      </c>
      <c r="B767" s="2" t="s">
        <v>1719</v>
      </c>
      <c r="C767" s="3" t="s">
        <v>228</v>
      </c>
      <c r="D767" s="3" t="s">
        <v>171</v>
      </c>
      <c r="E767" s="4" t="s">
        <v>178</v>
      </c>
      <c r="F767" s="4" t="s">
        <v>178</v>
      </c>
      <c r="G767" s="10" t="s">
        <v>173</v>
      </c>
      <c r="H767" s="17" t="str">
        <f t="shared" si="45"/>
        <v>NITI</v>
      </c>
      <c r="I767" s="2"/>
      <c r="J767" s="11" t="s">
        <v>173</v>
      </c>
      <c r="K767" s="18" t="str">
        <f t="shared" si="46"/>
        <v>NITI, NV</v>
      </c>
      <c r="L767" s="16" t="s">
        <v>173</v>
      </c>
      <c r="M767" s="20" t="str">
        <f t="shared" si="47"/>
        <v>NITI, NV</v>
      </c>
      <c r="N767" s="8" t="str">
        <f t="shared" si="44"/>
        <v>NITI, NV</v>
      </c>
      <c r="O767" s="2"/>
      <c r="P767" s="3" t="s">
        <v>173</v>
      </c>
      <c r="Q767" s="3" t="s">
        <v>173</v>
      </c>
      <c r="R767" s="3">
        <v>12.5</v>
      </c>
      <c r="S767" s="3" t="s">
        <v>173</v>
      </c>
      <c r="T767" s="2"/>
      <c r="U767" s="3" t="s">
        <v>173</v>
      </c>
      <c r="V767" s="2"/>
      <c r="W767" s="3" t="s">
        <v>173</v>
      </c>
      <c r="X767" s="2"/>
      <c r="Y767" s="3" t="s">
        <v>171</v>
      </c>
      <c r="Z767" s="3" t="s">
        <v>173</v>
      </c>
      <c r="AA767" s="3" t="s">
        <v>173</v>
      </c>
    </row>
    <row r="768" spans="1:28" ht="13.9" customHeight="1">
      <c r="A768" s="2" t="s">
        <v>1720</v>
      </c>
      <c r="B768" s="2" t="s">
        <v>1721</v>
      </c>
      <c r="C768" s="3" t="s">
        <v>171</v>
      </c>
      <c r="D768" s="3" t="s">
        <v>171</v>
      </c>
      <c r="E768" s="4" t="s">
        <v>178</v>
      </c>
      <c r="F768" s="4" t="s">
        <v>178</v>
      </c>
      <c r="G768" s="10" t="s">
        <v>173</v>
      </c>
      <c r="H768" s="17" t="str">
        <f t="shared" si="45"/>
        <v>NITI</v>
      </c>
      <c r="I768" s="2"/>
      <c r="J768" s="11" t="s">
        <v>173</v>
      </c>
      <c r="K768" s="18" t="str">
        <f t="shared" si="46"/>
        <v>NITI, NV</v>
      </c>
      <c r="L768" s="16" t="s">
        <v>173</v>
      </c>
      <c r="M768" s="20" t="str">
        <f t="shared" si="47"/>
        <v>NITI, NV</v>
      </c>
      <c r="N768" s="8" t="str">
        <f t="shared" si="44"/>
        <v>NITI, NV</v>
      </c>
      <c r="O768" s="2"/>
      <c r="P768" s="3">
        <v>0.874</v>
      </c>
      <c r="Q768" s="3">
        <v>8.1999999999999993</v>
      </c>
      <c r="R768" s="3">
        <v>12.5</v>
      </c>
      <c r="S768" s="3" t="s">
        <v>173</v>
      </c>
      <c r="T768" s="2"/>
      <c r="U768" s="3" t="s">
        <v>173</v>
      </c>
      <c r="V768" s="2"/>
      <c r="W768" s="3" t="s">
        <v>173</v>
      </c>
      <c r="X768" s="2"/>
      <c r="Y768" s="3" t="s">
        <v>171</v>
      </c>
      <c r="Z768" s="3" t="s">
        <v>173</v>
      </c>
      <c r="AA768" s="3" t="s">
        <v>173</v>
      </c>
    </row>
    <row r="769" spans="1:28" ht="13.9" customHeight="1">
      <c r="A769" s="2" t="s">
        <v>1722</v>
      </c>
      <c r="B769" s="2" t="s">
        <v>1723</v>
      </c>
      <c r="C769" s="3" t="s">
        <v>228</v>
      </c>
      <c r="D769" s="3" t="s">
        <v>171</v>
      </c>
      <c r="E769" s="4" t="s">
        <v>178</v>
      </c>
      <c r="F769" s="4" t="s">
        <v>178</v>
      </c>
      <c r="G769" s="10" t="s">
        <v>173</v>
      </c>
      <c r="H769" s="17" t="str">
        <f t="shared" si="45"/>
        <v>NITI</v>
      </c>
      <c r="I769" s="2"/>
      <c r="J769" s="11" t="s">
        <v>173</v>
      </c>
      <c r="K769" s="18" t="str">
        <f t="shared" si="46"/>
        <v>NITI, NV</v>
      </c>
      <c r="L769" s="16" t="s">
        <v>173</v>
      </c>
      <c r="M769" s="20" t="str">
        <f t="shared" si="47"/>
        <v>NITI, NV</v>
      </c>
      <c r="N769" s="8" t="str">
        <f t="shared" si="44"/>
        <v>NITI, NV</v>
      </c>
      <c r="O769" s="2"/>
      <c r="P769" s="3" t="s">
        <v>173</v>
      </c>
      <c r="Q769" s="3" t="s">
        <v>173</v>
      </c>
      <c r="R769" s="3">
        <v>12.5</v>
      </c>
      <c r="S769" s="3" t="s">
        <v>173</v>
      </c>
      <c r="T769" s="2"/>
      <c r="U769" s="3" t="s">
        <v>173</v>
      </c>
      <c r="V769" s="2"/>
      <c r="W769" s="3" t="s">
        <v>173</v>
      </c>
      <c r="X769" s="2"/>
      <c r="Y769" s="3" t="s">
        <v>171</v>
      </c>
      <c r="Z769" s="3" t="s">
        <v>173</v>
      </c>
      <c r="AA769" s="3" t="s">
        <v>173</v>
      </c>
    </row>
    <row r="770" spans="1:28" ht="13.9" customHeight="1">
      <c r="A770" s="2" t="s">
        <v>1724</v>
      </c>
      <c r="B770" s="2" t="s">
        <v>1725</v>
      </c>
      <c r="C770" s="3" t="s">
        <v>228</v>
      </c>
      <c r="D770" s="3" t="s">
        <v>171</v>
      </c>
      <c r="E770" s="4" t="s">
        <v>178</v>
      </c>
      <c r="F770" s="4" t="s">
        <v>178</v>
      </c>
      <c r="G770" s="10" t="s">
        <v>173</v>
      </c>
      <c r="H770" s="17" t="str">
        <f t="shared" si="45"/>
        <v>NITI</v>
      </c>
      <c r="I770" s="2"/>
      <c r="J770" s="11" t="s">
        <v>173</v>
      </c>
      <c r="K770" s="18" t="str">
        <f t="shared" si="46"/>
        <v>NITI, NV</v>
      </c>
      <c r="L770" s="16" t="s">
        <v>173</v>
      </c>
      <c r="M770" s="20" t="str">
        <f t="shared" si="47"/>
        <v>NITI, NV</v>
      </c>
      <c r="N770" s="8" t="str">
        <f t="shared" si="44"/>
        <v>NITI, NV</v>
      </c>
      <c r="O770" s="2"/>
      <c r="P770" s="3" t="s">
        <v>173</v>
      </c>
      <c r="Q770" s="3" t="s">
        <v>173</v>
      </c>
      <c r="R770" s="3">
        <v>12.5</v>
      </c>
      <c r="S770" s="3" t="s">
        <v>173</v>
      </c>
      <c r="T770" s="2"/>
      <c r="U770" s="3" t="s">
        <v>173</v>
      </c>
      <c r="V770" s="2"/>
      <c r="W770" s="3" t="s">
        <v>173</v>
      </c>
      <c r="X770" s="2"/>
      <c r="Y770" s="3" t="s">
        <v>171</v>
      </c>
      <c r="Z770" s="3" t="s">
        <v>173</v>
      </c>
      <c r="AA770" s="3" t="s">
        <v>173</v>
      </c>
    </row>
    <row r="771" spans="1:28" ht="13.9" customHeight="1">
      <c r="A771" s="2" t="s">
        <v>1726</v>
      </c>
      <c r="B771" s="2" t="s">
        <v>1727</v>
      </c>
      <c r="C771" s="3" t="s">
        <v>228</v>
      </c>
      <c r="D771" s="3" t="s">
        <v>171</v>
      </c>
      <c r="E771" s="4" t="s">
        <v>178</v>
      </c>
      <c r="F771" s="4" t="s">
        <v>178</v>
      </c>
      <c r="G771" s="10" t="s">
        <v>173</v>
      </c>
      <c r="H771" s="17" t="str">
        <f t="shared" si="45"/>
        <v>NITI</v>
      </c>
      <c r="I771" s="2"/>
      <c r="J771" s="11" t="s">
        <v>173</v>
      </c>
      <c r="K771" s="18" t="str">
        <f t="shared" si="46"/>
        <v>NITI, NV</v>
      </c>
      <c r="L771" s="16" t="s">
        <v>173</v>
      </c>
      <c r="M771" s="20" t="str">
        <f t="shared" si="47"/>
        <v>NITI, NV</v>
      </c>
      <c r="N771" s="8" t="str">
        <f t="shared" si="44"/>
        <v>NITI, NV</v>
      </c>
      <c r="O771" s="2"/>
      <c r="P771" s="3" t="s">
        <v>173</v>
      </c>
      <c r="Q771" s="3" t="s">
        <v>173</v>
      </c>
      <c r="R771" s="3">
        <v>12.5</v>
      </c>
      <c r="S771" s="3" t="s">
        <v>173</v>
      </c>
      <c r="T771" s="2"/>
      <c r="U771" s="3" t="s">
        <v>173</v>
      </c>
      <c r="V771" s="2"/>
      <c r="W771" s="3" t="s">
        <v>173</v>
      </c>
      <c r="X771" s="2"/>
      <c r="Y771" s="3" t="s">
        <v>171</v>
      </c>
      <c r="Z771" s="3" t="s">
        <v>173</v>
      </c>
      <c r="AA771" s="3" t="s">
        <v>173</v>
      </c>
    </row>
    <row r="772" spans="1:28" ht="13.9" customHeight="1">
      <c r="A772" s="2" t="s">
        <v>1728</v>
      </c>
      <c r="B772" s="2" t="s">
        <v>1729</v>
      </c>
      <c r="C772" s="3" t="s">
        <v>170</v>
      </c>
      <c r="D772" s="3" t="s">
        <v>171</v>
      </c>
      <c r="E772" s="4" t="s">
        <v>172</v>
      </c>
      <c r="F772" s="4" t="s">
        <v>172</v>
      </c>
      <c r="G772" s="10" t="s">
        <v>173</v>
      </c>
      <c r="H772" s="17" t="str">
        <f t="shared" si="45"/>
        <v>NITI</v>
      </c>
      <c r="I772" s="2"/>
      <c r="J772" s="11" t="s">
        <v>173</v>
      </c>
      <c r="K772" s="18" t="str">
        <f t="shared" si="46"/>
        <v>NITI</v>
      </c>
      <c r="L772" s="16" t="s">
        <v>173</v>
      </c>
      <c r="M772" s="20" t="str">
        <f t="shared" si="47"/>
        <v>NITI</v>
      </c>
      <c r="N772" s="8" t="str">
        <f t="shared" si="44"/>
        <v>NITI</v>
      </c>
      <c r="O772" s="2"/>
      <c r="P772" s="3">
        <v>208000000</v>
      </c>
      <c r="Q772" s="3" t="s">
        <v>173</v>
      </c>
      <c r="R772" s="3">
        <v>12.5</v>
      </c>
      <c r="S772" s="3" t="s">
        <v>173</v>
      </c>
      <c r="T772" s="2"/>
      <c r="U772" s="3" t="s">
        <v>173</v>
      </c>
      <c r="V772" s="2"/>
      <c r="W772" s="3" t="s">
        <v>173</v>
      </c>
      <c r="X772" s="2"/>
      <c r="Y772" s="3" t="s">
        <v>171</v>
      </c>
      <c r="Z772" s="3" t="s">
        <v>173</v>
      </c>
      <c r="AA772" s="3" t="s">
        <v>173</v>
      </c>
    </row>
    <row r="773" spans="1:28" ht="13.9" customHeight="1">
      <c r="A773" s="2" t="s">
        <v>1730</v>
      </c>
      <c r="B773" s="2" t="s">
        <v>1731</v>
      </c>
      <c r="C773" s="3" t="s">
        <v>171</v>
      </c>
      <c r="D773" s="3" t="s">
        <v>171</v>
      </c>
      <c r="E773" s="4" t="s">
        <v>178</v>
      </c>
      <c r="F773" s="4" t="s">
        <v>178</v>
      </c>
      <c r="G773" s="10" t="s">
        <v>173</v>
      </c>
      <c r="H773" s="17" t="str">
        <f t="shared" si="45"/>
        <v>NITI</v>
      </c>
      <c r="I773" s="2"/>
      <c r="J773" s="11" t="s">
        <v>173</v>
      </c>
      <c r="K773" s="18" t="str">
        <f t="shared" si="46"/>
        <v>NITI, NV</v>
      </c>
      <c r="L773" s="16" t="s">
        <v>173</v>
      </c>
      <c r="M773" s="20" t="str">
        <f t="shared" si="47"/>
        <v>NITI, NV</v>
      </c>
      <c r="N773" s="8" t="str">
        <f t="shared" ref="N773:N836" si="48">IF(ISNUMBER(M773)=TRUE, M773/H773, M773)</f>
        <v>NITI, NV</v>
      </c>
      <c r="O773" s="2"/>
      <c r="P773" s="3">
        <v>25.2</v>
      </c>
      <c r="Q773" s="3" t="s">
        <v>173</v>
      </c>
      <c r="R773" s="3">
        <v>12.5</v>
      </c>
      <c r="S773" s="3" t="s">
        <v>173</v>
      </c>
      <c r="T773" s="2"/>
      <c r="U773" s="3" t="s">
        <v>173</v>
      </c>
      <c r="V773" s="2"/>
      <c r="W773" s="3" t="s">
        <v>173</v>
      </c>
      <c r="X773" s="2"/>
      <c r="Y773" s="3" t="s">
        <v>171</v>
      </c>
      <c r="Z773" s="3" t="s">
        <v>173</v>
      </c>
      <c r="AA773" s="3" t="s">
        <v>173</v>
      </c>
    </row>
    <row r="774" spans="1:28" ht="13.9" customHeight="1">
      <c r="A774" s="2" t="s">
        <v>1732</v>
      </c>
      <c r="B774" s="2" t="s">
        <v>1733</v>
      </c>
      <c r="C774" s="3" t="s">
        <v>228</v>
      </c>
      <c r="D774" s="3" t="s">
        <v>171</v>
      </c>
      <c r="E774" s="4" t="s">
        <v>178</v>
      </c>
      <c r="F774" s="4" t="s">
        <v>178</v>
      </c>
      <c r="G774" s="10" t="s">
        <v>173</v>
      </c>
      <c r="H774" s="17" t="str">
        <f t="shared" ref="H774:H837" si="49">IF(ISNUMBER(G774),ROUND(G774,2-(1+INT(LOG10(G774)))),"NITI")</f>
        <v>NITI</v>
      </c>
      <c r="I774" s="2"/>
      <c r="J774" s="11" t="s">
        <v>173</v>
      </c>
      <c r="K774" s="18" t="str">
        <f t="shared" ref="K774:K837" si="50">IF(ISNUMBER(J774),ROUND(J774,2-(1+INT(LOG10(J774)))),IF(AND(NOT($C774="Yes"),$D774="No"), "NITI, NV",IF(AND($C774="Yes",$D774="No"),"NITI","NV")))</f>
        <v>NITI, NV</v>
      </c>
      <c r="L774" s="16" t="s">
        <v>173</v>
      </c>
      <c r="M774" s="20" t="str">
        <f t="shared" ref="M774:M837" si="51">IF(ISNUMBER(L774),ROUND(L774,2-(1+INT(LOG10(L774)))),IF(AND(NOT($C774="Yes"),$D774="No"), "NITI, NV",IF(AND($C774="Yes",$D774="No"),"NITI","NV")))</f>
        <v>NITI, NV</v>
      </c>
      <c r="N774" s="8" t="str">
        <f t="shared" si="48"/>
        <v>NITI, NV</v>
      </c>
      <c r="O774" s="2"/>
      <c r="P774" s="3" t="s">
        <v>173</v>
      </c>
      <c r="Q774" s="3" t="s">
        <v>173</v>
      </c>
      <c r="R774" s="3">
        <v>12.5</v>
      </c>
      <c r="S774" s="3" t="s">
        <v>173</v>
      </c>
      <c r="T774" s="2"/>
      <c r="U774" s="3" t="s">
        <v>173</v>
      </c>
      <c r="V774" s="2"/>
      <c r="W774" s="3" t="s">
        <v>173</v>
      </c>
      <c r="X774" s="2"/>
      <c r="Y774" s="3" t="s">
        <v>171</v>
      </c>
      <c r="Z774" s="3" t="s">
        <v>173</v>
      </c>
      <c r="AA774" s="3" t="s">
        <v>173</v>
      </c>
    </row>
    <row r="775" spans="1:28" ht="13.9" customHeight="1">
      <c r="A775" s="2" t="s">
        <v>1734</v>
      </c>
      <c r="B775" s="2" t="s">
        <v>1735</v>
      </c>
      <c r="C775" s="3" t="s">
        <v>228</v>
      </c>
      <c r="D775" s="3" t="s">
        <v>171</v>
      </c>
      <c r="E775" s="4" t="s">
        <v>178</v>
      </c>
      <c r="F775" s="4" t="s">
        <v>178</v>
      </c>
      <c r="G775" s="10" t="s">
        <v>173</v>
      </c>
      <c r="H775" s="17" t="str">
        <f t="shared" si="49"/>
        <v>NITI</v>
      </c>
      <c r="I775" s="2"/>
      <c r="J775" s="11" t="s">
        <v>173</v>
      </c>
      <c r="K775" s="18" t="str">
        <f t="shared" si="50"/>
        <v>NITI, NV</v>
      </c>
      <c r="L775" s="16" t="s">
        <v>173</v>
      </c>
      <c r="M775" s="20" t="str">
        <f t="shared" si="51"/>
        <v>NITI, NV</v>
      </c>
      <c r="N775" s="8" t="str">
        <f t="shared" si="48"/>
        <v>NITI, NV</v>
      </c>
      <c r="O775" s="2"/>
      <c r="P775" s="3" t="s">
        <v>173</v>
      </c>
      <c r="Q775" s="3" t="s">
        <v>173</v>
      </c>
      <c r="R775" s="3">
        <v>12.5</v>
      </c>
      <c r="S775" s="3" t="s">
        <v>173</v>
      </c>
      <c r="T775" s="2"/>
      <c r="U775" s="3" t="s">
        <v>173</v>
      </c>
      <c r="V775" s="2"/>
      <c r="W775" s="3" t="s">
        <v>173</v>
      </c>
      <c r="X775" s="2"/>
      <c r="Y775" s="3" t="s">
        <v>171</v>
      </c>
      <c r="Z775" s="3" t="s">
        <v>173</v>
      </c>
      <c r="AA775" s="3" t="s">
        <v>173</v>
      </c>
    </row>
    <row r="776" spans="1:28" ht="13.9" customHeight="1">
      <c r="A776" s="2" t="s">
        <v>1736</v>
      </c>
      <c r="B776" s="2" t="s">
        <v>1737</v>
      </c>
      <c r="C776" s="3" t="s">
        <v>228</v>
      </c>
      <c r="D776" s="3" t="s">
        <v>171</v>
      </c>
      <c r="E776" s="4" t="s">
        <v>178</v>
      </c>
      <c r="F776" s="4" t="s">
        <v>178</v>
      </c>
      <c r="G776" s="10" t="s">
        <v>173</v>
      </c>
      <c r="H776" s="17" t="str">
        <f t="shared" si="49"/>
        <v>NITI</v>
      </c>
      <c r="I776" s="2"/>
      <c r="J776" s="11" t="s">
        <v>173</v>
      </c>
      <c r="K776" s="18" t="str">
        <f t="shared" si="50"/>
        <v>NITI, NV</v>
      </c>
      <c r="L776" s="16" t="s">
        <v>173</v>
      </c>
      <c r="M776" s="20" t="str">
        <f t="shared" si="51"/>
        <v>NITI, NV</v>
      </c>
      <c r="N776" s="8" t="str">
        <f t="shared" si="48"/>
        <v>NITI, NV</v>
      </c>
      <c r="O776" s="2"/>
      <c r="P776" s="3" t="s">
        <v>173</v>
      </c>
      <c r="Q776" s="3" t="s">
        <v>173</v>
      </c>
      <c r="R776" s="3">
        <v>12.5</v>
      </c>
      <c r="S776" s="3" t="s">
        <v>173</v>
      </c>
      <c r="T776" s="2"/>
      <c r="U776" s="3" t="s">
        <v>173</v>
      </c>
      <c r="V776" s="2"/>
      <c r="W776" s="3" t="s">
        <v>173</v>
      </c>
      <c r="X776" s="2"/>
      <c r="Y776" s="3" t="s">
        <v>171</v>
      </c>
      <c r="Z776" s="3" t="s">
        <v>173</v>
      </c>
      <c r="AA776" s="3" t="s">
        <v>173</v>
      </c>
    </row>
    <row r="777" spans="1:28" ht="13.9" customHeight="1">
      <c r="A777" s="2" t="s">
        <v>1738</v>
      </c>
      <c r="B777" s="2" t="s">
        <v>1739</v>
      </c>
      <c r="C777" s="3" t="s">
        <v>171</v>
      </c>
      <c r="D777" s="3" t="s">
        <v>171</v>
      </c>
      <c r="E777" s="4" t="s">
        <v>178</v>
      </c>
      <c r="F777" s="4" t="s">
        <v>178</v>
      </c>
      <c r="G777" s="10" t="s">
        <v>173</v>
      </c>
      <c r="H777" s="17" t="str">
        <f t="shared" si="49"/>
        <v>NITI</v>
      </c>
      <c r="I777" s="2"/>
      <c r="J777" s="11" t="s">
        <v>173</v>
      </c>
      <c r="K777" s="18" t="str">
        <f t="shared" si="50"/>
        <v>NITI, NV</v>
      </c>
      <c r="L777" s="16" t="s">
        <v>173</v>
      </c>
      <c r="M777" s="20" t="str">
        <f t="shared" si="51"/>
        <v>NITI, NV</v>
      </c>
      <c r="N777" s="8" t="str">
        <f t="shared" si="48"/>
        <v>NITI, NV</v>
      </c>
      <c r="O777" s="2"/>
      <c r="P777" s="3">
        <v>2.6700000000000001E-3</v>
      </c>
      <c r="Q777" s="3">
        <v>3.7399999999999998E-3</v>
      </c>
      <c r="R777" s="3">
        <v>12.5</v>
      </c>
      <c r="S777" s="3" t="s">
        <v>173</v>
      </c>
      <c r="T777" s="2"/>
      <c r="U777" s="3" t="s">
        <v>173</v>
      </c>
      <c r="V777" s="2"/>
      <c r="W777" s="3" t="s">
        <v>173</v>
      </c>
      <c r="X777" s="2"/>
      <c r="Y777" s="3" t="s">
        <v>171</v>
      </c>
      <c r="Z777" s="3" t="s">
        <v>173</v>
      </c>
      <c r="AA777" s="3" t="s">
        <v>173</v>
      </c>
    </row>
    <row r="778" spans="1:28" ht="13.9" customHeight="1">
      <c r="A778" s="2" t="s">
        <v>1740</v>
      </c>
      <c r="B778" s="2" t="s">
        <v>1741</v>
      </c>
      <c r="C778" s="3" t="s">
        <v>171</v>
      </c>
      <c r="D778" s="3" t="s">
        <v>171</v>
      </c>
      <c r="E778" s="4" t="s">
        <v>178</v>
      </c>
      <c r="F778" s="4" t="s">
        <v>178</v>
      </c>
      <c r="G778" s="10" t="s">
        <v>173</v>
      </c>
      <c r="H778" s="17" t="str">
        <f t="shared" si="49"/>
        <v>NITI</v>
      </c>
      <c r="I778" s="2"/>
      <c r="J778" s="11" t="s">
        <v>173</v>
      </c>
      <c r="K778" s="18" t="str">
        <f t="shared" si="50"/>
        <v>NITI, NV</v>
      </c>
      <c r="L778" s="16" t="s">
        <v>173</v>
      </c>
      <c r="M778" s="20" t="str">
        <f t="shared" si="51"/>
        <v>NITI, NV</v>
      </c>
      <c r="N778" s="8" t="str">
        <f t="shared" si="48"/>
        <v>NITI, NV</v>
      </c>
      <c r="O778" s="2"/>
      <c r="P778" s="3">
        <v>305</v>
      </c>
      <c r="Q778" s="3">
        <v>306</v>
      </c>
      <c r="R778" s="3">
        <v>12.5</v>
      </c>
      <c r="S778" s="3" t="s">
        <v>173</v>
      </c>
      <c r="T778" s="2"/>
      <c r="U778" s="3" t="s">
        <v>173</v>
      </c>
      <c r="V778" s="2"/>
      <c r="W778" s="3" t="s">
        <v>173</v>
      </c>
      <c r="X778" s="2"/>
      <c r="Y778" s="3" t="s">
        <v>171</v>
      </c>
      <c r="Z778" s="3" t="s">
        <v>173</v>
      </c>
      <c r="AA778" s="3" t="s">
        <v>173</v>
      </c>
    </row>
    <row r="779" spans="1:28" ht="13.9" customHeight="1">
      <c r="A779" s="2" t="s">
        <v>1742</v>
      </c>
      <c r="B779" s="2" t="s">
        <v>232</v>
      </c>
      <c r="C779" s="3" t="s">
        <v>228</v>
      </c>
      <c r="D779" s="3" t="s">
        <v>171</v>
      </c>
      <c r="E779" s="4" t="s">
        <v>178</v>
      </c>
      <c r="F779" s="4" t="s">
        <v>178</v>
      </c>
      <c r="G779" s="10" t="s">
        <v>173</v>
      </c>
      <c r="H779" s="17" t="str">
        <f t="shared" si="49"/>
        <v>NITI</v>
      </c>
      <c r="I779" s="2"/>
      <c r="J779" s="11" t="s">
        <v>173</v>
      </c>
      <c r="K779" s="18" t="str">
        <f t="shared" si="50"/>
        <v>NITI, NV</v>
      </c>
      <c r="L779" s="16" t="s">
        <v>173</v>
      </c>
      <c r="M779" s="20" t="str">
        <f t="shared" si="51"/>
        <v>NITI, NV</v>
      </c>
      <c r="N779" s="8" t="str">
        <f t="shared" si="48"/>
        <v>NITI, NV</v>
      </c>
      <c r="O779" s="2"/>
      <c r="P779" s="3" t="s">
        <v>173</v>
      </c>
      <c r="Q779" s="3" t="s">
        <v>173</v>
      </c>
      <c r="R779" s="3">
        <v>12.5</v>
      </c>
      <c r="S779" s="3" t="s">
        <v>173</v>
      </c>
      <c r="T779" s="2"/>
      <c r="U779" s="3" t="s">
        <v>173</v>
      </c>
      <c r="V779" s="2"/>
      <c r="W779" s="3" t="s">
        <v>173</v>
      </c>
      <c r="X779" s="2"/>
      <c r="Y779" s="3" t="s">
        <v>171</v>
      </c>
      <c r="Z779" s="3" t="s">
        <v>173</v>
      </c>
      <c r="AA779" s="3" t="s">
        <v>173</v>
      </c>
    </row>
    <row r="780" spans="1:28" ht="13.9" customHeight="1">
      <c r="A780" s="2" t="s">
        <v>1743</v>
      </c>
      <c r="B780" s="2" t="s">
        <v>1744</v>
      </c>
      <c r="C780" s="3" t="s">
        <v>170</v>
      </c>
      <c r="D780" s="3" t="s">
        <v>171</v>
      </c>
      <c r="E780" s="4" t="s">
        <v>172</v>
      </c>
      <c r="F780" s="4" t="s">
        <v>172</v>
      </c>
      <c r="G780" s="10" t="s">
        <v>173</v>
      </c>
      <c r="H780" s="17" t="str">
        <f t="shared" si="49"/>
        <v>NITI</v>
      </c>
      <c r="I780" s="2"/>
      <c r="J780" s="11" t="s">
        <v>173</v>
      </c>
      <c r="K780" s="18" t="str">
        <f t="shared" si="50"/>
        <v>NITI</v>
      </c>
      <c r="L780" s="16" t="s">
        <v>173</v>
      </c>
      <c r="M780" s="20" t="str">
        <f t="shared" si="51"/>
        <v>NITI</v>
      </c>
      <c r="N780" s="8" t="str">
        <f t="shared" si="48"/>
        <v>NITI</v>
      </c>
      <c r="O780" s="2"/>
      <c r="P780" s="3">
        <v>15000000</v>
      </c>
      <c r="Q780" s="3" t="s">
        <v>173</v>
      </c>
      <c r="R780" s="3">
        <v>12.5</v>
      </c>
      <c r="S780" s="3" t="s">
        <v>173</v>
      </c>
      <c r="T780" s="2"/>
      <c r="U780" s="3" t="s">
        <v>173</v>
      </c>
      <c r="V780" s="2"/>
      <c r="W780" s="3" t="s">
        <v>173</v>
      </c>
      <c r="X780" s="2"/>
      <c r="Y780" s="3" t="s">
        <v>171</v>
      </c>
      <c r="Z780" s="3" t="s">
        <v>173</v>
      </c>
      <c r="AA780" s="3" t="s">
        <v>173</v>
      </c>
    </row>
    <row r="781" spans="1:28" ht="13.9" customHeight="1">
      <c r="A781" s="2" t="s">
        <v>1745</v>
      </c>
      <c r="B781" s="2" t="s">
        <v>1746</v>
      </c>
      <c r="C781" s="3" t="s">
        <v>171</v>
      </c>
      <c r="D781" s="3" t="s">
        <v>171</v>
      </c>
      <c r="E781" s="4" t="s">
        <v>178</v>
      </c>
      <c r="F781" s="4" t="s">
        <v>178</v>
      </c>
      <c r="G781" s="10" t="s">
        <v>173</v>
      </c>
      <c r="H781" s="17" t="str">
        <f t="shared" si="49"/>
        <v>NITI</v>
      </c>
      <c r="I781" s="2"/>
      <c r="J781" s="11" t="s">
        <v>173</v>
      </c>
      <c r="K781" s="18" t="str">
        <f t="shared" si="50"/>
        <v>NITI, NV</v>
      </c>
      <c r="L781" s="16" t="s">
        <v>173</v>
      </c>
      <c r="M781" s="20" t="str">
        <f t="shared" si="51"/>
        <v>NITI, NV</v>
      </c>
      <c r="N781" s="8" t="str">
        <f t="shared" si="48"/>
        <v>NITI, NV</v>
      </c>
      <c r="O781" s="2"/>
      <c r="P781" s="3">
        <v>4</v>
      </c>
      <c r="Q781" s="3">
        <v>3.32E-2</v>
      </c>
      <c r="R781" s="3">
        <v>12.5</v>
      </c>
      <c r="S781" s="3" t="s">
        <v>173</v>
      </c>
      <c r="T781" s="2"/>
      <c r="U781" s="3" t="s">
        <v>173</v>
      </c>
      <c r="V781" s="2"/>
      <c r="W781" s="3" t="s">
        <v>173</v>
      </c>
      <c r="X781" s="2"/>
      <c r="Y781" s="3" t="s">
        <v>171</v>
      </c>
      <c r="Z781" s="3" t="s">
        <v>173</v>
      </c>
      <c r="AA781" s="3" t="s">
        <v>173</v>
      </c>
    </row>
    <row r="782" spans="1:28" ht="13.9" customHeight="1">
      <c r="A782" s="2" t="s">
        <v>1747</v>
      </c>
      <c r="B782" s="2" t="s">
        <v>1748</v>
      </c>
      <c r="C782" s="3" t="s">
        <v>171</v>
      </c>
      <c r="D782" s="3" t="s">
        <v>171</v>
      </c>
      <c r="E782" s="4" t="s">
        <v>178</v>
      </c>
      <c r="F782" s="4" t="s">
        <v>178</v>
      </c>
      <c r="G782" s="10" t="s">
        <v>173</v>
      </c>
      <c r="H782" s="17" t="str">
        <f t="shared" si="49"/>
        <v>NITI</v>
      </c>
      <c r="I782" s="2"/>
      <c r="J782" s="11" t="s">
        <v>173</v>
      </c>
      <c r="K782" s="18" t="str">
        <f t="shared" si="50"/>
        <v>NITI, NV</v>
      </c>
      <c r="L782" s="16" t="s">
        <v>173</v>
      </c>
      <c r="M782" s="20" t="str">
        <f t="shared" si="51"/>
        <v>NITI, NV</v>
      </c>
      <c r="N782" s="8" t="str">
        <f t="shared" si="48"/>
        <v>NITI, NV</v>
      </c>
      <c r="O782" s="2"/>
      <c r="P782" s="3">
        <v>21200</v>
      </c>
      <c r="Q782" s="3">
        <v>22100</v>
      </c>
      <c r="R782" s="3">
        <v>12.5</v>
      </c>
      <c r="S782" s="3" t="s">
        <v>173</v>
      </c>
      <c r="T782" s="2"/>
      <c r="U782" s="3" t="s">
        <v>173</v>
      </c>
      <c r="V782" s="2"/>
      <c r="W782" s="3" t="s">
        <v>173</v>
      </c>
      <c r="X782" s="2"/>
      <c r="Y782" s="3" t="s">
        <v>171</v>
      </c>
      <c r="Z782" s="3" t="s">
        <v>173</v>
      </c>
      <c r="AA782" s="3" t="s">
        <v>173</v>
      </c>
    </row>
    <row r="783" spans="1:28" ht="13.9" customHeight="1">
      <c r="A783" s="2" t="s">
        <v>1749</v>
      </c>
      <c r="B783" s="2" t="s">
        <v>1750</v>
      </c>
      <c r="C783" s="3" t="s">
        <v>171</v>
      </c>
      <c r="D783" s="3" t="s">
        <v>171</v>
      </c>
      <c r="E783" s="4" t="s">
        <v>178</v>
      </c>
      <c r="F783" s="4" t="s">
        <v>178</v>
      </c>
      <c r="G783" s="10" t="s">
        <v>173</v>
      </c>
      <c r="H783" s="17" t="str">
        <f t="shared" si="49"/>
        <v>NITI</v>
      </c>
      <c r="I783" s="2"/>
      <c r="J783" s="11" t="s">
        <v>173</v>
      </c>
      <c r="K783" s="18" t="str">
        <f t="shared" si="50"/>
        <v>NITI, NV</v>
      </c>
      <c r="L783" s="16" t="s">
        <v>173</v>
      </c>
      <c r="M783" s="20" t="str">
        <f t="shared" si="51"/>
        <v>NITI, NV</v>
      </c>
      <c r="N783" s="8" t="str">
        <f t="shared" si="48"/>
        <v>NITI, NV</v>
      </c>
      <c r="O783" s="2"/>
      <c r="P783" s="3">
        <v>2000</v>
      </c>
      <c r="Q783" s="3">
        <v>2000</v>
      </c>
      <c r="R783" s="3">
        <v>12.5</v>
      </c>
      <c r="S783" s="3" t="s">
        <v>173</v>
      </c>
      <c r="T783" s="2"/>
      <c r="U783" s="3" t="s">
        <v>173</v>
      </c>
      <c r="V783" s="2"/>
      <c r="W783" s="3" t="s">
        <v>173</v>
      </c>
      <c r="X783" s="2"/>
      <c r="Y783" s="3" t="s">
        <v>171</v>
      </c>
      <c r="Z783" s="3" t="s">
        <v>173</v>
      </c>
      <c r="AA783" s="3" t="s">
        <v>173</v>
      </c>
      <c r="AB783" s="261" t="s">
        <v>279</v>
      </c>
    </row>
    <row r="784" spans="1:28" ht="13.9" customHeight="1">
      <c r="A784" s="2" t="s">
        <v>1751</v>
      </c>
      <c r="B784" s="2" t="s">
        <v>1752</v>
      </c>
      <c r="C784" s="3" t="s">
        <v>171</v>
      </c>
      <c r="D784" s="3" t="s">
        <v>171</v>
      </c>
      <c r="E784" s="4" t="s">
        <v>178</v>
      </c>
      <c r="F784" s="4" t="s">
        <v>178</v>
      </c>
      <c r="G784" s="10" t="s">
        <v>173</v>
      </c>
      <c r="H784" s="17" t="str">
        <f t="shared" si="49"/>
        <v>NITI</v>
      </c>
      <c r="I784" s="2"/>
      <c r="J784" s="11" t="s">
        <v>173</v>
      </c>
      <c r="K784" s="18" t="str">
        <f t="shared" si="50"/>
        <v>NITI, NV</v>
      </c>
      <c r="L784" s="16" t="s">
        <v>173</v>
      </c>
      <c r="M784" s="20" t="str">
        <f t="shared" si="51"/>
        <v>NITI, NV</v>
      </c>
      <c r="N784" s="8" t="str">
        <f t="shared" si="48"/>
        <v>NITI, NV</v>
      </c>
      <c r="O784" s="2"/>
      <c r="P784" s="3">
        <v>1.31</v>
      </c>
      <c r="Q784" s="3">
        <v>1.32</v>
      </c>
      <c r="R784" s="3">
        <v>12.5</v>
      </c>
      <c r="S784" s="3" t="s">
        <v>173</v>
      </c>
      <c r="T784" s="2"/>
      <c r="U784" s="3" t="s">
        <v>173</v>
      </c>
      <c r="V784" s="2"/>
      <c r="W784" s="3" t="s">
        <v>173</v>
      </c>
      <c r="X784" s="2"/>
      <c r="Y784" s="3" t="s">
        <v>171</v>
      </c>
      <c r="Z784" s="3" t="s">
        <v>173</v>
      </c>
      <c r="AA784" s="3" t="s">
        <v>173</v>
      </c>
      <c r="AB784" s="261" t="s">
        <v>279</v>
      </c>
    </row>
    <row r="785" spans="1:28" ht="13.9" customHeight="1">
      <c r="A785" s="2" t="s">
        <v>1753</v>
      </c>
      <c r="B785" s="2" t="s">
        <v>1754</v>
      </c>
      <c r="C785" s="3" t="s">
        <v>171</v>
      </c>
      <c r="D785" s="3" t="s">
        <v>171</v>
      </c>
      <c r="E785" s="4" t="s">
        <v>178</v>
      </c>
      <c r="F785" s="4" t="s">
        <v>178</v>
      </c>
      <c r="G785" s="10" t="s">
        <v>173</v>
      </c>
      <c r="H785" s="17" t="str">
        <f t="shared" si="49"/>
        <v>NITI</v>
      </c>
      <c r="I785" s="2"/>
      <c r="J785" s="11" t="s">
        <v>173</v>
      </c>
      <c r="K785" s="18" t="str">
        <f t="shared" si="50"/>
        <v>NITI, NV</v>
      </c>
      <c r="L785" s="16" t="s">
        <v>173</v>
      </c>
      <c r="M785" s="20" t="str">
        <f t="shared" si="51"/>
        <v>NITI, NV</v>
      </c>
      <c r="N785" s="8" t="str">
        <f t="shared" si="48"/>
        <v>NITI, NV</v>
      </c>
      <c r="O785" s="2"/>
      <c r="P785" s="3">
        <v>223</v>
      </c>
      <c r="Q785" s="3">
        <v>223</v>
      </c>
      <c r="R785" s="3">
        <v>12.5</v>
      </c>
      <c r="S785" s="3" t="s">
        <v>173</v>
      </c>
      <c r="T785" s="2"/>
      <c r="U785" s="3" t="s">
        <v>173</v>
      </c>
      <c r="V785" s="2"/>
      <c r="W785" s="3" t="s">
        <v>173</v>
      </c>
      <c r="X785" s="2"/>
      <c r="Y785" s="3" t="s">
        <v>171</v>
      </c>
      <c r="Z785" s="3" t="s">
        <v>173</v>
      </c>
      <c r="AA785" s="3" t="s">
        <v>173</v>
      </c>
    </row>
    <row r="786" spans="1:28" ht="13.9" customHeight="1">
      <c r="A786" s="2" t="s">
        <v>1755</v>
      </c>
      <c r="B786" s="2" t="s">
        <v>1756</v>
      </c>
      <c r="C786" s="3" t="s">
        <v>171</v>
      </c>
      <c r="D786" s="3" t="s">
        <v>171</v>
      </c>
      <c r="E786" s="4" t="s">
        <v>178</v>
      </c>
      <c r="F786" s="4" t="s">
        <v>178</v>
      </c>
      <c r="G786" s="10" t="s">
        <v>173</v>
      </c>
      <c r="H786" s="17" t="str">
        <f t="shared" si="49"/>
        <v>NITI</v>
      </c>
      <c r="I786" s="2"/>
      <c r="J786" s="11" t="s">
        <v>173</v>
      </c>
      <c r="K786" s="18" t="str">
        <f t="shared" si="50"/>
        <v>NITI, NV</v>
      </c>
      <c r="L786" s="16" t="s">
        <v>173</v>
      </c>
      <c r="M786" s="20" t="str">
        <f t="shared" si="51"/>
        <v>NITI, NV</v>
      </c>
      <c r="N786" s="8" t="str">
        <f t="shared" si="48"/>
        <v>NITI, NV</v>
      </c>
      <c r="O786" s="2"/>
      <c r="P786" s="3">
        <v>0</v>
      </c>
      <c r="Q786" s="3" t="s">
        <v>173</v>
      </c>
      <c r="R786" s="3">
        <v>12.5</v>
      </c>
      <c r="S786" s="3" t="s">
        <v>173</v>
      </c>
      <c r="T786" s="2"/>
      <c r="U786" s="3" t="s">
        <v>173</v>
      </c>
      <c r="V786" s="2"/>
      <c r="W786" s="3" t="s">
        <v>173</v>
      </c>
      <c r="X786" s="2"/>
      <c r="Y786" s="3" t="s">
        <v>171</v>
      </c>
      <c r="Z786" s="3" t="s">
        <v>173</v>
      </c>
      <c r="AA786" s="3" t="s">
        <v>173</v>
      </c>
    </row>
    <row r="787" spans="1:28" ht="13.9" customHeight="1">
      <c r="A787" s="2" t="s">
        <v>1757</v>
      </c>
      <c r="B787" s="2" t="s">
        <v>1758</v>
      </c>
      <c r="C787" s="3" t="s">
        <v>170</v>
      </c>
      <c r="D787" s="3" t="s">
        <v>170</v>
      </c>
      <c r="E787" s="3" t="s">
        <v>170</v>
      </c>
      <c r="F787" s="2"/>
      <c r="G787" s="10">
        <v>0.104</v>
      </c>
      <c r="H787" s="17">
        <f t="shared" si="49"/>
        <v>0.1</v>
      </c>
      <c r="I787" s="2"/>
      <c r="J787" s="11">
        <v>3.48</v>
      </c>
      <c r="K787" s="18">
        <f t="shared" si="50"/>
        <v>3.5</v>
      </c>
      <c r="L787" s="16" t="s">
        <v>173</v>
      </c>
      <c r="M787" s="20" t="str">
        <f t="shared" si="51"/>
        <v>NV</v>
      </c>
      <c r="N787" s="8" t="str">
        <f t="shared" si="48"/>
        <v>NV</v>
      </c>
      <c r="O787" s="2"/>
      <c r="P787" s="3">
        <v>102000000</v>
      </c>
      <c r="Q787" s="3" t="s">
        <v>173</v>
      </c>
      <c r="R787" s="3">
        <v>12.5</v>
      </c>
      <c r="S787" s="3" t="s">
        <v>173</v>
      </c>
      <c r="T787" s="2"/>
      <c r="U787" s="3" t="s">
        <v>173</v>
      </c>
      <c r="V787" s="2"/>
      <c r="W787" s="3">
        <v>1E-4</v>
      </c>
      <c r="X787" s="3" t="s">
        <v>269</v>
      </c>
      <c r="Y787" s="3" t="s">
        <v>171</v>
      </c>
      <c r="Z787" s="3" t="s">
        <v>173</v>
      </c>
      <c r="AA787" s="3">
        <v>0.104</v>
      </c>
    </row>
    <row r="788" spans="1:28" ht="13.9" customHeight="1">
      <c r="A788" s="2" t="s">
        <v>97</v>
      </c>
      <c r="B788" s="2" t="s">
        <v>1759</v>
      </c>
      <c r="C788" s="3" t="s">
        <v>170</v>
      </c>
      <c r="D788" s="3" t="s">
        <v>170</v>
      </c>
      <c r="E788" s="3" t="s">
        <v>170</v>
      </c>
      <c r="F788" s="3" t="s">
        <v>170</v>
      </c>
      <c r="G788" s="10">
        <v>5210</v>
      </c>
      <c r="H788" s="17">
        <f t="shared" si="49"/>
        <v>5200</v>
      </c>
      <c r="I788" s="3" t="s">
        <v>194</v>
      </c>
      <c r="J788" s="11">
        <v>174000</v>
      </c>
      <c r="K788" s="18">
        <f t="shared" si="50"/>
        <v>170000</v>
      </c>
      <c r="L788" s="16">
        <v>36100</v>
      </c>
      <c r="M788" s="20">
        <f t="shared" si="51"/>
        <v>36000</v>
      </c>
      <c r="N788" s="8">
        <f t="shared" si="48"/>
        <v>6.9230769230769234</v>
      </c>
      <c r="O788" s="3" t="s">
        <v>1760</v>
      </c>
      <c r="P788" s="3">
        <v>141000000</v>
      </c>
      <c r="Q788" s="3">
        <v>75900000</v>
      </c>
      <c r="R788" s="3">
        <v>12.5</v>
      </c>
      <c r="S788" s="3">
        <v>1.1000000000000001</v>
      </c>
      <c r="T788" s="3" t="s">
        <v>183</v>
      </c>
      <c r="U788" s="3" t="s">
        <v>173</v>
      </c>
      <c r="V788" s="2"/>
      <c r="W788" s="3">
        <v>5</v>
      </c>
      <c r="X788" s="3" t="s">
        <v>184</v>
      </c>
      <c r="Y788" s="3" t="s">
        <v>171</v>
      </c>
      <c r="Z788" s="3" t="s">
        <v>173</v>
      </c>
      <c r="AA788" s="3">
        <v>5210</v>
      </c>
    </row>
    <row r="789" spans="1:28" ht="13.9" customHeight="1">
      <c r="A789" s="2" t="s">
        <v>1761</v>
      </c>
      <c r="B789" s="2" t="s">
        <v>1762</v>
      </c>
      <c r="C789" s="3" t="s">
        <v>170</v>
      </c>
      <c r="D789" s="3" t="s">
        <v>170</v>
      </c>
      <c r="E789" s="3" t="s">
        <v>170</v>
      </c>
      <c r="F789" s="3" t="s">
        <v>170</v>
      </c>
      <c r="G789" s="10">
        <v>8.3400000000000002E-3</v>
      </c>
      <c r="H789" s="17">
        <f t="shared" si="49"/>
        <v>8.3000000000000001E-3</v>
      </c>
      <c r="I789" s="3" t="s">
        <v>194</v>
      </c>
      <c r="J789" s="11">
        <v>0.27800000000000002</v>
      </c>
      <c r="K789" s="18">
        <f t="shared" si="50"/>
        <v>0.28000000000000003</v>
      </c>
      <c r="L789" s="16">
        <v>60.4</v>
      </c>
      <c r="M789" s="20">
        <f t="shared" si="51"/>
        <v>60</v>
      </c>
      <c r="N789" s="8">
        <f t="shared" si="48"/>
        <v>7228.9156626506019</v>
      </c>
      <c r="O789" s="3" t="s">
        <v>182</v>
      </c>
      <c r="P789" s="3">
        <v>74900</v>
      </c>
      <c r="Q789" s="3">
        <v>5190</v>
      </c>
      <c r="R789" s="3">
        <v>12.5</v>
      </c>
      <c r="S789" s="3">
        <v>0.9</v>
      </c>
      <c r="T789" s="3" t="s">
        <v>183</v>
      </c>
      <c r="U789" s="3">
        <v>1.1E-5</v>
      </c>
      <c r="V789" s="3" t="s">
        <v>199</v>
      </c>
      <c r="W789" s="3">
        <v>7.9999999999999996E-6</v>
      </c>
      <c r="X789" s="3" t="s">
        <v>199</v>
      </c>
      <c r="Y789" s="3" t="s">
        <v>171</v>
      </c>
      <c r="Z789" s="3">
        <v>0.255</v>
      </c>
      <c r="AA789" s="3">
        <v>8.3400000000000002E-3</v>
      </c>
    </row>
    <row r="790" spans="1:28" ht="13.9" customHeight="1">
      <c r="A790" s="2" t="s">
        <v>1763</v>
      </c>
      <c r="B790" s="2" t="s">
        <v>1764</v>
      </c>
      <c r="C790" s="3" t="s">
        <v>170</v>
      </c>
      <c r="D790" s="3" t="s">
        <v>170</v>
      </c>
      <c r="E790" s="3" t="s">
        <v>170</v>
      </c>
      <c r="F790" s="3" t="s">
        <v>170</v>
      </c>
      <c r="G790" s="10">
        <v>8.3400000000000002E-3</v>
      </c>
      <c r="H790" s="17">
        <f t="shared" si="49"/>
        <v>8.3000000000000001E-3</v>
      </c>
      <c r="I790" s="3" t="s">
        <v>194</v>
      </c>
      <c r="J790" s="11">
        <v>0.27800000000000002</v>
      </c>
      <c r="K790" s="18">
        <f t="shared" si="50"/>
        <v>0.28000000000000003</v>
      </c>
      <c r="L790" s="16">
        <v>49.4</v>
      </c>
      <c r="M790" s="20">
        <f t="shared" si="51"/>
        <v>49</v>
      </c>
      <c r="N790" s="8">
        <f t="shared" si="48"/>
        <v>5903.6144578313251</v>
      </c>
      <c r="O790" s="3" t="s">
        <v>182</v>
      </c>
      <c r="P790" s="3">
        <v>196000</v>
      </c>
      <c r="Q790" s="3">
        <v>6350</v>
      </c>
      <c r="R790" s="3">
        <v>12.5</v>
      </c>
      <c r="S790" s="3">
        <v>1.1000000000000001</v>
      </c>
      <c r="T790" s="3" t="s">
        <v>174</v>
      </c>
      <c r="U790" s="3">
        <v>1.1E-5</v>
      </c>
      <c r="V790" s="3" t="s">
        <v>199</v>
      </c>
      <c r="W790" s="3">
        <v>7.9999999999999996E-6</v>
      </c>
      <c r="X790" s="3" t="s">
        <v>199</v>
      </c>
      <c r="Y790" s="3" t="s">
        <v>171</v>
      </c>
      <c r="Z790" s="3">
        <v>0.255</v>
      </c>
      <c r="AA790" s="3">
        <v>8.3400000000000002E-3</v>
      </c>
    </row>
    <row r="791" spans="1:28" ht="13.9" customHeight="1">
      <c r="A791" s="2" t="s">
        <v>1765</v>
      </c>
      <c r="B791" s="2" t="s">
        <v>1766</v>
      </c>
      <c r="C791" s="3" t="s">
        <v>171</v>
      </c>
      <c r="D791" s="3" t="s">
        <v>171</v>
      </c>
      <c r="E791" s="4" t="s">
        <v>178</v>
      </c>
      <c r="F791" s="4" t="s">
        <v>178</v>
      </c>
      <c r="G791" s="10" t="s">
        <v>173</v>
      </c>
      <c r="H791" s="17" t="str">
        <f t="shared" si="49"/>
        <v>NITI</v>
      </c>
      <c r="I791" s="2"/>
      <c r="J791" s="11" t="s">
        <v>173</v>
      </c>
      <c r="K791" s="18" t="str">
        <f t="shared" si="50"/>
        <v>NITI, NV</v>
      </c>
      <c r="L791" s="16" t="s">
        <v>173</v>
      </c>
      <c r="M791" s="20" t="str">
        <f t="shared" si="51"/>
        <v>NITI, NV</v>
      </c>
      <c r="N791" s="8" t="str">
        <f t="shared" si="48"/>
        <v>NITI, NV</v>
      </c>
      <c r="O791" s="2"/>
      <c r="P791" s="3">
        <v>3630</v>
      </c>
      <c r="Q791" s="3">
        <v>7460</v>
      </c>
      <c r="R791" s="3">
        <v>12.5</v>
      </c>
      <c r="S791" s="3" t="s">
        <v>173</v>
      </c>
      <c r="T791" s="2"/>
      <c r="U791" s="3" t="s">
        <v>173</v>
      </c>
      <c r="V791" s="2"/>
      <c r="W791" s="3" t="s">
        <v>173</v>
      </c>
      <c r="X791" s="2"/>
      <c r="Y791" s="3" t="s">
        <v>171</v>
      </c>
      <c r="Z791" s="3" t="s">
        <v>173</v>
      </c>
      <c r="AA791" s="3" t="s">
        <v>173</v>
      </c>
    </row>
    <row r="792" spans="1:28" ht="13.9" customHeight="1">
      <c r="A792" s="2" t="s">
        <v>1767</v>
      </c>
      <c r="B792" s="2" t="s">
        <v>1768</v>
      </c>
      <c r="C792" s="3" t="s">
        <v>171</v>
      </c>
      <c r="D792" s="3" t="s">
        <v>171</v>
      </c>
      <c r="E792" s="4" t="s">
        <v>178</v>
      </c>
      <c r="F792" s="4" t="s">
        <v>178</v>
      </c>
      <c r="G792" s="10" t="s">
        <v>173</v>
      </c>
      <c r="H792" s="17" t="str">
        <f t="shared" si="49"/>
        <v>NITI</v>
      </c>
      <c r="I792" s="2"/>
      <c r="J792" s="11" t="s">
        <v>173</v>
      </c>
      <c r="K792" s="18" t="str">
        <f t="shared" si="50"/>
        <v>NITI, NV</v>
      </c>
      <c r="L792" s="16" t="s">
        <v>173</v>
      </c>
      <c r="M792" s="20" t="str">
        <f t="shared" si="51"/>
        <v>NITI, NV</v>
      </c>
      <c r="N792" s="8" t="str">
        <f t="shared" si="48"/>
        <v>NITI, NV</v>
      </c>
      <c r="O792" s="2"/>
      <c r="P792" s="3">
        <v>22300</v>
      </c>
      <c r="Q792" s="3">
        <v>8150</v>
      </c>
      <c r="R792" s="3">
        <v>12.5</v>
      </c>
      <c r="S792" s="3" t="s">
        <v>173</v>
      </c>
      <c r="T792" s="2"/>
      <c r="U792" s="3" t="s">
        <v>173</v>
      </c>
      <c r="V792" s="2"/>
      <c r="W792" s="3" t="s">
        <v>173</v>
      </c>
      <c r="X792" s="2"/>
      <c r="Y792" s="3" t="s">
        <v>171</v>
      </c>
      <c r="Z792" s="3" t="s">
        <v>173</v>
      </c>
      <c r="AA792" s="3" t="s">
        <v>173</v>
      </c>
    </row>
    <row r="793" spans="1:28" ht="13.9" customHeight="1">
      <c r="A793" s="2" t="s">
        <v>1769</v>
      </c>
      <c r="B793" s="2" t="s">
        <v>1770</v>
      </c>
      <c r="C793" s="3" t="s">
        <v>171</v>
      </c>
      <c r="D793" s="3" t="s">
        <v>171</v>
      </c>
      <c r="E793" s="4" t="s">
        <v>178</v>
      </c>
      <c r="F793" s="4" t="s">
        <v>178</v>
      </c>
      <c r="G793" s="10" t="s">
        <v>173</v>
      </c>
      <c r="H793" s="17" t="str">
        <f t="shared" si="49"/>
        <v>NITI</v>
      </c>
      <c r="I793" s="2"/>
      <c r="J793" s="11" t="s">
        <v>173</v>
      </c>
      <c r="K793" s="18" t="str">
        <f t="shared" si="50"/>
        <v>NITI, NV</v>
      </c>
      <c r="L793" s="16" t="s">
        <v>173</v>
      </c>
      <c r="M793" s="20" t="str">
        <f t="shared" si="51"/>
        <v>NITI, NV</v>
      </c>
      <c r="N793" s="8" t="str">
        <f t="shared" si="48"/>
        <v>NITI, NV</v>
      </c>
      <c r="O793" s="2"/>
      <c r="P793" s="3">
        <v>4130</v>
      </c>
      <c r="Q793" s="3">
        <v>8240</v>
      </c>
      <c r="R793" s="3">
        <v>12.5</v>
      </c>
      <c r="S793" s="3" t="s">
        <v>173</v>
      </c>
      <c r="T793" s="2"/>
      <c r="U793" s="3" t="s">
        <v>173</v>
      </c>
      <c r="V793" s="2"/>
      <c r="W793" s="3" t="s">
        <v>173</v>
      </c>
      <c r="X793" s="2"/>
      <c r="Y793" s="3" t="s">
        <v>171</v>
      </c>
      <c r="Z793" s="3" t="s">
        <v>173</v>
      </c>
      <c r="AA793" s="3" t="s">
        <v>173</v>
      </c>
    </row>
    <row r="794" spans="1:28" ht="13.9" customHeight="1">
      <c r="A794" s="2" t="s">
        <v>1771</v>
      </c>
      <c r="B794" s="2" t="s">
        <v>1772</v>
      </c>
      <c r="C794" s="3" t="s">
        <v>171</v>
      </c>
      <c r="D794" s="3" t="s">
        <v>171</v>
      </c>
      <c r="E794" s="4" t="s">
        <v>178</v>
      </c>
      <c r="F794" s="4" t="s">
        <v>178</v>
      </c>
      <c r="G794" s="10" t="s">
        <v>173</v>
      </c>
      <c r="H794" s="17" t="str">
        <f t="shared" si="49"/>
        <v>NITI</v>
      </c>
      <c r="I794" s="2"/>
      <c r="J794" s="11" t="s">
        <v>173</v>
      </c>
      <c r="K794" s="18" t="str">
        <f t="shared" si="50"/>
        <v>NITI, NV</v>
      </c>
      <c r="L794" s="16" t="s">
        <v>173</v>
      </c>
      <c r="M794" s="20" t="str">
        <f t="shared" si="51"/>
        <v>NITI, NV</v>
      </c>
      <c r="N794" s="8" t="str">
        <f t="shared" si="48"/>
        <v>NITI, NV</v>
      </c>
      <c r="O794" s="2"/>
      <c r="P794" s="3">
        <v>372</v>
      </c>
      <c r="Q794" s="3">
        <v>995</v>
      </c>
      <c r="R794" s="3">
        <v>12.5</v>
      </c>
      <c r="S794" s="3">
        <v>1.2</v>
      </c>
      <c r="T794" s="3" t="s">
        <v>174</v>
      </c>
      <c r="U794" s="3" t="s">
        <v>173</v>
      </c>
      <c r="V794" s="2"/>
      <c r="W794" s="3" t="s">
        <v>173</v>
      </c>
      <c r="X794" s="2"/>
      <c r="Y794" s="3" t="s">
        <v>171</v>
      </c>
      <c r="Z794" s="3" t="s">
        <v>173</v>
      </c>
      <c r="AA794" s="3" t="s">
        <v>173</v>
      </c>
    </row>
    <row r="795" spans="1:28" ht="13.9" customHeight="1">
      <c r="A795" s="2" t="s">
        <v>1773</v>
      </c>
      <c r="B795" s="2" t="s">
        <v>1774</v>
      </c>
      <c r="C795" s="3" t="s">
        <v>171</v>
      </c>
      <c r="D795" s="3" t="s">
        <v>170</v>
      </c>
      <c r="E795" s="4" t="s">
        <v>178</v>
      </c>
      <c r="F795" s="4" t="s">
        <v>178</v>
      </c>
      <c r="G795" s="10">
        <v>5.5100000000000003E-2</v>
      </c>
      <c r="H795" s="17">
        <f t="shared" si="49"/>
        <v>5.5E-2</v>
      </c>
      <c r="I795" s="2"/>
      <c r="J795" s="11" t="s">
        <v>173</v>
      </c>
      <c r="K795" s="18" t="str">
        <f t="shared" si="50"/>
        <v>NV</v>
      </c>
      <c r="L795" s="16" t="s">
        <v>173</v>
      </c>
      <c r="M795" s="20" t="str">
        <f t="shared" si="51"/>
        <v>NV</v>
      </c>
      <c r="N795" s="8" t="str">
        <f t="shared" si="48"/>
        <v>NV</v>
      </c>
      <c r="O795" s="2"/>
      <c r="P795" s="3">
        <v>1500000</v>
      </c>
      <c r="Q795" s="3">
        <v>525000</v>
      </c>
      <c r="R795" s="3">
        <v>12.5</v>
      </c>
      <c r="S795" s="3">
        <v>1.2</v>
      </c>
      <c r="T795" s="3" t="s">
        <v>174</v>
      </c>
      <c r="U795" s="3">
        <v>5.1E-5</v>
      </c>
      <c r="V795" s="3" t="s">
        <v>199</v>
      </c>
      <c r="W795" s="3" t="s">
        <v>173</v>
      </c>
      <c r="X795" s="2"/>
      <c r="Y795" s="3" t="s">
        <v>171</v>
      </c>
      <c r="Z795" s="3">
        <v>5.5100000000000003E-2</v>
      </c>
      <c r="AA795" s="3" t="s">
        <v>173</v>
      </c>
    </row>
    <row r="796" spans="1:28" ht="13.9" customHeight="1">
      <c r="A796" s="2" t="s">
        <v>1775</v>
      </c>
      <c r="B796" s="2" t="s">
        <v>1776</v>
      </c>
      <c r="C796" s="3" t="s">
        <v>171</v>
      </c>
      <c r="D796" s="3" t="s">
        <v>171</v>
      </c>
      <c r="E796" s="4" t="s">
        <v>178</v>
      </c>
      <c r="F796" s="4" t="s">
        <v>178</v>
      </c>
      <c r="G796" s="10" t="s">
        <v>173</v>
      </c>
      <c r="H796" s="17" t="str">
        <f t="shared" si="49"/>
        <v>NITI</v>
      </c>
      <c r="I796" s="2"/>
      <c r="J796" s="11" t="s">
        <v>173</v>
      </c>
      <c r="K796" s="18" t="str">
        <f t="shared" si="50"/>
        <v>NITI, NV</v>
      </c>
      <c r="L796" s="16" t="s">
        <v>173</v>
      </c>
      <c r="M796" s="20" t="str">
        <f t="shared" si="51"/>
        <v>NITI, NV</v>
      </c>
      <c r="N796" s="8" t="str">
        <f t="shared" si="48"/>
        <v>NITI, NV</v>
      </c>
      <c r="O796" s="2"/>
      <c r="P796" s="3">
        <v>1650000</v>
      </c>
      <c r="Q796" s="3">
        <v>200000</v>
      </c>
      <c r="R796" s="3">
        <v>12.5</v>
      </c>
      <c r="S796" s="3">
        <v>1.2</v>
      </c>
      <c r="T796" s="3" t="s">
        <v>174</v>
      </c>
      <c r="U796" s="3" t="s">
        <v>173</v>
      </c>
      <c r="V796" s="2"/>
      <c r="W796" s="3" t="s">
        <v>173</v>
      </c>
      <c r="X796" s="2"/>
      <c r="Y796" s="3" t="s">
        <v>171</v>
      </c>
      <c r="Z796" s="3" t="s">
        <v>173</v>
      </c>
      <c r="AA796" s="3" t="s">
        <v>173</v>
      </c>
    </row>
    <row r="797" spans="1:28" ht="13.9" customHeight="1">
      <c r="A797" s="2" t="s">
        <v>1777</v>
      </c>
      <c r="B797" s="2" t="s">
        <v>232</v>
      </c>
      <c r="C797" s="3" t="s">
        <v>170</v>
      </c>
      <c r="D797" s="3" t="s">
        <v>171</v>
      </c>
      <c r="E797" s="4" t="s">
        <v>172</v>
      </c>
      <c r="F797" s="4" t="s">
        <v>172</v>
      </c>
      <c r="G797" s="10" t="s">
        <v>173</v>
      </c>
      <c r="H797" s="17" t="str">
        <f t="shared" si="49"/>
        <v>NITI</v>
      </c>
      <c r="I797" s="2"/>
      <c r="J797" s="11" t="s">
        <v>173</v>
      </c>
      <c r="K797" s="18" t="str">
        <f t="shared" si="50"/>
        <v>NITI</v>
      </c>
      <c r="L797" s="16" t="s">
        <v>173</v>
      </c>
      <c r="M797" s="20" t="str">
        <f t="shared" si="51"/>
        <v>NITI</v>
      </c>
      <c r="N797" s="8" t="str">
        <f t="shared" si="48"/>
        <v>NITI</v>
      </c>
      <c r="O797" s="2"/>
      <c r="P797" s="3">
        <v>1240000</v>
      </c>
      <c r="Q797" s="3">
        <v>1240000</v>
      </c>
      <c r="R797" s="3">
        <v>12.5</v>
      </c>
      <c r="S797" s="3" t="s">
        <v>173</v>
      </c>
      <c r="T797" s="2"/>
      <c r="U797" s="3" t="s">
        <v>173</v>
      </c>
      <c r="V797" s="2"/>
      <c r="W797" s="3" t="s">
        <v>173</v>
      </c>
      <c r="X797" s="2"/>
      <c r="Y797" s="3" t="s">
        <v>171</v>
      </c>
      <c r="Z797" s="3" t="s">
        <v>173</v>
      </c>
      <c r="AA797" s="3" t="s">
        <v>173</v>
      </c>
      <c r="AB797" s="261" t="s">
        <v>103</v>
      </c>
    </row>
    <row r="798" spans="1:28" ht="13.9" customHeight="1">
      <c r="A798" s="2" t="s">
        <v>1778</v>
      </c>
      <c r="B798" s="2" t="s">
        <v>232</v>
      </c>
      <c r="C798" s="3" t="s">
        <v>170</v>
      </c>
      <c r="D798" s="3" t="s">
        <v>170</v>
      </c>
      <c r="E798" s="3" t="s">
        <v>170</v>
      </c>
      <c r="F798" s="3" t="s">
        <v>170</v>
      </c>
      <c r="G798" s="10">
        <v>417</v>
      </c>
      <c r="H798" s="17">
        <f t="shared" si="49"/>
        <v>420</v>
      </c>
      <c r="I798" s="3" t="s">
        <v>194</v>
      </c>
      <c r="J798" s="11">
        <v>13900</v>
      </c>
      <c r="K798" s="18">
        <f t="shared" si="50"/>
        <v>14000</v>
      </c>
      <c r="L798" s="16">
        <v>394</v>
      </c>
      <c r="M798" s="20">
        <f t="shared" si="51"/>
        <v>390</v>
      </c>
      <c r="N798" s="8">
        <f t="shared" si="48"/>
        <v>0.9285714285714286</v>
      </c>
      <c r="O798" s="3" t="s">
        <v>182</v>
      </c>
      <c r="P798" s="3">
        <v>459000000</v>
      </c>
      <c r="Q798" s="3">
        <v>79600000</v>
      </c>
      <c r="R798" s="3">
        <v>12.5</v>
      </c>
      <c r="S798" s="3">
        <v>1.1200000000000001</v>
      </c>
      <c r="T798" s="3" t="s">
        <v>183</v>
      </c>
      <c r="U798" s="3" t="s">
        <v>173</v>
      </c>
      <c r="V798" s="2"/>
      <c r="W798" s="3">
        <v>0.4</v>
      </c>
      <c r="X798" s="3" t="s">
        <v>207</v>
      </c>
      <c r="Y798" s="3" t="s">
        <v>171</v>
      </c>
      <c r="Z798" s="3" t="s">
        <v>173</v>
      </c>
      <c r="AA798" s="3">
        <v>417</v>
      </c>
      <c r="AB798" s="261" t="s">
        <v>103</v>
      </c>
    </row>
    <row r="799" spans="1:28" ht="13.9" customHeight="1">
      <c r="A799" s="2" t="s">
        <v>1779</v>
      </c>
      <c r="B799" s="2" t="s">
        <v>232</v>
      </c>
      <c r="C799" s="3" t="s">
        <v>170</v>
      </c>
      <c r="D799" s="3" t="s">
        <v>170</v>
      </c>
      <c r="E799" s="3" t="s">
        <v>170</v>
      </c>
      <c r="F799" s="3" t="s">
        <v>170</v>
      </c>
      <c r="G799" s="10">
        <v>104</v>
      </c>
      <c r="H799" s="17">
        <f t="shared" si="49"/>
        <v>100</v>
      </c>
      <c r="I799" s="3" t="s">
        <v>194</v>
      </c>
      <c r="J799" s="11">
        <v>3480</v>
      </c>
      <c r="K799" s="18">
        <f t="shared" si="50"/>
        <v>3500</v>
      </c>
      <c r="L799" s="16">
        <v>0.75</v>
      </c>
      <c r="M799" s="20">
        <f t="shared" si="51"/>
        <v>0.75</v>
      </c>
      <c r="N799" s="8">
        <f t="shared" si="48"/>
        <v>7.4999999999999997E-3</v>
      </c>
      <c r="O799" s="3" t="s">
        <v>182</v>
      </c>
      <c r="P799" s="3">
        <v>30700000</v>
      </c>
      <c r="Q799" s="3">
        <v>30600000</v>
      </c>
      <c r="R799" s="3">
        <v>12.5</v>
      </c>
      <c r="S799" s="3">
        <v>0.8</v>
      </c>
      <c r="T799" s="3" t="s">
        <v>183</v>
      </c>
      <c r="U799" s="3" t="s">
        <v>173</v>
      </c>
      <c r="V799" s="2"/>
      <c r="W799" s="3">
        <v>0.1</v>
      </c>
      <c r="X799" s="3" t="s">
        <v>207</v>
      </c>
      <c r="Y799" s="3" t="s">
        <v>171</v>
      </c>
      <c r="Z799" s="3" t="s">
        <v>173</v>
      </c>
      <c r="AA799" s="3">
        <v>104</v>
      </c>
      <c r="AB799" s="261" t="s">
        <v>103</v>
      </c>
    </row>
    <row r="800" spans="1:28" ht="13.9" customHeight="1">
      <c r="A800" s="2" t="s">
        <v>1780</v>
      </c>
      <c r="B800" s="2" t="s">
        <v>232</v>
      </c>
      <c r="C800" s="3" t="s">
        <v>171</v>
      </c>
      <c r="D800" s="3" t="s">
        <v>170</v>
      </c>
      <c r="E800" s="4" t="s">
        <v>178</v>
      </c>
      <c r="F800" s="4" t="s">
        <v>178</v>
      </c>
      <c r="G800" s="10">
        <v>2.0899999999999998E-3</v>
      </c>
      <c r="H800" s="17">
        <f t="shared" si="49"/>
        <v>2.0999999999999999E-3</v>
      </c>
      <c r="I800" s="2"/>
      <c r="J800" s="11" t="s">
        <v>173</v>
      </c>
      <c r="K800" s="18" t="str">
        <f t="shared" si="50"/>
        <v>NV</v>
      </c>
      <c r="L800" s="16" t="s">
        <v>173</v>
      </c>
      <c r="M800" s="20" t="str">
        <f t="shared" si="51"/>
        <v>NV</v>
      </c>
      <c r="N800" s="8" t="str">
        <f t="shared" si="48"/>
        <v>NV</v>
      </c>
      <c r="O800" s="2"/>
      <c r="P800" s="3">
        <v>7.4499999999999997E-2</v>
      </c>
      <c r="Q800" s="3">
        <v>5.45E-3</v>
      </c>
      <c r="R800" s="3">
        <v>12.5</v>
      </c>
      <c r="S800" s="3" t="s">
        <v>173</v>
      </c>
      <c r="T800" s="2"/>
      <c r="U800" s="3" t="s">
        <v>173</v>
      </c>
      <c r="V800" s="2"/>
      <c r="W800" s="3">
        <v>1.9999999999999999E-6</v>
      </c>
      <c r="X800" s="3" t="s">
        <v>207</v>
      </c>
      <c r="Y800" s="3" t="s">
        <v>204</v>
      </c>
      <c r="Z800" s="3" t="s">
        <v>173</v>
      </c>
      <c r="AA800" s="3">
        <v>2.0899999999999998E-3</v>
      </c>
      <c r="AB800" s="261" t="s">
        <v>103</v>
      </c>
    </row>
    <row r="801" spans="1:28" ht="13.9" customHeight="1">
      <c r="A801" s="2" t="s">
        <v>1781</v>
      </c>
      <c r="B801" s="2" t="s">
        <v>232</v>
      </c>
      <c r="C801" s="3" t="s">
        <v>170</v>
      </c>
      <c r="D801" s="3" t="s">
        <v>171</v>
      </c>
      <c r="E801" s="4" t="s">
        <v>172</v>
      </c>
      <c r="F801" s="4" t="s">
        <v>172</v>
      </c>
      <c r="G801" s="10" t="s">
        <v>173</v>
      </c>
      <c r="H801" s="17" t="str">
        <f t="shared" si="49"/>
        <v>NITI</v>
      </c>
      <c r="I801" s="2"/>
      <c r="J801" s="11" t="s">
        <v>173</v>
      </c>
      <c r="K801" s="18" t="str">
        <f t="shared" si="50"/>
        <v>NITI</v>
      </c>
      <c r="L801" s="16" t="s">
        <v>173</v>
      </c>
      <c r="M801" s="20" t="str">
        <f t="shared" si="51"/>
        <v>NITI</v>
      </c>
      <c r="N801" s="8" t="str">
        <f t="shared" si="48"/>
        <v>NITI</v>
      </c>
      <c r="O801" s="2"/>
      <c r="P801" s="3">
        <v>398000000</v>
      </c>
      <c r="Q801" s="3">
        <v>233000000</v>
      </c>
      <c r="R801" s="3">
        <v>12.5</v>
      </c>
      <c r="S801" s="3">
        <v>1.2</v>
      </c>
      <c r="T801" s="3" t="s">
        <v>183</v>
      </c>
      <c r="U801" s="3" t="s">
        <v>173</v>
      </c>
      <c r="V801" s="2"/>
      <c r="W801" s="3" t="s">
        <v>173</v>
      </c>
      <c r="X801" s="2"/>
      <c r="Y801" s="3" t="s">
        <v>171</v>
      </c>
      <c r="Z801" s="3" t="s">
        <v>173</v>
      </c>
      <c r="AA801" s="3" t="s">
        <v>173</v>
      </c>
      <c r="AB801" s="261" t="s">
        <v>103</v>
      </c>
    </row>
    <row r="802" spans="1:28" ht="13.9" customHeight="1">
      <c r="A802" s="2" t="s">
        <v>1782</v>
      </c>
      <c r="B802" s="2" t="s">
        <v>232</v>
      </c>
      <c r="C802" s="3" t="s">
        <v>170</v>
      </c>
      <c r="D802" s="3" t="s">
        <v>170</v>
      </c>
      <c r="E802" s="3" t="s">
        <v>170</v>
      </c>
      <c r="F802" s="3" t="s">
        <v>170</v>
      </c>
      <c r="G802" s="10">
        <v>62.6</v>
      </c>
      <c r="H802" s="17">
        <f t="shared" si="49"/>
        <v>63</v>
      </c>
      <c r="I802" s="3" t="s">
        <v>194</v>
      </c>
      <c r="J802" s="11">
        <v>2090</v>
      </c>
      <c r="K802" s="18">
        <f t="shared" si="50"/>
        <v>2100</v>
      </c>
      <c r="L802" s="16">
        <v>579</v>
      </c>
      <c r="M802" s="20">
        <f t="shared" si="51"/>
        <v>580</v>
      </c>
      <c r="N802" s="8">
        <f t="shared" si="48"/>
        <v>9.2063492063492056</v>
      </c>
      <c r="O802" s="3" t="s">
        <v>182</v>
      </c>
      <c r="P802" s="3">
        <v>13500000</v>
      </c>
      <c r="Q802" s="3">
        <v>6490000</v>
      </c>
      <c r="R802" s="3">
        <v>12.5</v>
      </c>
      <c r="S802" s="3">
        <v>0.9</v>
      </c>
      <c r="T802" s="3" t="s">
        <v>183</v>
      </c>
      <c r="U802" s="3" t="s">
        <v>173</v>
      </c>
      <c r="V802" s="2"/>
      <c r="W802" s="3">
        <v>0.06</v>
      </c>
      <c r="X802" s="3" t="s">
        <v>207</v>
      </c>
      <c r="Y802" s="3" t="s">
        <v>171</v>
      </c>
      <c r="Z802" s="3" t="s">
        <v>173</v>
      </c>
      <c r="AA802" s="3">
        <v>62.6</v>
      </c>
      <c r="AB802" s="261" t="s">
        <v>103</v>
      </c>
    </row>
    <row r="803" spans="1:28" ht="13.9" customHeight="1">
      <c r="A803" s="2" t="s">
        <v>1783</v>
      </c>
      <c r="B803" s="2" t="s">
        <v>1784</v>
      </c>
      <c r="C803" s="3" t="s">
        <v>171</v>
      </c>
      <c r="D803" s="3" t="s">
        <v>170</v>
      </c>
      <c r="E803" s="4" t="s">
        <v>178</v>
      </c>
      <c r="F803" s="4" t="s">
        <v>178</v>
      </c>
      <c r="G803" s="10">
        <v>8.77E-3</v>
      </c>
      <c r="H803" s="17">
        <f t="shared" si="49"/>
        <v>8.8000000000000005E-3</v>
      </c>
      <c r="I803" s="2"/>
      <c r="J803" s="11" t="s">
        <v>173</v>
      </c>
      <c r="K803" s="18" t="str">
        <f t="shared" si="50"/>
        <v>NV</v>
      </c>
      <c r="L803" s="16" t="s">
        <v>173</v>
      </c>
      <c r="M803" s="20" t="str">
        <f t="shared" si="51"/>
        <v>NV</v>
      </c>
      <c r="N803" s="8" t="str">
        <f t="shared" si="48"/>
        <v>NV</v>
      </c>
      <c r="O803" s="2"/>
      <c r="P803" s="3">
        <v>161</v>
      </c>
      <c r="Q803" s="3">
        <v>135</v>
      </c>
      <c r="R803" s="3">
        <v>12.5</v>
      </c>
      <c r="S803" s="3" t="s">
        <v>173</v>
      </c>
      <c r="T803" s="2"/>
      <c r="U803" s="3">
        <v>3.2000000000000003E-4</v>
      </c>
      <c r="V803" s="3" t="s">
        <v>184</v>
      </c>
      <c r="W803" s="3" t="s">
        <v>173</v>
      </c>
      <c r="X803" s="2"/>
      <c r="Y803" s="3" t="s">
        <v>171</v>
      </c>
      <c r="Z803" s="3">
        <v>8.77E-3</v>
      </c>
      <c r="AA803" s="3" t="s">
        <v>173</v>
      </c>
    </row>
    <row r="804" spans="1:28" ht="13.9" customHeight="1">
      <c r="A804" s="2" t="s">
        <v>1785</v>
      </c>
      <c r="B804" s="2" t="s">
        <v>232</v>
      </c>
      <c r="C804" s="3" t="s">
        <v>171</v>
      </c>
      <c r="D804" s="3" t="s">
        <v>171</v>
      </c>
      <c r="E804" s="4" t="s">
        <v>178</v>
      </c>
      <c r="F804" s="4" t="s">
        <v>178</v>
      </c>
      <c r="G804" s="10" t="s">
        <v>173</v>
      </c>
      <c r="H804" s="17" t="str">
        <f t="shared" si="49"/>
        <v>NITI</v>
      </c>
      <c r="I804" s="2"/>
      <c r="J804" s="11" t="s">
        <v>173</v>
      </c>
      <c r="K804" s="18" t="str">
        <f t="shared" si="50"/>
        <v>NITI, NV</v>
      </c>
      <c r="L804" s="16" t="s">
        <v>173</v>
      </c>
      <c r="M804" s="20" t="str">
        <f t="shared" si="51"/>
        <v>NITI, NV</v>
      </c>
      <c r="N804" s="8" t="str">
        <f t="shared" si="48"/>
        <v>NITI, NV</v>
      </c>
      <c r="O804" s="2"/>
      <c r="P804" s="3">
        <v>161</v>
      </c>
      <c r="Q804" s="3">
        <v>135</v>
      </c>
      <c r="R804" s="3">
        <v>12.5</v>
      </c>
      <c r="S804" s="3" t="s">
        <v>173</v>
      </c>
      <c r="T804" s="2"/>
      <c r="U804" s="3" t="s">
        <v>173</v>
      </c>
      <c r="V804" s="2"/>
      <c r="W804" s="3" t="s">
        <v>173</v>
      </c>
      <c r="X804" s="2"/>
      <c r="Y804" s="3" t="s">
        <v>171</v>
      </c>
      <c r="Z804" s="3" t="s">
        <v>173</v>
      </c>
      <c r="AA804" s="3" t="s">
        <v>173</v>
      </c>
    </row>
    <row r="805" spans="1:28" ht="13.9" customHeight="1">
      <c r="A805" s="2" t="s">
        <v>1786</v>
      </c>
      <c r="B805" s="2" t="s">
        <v>1787</v>
      </c>
      <c r="C805" s="3" t="s">
        <v>171</v>
      </c>
      <c r="D805" s="3" t="s">
        <v>171</v>
      </c>
      <c r="E805" s="4" t="s">
        <v>178</v>
      </c>
      <c r="F805" s="4" t="s">
        <v>178</v>
      </c>
      <c r="G805" s="10" t="s">
        <v>173</v>
      </c>
      <c r="H805" s="17" t="str">
        <f t="shared" si="49"/>
        <v>NITI</v>
      </c>
      <c r="I805" s="2"/>
      <c r="J805" s="11" t="s">
        <v>173</v>
      </c>
      <c r="K805" s="18" t="str">
        <f t="shared" si="50"/>
        <v>NITI, NV</v>
      </c>
      <c r="L805" s="16" t="s">
        <v>173</v>
      </c>
      <c r="M805" s="20" t="str">
        <f t="shared" si="51"/>
        <v>NITI, NV</v>
      </c>
      <c r="N805" s="8" t="str">
        <f t="shared" si="48"/>
        <v>NITI, NV</v>
      </c>
      <c r="O805" s="2"/>
      <c r="P805" s="3">
        <v>1.2899999999999999E-3</v>
      </c>
      <c r="Q805" s="3">
        <v>1.2899999999999999E-3</v>
      </c>
      <c r="R805" s="3">
        <v>12.5</v>
      </c>
      <c r="S805" s="3" t="s">
        <v>173</v>
      </c>
      <c r="T805" s="2"/>
      <c r="U805" s="3" t="s">
        <v>173</v>
      </c>
      <c r="V805" s="2"/>
      <c r="W805" s="3" t="s">
        <v>173</v>
      </c>
      <c r="X805" s="2"/>
      <c r="Y805" s="3" t="s">
        <v>171</v>
      </c>
      <c r="Z805" s="3" t="s">
        <v>173</v>
      </c>
      <c r="AA805" s="3" t="s">
        <v>173</v>
      </c>
    </row>
    <row r="806" spans="1:28" ht="13.9" customHeight="1">
      <c r="A806" s="2" t="s">
        <v>1788</v>
      </c>
      <c r="B806" s="2" t="s">
        <v>1789</v>
      </c>
      <c r="C806" s="3" t="s">
        <v>170</v>
      </c>
      <c r="D806" s="3" t="s">
        <v>171</v>
      </c>
      <c r="E806" s="4" t="s">
        <v>172</v>
      </c>
      <c r="F806" s="4" t="s">
        <v>172</v>
      </c>
      <c r="G806" s="10" t="s">
        <v>173</v>
      </c>
      <c r="H806" s="17" t="str">
        <f t="shared" si="49"/>
        <v>NITI</v>
      </c>
      <c r="I806" s="2"/>
      <c r="J806" s="11" t="s">
        <v>173</v>
      </c>
      <c r="K806" s="18" t="str">
        <f t="shared" si="50"/>
        <v>NITI</v>
      </c>
      <c r="L806" s="16" t="s">
        <v>173</v>
      </c>
      <c r="M806" s="20" t="str">
        <f t="shared" si="51"/>
        <v>NITI</v>
      </c>
      <c r="N806" s="8" t="str">
        <f t="shared" si="48"/>
        <v>NITI</v>
      </c>
      <c r="O806" s="2"/>
      <c r="P806" s="3">
        <v>625000</v>
      </c>
      <c r="Q806" s="3">
        <v>260000</v>
      </c>
      <c r="R806" s="3">
        <v>12.5</v>
      </c>
      <c r="S806" s="3" t="s">
        <v>173</v>
      </c>
      <c r="T806" s="2"/>
      <c r="U806" s="3" t="s">
        <v>173</v>
      </c>
      <c r="V806" s="2"/>
      <c r="W806" s="3" t="s">
        <v>173</v>
      </c>
      <c r="X806" s="2"/>
      <c r="Y806" s="3" t="s">
        <v>171</v>
      </c>
      <c r="Z806" s="3" t="s">
        <v>173</v>
      </c>
      <c r="AA806" s="3" t="s">
        <v>173</v>
      </c>
    </row>
    <row r="807" spans="1:28" ht="13.9" customHeight="1">
      <c r="A807" s="2" t="s">
        <v>1790</v>
      </c>
      <c r="B807" s="2" t="s">
        <v>1791</v>
      </c>
      <c r="C807" s="3" t="s">
        <v>171</v>
      </c>
      <c r="D807" s="3" t="s">
        <v>171</v>
      </c>
      <c r="E807" s="4" t="s">
        <v>178</v>
      </c>
      <c r="F807" s="4" t="s">
        <v>178</v>
      </c>
      <c r="G807" s="10" t="s">
        <v>173</v>
      </c>
      <c r="H807" s="17" t="str">
        <f t="shared" si="49"/>
        <v>NITI</v>
      </c>
      <c r="I807" s="2"/>
      <c r="J807" s="11" t="s">
        <v>173</v>
      </c>
      <c r="K807" s="18" t="str">
        <f t="shared" si="50"/>
        <v>NITI, NV</v>
      </c>
      <c r="L807" s="16" t="s">
        <v>173</v>
      </c>
      <c r="M807" s="20" t="str">
        <f t="shared" si="51"/>
        <v>NITI, NV</v>
      </c>
      <c r="N807" s="8" t="str">
        <f t="shared" si="48"/>
        <v>NITI, NV</v>
      </c>
      <c r="O807" s="2"/>
      <c r="P807" s="3">
        <v>29100</v>
      </c>
      <c r="Q807" s="3">
        <v>7250</v>
      </c>
      <c r="R807" s="3">
        <v>12.5</v>
      </c>
      <c r="S807" s="3">
        <v>1</v>
      </c>
      <c r="T807" s="3" t="s">
        <v>183</v>
      </c>
      <c r="U807" s="3" t="s">
        <v>173</v>
      </c>
      <c r="V807" s="2"/>
      <c r="W807" s="3" t="s">
        <v>173</v>
      </c>
      <c r="X807" s="2"/>
      <c r="Y807" s="3" t="s">
        <v>171</v>
      </c>
      <c r="Z807" s="3" t="s">
        <v>173</v>
      </c>
      <c r="AA807" s="3" t="s">
        <v>173</v>
      </c>
    </row>
    <row r="808" spans="1:28" ht="13.9" customHeight="1">
      <c r="A808" s="2" t="s">
        <v>1792</v>
      </c>
      <c r="B808" s="2" t="s">
        <v>1793</v>
      </c>
      <c r="C808" s="3" t="s">
        <v>171</v>
      </c>
      <c r="D808" s="3" t="s">
        <v>171</v>
      </c>
      <c r="E808" s="4" t="s">
        <v>178</v>
      </c>
      <c r="F808" s="4" t="s">
        <v>178</v>
      </c>
      <c r="G808" s="10" t="s">
        <v>173</v>
      </c>
      <c r="H808" s="17" t="str">
        <f t="shared" si="49"/>
        <v>NITI</v>
      </c>
      <c r="I808" s="2"/>
      <c r="J808" s="11" t="s">
        <v>173</v>
      </c>
      <c r="K808" s="18" t="str">
        <f t="shared" si="50"/>
        <v>NITI, NV</v>
      </c>
      <c r="L808" s="16" t="s">
        <v>173</v>
      </c>
      <c r="M808" s="20" t="str">
        <f t="shared" si="51"/>
        <v>NITI, NV</v>
      </c>
      <c r="N808" s="8" t="str">
        <f t="shared" si="48"/>
        <v>NITI, NV</v>
      </c>
      <c r="O808" s="2"/>
      <c r="P808" s="3">
        <v>0.23699999999999999</v>
      </c>
      <c r="Q808" s="3">
        <v>0.23699999999999999</v>
      </c>
      <c r="R808" s="3">
        <v>12.5</v>
      </c>
      <c r="S808" s="3" t="s">
        <v>173</v>
      </c>
      <c r="T808" s="2"/>
      <c r="U808" s="3" t="s">
        <v>173</v>
      </c>
      <c r="V808" s="2"/>
      <c r="W808" s="3" t="s">
        <v>173</v>
      </c>
      <c r="X808" s="2"/>
      <c r="Y808" s="3" t="s">
        <v>171</v>
      </c>
      <c r="Z808" s="3" t="s">
        <v>173</v>
      </c>
      <c r="AA808" s="3" t="s">
        <v>173</v>
      </c>
    </row>
    <row r="809" spans="1:28" ht="13.9" customHeight="1">
      <c r="A809" s="2" t="s">
        <v>1794</v>
      </c>
      <c r="B809" s="2" t="s">
        <v>1795</v>
      </c>
      <c r="C809" s="3" t="s">
        <v>170</v>
      </c>
      <c r="D809" s="3" t="s">
        <v>171</v>
      </c>
      <c r="E809" s="4" t="s">
        <v>172</v>
      </c>
      <c r="F809" s="4" t="s">
        <v>172</v>
      </c>
      <c r="G809" s="10" t="s">
        <v>173</v>
      </c>
      <c r="H809" s="17" t="str">
        <f t="shared" si="49"/>
        <v>NITI</v>
      </c>
      <c r="I809" s="2"/>
      <c r="J809" s="11" t="s">
        <v>173</v>
      </c>
      <c r="K809" s="18" t="str">
        <f t="shared" si="50"/>
        <v>NITI</v>
      </c>
      <c r="L809" s="16" t="s">
        <v>173</v>
      </c>
      <c r="M809" s="20" t="str">
        <f t="shared" si="51"/>
        <v>NITI</v>
      </c>
      <c r="N809" s="8" t="str">
        <f t="shared" si="48"/>
        <v>NITI</v>
      </c>
      <c r="O809" s="2"/>
      <c r="P809" s="3">
        <v>1970</v>
      </c>
      <c r="Q809" s="3">
        <v>1960</v>
      </c>
      <c r="R809" s="3">
        <v>12.5</v>
      </c>
      <c r="S809" s="3" t="s">
        <v>173</v>
      </c>
      <c r="T809" s="2"/>
      <c r="U809" s="3" t="s">
        <v>173</v>
      </c>
      <c r="V809" s="2"/>
      <c r="W809" s="3" t="s">
        <v>173</v>
      </c>
      <c r="X809" s="2"/>
      <c r="Y809" s="3" t="s">
        <v>171</v>
      </c>
      <c r="Z809" s="3" t="s">
        <v>173</v>
      </c>
      <c r="AA809" s="3" t="s">
        <v>173</v>
      </c>
    </row>
    <row r="810" spans="1:28" ht="13.9" customHeight="1">
      <c r="A810" s="2" t="s">
        <v>1796</v>
      </c>
      <c r="B810" s="2" t="s">
        <v>1797</v>
      </c>
      <c r="C810" s="3" t="s">
        <v>228</v>
      </c>
      <c r="D810" s="3" t="s">
        <v>171</v>
      </c>
      <c r="E810" s="4" t="s">
        <v>178</v>
      </c>
      <c r="F810" s="4" t="s">
        <v>178</v>
      </c>
      <c r="G810" s="10" t="s">
        <v>173</v>
      </c>
      <c r="H810" s="17" t="str">
        <f t="shared" si="49"/>
        <v>NITI</v>
      </c>
      <c r="I810" s="2"/>
      <c r="J810" s="11" t="s">
        <v>173</v>
      </c>
      <c r="K810" s="18" t="str">
        <f t="shared" si="50"/>
        <v>NITI, NV</v>
      </c>
      <c r="L810" s="16" t="s">
        <v>173</v>
      </c>
      <c r="M810" s="20" t="str">
        <f t="shared" si="51"/>
        <v>NITI, NV</v>
      </c>
      <c r="N810" s="8" t="str">
        <f t="shared" si="48"/>
        <v>NITI, NV</v>
      </c>
      <c r="O810" s="2"/>
      <c r="P810" s="3" t="s">
        <v>173</v>
      </c>
      <c r="Q810" s="3" t="s">
        <v>173</v>
      </c>
      <c r="R810" s="3">
        <v>12.5</v>
      </c>
      <c r="S810" s="3" t="s">
        <v>173</v>
      </c>
      <c r="T810" s="2"/>
      <c r="U810" s="3" t="s">
        <v>173</v>
      </c>
      <c r="V810" s="2"/>
      <c r="W810" s="3" t="s">
        <v>173</v>
      </c>
      <c r="X810" s="2"/>
      <c r="Y810" s="3" t="s">
        <v>171</v>
      </c>
      <c r="Z810" s="3" t="s">
        <v>173</v>
      </c>
      <c r="AA810" s="3" t="s">
        <v>173</v>
      </c>
    </row>
    <row r="811" spans="1:28" ht="13.9" customHeight="1">
      <c r="A811" s="2" t="s">
        <v>1798</v>
      </c>
      <c r="B811" s="2" t="s">
        <v>1799</v>
      </c>
      <c r="C811" s="3" t="s">
        <v>171</v>
      </c>
      <c r="D811" s="3" t="s">
        <v>171</v>
      </c>
      <c r="E811" s="4" t="s">
        <v>178</v>
      </c>
      <c r="F811" s="4" t="s">
        <v>178</v>
      </c>
      <c r="G811" s="10" t="s">
        <v>173</v>
      </c>
      <c r="H811" s="17" t="str">
        <f t="shared" si="49"/>
        <v>NITI</v>
      </c>
      <c r="I811" s="2"/>
      <c r="J811" s="11" t="s">
        <v>173</v>
      </c>
      <c r="K811" s="18" t="str">
        <f t="shared" si="50"/>
        <v>NITI, NV</v>
      </c>
      <c r="L811" s="16" t="s">
        <v>173</v>
      </c>
      <c r="M811" s="20" t="str">
        <f t="shared" si="51"/>
        <v>NITI, NV</v>
      </c>
      <c r="N811" s="8" t="str">
        <f t="shared" si="48"/>
        <v>NITI, NV</v>
      </c>
      <c r="O811" s="2"/>
      <c r="P811" s="3">
        <v>1.2E-4</v>
      </c>
      <c r="Q811" s="3">
        <v>4.2299999999999998E-4</v>
      </c>
      <c r="R811" s="3">
        <v>12.5</v>
      </c>
      <c r="S811" s="3" t="s">
        <v>173</v>
      </c>
      <c r="T811" s="2"/>
      <c r="U811" s="3" t="s">
        <v>173</v>
      </c>
      <c r="V811" s="2"/>
      <c r="W811" s="3" t="s">
        <v>173</v>
      </c>
      <c r="X811" s="2"/>
      <c r="Y811" s="3" t="s">
        <v>171</v>
      </c>
      <c r="Z811" s="3" t="s">
        <v>173</v>
      </c>
      <c r="AA811" s="3" t="s">
        <v>173</v>
      </c>
    </row>
    <row r="812" spans="1:28" ht="13.9" customHeight="1">
      <c r="A812" s="2" t="s">
        <v>1800</v>
      </c>
      <c r="B812" s="2" t="s">
        <v>1801</v>
      </c>
      <c r="C812" s="3" t="s">
        <v>171</v>
      </c>
      <c r="D812" s="3" t="s">
        <v>171</v>
      </c>
      <c r="E812" s="4" t="s">
        <v>178</v>
      </c>
      <c r="F812" s="4" t="s">
        <v>178</v>
      </c>
      <c r="G812" s="10" t="s">
        <v>173</v>
      </c>
      <c r="H812" s="17" t="str">
        <f t="shared" si="49"/>
        <v>NITI</v>
      </c>
      <c r="I812" s="2"/>
      <c r="J812" s="11" t="s">
        <v>173</v>
      </c>
      <c r="K812" s="18" t="str">
        <f t="shared" si="50"/>
        <v>NITI, NV</v>
      </c>
      <c r="L812" s="16" t="s">
        <v>173</v>
      </c>
      <c r="M812" s="20" t="str">
        <f t="shared" si="51"/>
        <v>NITI, NV</v>
      </c>
      <c r="N812" s="8" t="str">
        <f t="shared" si="48"/>
        <v>NITI, NV</v>
      </c>
      <c r="O812" s="2"/>
      <c r="P812" s="3">
        <v>8.2900000000000005E-3</v>
      </c>
      <c r="Q812" s="3">
        <v>2.0900000000000001E-4</v>
      </c>
      <c r="R812" s="3">
        <v>12.5</v>
      </c>
      <c r="S812" s="3" t="s">
        <v>173</v>
      </c>
      <c r="T812" s="2"/>
      <c r="U812" s="3" t="s">
        <v>173</v>
      </c>
      <c r="V812" s="2"/>
      <c r="W812" s="3" t="s">
        <v>173</v>
      </c>
      <c r="X812" s="2"/>
      <c r="Y812" s="3" t="s">
        <v>171</v>
      </c>
      <c r="Z812" s="3" t="s">
        <v>173</v>
      </c>
      <c r="AA812" s="3" t="s">
        <v>173</v>
      </c>
    </row>
    <row r="813" spans="1:28" ht="13.9" customHeight="1">
      <c r="A813" s="2" t="s">
        <v>1802</v>
      </c>
      <c r="B813" s="2" t="s">
        <v>1803</v>
      </c>
      <c r="C813" s="3" t="s">
        <v>170</v>
      </c>
      <c r="D813" s="3" t="s">
        <v>171</v>
      </c>
      <c r="E813" s="4" t="s">
        <v>172</v>
      </c>
      <c r="F813" s="4" t="s">
        <v>172</v>
      </c>
      <c r="G813" s="10" t="s">
        <v>173</v>
      </c>
      <c r="H813" s="17" t="str">
        <f t="shared" si="49"/>
        <v>NITI</v>
      </c>
      <c r="I813" s="2"/>
      <c r="J813" s="11" t="s">
        <v>173</v>
      </c>
      <c r="K813" s="18" t="str">
        <f t="shared" si="50"/>
        <v>NITI</v>
      </c>
      <c r="L813" s="16" t="s">
        <v>173</v>
      </c>
      <c r="M813" s="20" t="str">
        <f t="shared" si="51"/>
        <v>NITI</v>
      </c>
      <c r="N813" s="8" t="str">
        <f t="shared" si="48"/>
        <v>NITI</v>
      </c>
      <c r="O813" s="2"/>
      <c r="P813" s="3">
        <v>92800</v>
      </c>
      <c r="Q813" s="3">
        <v>23600</v>
      </c>
      <c r="R813" s="3">
        <v>12.5</v>
      </c>
      <c r="S813" s="3" t="s">
        <v>173</v>
      </c>
      <c r="T813" s="2"/>
      <c r="U813" s="3" t="s">
        <v>173</v>
      </c>
      <c r="V813" s="2"/>
      <c r="W813" s="3" t="s">
        <v>173</v>
      </c>
      <c r="X813" s="2"/>
      <c r="Y813" s="3" t="s">
        <v>171</v>
      </c>
      <c r="Z813" s="3" t="s">
        <v>173</v>
      </c>
      <c r="AA813" s="3" t="s">
        <v>173</v>
      </c>
    </row>
    <row r="814" spans="1:28" ht="13.9" customHeight="1">
      <c r="A814" s="2" t="s">
        <v>1804</v>
      </c>
      <c r="B814" s="2" t="s">
        <v>1805</v>
      </c>
      <c r="C814" s="3" t="s">
        <v>171</v>
      </c>
      <c r="D814" s="3" t="s">
        <v>171</v>
      </c>
      <c r="E814" s="4" t="s">
        <v>178</v>
      </c>
      <c r="F814" s="4" t="s">
        <v>178</v>
      </c>
      <c r="G814" s="10" t="s">
        <v>173</v>
      </c>
      <c r="H814" s="17" t="str">
        <f t="shared" si="49"/>
        <v>NITI</v>
      </c>
      <c r="I814" s="2"/>
      <c r="J814" s="11" t="s">
        <v>173</v>
      </c>
      <c r="K814" s="18" t="str">
        <f t="shared" si="50"/>
        <v>NITI, NV</v>
      </c>
      <c r="L814" s="16" t="s">
        <v>173</v>
      </c>
      <c r="M814" s="20" t="str">
        <f t="shared" si="51"/>
        <v>NITI, NV</v>
      </c>
      <c r="N814" s="8" t="str">
        <f t="shared" si="48"/>
        <v>NITI, NV</v>
      </c>
      <c r="O814" s="2"/>
      <c r="P814" s="3">
        <v>5390</v>
      </c>
      <c r="Q814" s="3">
        <v>102</v>
      </c>
      <c r="R814" s="3">
        <v>12.5</v>
      </c>
      <c r="S814" s="3" t="s">
        <v>173</v>
      </c>
      <c r="T814" s="2"/>
      <c r="U814" s="3" t="s">
        <v>173</v>
      </c>
      <c r="V814" s="2"/>
      <c r="W814" s="3" t="s">
        <v>173</v>
      </c>
      <c r="X814" s="2"/>
      <c r="Y814" s="3" t="s">
        <v>171</v>
      </c>
      <c r="Z814" s="3" t="s">
        <v>173</v>
      </c>
      <c r="AA814" s="3" t="s">
        <v>173</v>
      </c>
    </row>
    <row r="815" spans="1:28" ht="13.9" customHeight="1">
      <c r="A815" s="2" t="s">
        <v>1806</v>
      </c>
      <c r="B815" s="2" t="s">
        <v>1807</v>
      </c>
      <c r="C815" s="3" t="s">
        <v>171</v>
      </c>
      <c r="D815" s="3" t="s">
        <v>171</v>
      </c>
      <c r="E815" s="4" t="s">
        <v>178</v>
      </c>
      <c r="F815" s="4" t="s">
        <v>178</v>
      </c>
      <c r="G815" s="10" t="s">
        <v>173</v>
      </c>
      <c r="H815" s="17" t="str">
        <f t="shared" si="49"/>
        <v>NITI</v>
      </c>
      <c r="I815" s="2"/>
      <c r="J815" s="11" t="s">
        <v>173</v>
      </c>
      <c r="K815" s="18" t="str">
        <f t="shared" si="50"/>
        <v>NITI, NV</v>
      </c>
      <c r="L815" s="16" t="s">
        <v>173</v>
      </c>
      <c r="M815" s="20" t="str">
        <f t="shared" si="51"/>
        <v>NITI, NV</v>
      </c>
      <c r="N815" s="8" t="str">
        <f t="shared" si="48"/>
        <v>NITI, NV</v>
      </c>
      <c r="O815" s="2"/>
      <c r="P815" s="3">
        <v>89.6</v>
      </c>
      <c r="Q815" s="3">
        <v>27.6</v>
      </c>
      <c r="R815" s="3">
        <v>12.5</v>
      </c>
      <c r="S815" s="3" t="s">
        <v>173</v>
      </c>
      <c r="T815" s="2"/>
      <c r="U815" s="3" t="s">
        <v>173</v>
      </c>
      <c r="V815" s="2"/>
      <c r="W815" s="3" t="s">
        <v>173</v>
      </c>
      <c r="X815" s="2"/>
      <c r="Y815" s="3" t="s">
        <v>171</v>
      </c>
      <c r="Z815" s="3" t="s">
        <v>173</v>
      </c>
      <c r="AA815" s="3" t="s">
        <v>173</v>
      </c>
    </row>
    <row r="816" spans="1:28" ht="13.9" customHeight="1">
      <c r="A816" s="2" t="s">
        <v>1808</v>
      </c>
      <c r="B816" s="2" t="s">
        <v>1809</v>
      </c>
      <c r="C816" s="3" t="s">
        <v>171</v>
      </c>
      <c r="D816" s="3" t="s">
        <v>171</v>
      </c>
      <c r="E816" s="4" t="s">
        <v>178</v>
      </c>
      <c r="F816" s="4" t="s">
        <v>178</v>
      </c>
      <c r="G816" s="10" t="s">
        <v>173</v>
      </c>
      <c r="H816" s="17" t="str">
        <f t="shared" si="49"/>
        <v>NITI</v>
      </c>
      <c r="I816" s="2"/>
      <c r="J816" s="11" t="s">
        <v>173</v>
      </c>
      <c r="K816" s="18" t="str">
        <f t="shared" si="50"/>
        <v>NITI, NV</v>
      </c>
      <c r="L816" s="16" t="s">
        <v>173</v>
      </c>
      <c r="M816" s="20" t="str">
        <f t="shared" si="51"/>
        <v>NITI, NV</v>
      </c>
      <c r="N816" s="8" t="str">
        <f t="shared" si="48"/>
        <v>NITI, NV</v>
      </c>
      <c r="O816" s="2"/>
      <c r="P816" s="3">
        <v>16200</v>
      </c>
      <c r="Q816" s="3">
        <v>5390</v>
      </c>
      <c r="R816" s="3">
        <v>12.5</v>
      </c>
      <c r="S816" s="3" t="s">
        <v>173</v>
      </c>
      <c r="T816" s="2"/>
      <c r="U816" s="3" t="s">
        <v>173</v>
      </c>
      <c r="V816" s="2"/>
      <c r="W816" s="3" t="s">
        <v>173</v>
      </c>
      <c r="X816" s="2"/>
      <c r="Y816" s="3" t="s">
        <v>171</v>
      </c>
      <c r="Z816" s="3" t="s">
        <v>173</v>
      </c>
      <c r="AA816" s="3" t="s">
        <v>173</v>
      </c>
    </row>
    <row r="817" spans="1:27" ht="13.9" customHeight="1">
      <c r="A817" s="2" t="s">
        <v>1810</v>
      </c>
      <c r="B817" s="2" t="s">
        <v>232</v>
      </c>
      <c r="C817" s="3" t="s">
        <v>228</v>
      </c>
      <c r="D817" s="3" t="s">
        <v>171</v>
      </c>
      <c r="E817" s="4" t="s">
        <v>178</v>
      </c>
      <c r="F817" s="4" t="s">
        <v>178</v>
      </c>
      <c r="G817" s="10" t="s">
        <v>173</v>
      </c>
      <c r="H817" s="17" t="str">
        <f t="shared" si="49"/>
        <v>NITI</v>
      </c>
      <c r="I817" s="2"/>
      <c r="J817" s="11" t="s">
        <v>173</v>
      </c>
      <c r="K817" s="18" t="str">
        <f t="shared" si="50"/>
        <v>NITI, NV</v>
      </c>
      <c r="L817" s="16" t="s">
        <v>173</v>
      </c>
      <c r="M817" s="20" t="str">
        <f t="shared" si="51"/>
        <v>NITI, NV</v>
      </c>
      <c r="N817" s="8" t="str">
        <f t="shared" si="48"/>
        <v>NITI, NV</v>
      </c>
      <c r="O817" s="2"/>
      <c r="P817" s="3" t="s">
        <v>173</v>
      </c>
      <c r="Q817" s="3" t="s">
        <v>173</v>
      </c>
      <c r="R817" s="3">
        <v>12.5</v>
      </c>
      <c r="S817" s="3" t="s">
        <v>173</v>
      </c>
      <c r="T817" s="2"/>
      <c r="U817" s="3" t="s">
        <v>173</v>
      </c>
      <c r="V817" s="2"/>
      <c r="W817" s="3" t="s">
        <v>173</v>
      </c>
      <c r="X817" s="2"/>
      <c r="Y817" s="3" t="s">
        <v>171</v>
      </c>
      <c r="Z817" s="3" t="s">
        <v>173</v>
      </c>
      <c r="AA817" s="3" t="s">
        <v>173</v>
      </c>
    </row>
    <row r="818" spans="1:27" ht="13.9" customHeight="1">
      <c r="A818" s="2" t="s">
        <v>1811</v>
      </c>
      <c r="B818" s="2" t="s">
        <v>1812</v>
      </c>
      <c r="C818" s="3" t="s">
        <v>171</v>
      </c>
      <c r="D818" s="3" t="s">
        <v>171</v>
      </c>
      <c r="E818" s="4" t="s">
        <v>178</v>
      </c>
      <c r="F818" s="4" t="s">
        <v>178</v>
      </c>
      <c r="G818" s="10" t="s">
        <v>173</v>
      </c>
      <c r="H818" s="17" t="str">
        <f t="shared" si="49"/>
        <v>NITI</v>
      </c>
      <c r="I818" s="2"/>
      <c r="J818" s="11" t="s">
        <v>173</v>
      </c>
      <c r="K818" s="18" t="str">
        <f t="shared" si="50"/>
        <v>NITI, NV</v>
      </c>
      <c r="L818" s="16" t="s">
        <v>173</v>
      </c>
      <c r="M818" s="20" t="str">
        <f t="shared" si="51"/>
        <v>NITI, NV</v>
      </c>
      <c r="N818" s="8" t="str">
        <f t="shared" si="48"/>
        <v>NITI, NV</v>
      </c>
      <c r="O818" s="2"/>
      <c r="P818" s="3">
        <v>240</v>
      </c>
      <c r="Q818" s="3">
        <v>241</v>
      </c>
      <c r="R818" s="3">
        <v>12.5</v>
      </c>
      <c r="S818" s="3" t="s">
        <v>173</v>
      </c>
      <c r="T818" s="2"/>
      <c r="U818" s="3" t="s">
        <v>173</v>
      </c>
      <c r="V818" s="2"/>
      <c r="W818" s="3" t="s">
        <v>173</v>
      </c>
      <c r="X818" s="2"/>
      <c r="Y818" s="3" t="s">
        <v>171</v>
      </c>
      <c r="Z818" s="3" t="s">
        <v>173</v>
      </c>
      <c r="AA818" s="3" t="s">
        <v>173</v>
      </c>
    </row>
    <row r="819" spans="1:27" ht="13.9" customHeight="1">
      <c r="A819" s="2" t="s">
        <v>1813</v>
      </c>
      <c r="B819" s="2" t="s">
        <v>1814</v>
      </c>
      <c r="C819" s="3" t="s">
        <v>170</v>
      </c>
      <c r="D819" s="3" t="s">
        <v>170</v>
      </c>
      <c r="E819" s="3" t="s">
        <v>170</v>
      </c>
      <c r="F819" s="3" t="s">
        <v>170</v>
      </c>
      <c r="G819" s="10">
        <v>5210</v>
      </c>
      <c r="H819" s="17">
        <f t="shared" si="49"/>
        <v>5200</v>
      </c>
      <c r="I819" s="3" t="s">
        <v>194</v>
      </c>
      <c r="J819" s="11">
        <v>174000</v>
      </c>
      <c r="K819" s="18">
        <f t="shared" si="50"/>
        <v>170000</v>
      </c>
      <c r="L819" s="16">
        <v>388</v>
      </c>
      <c r="M819" s="20">
        <f t="shared" si="51"/>
        <v>390</v>
      </c>
      <c r="N819" s="8">
        <f t="shared" si="48"/>
        <v>7.4999999999999997E-2</v>
      </c>
      <c r="O819" s="3" t="s">
        <v>182</v>
      </c>
      <c r="P819" s="3">
        <v>3650000000</v>
      </c>
      <c r="Q819" s="3">
        <v>2290000000</v>
      </c>
      <c r="R819" s="3">
        <v>12.5</v>
      </c>
      <c r="S819" s="3" t="s">
        <v>173</v>
      </c>
      <c r="T819" s="2"/>
      <c r="U819" s="3" t="s">
        <v>173</v>
      </c>
      <c r="V819" s="2"/>
      <c r="W819" s="3">
        <v>5</v>
      </c>
      <c r="X819" s="3" t="s">
        <v>207</v>
      </c>
      <c r="Y819" s="3" t="s">
        <v>171</v>
      </c>
      <c r="Z819" s="3" t="s">
        <v>173</v>
      </c>
      <c r="AA819" s="3">
        <v>5210</v>
      </c>
    </row>
    <row r="820" spans="1:27" ht="13.9" customHeight="1">
      <c r="A820" s="2" t="s">
        <v>1815</v>
      </c>
      <c r="B820" s="2" t="s">
        <v>1816</v>
      </c>
      <c r="C820" s="3" t="s">
        <v>171</v>
      </c>
      <c r="D820" s="3" t="s">
        <v>171</v>
      </c>
      <c r="E820" s="4" t="s">
        <v>178</v>
      </c>
      <c r="F820" s="4" t="s">
        <v>178</v>
      </c>
      <c r="G820" s="10" t="s">
        <v>173</v>
      </c>
      <c r="H820" s="17" t="str">
        <f t="shared" si="49"/>
        <v>NITI</v>
      </c>
      <c r="I820" s="2"/>
      <c r="J820" s="11" t="s">
        <v>173</v>
      </c>
      <c r="K820" s="18" t="str">
        <f t="shared" si="50"/>
        <v>NITI, NV</v>
      </c>
      <c r="L820" s="16" t="s">
        <v>173</v>
      </c>
      <c r="M820" s="20" t="str">
        <f t="shared" si="51"/>
        <v>NITI, NV</v>
      </c>
      <c r="N820" s="8" t="str">
        <f t="shared" si="48"/>
        <v>NITI, NV</v>
      </c>
      <c r="O820" s="2"/>
      <c r="P820" s="3">
        <v>527000</v>
      </c>
      <c r="Q820" s="3">
        <v>12600</v>
      </c>
      <c r="R820" s="3">
        <v>12.5</v>
      </c>
      <c r="S820" s="3" t="s">
        <v>173</v>
      </c>
      <c r="T820" s="2"/>
      <c r="U820" s="3" t="s">
        <v>173</v>
      </c>
      <c r="V820" s="2"/>
      <c r="W820" s="3" t="s">
        <v>173</v>
      </c>
      <c r="X820" s="2"/>
      <c r="Y820" s="3" t="s">
        <v>171</v>
      </c>
      <c r="Z820" s="3" t="s">
        <v>173</v>
      </c>
      <c r="AA820" s="3" t="s">
        <v>173</v>
      </c>
    </row>
    <row r="821" spans="1:27" ht="13.9" customHeight="1">
      <c r="A821" s="2" t="s">
        <v>1817</v>
      </c>
      <c r="B821" s="2" t="s">
        <v>1818</v>
      </c>
      <c r="C821" s="3" t="s">
        <v>171</v>
      </c>
      <c r="D821" s="3" t="s">
        <v>171</v>
      </c>
      <c r="E821" s="4" t="s">
        <v>178</v>
      </c>
      <c r="F821" s="4" t="s">
        <v>178</v>
      </c>
      <c r="G821" s="10" t="s">
        <v>173</v>
      </c>
      <c r="H821" s="17" t="str">
        <f t="shared" si="49"/>
        <v>NITI</v>
      </c>
      <c r="I821" s="2"/>
      <c r="J821" s="11" t="s">
        <v>173</v>
      </c>
      <c r="K821" s="18" t="str">
        <f t="shared" si="50"/>
        <v>NITI, NV</v>
      </c>
      <c r="L821" s="16" t="s">
        <v>173</v>
      </c>
      <c r="M821" s="20" t="str">
        <f t="shared" si="51"/>
        <v>NITI, NV</v>
      </c>
      <c r="N821" s="8" t="str">
        <f t="shared" si="48"/>
        <v>NITI, NV</v>
      </c>
      <c r="O821" s="2"/>
      <c r="P821" s="3">
        <v>0.76800000000000002</v>
      </c>
      <c r="Q821" s="3">
        <v>6.1500000000000004E-5</v>
      </c>
      <c r="R821" s="3">
        <v>12.5</v>
      </c>
      <c r="S821" s="3" t="s">
        <v>173</v>
      </c>
      <c r="T821" s="2"/>
      <c r="U821" s="3" t="s">
        <v>173</v>
      </c>
      <c r="V821" s="2"/>
      <c r="W821" s="3" t="s">
        <v>173</v>
      </c>
      <c r="X821" s="2"/>
      <c r="Y821" s="3" t="s">
        <v>171</v>
      </c>
      <c r="Z821" s="3" t="s">
        <v>173</v>
      </c>
      <c r="AA821" s="3" t="s">
        <v>173</v>
      </c>
    </row>
    <row r="822" spans="1:27" ht="13.9" customHeight="1">
      <c r="A822" s="2" t="s">
        <v>1819</v>
      </c>
      <c r="B822" s="2" t="s">
        <v>1820</v>
      </c>
      <c r="C822" s="3" t="s">
        <v>171</v>
      </c>
      <c r="D822" s="3" t="s">
        <v>171</v>
      </c>
      <c r="E822" s="4" t="s">
        <v>178</v>
      </c>
      <c r="F822" s="4" t="s">
        <v>178</v>
      </c>
      <c r="G822" s="10" t="s">
        <v>173</v>
      </c>
      <c r="H822" s="17" t="str">
        <f t="shared" si="49"/>
        <v>NITI</v>
      </c>
      <c r="I822" s="2"/>
      <c r="J822" s="11" t="s">
        <v>173</v>
      </c>
      <c r="K822" s="18" t="str">
        <f t="shared" si="50"/>
        <v>NITI, NV</v>
      </c>
      <c r="L822" s="16" t="s">
        <v>173</v>
      </c>
      <c r="M822" s="20" t="str">
        <f t="shared" si="51"/>
        <v>NITI, NV</v>
      </c>
      <c r="N822" s="8" t="str">
        <f t="shared" si="48"/>
        <v>NITI, NV</v>
      </c>
      <c r="O822" s="2"/>
      <c r="P822" s="3">
        <v>46900</v>
      </c>
      <c r="Q822" s="3">
        <v>784</v>
      </c>
      <c r="R822" s="3">
        <v>12.5</v>
      </c>
      <c r="S822" s="3" t="s">
        <v>173</v>
      </c>
      <c r="T822" s="2"/>
      <c r="U822" s="3" t="s">
        <v>173</v>
      </c>
      <c r="V822" s="2"/>
      <c r="W822" s="3" t="s">
        <v>173</v>
      </c>
      <c r="X822" s="2"/>
      <c r="Y822" s="3" t="s">
        <v>171</v>
      </c>
      <c r="Z822" s="3" t="s">
        <v>173</v>
      </c>
      <c r="AA822" s="3" t="s">
        <v>173</v>
      </c>
    </row>
    <row r="823" spans="1:27" ht="13.9" customHeight="1">
      <c r="A823" s="2" t="s">
        <v>1821</v>
      </c>
      <c r="B823" s="2" t="s">
        <v>1822</v>
      </c>
      <c r="C823" s="3" t="s">
        <v>170</v>
      </c>
      <c r="D823" s="3" t="s">
        <v>171</v>
      </c>
      <c r="E823" s="4" t="s">
        <v>172</v>
      </c>
      <c r="F823" s="4" t="s">
        <v>172</v>
      </c>
      <c r="G823" s="10" t="s">
        <v>173</v>
      </c>
      <c r="H823" s="17" t="str">
        <f t="shared" si="49"/>
        <v>NITI</v>
      </c>
      <c r="I823" s="2"/>
      <c r="J823" s="11" t="s">
        <v>173</v>
      </c>
      <c r="K823" s="18" t="str">
        <f t="shared" si="50"/>
        <v>NITI</v>
      </c>
      <c r="L823" s="16" t="s">
        <v>173</v>
      </c>
      <c r="M823" s="20" t="str">
        <f t="shared" si="51"/>
        <v>NITI</v>
      </c>
      <c r="N823" s="8" t="str">
        <f t="shared" si="48"/>
        <v>NITI</v>
      </c>
      <c r="O823" s="2"/>
      <c r="P823" s="3">
        <v>2050000</v>
      </c>
      <c r="Q823" s="3">
        <v>296000</v>
      </c>
      <c r="R823" s="3">
        <v>12.5</v>
      </c>
      <c r="S823" s="3" t="s">
        <v>173</v>
      </c>
      <c r="T823" s="2"/>
      <c r="U823" s="3" t="s">
        <v>173</v>
      </c>
      <c r="V823" s="2"/>
      <c r="W823" s="3" t="s">
        <v>173</v>
      </c>
      <c r="X823" s="2"/>
      <c r="Y823" s="3" t="s">
        <v>171</v>
      </c>
      <c r="Z823" s="3" t="s">
        <v>173</v>
      </c>
      <c r="AA823" s="3" t="s">
        <v>173</v>
      </c>
    </row>
    <row r="824" spans="1:27" ht="13.9" customHeight="1">
      <c r="A824" s="2" t="s">
        <v>1823</v>
      </c>
      <c r="B824" s="2" t="s">
        <v>1824</v>
      </c>
      <c r="C824" s="3" t="s">
        <v>170</v>
      </c>
      <c r="D824" s="3" t="s">
        <v>170</v>
      </c>
      <c r="E824" s="3" t="s">
        <v>170</v>
      </c>
      <c r="F824" s="3" t="s">
        <v>170</v>
      </c>
      <c r="G824" s="10">
        <v>2.09</v>
      </c>
      <c r="H824" s="17">
        <f t="shared" si="49"/>
        <v>2.1</v>
      </c>
      <c r="I824" s="3" t="s">
        <v>194</v>
      </c>
      <c r="J824" s="11">
        <v>69.5</v>
      </c>
      <c r="K824" s="18">
        <f t="shared" si="50"/>
        <v>70</v>
      </c>
      <c r="L824" s="16">
        <v>91.4</v>
      </c>
      <c r="M824" s="20">
        <f t="shared" si="51"/>
        <v>91</v>
      </c>
      <c r="N824" s="8">
        <f t="shared" si="48"/>
        <v>43.333333333333329</v>
      </c>
      <c r="O824" s="3" t="s">
        <v>694</v>
      </c>
      <c r="P824" s="3">
        <v>4490000</v>
      </c>
      <c r="Q824" s="3">
        <v>1120000</v>
      </c>
      <c r="R824" s="3">
        <v>12.5</v>
      </c>
      <c r="S824" s="3">
        <v>2.5</v>
      </c>
      <c r="T824" s="3" t="s">
        <v>183</v>
      </c>
      <c r="U824" s="3" t="s">
        <v>173</v>
      </c>
      <c r="V824" s="2"/>
      <c r="W824" s="3">
        <v>2E-3</v>
      </c>
      <c r="X824" s="3" t="s">
        <v>207</v>
      </c>
      <c r="Y824" s="3" t="s">
        <v>171</v>
      </c>
      <c r="Z824" s="3" t="s">
        <v>173</v>
      </c>
      <c r="AA824" s="3">
        <v>2.09</v>
      </c>
    </row>
    <row r="825" spans="1:27" ht="13.9" customHeight="1">
      <c r="A825" s="2" t="s">
        <v>1825</v>
      </c>
      <c r="B825" s="2" t="s">
        <v>1826</v>
      </c>
      <c r="C825" s="3" t="s">
        <v>170</v>
      </c>
      <c r="D825" s="3" t="s">
        <v>170</v>
      </c>
      <c r="E825" s="3" t="s">
        <v>170</v>
      </c>
      <c r="F825" s="3" t="s">
        <v>170</v>
      </c>
      <c r="G825" s="10">
        <v>5210</v>
      </c>
      <c r="H825" s="17">
        <f t="shared" si="49"/>
        <v>5200</v>
      </c>
      <c r="I825" s="3" t="s">
        <v>194</v>
      </c>
      <c r="J825" s="11">
        <v>174000</v>
      </c>
      <c r="K825" s="18">
        <f t="shared" si="50"/>
        <v>170000</v>
      </c>
      <c r="L825" s="16">
        <v>12700</v>
      </c>
      <c r="M825" s="20">
        <f t="shared" si="51"/>
        <v>13000</v>
      </c>
      <c r="N825" s="8">
        <f t="shared" si="48"/>
        <v>2.5</v>
      </c>
      <c r="O825" s="3" t="s">
        <v>597</v>
      </c>
      <c r="P825" s="3">
        <v>890000000</v>
      </c>
      <c r="Q825" s="3">
        <v>530000000</v>
      </c>
      <c r="R825" s="3">
        <v>12.5</v>
      </c>
      <c r="S825" s="3">
        <v>8</v>
      </c>
      <c r="T825" s="3" t="s">
        <v>183</v>
      </c>
      <c r="U825" s="3" t="s">
        <v>173</v>
      </c>
      <c r="V825" s="2"/>
      <c r="W825" s="3">
        <v>5</v>
      </c>
      <c r="X825" s="3" t="s">
        <v>184</v>
      </c>
      <c r="Y825" s="3" t="s">
        <v>171</v>
      </c>
      <c r="Z825" s="3" t="s">
        <v>173</v>
      </c>
      <c r="AA825" s="3">
        <v>5210</v>
      </c>
    </row>
    <row r="826" spans="1:27" ht="13.9" customHeight="1">
      <c r="A826" s="2" t="s">
        <v>1827</v>
      </c>
      <c r="B826" s="2" t="s">
        <v>1828</v>
      </c>
      <c r="C826" s="3" t="s">
        <v>170</v>
      </c>
      <c r="D826" s="3" t="s">
        <v>170</v>
      </c>
      <c r="E826" s="3" t="s">
        <v>170</v>
      </c>
      <c r="F826" s="3" t="s">
        <v>170</v>
      </c>
      <c r="G826" s="10">
        <v>0.17499999999999999</v>
      </c>
      <c r="H826" s="17">
        <f t="shared" si="49"/>
        <v>0.18</v>
      </c>
      <c r="I826" s="3" t="s">
        <v>181</v>
      </c>
      <c r="J826" s="11">
        <v>5.85</v>
      </c>
      <c r="K826" s="18">
        <f t="shared" si="50"/>
        <v>5.9</v>
      </c>
      <c r="L826" s="16">
        <v>10.1</v>
      </c>
      <c r="M826" s="20">
        <f t="shared" si="51"/>
        <v>10</v>
      </c>
      <c r="N826" s="8">
        <f t="shared" si="48"/>
        <v>55.555555555555557</v>
      </c>
      <c r="O826" s="3" t="s">
        <v>703</v>
      </c>
      <c r="P826" s="3">
        <v>165000000</v>
      </c>
      <c r="Q826" s="3">
        <v>79600000</v>
      </c>
      <c r="R826" s="3">
        <v>12.5</v>
      </c>
      <c r="S826" s="3">
        <v>6</v>
      </c>
      <c r="T826" s="3" t="s">
        <v>183</v>
      </c>
      <c r="U826" s="3">
        <v>1.5999999999999999E-5</v>
      </c>
      <c r="V826" s="3" t="s">
        <v>184</v>
      </c>
      <c r="W826" s="3">
        <v>2.0000000000000001E-4</v>
      </c>
      <c r="X826" s="3" t="s">
        <v>191</v>
      </c>
      <c r="Y826" s="3" t="s">
        <v>171</v>
      </c>
      <c r="Z826" s="3">
        <v>0.17499999999999999</v>
      </c>
      <c r="AA826" s="3">
        <v>0.20899999999999999</v>
      </c>
    </row>
    <row r="827" spans="1:27" ht="13.9" customHeight="1">
      <c r="A827" s="2" t="s">
        <v>1829</v>
      </c>
      <c r="B827" s="2" t="s">
        <v>1830</v>
      </c>
      <c r="C827" s="3" t="s">
        <v>170</v>
      </c>
      <c r="D827" s="3" t="s">
        <v>170</v>
      </c>
      <c r="E827" s="3" t="s">
        <v>170</v>
      </c>
      <c r="F827" s="3" t="s">
        <v>170</v>
      </c>
      <c r="G827" s="10">
        <v>0.47799999999999998</v>
      </c>
      <c r="H827" s="17">
        <f t="shared" si="49"/>
        <v>0.48</v>
      </c>
      <c r="I827" s="3" t="s">
        <v>181</v>
      </c>
      <c r="J827" s="11">
        <v>15.9</v>
      </c>
      <c r="K827" s="18">
        <f t="shared" si="50"/>
        <v>16</v>
      </c>
      <c r="L827" s="16">
        <v>2.11</v>
      </c>
      <c r="M827" s="20">
        <f t="shared" si="51"/>
        <v>2.1</v>
      </c>
      <c r="N827" s="8">
        <f t="shared" si="48"/>
        <v>4.375</v>
      </c>
      <c r="O827" s="3" t="s">
        <v>329</v>
      </c>
      <c r="P827" s="3">
        <v>488000000</v>
      </c>
      <c r="Q827" s="3">
        <v>290000000</v>
      </c>
      <c r="R827" s="3">
        <v>12.5</v>
      </c>
      <c r="S827" s="3">
        <v>8</v>
      </c>
      <c r="T827" s="3" t="s">
        <v>183</v>
      </c>
      <c r="U827" s="3">
        <v>4.0999999999999997E-6</v>
      </c>
      <c r="V827" s="3" t="s">
        <v>184</v>
      </c>
      <c r="W827" s="3">
        <v>2E-3</v>
      </c>
      <c r="X827" s="3" t="s">
        <v>184</v>
      </c>
      <c r="Y827" s="3" t="s">
        <v>204</v>
      </c>
      <c r="Z827" s="3">
        <v>0.47799999999999998</v>
      </c>
      <c r="AA827" s="3">
        <v>2.09</v>
      </c>
    </row>
    <row r="828" spans="1:27" ht="13.9" customHeight="1">
      <c r="A828" s="2" t="s">
        <v>1831</v>
      </c>
      <c r="B828" s="2" t="s">
        <v>1832</v>
      </c>
      <c r="C828" s="3" t="s">
        <v>170</v>
      </c>
      <c r="D828" s="3" t="s">
        <v>171</v>
      </c>
      <c r="E828" s="4" t="s">
        <v>172</v>
      </c>
      <c r="F828" s="4" t="s">
        <v>172</v>
      </c>
      <c r="G828" s="10" t="s">
        <v>173</v>
      </c>
      <c r="H828" s="17" t="str">
        <f t="shared" si="49"/>
        <v>NITI</v>
      </c>
      <c r="I828" s="2"/>
      <c r="J828" s="11" t="s">
        <v>173</v>
      </c>
      <c r="K828" s="18" t="str">
        <f t="shared" si="50"/>
        <v>NITI</v>
      </c>
      <c r="L828" s="16" t="s">
        <v>173</v>
      </c>
      <c r="M828" s="20" t="str">
        <f t="shared" si="51"/>
        <v>NITI</v>
      </c>
      <c r="N828" s="8" t="str">
        <f t="shared" si="48"/>
        <v>NITI</v>
      </c>
      <c r="O828" s="2"/>
      <c r="P828" s="3">
        <v>5930000000</v>
      </c>
      <c r="Q828" s="3">
        <v>2890000000</v>
      </c>
      <c r="R828" s="3">
        <v>12.5</v>
      </c>
      <c r="S828" s="3" t="s">
        <v>173</v>
      </c>
      <c r="T828" s="2"/>
      <c r="U828" s="3" t="s">
        <v>173</v>
      </c>
      <c r="V828" s="2"/>
      <c r="W828" s="3" t="s">
        <v>173</v>
      </c>
      <c r="X828" s="2"/>
      <c r="Y828" s="3" t="s">
        <v>171</v>
      </c>
      <c r="Z828" s="3" t="s">
        <v>173</v>
      </c>
      <c r="AA828" s="3" t="s">
        <v>173</v>
      </c>
    </row>
    <row r="829" spans="1:27" ht="13.9" customHeight="1">
      <c r="A829" s="2" t="s">
        <v>1833</v>
      </c>
      <c r="B829" s="2" t="s">
        <v>1834</v>
      </c>
      <c r="C829" s="3" t="s">
        <v>171</v>
      </c>
      <c r="D829" s="3" t="s">
        <v>171</v>
      </c>
      <c r="E829" s="4" t="s">
        <v>178</v>
      </c>
      <c r="F829" s="4" t="s">
        <v>178</v>
      </c>
      <c r="G829" s="10" t="s">
        <v>173</v>
      </c>
      <c r="H829" s="17" t="str">
        <f t="shared" si="49"/>
        <v>NITI</v>
      </c>
      <c r="I829" s="2"/>
      <c r="J829" s="11" t="s">
        <v>173</v>
      </c>
      <c r="K829" s="18" t="str">
        <f t="shared" si="50"/>
        <v>NITI, NV</v>
      </c>
      <c r="L829" s="16" t="s">
        <v>173</v>
      </c>
      <c r="M829" s="20" t="str">
        <f t="shared" si="51"/>
        <v>NITI, NV</v>
      </c>
      <c r="N829" s="8" t="str">
        <f t="shared" si="48"/>
        <v>NITI, NV</v>
      </c>
      <c r="O829" s="2"/>
      <c r="P829" s="3">
        <v>79600</v>
      </c>
      <c r="Q829" s="3">
        <v>29600</v>
      </c>
      <c r="R829" s="3">
        <v>12.5</v>
      </c>
      <c r="S829" s="3" t="s">
        <v>173</v>
      </c>
      <c r="T829" s="2"/>
      <c r="U829" s="3" t="s">
        <v>173</v>
      </c>
      <c r="V829" s="2"/>
      <c r="W829" s="3" t="s">
        <v>173</v>
      </c>
      <c r="X829" s="2"/>
      <c r="Y829" s="3" t="s">
        <v>171</v>
      </c>
      <c r="Z829" s="3" t="s">
        <v>173</v>
      </c>
      <c r="AA829" s="3" t="s">
        <v>173</v>
      </c>
    </row>
    <row r="830" spans="1:27" ht="13.9" customHeight="1">
      <c r="A830" s="2" t="s">
        <v>1835</v>
      </c>
      <c r="B830" s="2" t="s">
        <v>1836</v>
      </c>
      <c r="C830" s="3" t="s">
        <v>171</v>
      </c>
      <c r="D830" s="3" t="s">
        <v>170</v>
      </c>
      <c r="E830" s="4" t="s">
        <v>178</v>
      </c>
      <c r="F830" s="4" t="s">
        <v>178</v>
      </c>
      <c r="G830" s="10">
        <v>0.90600000000000003</v>
      </c>
      <c r="H830" s="17">
        <f t="shared" si="49"/>
        <v>0.91</v>
      </c>
      <c r="I830" s="2"/>
      <c r="J830" s="11" t="s">
        <v>173</v>
      </c>
      <c r="K830" s="18" t="str">
        <f t="shared" si="50"/>
        <v>NV</v>
      </c>
      <c r="L830" s="16" t="s">
        <v>173</v>
      </c>
      <c r="M830" s="20" t="str">
        <f t="shared" si="51"/>
        <v>NV</v>
      </c>
      <c r="N830" s="8" t="str">
        <f t="shared" si="48"/>
        <v>NV</v>
      </c>
      <c r="O830" s="2"/>
      <c r="P830" s="3">
        <v>85000</v>
      </c>
      <c r="Q830" s="3">
        <v>31700</v>
      </c>
      <c r="R830" s="3">
        <v>12.5</v>
      </c>
      <c r="S830" s="3" t="s">
        <v>173</v>
      </c>
      <c r="T830" s="2"/>
      <c r="U830" s="3">
        <v>3.1E-6</v>
      </c>
      <c r="V830" s="3" t="s">
        <v>184</v>
      </c>
      <c r="W830" s="3" t="s">
        <v>173</v>
      </c>
      <c r="X830" s="2"/>
      <c r="Y830" s="3" t="s">
        <v>171</v>
      </c>
      <c r="Z830" s="3">
        <v>0.90600000000000003</v>
      </c>
      <c r="AA830" s="3" t="s">
        <v>173</v>
      </c>
    </row>
    <row r="831" spans="1:27" ht="13.9" customHeight="1">
      <c r="A831" s="2" t="s">
        <v>1837</v>
      </c>
      <c r="B831" s="2" t="s">
        <v>1838</v>
      </c>
      <c r="C831" s="3" t="s">
        <v>171</v>
      </c>
      <c r="D831" s="3" t="s">
        <v>171</v>
      </c>
      <c r="E831" s="4" t="s">
        <v>178</v>
      </c>
      <c r="F831" s="4" t="s">
        <v>178</v>
      </c>
      <c r="G831" s="10" t="s">
        <v>173</v>
      </c>
      <c r="H831" s="17" t="str">
        <f t="shared" si="49"/>
        <v>NITI</v>
      </c>
      <c r="I831" s="2"/>
      <c r="J831" s="11" t="s">
        <v>173</v>
      </c>
      <c r="K831" s="18" t="str">
        <f t="shared" si="50"/>
        <v>NITI, NV</v>
      </c>
      <c r="L831" s="16" t="s">
        <v>173</v>
      </c>
      <c r="M831" s="20" t="str">
        <f t="shared" si="51"/>
        <v>NITI, NV</v>
      </c>
      <c r="N831" s="8" t="str">
        <f t="shared" si="48"/>
        <v>NITI, NV</v>
      </c>
      <c r="O831" s="2"/>
      <c r="P831" s="3">
        <v>515</v>
      </c>
      <c r="Q831" s="3">
        <v>98.7</v>
      </c>
      <c r="R831" s="3">
        <v>12.5</v>
      </c>
      <c r="S831" s="3" t="s">
        <v>173</v>
      </c>
      <c r="T831" s="2"/>
      <c r="U831" s="3" t="s">
        <v>173</v>
      </c>
      <c r="V831" s="2"/>
      <c r="W831" s="3" t="s">
        <v>173</v>
      </c>
      <c r="X831" s="2"/>
      <c r="Y831" s="3" t="s">
        <v>171</v>
      </c>
      <c r="Z831" s="3" t="s">
        <v>173</v>
      </c>
      <c r="AA831" s="3" t="s">
        <v>173</v>
      </c>
    </row>
    <row r="832" spans="1:27" ht="13.9" customHeight="1">
      <c r="A832" s="2" t="s">
        <v>1839</v>
      </c>
      <c r="B832" s="2" t="s">
        <v>1840</v>
      </c>
      <c r="C832" s="3" t="s">
        <v>171</v>
      </c>
      <c r="D832" s="3" t="s">
        <v>171</v>
      </c>
      <c r="E832" s="4" t="s">
        <v>178</v>
      </c>
      <c r="F832" s="4" t="s">
        <v>178</v>
      </c>
      <c r="G832" s="10" t="s">
        <v>173</v>
      </c>
      <c r="H832" s="17" t="str">
        <f t="shared" si="49"/>
        <v>NITI</v>
      </c>
      <c r="I832" s="2"/>
      <c r="J832" s="11" t="s">
        <v>173</v>
      </c>
      <c r="K832" s="18" t="str">
        <f t="shared" si="50"/>
        <v>NITI, NV</v>
      </c>
      <c r="L832" s="16" t="s">
        <v>173</v>
      </c>
      <c r="M832" s="20" t="str">
        <f t="shared" si="51"/>
        <v>NITI, NV</v>
      </c>
      <c r="N832" s="8" t="str">
        <f t="shared" si="48"/>
        <v>NITI, NV</v>
      </c>
      <c r="O832" s="2"/>
      <c r="P832" s="3">
        <v>145</v>
      </c>
      <c r="Q832" s="3">
        <v>26.3</v>
      </c>
      <c r="R832" s="3">
        <v>12.5</v>
      </c>
      <c r="S832" s="3" t="s">
        <v>173</v>
      </c>
      <c r="T832" s="2"/>
      <c r="U832" s="3" t="s">
        <v>173</v>
      </c>
      <c r="V832" s="2"/>
      <c r="W832" s="3" t="s">
        <v>173</v>
      </c>
      <c r="X832" s="2"/>
      <c r="Y832" s="3" t="s">
        <v>171</v>
      </c>
      <c r="Z832" s="3" t="s">
        <v>173</v>
      </c>
      <c r="AA832" s="3" t="s">
        <v>173</v>
      </c>
    </row>
    <row r="833" spans="1:27" ht="13.9" customHeight="1">
      <c r="A833" s="2" t="s">
        <v>1841</v>
      </c>
      <c r="B833" s="2" t="s">
        <v>1842</v>
      </c>
      <c r="C833" s="3" t="s">
        <v>170</v>
      </c>
      <c r="D833" s="3" t="s">
        <v>171</v>
      </c>
      <c r="E833" s="4" t="s">
        <v>172</v>
      </c>
      <c r="F833" s="4" t="s">
        <v>172</v>
      </c>
      <c r="G833" s="10" t="s">
        <v>173</v>
      </c>
      <c r="H833" s="17" t="str">
        <f t="shared" si="49"/>
        <v>NITI</v>
      </c>
      <c r="I833" s="2"/>
      <c r="J833" s="11" t="s">
        <v>173</v>
      </c>
      <c r="K833" s="18" t="str">
        <f t="shared" si="50"/>
        <v>NITI</v>
      </c>
      <c r="L833" s="16" t="s">
        <v>173</v>
      </c>
      <c r="M833" s="20" t="str">
        <f t="shared" si="51"/>
        <v>NITI</v>
      </c>
      <c r="N833" s="8" t="str">
        <f t="shared" si="48"/>
        <v>NITI</v>
      </c>
      <c r="O833" s="2"/>
      <c r="P833" s="3">
        <v>24600000</v>
      </c>
      <c r="Q833" s="3">
        <v>12400000</v>
      </c>
      <c r="R833" s="3">
        <v>12.5</v>
      </c>
      <c r="S833" s="3" t="s">
        <v>173</v>
      </c>
      <c r="T833" s="2"/>
      <c r="U833" s="3" t="s">
        <v>173</v>
      </c>
      <c r="V833" s="2"/>
      <c r="W833" s="3" t="s">
        <v>173</v>
      </c>
      <c r="X833" s="2"/>
      <c r="Y833" s="3" t="s">
        <v>171</v>
      </c>
      <c r="Z833" s="3" t="s">
        <v>173</v>
      </c>
      <c r="AA833" s="3" t="s">
        <v>173</v>
      </c>
    </row>
    <row r="834" spans="1:27" ht="13.9" customHeight="1">
      <c r="A834" s="2" t="s">
        <v>1843</v>
      </c>
      <c r="B834" s="2" t="s">
        <v>1844</v>
      </c>
      <c r="C834" s="3" t="s">
        <v>170</v>
      </c>
      <c r="D834" s="3" t="s">
        <v>170</v>
      </c>
      <c r="E834" s="3" t="s">
        <v>170</v>
      </c>
      <c r="F834" s="3" t="s">
        <v>170</v>
      </c>
      <c r="G834" s="10">
        <v>0.313</v>
      </c>
      <c r="H834" s="17">
        <f t="shared" si="49"/>
        <v>0.31</v>
      </c>
      <c r="I834" s="3" t="s">
        <v>194</v>
      </c>
      <c r="J834" s="11">
        <v>10.4</v>
      </c>
      <c r="K834" s="18">
        <f t="shared" si="50"/>
        <v>10</v>
      </c>
      <c r="L834" s="16">
        <v>47.1</v>
      </c>
      <c r="M834" s="20">
        <f t="shared" si="51"/>
        <v>47</v>
      </c>
      <c r="N834" s="8">
        <f t="shared" si="48"/>
        <v>151.61290322580646</v>
      </c>
      <c r="O834" s="3" t="s">
        <v>182</v>
      </c>
      <c r="P834" s="3">
        <v>29300000</v>
      </c>
      <c r="Q834" s="3">
        <v>11600000</v>
      </c>
      <c r="R834" s="3">
        <v>12.5</v>
      </c>
      <c r="S834" s="3">
        <v>3.2</v>
      </c>
      <c r="T834" s="3" t="s">
        <v>183</v>
      </c>
      <c r="U834" s="3" t="s">
        <v>173</v>
      </c>
      <c r="V834" s="2"/>
      <c r="W834" s="3">
        <v>2.9999999999999997E-4</v>
      </c>
      <c r="X834" s="3" t="s">
        <v>184</v>
      </c>
      <c r="Y834" s="3" t="s">
        <v>204</v>
      </c>
      <c r="Z834" s="3" t="s">
        <v>173</v>
      </c>
      <c r="AA834" s="3">
        <v>0.313</v>
      </c>
    </row>
    <row r="835" spans="1:27" ht="13.9" customHeight="1">
      <c r="A835" s="2" t="s">
        <v>1845</v>
      </c>
      <c r="B835" s="2" t="s">
        <v>1846</v>
      </c>
      <c r="C835" s="3" t="s">
        <v>170</v>
      </c>
      <c r="D835" s="3" t="s">
        <v>170</v>
      </c>
      <c r="E835" s="3" t="s">
        <v>170</v>
      </c>
      <c r="F835" s="3" t="s">
        <v>170</v>
      </c>
      <c r="G835" s="10">
        <v>0.313</v>
      </c>
      <c r="H835" s="17">
        <f t="shared" si="49"/>
        <v>0.31</v>
      </c>
      <c r="I835" s="3" t="s">
        <v>194</v>
      </c>
      <c r="J835" s="11">
        <v>10.4</v>
      </c>
      <c r="K835" s="18">
        <f t="shared" si="50"/>
        <v>10</v>
      </c>
      <c r="L835" s="16">
        <v>0.89</v>
      </c>
      <c r="M835" s="20">
        <f t="shared" si="51"/>
        <v>0.89</v>
      </c>
      <c r="N835" s="8">
        <f t="shared" si="48"/>
        <v>2.870967741935484</v>
      </c>
      <c r="O835" s="3" t="s">
        <v>182</v>
      </c>
      <c r="P835" s="3">
        <v>34400000</v>
      </c>
      <c r="Q835" s="3">
        <v>117000000</v>
      </c>
      <c r="R835" s="3">
        <v>12.5</v>
      </c>
      <c r="S835" s="3" t="s">
        <v>173</v>
      </c>
      <c r="T835" s="2"/>
      <c r="U835" s="3" t="s">
        <v>173</v>
      </c>
      <c r="V835" s="2"/>
      <c r="W835" s="3">
        <v>2.9999999999999997E-4</v>
      </c>
      <c r="X835" s="3" t="s">
        <v>207</v>
      </c>
      <c r="Y835" s="3" t="s">
        <v>171</v>
      </c>
      <c r="Z835" s="3" t="s">
        <v>173</v>
      </c>
      <c r="AA835" s="3">
        <v>0.313</v>
      </c>
    </row>
    <row r="836" spans="1:27" ht="13.9" customHeight="1">
      <c r="A836" s="2" t="s">
        <v>1847</v>
      </c>
      <c r="B836" s="2" t="s">
        <v>1848</v>
      </c>
      <c r="C836" s="3" t="s">
        <v>171</v>
      </c>
      <c r="D836" s="3" t="s">
        <v>171</v>
      </c>
      <c r="E836" s="4" t="s">
        <v>178</v>
      </c>
      <c r="F836" s="4" t="s">
        <v>178</v>
      </c>
      <c r="G836" s="10" t="s">
        <v>173</v>
      </c>
      <c r="H836" s="17" t="str">
        <f t="shared" si="49"/>
        <v>NITI</v>
      </c>
      <c r="I836" s="2"/>
      <c r="J836" s="11" t="s">
        <v>173</v>
      </c>
      <c r="K836" s="18" t="str">
        <f t="shared" si="50"/>
        <v>NITI, NV</v>
      </c>
      <c r="L836" s="16" t="s">
        <v>173</v>
      </c>
      <c r="M836" s="20" t="str">
        <f t="shared" si="51"/>
        <v>NITI, NV</v>
      </c>
      <c r="N836" s="8" t="str">
        <f t="shared" si="48"/>
        <v>NITI, NV</v>
      </c>
      <c r="O836" s="2"/>
      <c r="P836" s="3">
        <v>11.9</v>
      </c>
      <c r="Q836" s="3">
        <v>3.67</v>
      </c>
      <c r="R836" s="3">
        <v>12.5</v>
      </c>
      <c r="S836" s="3" t="s">
        <v>173</v>
      </c>
      <c r="T836" s="2"/>
      <c r="U836" s="3" t="s">
        <v>173</v>
      </c>
      <c r="V836" s="2"/>
      <c r="W836" s="3" t="s">
        <v>173</v>
      </c>
      <c r="X836" s="2"/>
      <c r="Y836" s="3" t="s">
        <v>171</v>
      </c>
      <c r="Z836" s="3" t="s">
        <v>173</v>
      </c>
      <c r="AA836" s="3" t="s">
        <v>173</v>
      </c>
    </row>
    <row r="837" spans="1:27" ht="13.9" customHeight="1">
      <c r="A837" s="2" t="s">
        <v>1849</v>
      </c>
      <c r="B837" s="2" t="s">
        <v>1850</v>
      </c>
      <c r="C837" s="3" t="s">
        <v>171</v>
      </c>
      <c r="D837" s="3" t="s">
        <v>171</v>
      </c>
      <c r="E837" s="4" t="s">
        <v>178</v>
      </c>
      <c r="F837" s="4" t="s">
        <v>178</v>
      </c>
      <c r="G837" s="10" t="s">
        <v>173</v>
      </c>
      <c r="H837" s="17" t="str">
        <f t="shared" si="49"/>
        <v>NITI</v>
      </c>
      <c r="I837" s="2"/>
      <c r="J837" s="11" t="s">
        <v>173</v>
      </c>
      <c r="K837" s="18" t="str">
        <f t="shared" si="50"/>
        <v>NITI, NV</v>
      </c>
      <c r="L837" s="16" t="s">
        <v>173</v>
      </c>
      <c r="M837" s="20" t="str">
        <f t="shared" si="51"/>
        <v>NITI, NV</v>
      </c>
      <c r="N837" s="8" t="str">
        <f t="shared" ref="N837:N878" si="52">IF(ISNUMBER(M837)=TRUE, M837/H837, M837)</f>
        <v>NITI, NV</v>
      </c>
      <c r="O837" s="2"/>
      <c r="P837" s="3">
        <v>6720</v>
      </c>
      <c r="Q837" s="3">
        <v>19.100000000000001</v>
      </c>
      <c r="R837" s="3">
        <v>12.5</v>
      </c>
      <c r="S837" s="3" t="s">
        <v>173</v>
      </c>
      <c r="T837" s="2"/>
      <c r="U837" s="3" t="s">
        <v>173</v>
      </c>
      <c r="V837" s="2"/>
      <c r="W837" s="3" t="s">
        <v>173</v>
      </c>
      <c r="X837" s="2"/>
      <c r="Y837" s="3" t="s">
        <v>171</v>
      </c>
      <c r="Z837" s="3" t="s">
        <v>173</v>
      </c>
      <c r="AA837" s="3" t="s">
        <v>173</v>
      </c>
    </row>
    <row r="838" spans="1:27" ht="13.9" customHeight="1">
      <c r="A838" s="2" t="s">
        <v>1851</v>
      </c>
      <c r="B838" s="2" t="s">
        <v>1852</v>
      </c>
      <c r="C838" s="3" t="s">
        <v>170</v>
      </c>
      <c r="D838" s="3" t="s">
        <v>170</v>
      </c>
      <c r="E838" s="3" t="s">
        <v>170</v>
      </c>
      <c r="F838" s="3" t="s">
        <v>170</v>
      </c>
      <c r="G838" s="10">
        <v>7.3</v>
      </c>
      <c r="H838" s="17">
        <f t="shared" ref="H838:H878" si="53">IF(ISNUMBER(G838),ROUND(G838,2-(1+INT(LOG10(G838)))),"NITI")</f>
        <v>7.3</v>
      </c>
      <c r="I838" s="3" t="s">
        <v>194</v>
      </c>
      <c r="J838" s="11">
        <v>243</v>
      </c>
      <c r="K838" s="18">
        <f t="shared" ref="K838:K878" si="54">IF(ISNUMBER(J838),ROUND(J838,2-(1+INT(LOG10(J838)))),IF(AND(NOT($C838="Yes"),$D838="No"), "NITI, NV",IF(AND($C838="Yes",$D838="No"),"NITI","NV")))</f>
        <v>240</v>
      </c>
      <c r="L838" s="16">
        <v>2160</v>
      </c>
      <c r="M838" s="20">
        <f t="shared" ref="M838:M878" si="55">IF(ISNUMBER(L838),ROUND(L838,2-(1+INT(LOG10(L838)))),IF(AND(NOT($C838="Yes"),$D838="No"), "NITI, NV",IF(AND($C838="Yes",$D838="No"),"NITI","NV")))</f>
        <v>2200</v>
      </c>
      <c r="N838" s="8">
        <f t="shared" si="52"/>
        <v>301.36986301369865</v>
      </c>
      <c r="O838" s="3" t="s">
        <v>182</v>
      </c>
      <c r="P838" s="3">
        <v>311000000</v>
      </c>
      <c r="Q838" s="3">
        <v>232000000</v>
      </c>
      <c r="R838" s="3">
        <v>12.5</v>
      </c>
      <c r="S838" s="3">
        <v>1.2</v>
      </c>
      <c r="T838" s="3" t="s">
        <v>183</v>
      </c>
      <c r="U838" s="3" t="s">
        <v>173</v>
      </c>
      <c r="V838" s="2"/>
      <c r="W838" s="3">
        <v>7.0000000000000001E-3</v>
      </c>
      <c r="X838" s="3" t="s">
        <v>184</v>
      </c>
      <c r="Y838" s="3" t="s">
        <v>171</v>
      </c>
      <c r="Z838" s="3" t="s">
        <v>173</v>
      </c>
      <c r="AA838" s="3">
        <v>7.3</v>
      </c>
    </row>
    <row r="839" spans="1:27" ht="13.9" customHeight="1">
      <c r="A839" s="2" t="s">
        <v>1853</v>
      </c>
      <c r="B839" s="2" t="s">
        <v>1854</v>
      </c>
      <c r="C839" s="3" t="s">
        <v>171</v>
      </c>
      <c r="D839" s="3" t="s">
        <v>171</v>
      </c>
      <c r="E839" s="4" t="s">
        <v>178</v>
      </c>
      <c r="F839" s="4" t="s">
        <v>178</v>
      </c>
      <c r="G839" s="10" t="s">
        <v>173</v>
      </c>
      <c r="H839" s="17" t="str">
        <f t="shared" si="53"/>
        <v>NITI</v>
      </c>
      <c r="I839" s="2"/>
      <c r="J839" s="11" t="s">
        <v>173</v>
      </c>
      <c r="K839" s="18" t="str">
        <f t="shared" si="54"/>
        <v>NITI, NV</v>
      </c>
      <c r="L839" s="16" t="s">
        <v>173</v>
      </c>
      <c r="M839" s="20" t="str">
        <f t="shared" si="55"/>
        <v>NITI, NV</v>
      </c>
      <c r="N839" s="8" t="str">
        <f t="shared" si="52"/>
        <v>NITI, NV</v>
      </c>
      <c r="O839" s="2"/>
      <c r="P839" s="3">
        <v>10700</v>
      </c>
      <c r="Q839" s="3">
        <v>232</v>
      </c>
      <c r="R839" s="3">
        <v>12.5</v>
      </c>
      <c r="S839" s="3">
        <v>0.9</v>
      </c>
      <c r="T839" s="3" t="s">
        <v>183</v>
      </c>
      <c r="U839" s="3" t="s">
        <v>173</v>
      </c>
      <c r="V839" s="2"/>
      <c r="W839" s="3" t="s">
        <v>173</v>
      </c>
      <c r="X839" s="2"/>
      <c r="Y839" s="3" t="s">
        <v>171</v>
      </c>
      <c r="Z839" s="3" t="s">
        <v>173</v>
      </c>
      <c r="AA839" s="3" t="s">
        <v>173</v>
      </c>
    </row>
    <row r="840" spans="1:27" ht="13.9" customHeight="1">
      <c r="A840" s="2" t="s">
        <v>1855</v>
      </c>
      <c r="B840" s="2" t="s">
        <v>1856</v>
      </c>
      <c r="C840" s="3" t="s">
        <v>170</v>
      </c>
      <c r="D840" s="3" t="s">
        <v>170</v>
      </c>
      <c r="E840" s="3" t="s">
        <v>170</v>
      </c>
      <c r="F840" s="3" t="s">
        <v>170</v>
      </c>
      <c r="G840" s="10">
        <v>20900</v>
      </c>
      <c r="H840" s="17">
        <f t="shared" si="53"/>
        <v>21000</v>
      </c>
      <c r="I840" s="3" t="s">
        <v>194</v>
      </c>
      <c r="J840" s="11">
        <v>695000</v>
      </c>
      <c r="K840" s="18">
        <f t="shared" si="54"/>
        <v>700000</v>
      </c>
      <c r="L840" s="16">
        <v>824</v>
      </c>
      <c r="M840" s="20">
        <f t="shared" si="55"/>
        <v>820</v>
      </c>
      <c r="N840" s="8">
        <f t="shared" si="52"/>
        <v>3.9047619047619046E-2</v>
      </c>
      <c r="O840" s="3" t="s">
        <v>182</v>
      </c>
      <c r="P840" s="3">
        <v>43100000000</v>
      </c>
      <c r="Q840" s="3">
        <v>19300000000</v>
      </c>
      <c r="R840" s="3">
        <v>12.5</v>
      </c>
      <c r="S840" s="3" t="s">
        <v>173</v>
      </c>
      <c r="T840" s="2"/>
      <c r="U840" s="3" t="s">
        <v>173</v>
      </c>
      <c r="V840" s="2"/>
      <c r="W840" s="3">
        <v>20</v>
      </c>
      <c r="X840" s="3" t="s">
        <v>207</v>
      </c>
      <c r="Y840" s="3" t="s">
        <v>171</v>
      </c>
      <c r="Z840" s="3" t="s">
        <v>173</v>
      </c>
      <c r="AA840" s="3">
        <v>20900</v>
      </c>
    </row>
    <row r="841" spans="1:27" ht="13.9" customHeight="1">
      <c r="A841" s="2" t="s">
        <v>1857</v>
      </c>
      <c r="B841" s="2" t="s">
        <v>1858</v>
      </c>
      <c r="C841" s="3" t="s">
        <v>170</v>
      </c>
      <c r="D841" s="3" t="s">
        <v>171</v>
      </c>
      <c r="E841" s="4" t="s">
        <v>172</v>
      </c>
      <c r="F841" s="4" t="s">
        <v>172</v>
      </c>
      <c r="G841" s="10" t="s">
        <v>173</v>
      </c>
      <c r="H841" s="17" t="str">
        <f t="shared" si="53"/>
        <v>NITI</v>
      </c>
      <c r="I841" s="2"/>
      <c r="J841" s="11" t="s">
        <v>173</v>
      </c>
      <c r="K841" s="18" t="str">
        <f t="shared" si="54"/>
        <v>NITI</v>
      </c>
      <c r="L841" s="16" t="s">
        <v>173</v>
      </c>
      <c r="M841" s="20" t="str">
        <f t="shared" si="55"/>
        <v>NITI</v>
      </c>
      <c r="N841" s="8" t="str">
        <f t="shared" si="52"/>
        <v>NITI</v>
      </c>
      <c r="O841" s="2"/>
      <c r="P841" s="3">
        <v>826</v>
      </c>
      <c r="Q841" s="3">
        <v>775</v>
      </c>
      <c r="R841" s="3">
        <v>12.5</v>
      </c>
      <c r="S841" s="3" t="s">
        <v>173</v>
      </c>
      <c r="T841" s="2"/>
      <c r="U841" s="3" t="s">
        <v>173</v>
      </c>
      <c r="V841" s="2"/>
      <c r="W841" s="3" t="s">
        <v>173</v>
      </c>
      <c r="X841" s="2"/>
      <c r="Y841" s="3" t="s">
        <v>171</v>
      </c>
      <c r="Z841" s="3" t="s">
        <v>173</v>
      </c>
      <c r="AA841" s="3" t="s">
        <v>173</v>
      </c>
    </row>
    <row r="842" spans="1:27" ht="13.9" customHeight="1">
      <c r="A842" s="2" t="s">
        <v>1859</v>
      </c>
      <c r="B842" s="2" t="s">
        <v>1860</v>
      </c>
      <c r="C842" s="3" t="s">
        <v>171</v>
      </c>
      <c r="D842" s="3" t="s">
        <v>171</v>
      </c>
      <c r="E842" s="4" t="s">
        <v>178</v>
      </c>
      <c r="F842" s="4" t="s">
        <v>178</v>
      </c>
      <c r="G842" s="10" t="s">
        <v>173</v>
      </c>
      <c r="H842" s="17" t="str">
        <f t="shared" si="53"/>
        <v>NITI</v>
      </c>
      <c r="I842" s="2"/>
      <c r="J842" s="11" t="s">
        <v>173</v>
      </c>
      <c r="K842" s="18" t="str">
        <f t="shared" si="54"/>
        <v>NITI, NV</v>
      </c>
      <c r="L842" s="16" t="s">
        <v>173</v>
      </c>
      <c r="M842" s="20" t="str">
        <f t="shared" si="55"/>
        <v>NITI, NV</v>
      </c>
      <c r="N842" s="8" t="str">
        <f t="shared" si="52"/>
        <v>NITI, NV</v>
      </c>
      <c r="O842" s="2"/>
      <c r="P842" s="3">
        <v>6400000</v>
      </c>
      <c r="Q842" s="3">
        <v>61100</v>
      </c>
      <c r="R842" s="3">
        <v>12.5</v>
      </c>
      <c r="S842" s="3">
        <v>2.2000000000000002</v>
      </c>
      <c r="T842" s="3" t="s">
        <v>174</v>
      </c>
      <c r="U842" s="3" t="s">
        <v>173</v>
      </c>
      <c r="V842" s="2"/>
      <c r="W842" s="3" t="s">
        <v>173</v>
      </c>
      <c r="X842" s="2"/>
      <c r="Y842" s="3" t="s">
        <v>171</v>
      </c>
      <c r="Z842" s="3" t="s">
        <v>173</v>
      </c>
      <c r="AA842" s="3" t="s">
        <v>173</v>
      </c>
    </row>
    <row r="843" spans="1:27" ht="13.9" customHeight="1">
      <c r="A843" s="2" t="s">
        <v>1861</v>
      </c>
      <c r="B843" s="2" t="s">
        <v>1862</v>
      </c>
      <c r="C843" s="3" t="s">
        <v>170</v>
      </c>
      <c r="D843" s="3" t="s">
        <v>170</v>
      </c>
      <c r="E843" s="3" t="s">
        <v>170</v>
      </c>
      <c r="F843" s="3" t="s">
        <v>170</v>
      </c>
      <c r="G843" s="10">
        <v>62.6</v>
      </c>
      <c r="H843" s="17">
        <f t="shared" si="53"/>
        <v>63</v>
      </c>
      <c r="I843" s="3" t="s">
        <v>194</v>
      </c>
      <c r="J843" s="11">
        <v>2090</v>
      </c>
      <c r="K843" s="18">
        <f t="shared" si="54"/>
        <v>2100</v>
      </c>
      <c r="L843" s="16">
        <v>986</v>
      </c>
      <c r="M843" s="20">
        <f t="shared" si="55"/>
        <v>990</v>
      </c>
      <c r="N843" s="8">
        <f t="shared" si="52"/>
        <v>15.714285714285714</v>
      </c>
      <c r="O843" s="3" t="s">
        <v>182</v>
      </c>
      <c r="P843" s="3">
        <v>10900000</v>
      </c>
      <c r="Q843" s="3">
        <v>4770000</v>
      </c>
      <c r="R843" s="3">
        <v>12.5</v>
      </c>
      <c r="S843" s="3">
        <v>0.8</v>
      </c>
      <c r="T843" s="3" t="s">
        <v>183</v>
      </c>
      <c r="U843" s="3" t="s">
        <v>173</v>
      </c>
      <c r="V843" s="2"/>
      <c r="W843" s="3">
        <v>0.06</v>
      </c>
      <c r="X843" s="3" t="s">
        <v>184</v>
      </c>
      <c r="Y843" s="3" t="s">
        <v>171</v>
      </c>
      <c r="Z843" s="3" t="s">
        <v>173</v>
      </c>
      <c r="AA843" s="3">
        <v>62.6</v>
      </c>
    </row>
    <row r="844" spans="1:27" ht="13.9" customHeight="1">
      <c r="A844" s="2" t="s">
        <v>1863</v>
      </c>
      <c r="B844" s="2" t="s">
        <v>1864</v>
      </c>
      <c r="C844" s="3" t="s">
        <v>170</v>
      </c>
      <c r="D844" s="3" t="s">
        <v>170</v>
      </c>
      <c r="E844" s="3" t="s">
        <v>170</v>
      </c>
      <c r="F844" s="3" t="s">
        <v>170</v>
      </c>
      <c r="G844" s="10">
        <v>62.6</v>
      </c>
      <c r="H844" s="17">
        <f t="shared" si="53"/>
        <v>63</v>
      </c>
      <c r="I844" s="3" t="s">
        <v>194</v>
      </c>
      <c r="J844" s="11">
        <v>2090</v>
      </c>
      <c r="K844" s="18">
        <f t="shared" si="54"/>
        <v>2100</v>
      </c>
      <c r="L844" s="16">
        <v>564</v>
      </c>
      <c r="M844" s="20">
        <f t="shared" si="55"/>
        <v>560</v>
      </c>
      <c r="N844" s="8">
        <f t="shared" si="52"/>
        <v>8.8888888888888893</v>
      </c>
      <c r="O844" s="3" t="s">
        <v>182</v>
      </c>
      <c r="P844" s="3">
        <v>13600000</v>
      </c>
      <c r="Q844" s="3">
        <v>6330000</v>
      </c>
      <c r="R844" s="3">
        <v>12.5</v>
      </c>
      <c r="S844" s="3">
        <v>0.9</v>
      </c>
      <c r="T844" s="3" t="s">
        <v>183</v>
      </c>
      <c r="U844" s="3" t="s">
        <v>173</v>
      </c>
      <c r="V844" s="2"/>
      <c r="W844" s="3">
        <v>0.06</v>
      </c>
      <c r="X844" s="3" t="s">
        <v>184</v>
      </c>
      <c r="Y844" s="3" t="s">
        <v>171</v>
      </c>
      <c r="Z844" s="3" t="s">
        <v>173</v>
      </c>
      <c r="AA844" s="3">
        <v>62.6</v>
      </c>
    </row>
    <row r="845" spans="1:27" ht="13.9" customHeight="1">
      <c r="A845" s="2" t="s">
        <v>1865</v>
      </c>
      <c r="B845" s="2" t="s">
        <v>1866</v>
      </c>
      <c r="C845" s="3" t="s">
        <v>170</v>
      </c>
      <c r="D845" s="3" t="s">
        <v>170</v>
      </c>
      <c r="E845" s="3" t="s">
        <v>170</v>
      </c>
      <c r="F845" s="3" t="s">
        <v>170</v>
      </c>
      <c r="G845" s="10">
        <v>62.6</v>
      </c>
      <c r="H845" s="17">
        <f t="shared" si="53"/>
        <v>63</v>
      </c>
      <c r="I845" s="3" t="s">
        <v>194</v>
      </c>
      <c r="J845" s="11">
        <v>2090</v>
      </c>
      <c r="K845" s="18">
        <f t="shared" si="54"/>
        <v>2100</v>
      </c>
      <c r="L845" s="16">
        <v>395</v>
      </c>
      <c r="M845" s="20">
        <f t="shared" si="55"/>
        <v>400</v>
      </c>
      <c r="N845" s="8">
        <f t="shared" si="52"/>
        <v>6.3492063492063489</v>
      </c>
      <c r="O845" s="3" t="s">
        <v>182</v>
      </c>
      <c r="P845" s="3">
        <v>16000000</v>
      </c>
      <c r="Q845" s="3">
        <v>7630000</v>
      </c>
      <c r="R845" s="3">
        <v>12.5</v>
      </c>
      <c r="S845" s="3">
        <v>1</v>
      </c>
      <c r="T845" s="3" t="s">
        <v>183</v>
      </c>
      <c r="U845" s="3" t="s">
        <v>173</v>
      </c>
      <c r="V845" s="2"/>
      <c r="W845" s="3">
        <v>0.06</v>
      </c>
      <c r="X845" s="3" t="s">
        <v>184</v>
      </c>
      <c r="Y845" s="3" t="s">
        <v>171</v>
      </c>
      <c r="Z845" s="3" t="s">
        <v>173</v>
      </c>
      <c r="AA845" s="3">
        <v>62.6</v>
      </c>
    </row>
    <row r="846" spans="1:27" ht="13.9" customHeight="1">
      <c r="A846" s="2" t="s">
        <v>1867</v>
      </c>
      <c r="B846" s="2" t="s">
        <v>1868</v>
      </c>
      <c r="C846" s="3" t="s">
        <v>170</v>
      </c>
      <c r="D846" s="3" t="s">
        <v>171</v>
      </c>
      <c r="E846" s="4" t="s">
        <v>172</v>
      </c>
      <c r="F846" s="4" t="s">
        <v>172</v>
      </c>
      <c r="G846" s="10" t="s">
        <v>173</v>
      </c>
      <c r="H846" s="17" t="str">
        <f t="shared" si="53"/>
        <v>NITI</v>
      </c>
      <c r="I846" s="2"/>
      <c r="J846" s="11" t="s">
        <v>173</v>
      </c>
      <c r="K846" s="18" t="str">
        <f t="shared" si="54"/>
        <v>NITI</v>
      </c>
      <c r="L846" s="16" t="s">
        <v>173</v>
      </c>
      <c r="M846" s="20" t="str">
        <f t="shared" si="55"/>
        <v>NITI</v>
      </c>
      <c r="N846" s="8" t="str">
        <f t="shared" si="52"/>
        <v>NITI</v>
      </c>
      <c r="O846" s="2"/>
      <c r="P846" s="3">
        <v>429000000</v>
      </c>
      <c r="Q846" s="3">
        <v>70500000</v>
      </c>
      <c r="R846" s="3">
        <v>12.5</v>
      </c>
      <c r="S846" s="3" t="s">
        <v>173</v>
      </c>
      <c r="T846" s="2"/>
      <c r="U846" s="3" t="s">
        <v>173</v>
      </c>
      <c r="V846" s="2"/>
      <c r="W846" s="3" t="s">
        <v>173</v>
      </c>
      <c r="X846" s="2"/>
      <c r="Y846" s="3" t="s">
        <v>171</v>
      </c>
      <c r="Z846" s="3" t="s">
        <v>173</v>
      </c>
      <c r="AA846" s="3" t="s">
        <v>173</v>
      </c>
    </row>
    <row r="847" spans="1:27" ht="13.9" customHeight="1">
      <c r="A847" s="2" t="s">
        <v>1869</v>
      </c>
      <c r="B847" s="2" t="s">
        <v>1870</v>
      </c>
      <c r="C847" s="3" t="s">
        <v>171</v>
      </c>
      <c r="D847" s="3" t="s">
        <v>171</v>
      </c>
      <c r="E847" s="4" t="s">
        <v>178</v>
      </c>
      <c r="F847" s="4" t="s">
        <v>178</v>
      </c>
      <c r="G847" s="10" t="s">
        <v>173</v>
      </c>
      <c r="H847" s="17" t="str">
        <f t="shared" si="53"/>
        <v>NITI</v>
      </c>
      <c r="I847" s="2"/>
      <c r="J847" s="11" t="s">
        <v>173</v>
      </c>
      <c r="K847" s="18" t="str">
        <f t="shared" si="54"/>
        <v>NITI, NV</v>
      </c>
      <c r="L847" s="16" t="s">
        <v>173</v>
      </c>
      <c r="M847" s="20" t="str">
        <f t="shared" si="55"/>
        <v>NITI, NV</v>
      </c>
      <c r="N847" s="8" t="str">
        <f t="shared" si="52"/>
        <v>NITI, NV</v>
      </c>
      <c r="O847" s="2"/>
      <c r="P847" s="3">
        <v>73.8</v>
      </c>
      <c r="Q847" s="3">
        <v>17.7</v>
      </c>
      <c r="R847" s="3">
        <v>12.5</v>
      </c>
      <c r="S847" s="3" t="s">
        <v>173</v>
      </c>
      <c r="T847" s="2"/>
      <c r="U847" s="3" t="s">
        <v>173</v>
      </c>
      <c r="V847" s="2"/>
      <c r="W847" s="3" t="s">
        <v>173</v>
      </c>
      <c r="X847" s="2"/>
      <c r="Y847" s="3" t="s">
        <v>171</v>
      </c>
      <c r="Z847" s="3" t="s">
        <v>173</v>
      </c>
      <c r="AA847" s="3" t="s">
        <v>173</v>
      </c>
    </row>
    <row r="848" spans="1:27" ht="13.9" customHeight="1">
      <c r="A848" s="2" t="s">
        <v>1871</v>
      </c>
      <c r="B848" s="2" t="s">
        <v>1872</v>
      </c>
      <c r="C848" s="3" t="s">
        <v>171</v>
      </c>
      <c r="D848" s="3" t="s">
        <v>171</v>
      </c>
      <c r="E848" s="4" t="s">
        <v>178</v>
      </c>
      <c r="F848" s="4" t="s">
        <v>178</v>
      </c>
      <c r="G848" s="10" t="s">
        <v>173</v>
      </c>
      <c r="H848" s="17" t="str">
        <f t="shared" si="53"/>
        <v>NITI</v>
      </c>
      <c r="I848" s="2"/>
      <c r="J848" s="11" t="s">
        <v>173</v>
      </c>
      <c r="K848" s="18" t="str">
        <f t="shared" si="54"/>
        <v>NITI, NV</v>
      </c>
      <c r="L848" s="16" t="s">
        <v>173</v>
      </c>
      <c r="M848" s="20" t="str">
        <f t="shared" si="55"/>
        <v>NITI, NV</v>
      </c>
      <c r="N848" s="8" t="str">
        <f t="shared" si="52"/>
        <v>NITI, NV</v>
      </c>
      <c r="O848" s="2"/>
      <c r="P848" s="3">
        <v>98</v>
      </c>
      <c r="Q848" s="3">
        <v>26.1</v>
      </c>
      <c r="R848" s="3">
        <v>12.5</v>
      </c>
      <c r="S848" s="3" t="s">
        <v>173</v>
      </c>
      <c r="T848" s="2"/>
      <c r="U848" s="3" t="s">
        <v>173</v>
      </c>
      <c r="V848" s="2"/>
      <c r="W848" s="3" t="s">
        <v>173</v>
      </c>
      <c r="X848" s="2"/>
      <c r="Y848" s="3" t="s">
        <v>171</v>
      </c>
      <c r="Z848" s="3" t="s">
        <v>173</v>
      </c>
      <c r="AA848" s="3" t="s">
        <v>173</v>
      </c>
    </row>
    <row r="849" spans="1:27" ht="13.9" customHeight="1">
      <c r="A849" s="2" t="s">
        <v>1873</v>
      </c>
      <c r="B849" s="2" t="s">
        <v>1874</v>
      </c>
      <c r="C849" s="3" t="s">
        <v>171</v>
      </c>
      <c r="D849" s="3" t="s">
        <v>171</v>
      </c>
      <c r="E849" s="4" t="s">
        <v>178</v>
      </c>
      <c r="F849" s="4" t="s">
        <v>178</v>
      </c>
      <c r="G849" s="10" t="s">
        <v>173</v>
      </c>
      <c r="H849" s="17" t="str">
        <f t="shared" si="53"/>
        <v>NITI</v>
      </c>
      <c r="I849" s="2"/>
      <c r="J849" s="11" t="s">
        <v>173</v>
      </c>
      <c r="K849" s="18" t="str">
        <f t="shared" si="54"/>
        <v>NITI, NV</v>
      </c>
      <c r="L849" s="16" t="s">
        <v>173</v>
      </c>
      <c r="M849" s="20" t="str">
        <f t="shared" si="55"/>
        <v>NITI, NV</v>
      </c>
      <c r="N849" s="8" t="str">
        <f t="shared" si="52"/>
        <v>NITI, NV</v>
      </c>
      <c r="O849" s="2"/>
      <c r="P849" s="3">
        <v>3.8899999999999997E-2</v>
      </c>
      <c r="Q849" s="3">
        <v>1.35</v>
      </c>
      <c r="R849" s="3">
        <v>12.5</v>
      </c>
      <c r="S849" s="3" t="s">
        <v>173</v>
      </c>
      <c r="T849" s="2"/>
      <c r="U849" s="3" t="s">
        <v>173</v>
      </c>
      <c r="V849" s="2"/>
      <c r="W849" s="3" t="s">
        <v>173</v>
      </c>
      <c r="X849" s="2"/>
      <c r="Y849" s="3" t="s">
        <v>171</v>
      </c>
      <c r="Z849" s="3" t="s">
        <v>173</v>
      </c>
      <c r="AA849" s="3" t="s">
        <v>173</v>
      </c>
    </row>
    <row r="850" spans="1:27" ht="13.9" customHeight="1">
      <c r="A850" s="2" t="s">
        <v>1875</v>
      </c>
      <c r="B850" s="2" t="s">
        <v>1876</v>
      </c>
      <c r="C850" s="3" t="s">
        <v>228</v>
      </c>
      <c r="D850" s="3" t="s">
        <v>171</v>
      </c>
      <c r="E850" s="4" t="s">
        <v>178</v>
      </c>
      <c r="F850" s="4" t="s">
        <v>178</v>
      </c>
      <c r="G850" s="10" t="s">
        <v>173</v>
      </c>
      <c r="H850" s="17" t="str">
        <f t="shared" si="53"/>
        <v>NITI</v>
      </c>
      <c r="I850" s="2"/>
      <c r="J850" s="11" t="s">
        <v>173</v>
      </c>
      <c r="K850" s="18" t="str">
        <f t="shared" si="54"/>
        <v>NITI, NV</v>
      </c>
      <c r="L850" s="16" t="s">
        <v>173</v>
      </c>
      <c r="M850" s="20" t="str">
        <f t="shared" si="55"/>
        <v>NITI, NV</v>
      </c>
      <c r="N850" s="8" t="str">
        <f t="shared" si="52"/>
        <v>NITI, NV</v>
      </c>
      <c r="O850" s="2"/>
      <c r="P850" s="3" t="s">
        <v>173</v>
      </c>
      <c r="Q850" s="3" t="s">
        <v>173</v>
      </c>
      <c r="R850" s="3">
        <v>12.5</v>
      </c>
      <c r="S850" s="3" t="s">
        <v>173</v>
      </c>
      <c r="T850" s="2"/>
      <c r="U850" s="3" t="s">
        <v>173</v>
      </c>
      <c r="V850" s="2"/>
      <c r="W850" s="3" t="s">
        <v>173</v>
      </c>
      <c r="X850" s="2"/>
      <c r="Y850" s="3" t="s">
        <v>171</v>
      </c>
      <c r="Z850" s="3" t="s">
        <v>173</v>
      </c>
      <c r="AA850" s="3" t="s">
        <v>173</v>
      </c>
    </row>
    <row r="851" spans="1:27" ht="13.9" customHeight="1">
      <c r="A851" s="2" t="s">
        <v>1877</v>
      </c>
      <c r="B851" s="2" t="s">
        <v>1878</v>
      </c>
      <c r="C851" s="3" t="s">
        <v>228</v>
      </c>
      <c r="D851" s="3" t="s">
        <v>171</v>
      </c>
      <c r="E851" s="4" t="s">
        <v>178</v>
      </c>
      <c r="F851" s="4" t="s">
        <v>178</v>
      </c>
      <c r="G851" s="10" t="s">
        <v>173</v>
      </c>
      <c r="H851" s="17" t="str">
        <f t="shared" si="53"/>
        <v>NITI</v>
      </c>
      <c r="I851" s="2"/>
      <c r="J851" s="11" t="s">
        <v>173</v>
      </c>
      <c r="K851" s="18" t="str">
        <f t="shared" si="54"/>
        <v>NITI, NV</v>
      </c>
      <c r="L851" s="16" t="s">
        <v>173</v>
      </c>
      <c r="M851" s="20" t="str">
        <f t="shared" si="55"/>
        <v>NITI, NV</v>
      </c>
      <c r="N851" s="8" t="str">
        <f t="shared" si="52"/>
        <v>NITI, NV</v>
      </c>
      <c r="O851" s="2"/>
      <c r="P851" s="3" t="s">
        <v>173</v>
      </c>
      <c r="Q851" s="3" t="s">
        <v>173</v>
      </c>
      <c r="R851" s="3">
        <v>12.5</v>
      </c>
      <c r="S851" s="3" t="s">
        <v>173</v>
      </c>
      <c r="T851" s="2"/>
      <c r="U851" s="3" t="s">
        <v>173</v>
      </c>
      <c r="V851" s="2"/>
      <c r="W851" s="3" t="s">
        <v>173</v>
      </c>
      <c r="X851" s="2"/>
      <c r="Y851" s="3" t="s">
        <v>171</v>
      </c>
      <c r="Z851" s="3" t="s">
        <v>173</v>
      </c>
      <c r="AA851" s="3" t="s">
        <v>173</v>
      </c>
    </row>
    <row r="852" spans="1:27" ht="13.9" customHeight="1">
      <c r="A852" s="2" t="s">
        <v>1879</v>
      </c>
      <c r="B852" s="2" t="s">
        <v>1880</v>
      </c>
      <c r="C852" s="3" t="s">
        <v>171</v>
      </c>
      <c r="D852" s="3" t="s">
        <v>171</v>
      </c>
      <c r="E852" s="4" t="s">
        <v>178</v>
      </c>
      <c r="F852" s="4" t="s">
        <v>178</v>
      </c>
      <c r="G852" s="10" t="s">
        <v>173</v>
      </c>
      <c r="H852" s="17" t="str">
        <f t="shared" si="53"/>
        <v>NITI</v>
      </c>
      <c r="I852" s="2"/>
      <c r="J852" s="11" t="s">
        <v>173</v>
      </c>
      <c r="K852" s="18" t="str">
        <f t="shared" si="54"/>
        <v>NITI, NV</v>
      </c>
      <c r="L852" s="16" t="s">
        <v>173</v>
      </c>
      <c r="M852" s="20" t="str">
        <f t="shared" si="55"/>
        <v>NITI, NV</v>
      </c>
      <c r="N852" s="8" t="str">
        <f t="shared" si="52"/>
        <v>NITI, NV</v>
      </c>
      <c r="O852" s="2"/>
      <c r="P852" s="3">
        <v>1.71</v>
      </c>
      <c r="Q852" s="3">
        <v>0.747</v>
      </c>
      <c r="R852" s="3">
        <v>12.5</v>
      </c>
      <c r="S852" s="3" t="s">
        <v>173</v>
      </c>
      <c r="T852" s="2"/>
      <c r="U852" s="3" t="s">
        <v>173</v>
      </c>
      <c r="V852" s="2"/>
      <c r="W852" s="3" t="s">
        <v>173</v>
      </c>
      <c r="X852" s="2"/>
      <c r="Y852" s="3" t="s">
        <v>171</v>
      </c>
      <c r="Z852" s="3" t="s">
        <v>173</v>
      </c>
      <c r="AA852" s="3" t="s">
        <v>173</v>
      </c>
    </row>
    <row r="853" spans="1:27" ht="13.9" customHeight="1">
      <c r="A853" s="2" t="s">
        <v>1881</v>
      </c>
      <c r="B853" s="2" t="s">
        <v>1882</v>
      </c>
      <c r="C853" s="3" t="s">
        <v>171</v>
      </c>
      <c r="D853" s="3" t="s">
        <v>171</v>
      </c>
      <c r="E853" s="4" t="s">
        <v>178</v>
      </c>
      <c r="F853" s="4" t="s">
        <v>178</v>
      </c>
      <c r="G853" s="10" t="s">
        <v>173</v>
      </c>
      <c r="H853" s="17" t="str">
        <f t="shared" si="53"/>
        <v>NITI</v>
      </c>
      <c r="I853" s="2"/>
      <c r="J853" s="11" t="s">
        <v>173</v>
      </c>
      <c r="K853" s="18" t="str">
        <f t="shared" si="54"/>
        <v>NITI, NV</v>
      </c>
      <c r="L853" s="16" t="s">
        <v>173</v>
      </c>
      <c r="M853" s="20" t="str">
        <f t="shared" si="55"/>
        <v>NITI, NV</v>
      </c>
      <c r="N853" s="8" t="str">
        <f t="shared" si="52"/>
        <v>NITI, NV</v>
      </c>
      <c r="O853" s="2"/>
      <c r="P853" s="3">
        <v>356</v>
      </c>
      <c r="Q853" s="3">
        <v>1030</v>
      </c>
      <c r="R853" s="3">
        <v>12.5</v>
      </c>
      <c r="S853" s="3" t="s">
        <v>173</v>
      </c>
      <c r="T853" s="2"/>
      <c r="U853" s="3" t="s">
        <v>173</v>
      </c>
      <c r="V853" s="2"/>
      <c r="W853" s="3" t="s">
        <v>173</v>
      </c>
      <c r="X853" s="2"/>
      <c r="Y853" s="3" t="s">
        <v>171</v>
      </c>
      <c r="Z853" s="3" t="s">
        <v>173</v>
      </c>
      <c r="AA853" s="3" t="s">
        <v>173</v>
      </c>
    </row>
    <row r="854" spans="1:27" ht="13.9" customHeight="1">
      <c r="A854" s="2" t="s">
        <v>1883</v>
      </c>
      <c r="B854" s="2" t="s">
        <v>1884</v>
      </c>
      <c r="C854" s="3" t="s">
        <v>170</v>
      </c>
      <c r="D854" s="3" t="s">
        <v>170</v>
      </c>
      <c r="E854" s="3" t="s">
        <v>170</v>
      </c>
      <c r="F854" s="3" t="s">
        <v>170</v>
      </c>
      <c r="G854" s="10">
        <v>4.2500000000000003E-3</v>
      </c>
      <c r="H854" s="17">
        <f t="shared" si="53"/>
        <v>4.3E-3</v>
      </c>
      <c r="I854" s="3" t="s">
        <v>181</v>
      </c>
      <c r="J854" s="11">
        <v>0.14199999999999999</v>
      </c>
      <c r="K854" s="18">
        <f t="shared" si="54"/>
        <v>0.14000000000000001</v>
      </c>
      <c r="L854" s="16">
        <v>4.7699999999999996</v>
      </c>
      <c r="M854" s="20">
        <f t="shared" si="55"/>
        <v>4.8</v>
      </c>
      <c r="N854" s="8">
        <f t="shared" si="52"/>
        <v>1116.2790697674418</v>
      </c>
      <c r="O854" s="3" t="s">
        <v>182</v>
      </c>
      <c r="P854" s="3">
        <v>7130</v>
      </c>
      <c r="Q854" s="3">
        <v>7130</v>
      </c>
      <c r="R854" s="3">
        <v>12.5</v>
      </c>
      <c r="S854" s="3" t="s">
        <v>173</v>
      </c>
      <c r="T854" s="2"/>
      <c r="U854" s="3">
        <v>6.6E-4</v>
      </c>
      <c r="V854" s="3" t="s">
        <v>199</v>
      </c>
      <c r="W854" s="3" t="s">
        <v>173</v>
      </c>
      <c r="X854" s="2"/>
      <c r="Y854" s="3" t="s">
        <v>171</v>
      </c>
      <c r="Z854" s="3">
        <v>4.2500000000000003E-3</v>
      </c>
      <c r="AA854" s="3" t="s">
        <v>173</v>
      </c>
    </row>
    <row r="855" spans="1:27" ht="13.9" customHeight="1">
      <c r="A855" s="2" t="s">
        <v>1885</v>
      </c>
      <c r="B855" s="2" t="s">
        <v>1886</v>
      </c>
      <c r="C855" s="3" t="s">
        <v>171</v>
      </c>
      <c r="D855" s="3" t="s">
        <v>171</v>
      </c>
      <c r="E855" s="4" t="s">
        <v>178</v>
      </c>
      <c r="F855" s="4" t="s">
        <v>178</v>
      </c>
      <c r="G855" s="10" t="s">
        <v>173</v>
      </c>
      <c r="H855" s="17" t="str">
        <f t="shared" si="53"/>
        <v>NITI</v>
      </c>
      <c r="I855" s="2"/>
      <c r="J855" s="11" t="s">
        <v>173</v>
      </c>
      <c r="K855" s="18" t="str">
        <f t="shared" si="54"/>
        <v>NITI, NV</v>
      </c>
      <c r="L855" s="16" t="s">
        <v>173</v>
      </c>
      <c r="M855" s="20" t="str">
        <f t="shared" si="55"/>
        <v>NITI, NV</v>
      </c>
      <c r="N855" s="8" t="str">
        <f t="shared" si="52"/>
        <v>NITI, NV</v>
      </c>
      <c r="O855" s="2"/>
      <c r="P855" s="3">
        <v>941000</v>
      </c>
      <c r="Q855" s="3">
        <v>282000</v>
      </c>
      <c r="R855" s="3">
        <v>12.5</v>
      </c>
      <c r="S855" s="3" t="s">
        <v>173</v>
      </c>
      <c r="T855" s="2"/>
      <c r="U855" s="3" t="s">
        <v>173</v>
      </c>
      <c r="V855" s="2"/>
      <c r="W855" s="3" t="s">
        <v>173</v>
      </c>
      <c r="X855" s="2"/>
      <c r="Y855" s="3" t="s">
        <v>171</v>
      </c>
      <c r="Z855" s="3" t="s">
        <v>173</v>
      </c>
      <c r="AA855" s="3" t="s">
        <v>173</v>
      </c>
    </row>
    <row r="856" spans="1:27" ht="13.9" customHeight="1">
      <c r="A856" s="2" t="s">
        <v>1887</v>
      </c>
      <c r="B856" s="2" t="s">
        <v>1888</v>
      </c>
      <c r="C856" s="3" t="s">
        <v>171</v>
      </c>
      <c r="D856" s="3" t="s">
        <v>171</v>
      </c>
      <c r="E856" s="4" t="s">
        <v>178</v>
      </c>
      <c r="F856" s="4" t="s">
        <v>178</v>
      </c>
      <c r="G856" s="10" t="s">
        <v>173</v>
      </c>
      <c r="H856" s="17" t="str">
        <f t="shared" si="53"/>
        <v>NITI</v>
      </c>
      <c r="I856" s="2"/>
      <c r="J856" s="11" t="s">
        <v>173</v>
      </c>
      <c r="K856" s="18" t="str">
        <f t="shared" si="54"/>
        <v>NITI, NV</v>
      </c>
      <c r="L856" s="16" t="s">
        <v>173</v>
      </c>
      <c r="M856" s="20" t="str">
        <f t="shared" si="55"/>
        <v>NITI, NV</v>
      </c>
      <c r="N856" s="8" t="str">
        <f t="shared" si="52"/>
        <v>NITI, NV</v>
      </c>
      <c r="O856" s="2"/>
      <c r="P856" s="3">
        <v>1.93</v>
      </c>
      <c r="Q856" s="3">
        <v>0.77800000000000002</v>
      </c>
      <c r="R856" s="3">
        <v>12.5</v>
      </c>
      <c r="S856" s="3" t="s">
        <v>173</v>
      </c>
      <c r="T856" s="2"/>
      <c r="U856" s="3" t="s">
        <v>173</v>
      </c>
      <c r="V856" s="2"/>
      <c r="W856" s="3" t="s">
        <v>173</v>
      </c>
      <c r="X856" s="2"/>
      <c r="Y856" s="3" t="s">
        <v>171</v>
      </c>
      <c r="Z856" s="3" t="s">
        <v>173</v>
      </c>
      <c r="AA856" s="3" t="s">
        <v>173</v>
      </c>
    </row>
    <row r="857" spans="1:27" ht="13.9" customHeight="1">
      <c r="A857" s="2" t="s">
        <v>1889</v>
      </c>
      <c r="B857" s="2" t="s">
        <v>1890</v>
      </c>
      <c r="C857" s="3" t="s">
        <v>228</v>
      </c>
      <c r="D857" s="3" t="s">
        <v>171</v>
      </c>
      <c r="E857" s="4" t="s">
        <v>178</v>
      </c>
      <c r="F857" s="4" t="s">
        <v>178</v>
      </c>
      <c r="G857" s="10" t="s">
        <v>173</v>
      </c>
      <c r="H857" s="17" t="str">
        <f t="shared" si="53"/>
        <v>NITI</v>
      </c>
      <c r="I857" s="2"/>
      <c r="J857" s="11" t="s">
        <v>173</v>
      </c>
      <c r="K857" s="18" t="str">
        <f t="shared" si="54"/>
        <v>NITI, NV</v>
      </c>
      <c r="L857" s="16" t="s">
        <v>173</v>
      </c>
      <c r="M857" s="20" t="str">
        <f t="shared" si="55"/>
        <v>NITI, NV</v>
      </c>
      <c r="N857" s="8" t="str">
        <f t="shared" si="52"/>
        <v>NITI, NV</v>
      </c>
      <c r="O857" s="2"/>
      <c r="P857" s="3" t="s">
        <v>173</v>
      </c>
      <c r="Q857" s="3" t="s">
        <v>173</v>
      </c>
      <c r="R857" s="3">
        <v>12.5</v>
      </c>
      <c r="S857" s="3" t="s">
        <v>173</v>
      </c>
      <c r="T857" s="2"/>
      <c r="U857" s="3" t="s">
        <v>173</v>
      </c>
      <c r="V857" s="2"/>
      <c r="W857" s="3" t="s">
        <v>173</v>
      </c>
      <c r="X857" s="2"/>
      <c r="Y857" s="3" t="s">
        <v>171</v>
      </c>
      <c r="Z857" s="3" t="s">
        <v>173</v>
      </c>
      <c r="AA857" s="3" t="s">
        <v>173</v>
      </c>
    </row>
    <row r="858" spans="1:27" ht="13.9" customHeight="1">
      <c r="A858" s="2" t="s">
        <v>1891</v>
      </c>
      <c r="B858" s="2" t="s">
        <v>1892</v>
      </c>
      <c r="C858" s="3" t="s">
        <v>171</v>
      </c>
      <c r="D858" s="3" t="s">
        <v>171</v>
      </c>
      <c r="E858" s="4" t="s">
        <v>178</v>
      </c>
      <c r="F858" s="4" t="s">
        <v>178</v>
      </c>
      <c r="G858" s="10" t="s">
        <v>173</v>
      </c>
      <c r="H858" s="17" t="str">
        <f t="shared" si="53"/>
        <v>NITI</v>
      </c>
      <c r="I858" s="2"/>
      <c r="J858" s="11" t="s">
        <v>173</v>
      </c>
      <c r="K858" s="18" t="str">
        <f t="shared" si="54"/>
        <v>NITI, NV</v>
      </c>
      <c r="L858" s="16" t="s">
        <v>173</v>
      </c>
      <c r="M858" s="20" t="str">
        <f t="shared" si="55"/>
        <v>NITI, NV</v>
      </c>
      <c r="N858" s="8" t="str">
        <f t="shared" si="52"/>
        <v>NITI, NV</v>
      </c>
      <c r="O858" s="2"/>
      <c r="P858" s="3">
        <v>0</v>
      </c>
      <c r="Q858" s="3" t="s">
        <v>173</v>
      </c>
      <c r="R858" s="3">
        <v>12.5</v>
      </c>
      <c r="S858" s="3" t="s">
        <v>173</v>
      </c>
      <c r="T858" s="2"/>
      <c r="U858" s="3" t="s">
        <v>173</v>
      </c>
      <c r="V858" s="2"/>
      <c r="W858" s="3" t="s">
        <v>173</v>
      </c>
      <c r="X858" s="2"/>
      <c r="Y858" s="3" t="s">
        <v>171</v>
      </c>
      <c r="Z858" s="3" t="s">
        <v>173</v>
      </c>
      <c r="AA858" s="3" t="s">
        <v>173</v>
      </c>
    </row>
    <row r="859" spans="1:27" ht="13.9" customHeight="1">
      <c r="A859" s="2" t="s">
        <v>1893</v>
      </c>
      <c r="B859" s="2" t="s">
        <v>1894</v>
      </c>
      <c r="C859" s="3" t="s">
        <v>171</v>
      </c>
      <c r="D859" s="3" t="s">
        <v>170</v>
      </c>
      <c r="E859" s="4" t="s">
        <v>178</v>
      </c>
      <c r="F859" s="4" t="s">
        <v>178</v>
      </c>
      <c r="G859" s="10">
        <v>4.1700000000000001E-2</v>
      </c>
      <c r="H859" s="17">
        <f t="shared" si="53"/>
        <v>4.2000000000000003E-2</v>
      </c>
      <c r="I859" s="2"/>
      <c r="J859" s="11" t="s">
        <v>173</v>
      </c>
      <c r="K859" s="18" t="str">
        <f t="shared" si="54"/>
        <v>NV</v>
      </c>
      <c r="L859" s="16" t="s">
        <v>173</v>
      </c>
      <c r="M859" s="20" t="str">
        <f t="shared" si="55"/>
        <v>NV</v>
      </c>
      <c r="N859" s="8" t="str">
        <f t="shared" si="52"/>
        <v>NV</v>
      </c>
      <c r="O859" s="2"/>
      <c r="P859" s="3">
        <v>0</v>
      </c>
      <c r="Q859" s="3" t="s">
        <v>173</v>
      </c>
      <c r="R859" s="3">
        <v>12.5</v>
      </c>
      <c r="S859" s="3" t="s">
        <v>173</v>
      </c>
      <c r="T859" s="2"/>
      <c r="U859" s="3" t="s">
        <v>173</v>
      </c>
      <c r="V859" s="2"/>
      <c r="W859" s="3">
        <v>4.0000000000000003E-5</v>
      </c>
      <c r="X859" s="3" t="s">
        <v>269</v>
      </c>
      <c r="Y859" s="3" t="s">
        <v>171</v>
      </c>
      <c r="Z859" s="3" t="s">
        <v>173</v>
      </c>
      <c r="AA859" s="3">
        <v>4.1700000000000001E-2</v>
      </c>
    </row>
    <row r="860" spans="1:27" ht="13.9" customHeight="1">
      <c r="A860" s="2" t="s">
        <v>1895</v>
      </c>
      <c r="B860" s="2" t="s">
        <v>1896</v>
      </c>
      <c r="C860" s="3" t="s">
        <v>171</v>
      </c>
      <c r="D860" s="3" t="s">
        <v>170</v>
      </c>
      <c r="E860" s="4" t="s">
        <v>178</v>
      </c>
      <c r="F860" s="4" t="s">
        <v>178</v>
      </c>
      <c r="G860" s="10">
        <v>3.5000000000000001E-3</v>
      </c>
      <c r="H860" s="17">
        <f t="shared" si="53"/>
        <v>3.5000000000000001E-3</v>
      </c>
      <c r="I860" s="2"/>
      <c r="J860" s="11" t="s">
        <v>173</v>
      </c>
      <c r="K860" s="18" t="str">
        <f t="shared" si="54"/>
        <v>NV</v>
      </c>
      <c r="L860" s="16" t="s">
        <v>173</v>
      </c>
      <c r="M860" s="20" t="str">
        <f t="shared" si="55"/>
        <v>NV</v>
      </c>
      <c r="N860" s="8" t="str">
        <f t="shared" si="52"/>
        <v>NV</v>
      </c>
      <c r="O860" s="2"/>
      <c r="P860" s="3">
        <v>1260000</v>
      </c>
      <c r="Q860" s="3">
        <v>552000</v>
      </c>
      <c r="R860" s="3">
        <v>12.5</v>
      </c>
      <c r="S860" s="3" t="s">
        <v>173</v>
      </c>
      <c r="T860" s="2"/>
      <c r="U860" s="3">
        <v>2.9E-4</v>
      </c>
      <c r="V860" s="3" t="s">
        <v>199</v>
      </c>
      <c r="W860" s="3" t="s">
        <v>173</v>
      </c>
      <c r="X860" s="2"/>
      <c r="Y860" s="3" t="s">
        <v>204</v>
      </c>
      <c r="Z860" s="3">
        <v>3.5000000000000001E-3</v>
      </c>
      <c r="AA860" s="3" t="s">
        <v>173</v>
      </c>
    </row>
    <row r="861" spans="1:27" ht="13.9" customHeight="1">
      <c r="A861" s="2" t="s">
        <v>1897</v>
      </c>
      <c r="B861" s="2" t="s">
        <v>1898</v>
      </c>
      <c r="C861" s="3" t="s">
        <v>171</v>
      </c>
      <c r="D861" s="3" t="s">
        <v>170</v>
      </c>
      <c r="E861" s="4" t="s">
        <v>178</v>
      </c>
      <c r="F861" s="4" t="s">
        <v>178</v>
      </c>
      <c r="G861" s="10">
        <v>3.3799999999999998E-4</v>
      </c>
      <c r="H861" s="17">
        <f t="shared" si="53"/>
        <v>3.4000000000000002E-4</v>
      </c>
      <c r="I861" s="2"/>
      <c r="J861" s="11" t="s">
        <v>173</v>
      </c>
      <c r="K861" s="18" t="str">
        <f t="shared" si="54"/>
        <v>NV</v>
      </c>
      <c r="L861" s="16" t="s">
        <v>173</v>
      </c>
      <c r="M861" s="20" t="str">
        <f t="shared" si="55"/>
        <v>NV</v>
      </c>
      <c r="N861" s="8" t="str">
        <f t="shared" si="52"/>
        <v>NV</v>
      </c>
      <c r="O861" s="2"/>
      <c r="P861" s="3">
        <v>0</v>
      </c>
      <c r="Q861" s="3" t="s">
        <v>173</v>
      </c>
      <c r="R861" s="3">
        <v>12.5</v>
      </c>
      <c r="S861" s="3" t="s">
        <v>173</v>
      </c>
      <c r="T861" s="2"/>
      <c r="U861" s="3">
        <v>8.3000000000000001E-3</v>
      </c>
      <c r="V861" s="3" t="s">
        <v>207</v>
      </c>
      <c r="W861" s="3">
        <v>6.9999999999999999E-6</v>
      </c>
      <c r="X861" s="3" t="s">
        <v>207</v>
      </c>
      <c r="Y861" s="3" t="s">
        <v>171</v>
      </c>
      <c r="Z861" s="3">
        <v>3.3799999999999998E-4</v>
      </c>
      <c r="AA861" s="3">
        <v>7.3000000000000001E-3</v>
      </c>
    </row>
    <row r="862" spans="1:27" ht="13.9" customHeight="1">
      <c r="A862" s="2" t="s">
        <v>1899</v>
      </c>
      <c r="B862" s="2" t="s">
        <v>1900</v>
      </c>
      <c r="C862" s="3" t="s">
        <v>228</v>
      </c>
      <c r="D862" s="3" t="s">
        <v>170</v>
      </c>
      <c r="E862" s="4" t="s">
        <v>178</v>
      </c>
      <c r="F862" s="4" t="s">
        <v>178</v>
      </c>
      <c r="G862" s="10">
        <v>0.104</v>
      </c>
      <c r="H862" s="17">
        <f t="shared" si="53"/>
        <v>0.1</v>
      </c>
      <c r="I862" s="2"/>
      <c r="J862" s="11" t="s">
        <v>173</v>
      </c>
      <c r="K862" s="18" t="str">
        <f t="shared" si="54"/>
        <v>NV</v>
      </c>
      <c r="L862" s="16" t="s">
        <v>173</v>
      </c>
      <c r="M862" s="20" t="str">
        <f t="shared" si="55"/>
        <v>NV</v>
      </c>
      <c r="N862" s="8" t="str">
        <f t="shared" si="52"/>
        <v>NV</v>
      </c>
      <c r="O862" s="2"/>
      <c r="P862" s="3" t="s">
        <v>173</v>
      </c>
      <c r="Q862" s="3" t="s">
        <v>173</v>
      </c>
      <c r="R862" s="3">
        <v>12.5</v>
      </c>
      <c r="S862" s="3" t="s">
        <v>173</v>
      </c>
      <c r="T862" s="2"/>
      <c r="U862" s="3" t="s">
        <v>173</v>
      </c>
      <c r="V862" s="2"/>
      <c r="W862" s="3">
        <v>1E-4</v>
      </c>
      <c r="X862" s="3" t="s">
        <v>269</v>
      </c>
      <c r="Y862" s="3" t="s">
        <v>171</v>
      </c>
      <c r="Z862" s="3" t="s">
        <v>173</v>
      </c>
      <c r="AA862" s="3">
        <v>0.104</v>
      </c>
    </row>
    <row r="863" spans="1:27" ht="13.9" customHeight="1">
      <c r="A863" s="2" t="s">
        <v>1901</v>
      </c>
      <c r="B863" s="2" t="s">
        <v>1902</v>
      </c>
      <c r="C863" s="3" t="s">
        <v>170</v>
      </c>
      <c r="D863" s="3" t="s">
        <v>171</v>
      </c>
      <c r="E863" s="4" t="s">
        <v>172</v>
      </c>
      <c r="F863" s="4" t="s">
        <v>172</v>
      </c>
      <c r="G863" s="10" t="s">
        <v>173</v>
      </c>
      <c r="H863" s="17" t="str">
        <f t="shared" si="53"/>
        <v>NITI</v>
      </c>
      <c r="I863" s="2"/>
      <c r="J863" s="11" t="s">
        <v>173</v>
      </c>
      <c r="K863" s="18" t="str">
        <f t="shared" si="54"/>
        <v>NITI</v>
      </c>
      <c r="L863" s="16" t="s">
        <v>173</v>
      </c>
      <c r="M863" s="20" t="str">
        <f t="shared" si="55"/>
        <v>NITI</v>
      </c>
      <c r="N863" s="8" t="str">
        <f t="shared" si="52"/>
        <v>NITI</v>
      </c>
      <c r="O863" s="2"/>
      <c r="P863" s="3">
        <v>114000</v>
      </c>
      <c r="Q863" s="3">
        <v>114000</v>
      </c>
      <c r="R863" s="3">
        <v>12.5</v>
      </c>
      <c r="S863" s="3" t="s">
        <v>173</v>
      </c>
      <c r="T863" s="2"/>
      <c r="U863" s="3" t="s">
        <v>173</v>
      </c>
      <c r="V863" s="2"/>
      <c r="W863" s="3" t="s">
        <v>173</v>
      </c>
      <c r="X863" s="2"/>
      <c r="Y863" s="3" t="s">
        <v>171</v>
      </c>
      <c r="Z863" s="3" t="s">
        <v>173</v>
      </c>
      <c r="AA863" s="3" t="s">
        <v>173</v>
      </c>
    </row>
    <row r="864" spans="1:27" ht="13.9" customHeight="1">
      <c r="A864" s="2" t="s">
        <v>1903</v>
      </c>
      <c r="B864" s="2" t="s">
        <v>1904</v>
      </c>
      <c r="C864" s="3" t="s">
        <v>171</v>
      </c>
      <c r="D864" s="3" t="s">
        <v>171</v>
      </c>
      <c r="E864" s="4" t="s">
        <v>178</v>
      </c>
      <c r="F864" s="4" t="s">
        <v>178</v>
      </c>
      <c r="G864" s="10" t="s">
        <v>173</v>
      </c>
      <c r="H864" s="17" t="str">
        <f t="shared" si="53"/>
        <v>NITI</v>
      </c>
      <c r="I864" s="2"/>
      <c r="J864" s="11" t="s">
        <v>173</v>
      </c>
      <c r="K864" s="18" t="str">
        <f t="shared" si="54"/>
        <v>NITI, NV</v>
      </c>
      <c r="L864" s="16" t="s">
        <v>173</v>
      </c>
      <c r="M864" s="20" t="str">
        <f t="shared" si="55"/>
        <v>NITI, NV</v>
      </c>
      <c r="N864" s="8" t="str">
        <f t="shared" si="52"/>
        <v>NITI, NV</v>
      </c>
      <c r="O864" s="2"/>
      <c r="P864" s="3">
        <v>1.85</v>
      </c>
      <c r="Q864" s="3">
        <v>1.85</v>
      </c>
      <c r="R864" s="3">
        <v>12.5</v>
      </c>
      <c r="S864" s="3" t="s">
        <v>173</v>
      </c>
      <c r="T864" s="2"/>
      <c r="U864" s="3" t="s">
        <v>173</v>
      </c>
      <c r="V864" s="2"/>
      <c r="W864" s="3" t="s">
        <v>173</v>
      </c>
      <c r="X864" s="2"/>
      <c r="Y864" s="3" t="s">
        <v>171</v>
      </c>
      <c r="Z864" s="3" t="s">
        <v>173</v>
      </c>
      <c r="AA864" s="3" t="s">
        <v>173</v>
      </c>
    </row>
    <row r="865" spans="1:27" ht="13.9" customHeight="1">
      <c r="A865" s="2" t="s">
        <v>1905</v>
      </c>
      <c r="B865" s="2" t="s">
        <v>1906</v>
      </c>
      <c r="C865" s="3" t="s">
        <v>170</v>
      </c>
      <c r="D865" s="3" t="s">
        <v>170</v>
      </c>
      <c r="E865" s="3" t="s">
        <v>170</v>
      </c>
      <c r="F865" s="3" t="s">
        <v>170</v>
      </c>
      <c r="G865" s="10">
        <v>209</v>
      </c>
      <c r="H865" s="17">
        <f t="shared" si="53"/>
        <v>210</v>
      </c>
      <c r="I865" s="3" t="s">
        <v>194</v>
      </c>
      <c r="J865" s="11">
        <v>6950</v>
      </c>
      <c r="K865" s="18">
        <f t="shared" si="54"/>
        <v>7000</v>
      </c>
      <c r="L865" s="16">
        <v>19000</v>
      </c>
      <c r="M865" s="20">
        <f t="shared" si="55"/>
        <v>19000</v>
      </c>
      <c r="N865" s="8">
        <f t="shared" si="52"/>
        <v>90.476190476190482</v>
      </c>
      <c r="O865" s="3" t="s">
        <v>182</v>
      </c>
      <c r="P865" s="3">
        <v>417000000</v>
      </c>
      <c r="Q865" s="3">
        <v>220000000</v>
      </c>
      <c r="R865" s="3">
        <v>12.5</v>
      </c>
      <c r="S865" s="3">
        <v>2.6</v>
      </c>
      <c r="T865" s="3" t="s">
        <v>183</v>
      </c>
      <c r="U865" s="3" t="s">
        <v>173</v>
      </c>
      <c r="V865" s="2"/>
      <c r="W865" s="3">
        <v>0.2</v>
      </c>
      <c r="X865" s="3" t="s">
        <v>184</v>
      </c>
      <c r="Y865" s="3" t="s">
        <v>171</v>
      </c>
      <c r="Z865" s="3" t="s">
        <v>173</v>
      </c>
      <c r="AA865" s="3">
        <v>209</v>
      </c>
    </row>
    <row r="866" spans="1:27" ht="13.9" customHeight="1">
      <c r="A866" s="2" t="s">
        <v>1907</v>
      </c>
      <c r="B866" s="2" t="s">
        <v>1908</v>
      </c>
      <c r="C866" s="3" t="s">
        <v>170</v>
      </c>
      <c r="D866" s="3" t="s">
        <v>170</v>
      </c>
      <c r="E866" s="3" t="s">
        <v>170</v>
      </c>
      <c r="F866" s="3" t="s">
        <v>170</v>
      </c>
      <c r="G866" s="10">
        <v>0.187</v>
      </c>
      <c r="H866" s="17">
        <f t="shared" si="53"/>
        <v>0.19</v>
      </c>
      <c r="I866" s="3" t="s">
        <v>181</v>
      </c>
      <c r="J866" s="11">
        <v>6.24</v>
      </c>
      <c r="K866" s="18">
        <f t="shared" si="54"/>
        <v>6.2</v>
      </c>
      <c r="L866" s="16">
        <v>0.54</v>
      </c>
      <c r="M866" s="20">
        <f t="shared" si="55"/>
        <v>0.54</v>
      </c>
      <c r="N866" s="8">
        <f t="shared" si="52"/>
        <v>2.8421052631578947</v>
      </c>
      <c r="O866" s="3" t="s">
        <v>182</v>
      </c>
      <c r="P866" s="3">
        <v>5940000000</v>
      </c>
      <c r="Q866" s="3">
        <v>2630000000</v>
      </c>
      <c r="R866" s="3">
        <v>12.5</v>
      </c>
      <c r="S866" s="3">
        <v>9</v>
      </c>
      <c r="T866" s="3" t="s">
        <v>183</v>
      </c>
      <c r="U866" s="3">
        <v>1.5E-5</v>
      </c>
      <c r="V866" s="3" t="s">
        <v>207</v>
      </c>
      <c r="W866" s="3">
        <v>3.0000000000000001E-3</v>
      </c>
      <c r="X866" s="3" t="s">
        <v>184</v>
      </c>
      <c r="Y866" s="3" t="s">
        <v>171</v>
      </c>
      <c r="Z866" s="3">
        <v>0.187</v>
      </c>
      <c r="AA866" s="3">
        <v>3.13</v>
      </c>
    </row>
    <row r="867" spans="1:27" ht="13.9" customHeight="1">
      <c r="A867" s="2" t="s">
        <v>1909</v>
      </c>
      <c r="B867" s="2" t="s">
        <v>1910</v>
      </c>
      <c r="C867" s="3" t="s">
        <v>170</v>
      </c>
      <c r="D867" s="3" t="s">
        <v>170</v>
      </c>
      <c r="E867" s="3" t="s">
        <v>170</v>
      </c>
      <c r="F867" s="3" t="s">
        <v>170</v>
      </c>
      <c r="G867" s="10">
        <v>0.16800000000000001</v>
      </c>
      <c r="H867" s="17">
        <f t="shared" si="53"/>
        <v>0.17</v>
      </c>
      <c r="I867" s="3" t="s">
        <v>181</v>
      </c>
      <c r="J867" s="11">
        <v>5.59</v>
      </c>
      <c r="K867" s="18">
        <f t="shared" si="54"/>
        <v>5.6</v>
      </c>
      <c r="L867" s="16">
        <v>0.2</v>
      </c>
      <c r="M867" s="20">
        <f t="shared" si="55"/>
        <v>0.2</v>
      </c>
      <c r="N867" s="8">
        <f t="shared" si="52"/>
        <v>1.1764705882352942</v>
      </c>
      <c r="O867" s="3" t="s">
        <v>1911</v>
      </c>
      <c r="P867" s="3">
        <v>10000000000</v>
      </c>
      <c r="Q867" s="3">
        <v>7380000000</v>
      </c>
      <c r="R867" s="3">
        <v>12.5</v>
      </c>
      <c r="S867" s="3">
        <v>3.6</v>
      </c>
      <c r="T867" s="3" t="s">
        <v>183</v>
      </c>
      <c r="U867" s="3">
        <v>4.4000000000000002E-6</v>
      </c>
      <c r="V867" s="3" t="s">
        <v>184</v>
      </c>
      <c r="W867" s="3">
        <v>0.1</v>
      </c>
      <c r="X867" s="3" t="s">
        <v>184</v>
      </c>
      <c r="Y867" s="3" t="s">
        <v>204</v>
      </c>
      <c r="Z867" s="3">
        <v>0.16800000000000001</v>
      </c>
      <c r="AA867" s="3">
        <v>104</v>
      </c>
    </row>
    <row r="868" spans="1:27" ht="13.9" customHeight="1">
      <c r="A868" s="2" t="s">
        <v>1912</v>
      </c>
      <c r="B868" s="2" t="s">
        <v>1913</v>
      </c>
      <c r="C868" s="3" t="s">
        <v>171</v>
      </c>
      <c r="D868" s="3" t="s">
        <v>171</v>
      </c>
      <c r="E868" s="4" t="s">
        <v>178</v>
      </c>
      <c r="F868" s="4" t="s">
        <v>178</v>
      </c>
      <c r="G868" s="10" t="s">
        <v>173</v>
      </c>
      <c r="H868" s="17" t="str">
        <f t="shared" si="53"/>
        <v>NITI</v>
      </c>
      <c r="I868" s="2"/>
      <c r="J868" s="11" t="s">
        <v>173</v>
      </c>
      <c r="K868" s="18" t="str">
        <f t="shared" si="54"/>
        <v>NITI, NV</v>
      </c>
      <c r="L868" s="16" t="s">
        <v>173</v>
      </c>
      <c r="M868" s="20" t="str">
        <f t="shared" si="55"/>
        <v>NITI, NV</v>
      </c>
      <c r="N868" s="8" t="str">
        <f t="shared" si="52"/>
        <v>NITI, NV</v>
      </c>
      <c r="O868" s="2"/>
      <c r="P868" s="3">
        <v>1.92</v>
      </c>
      <c r="Q868" s="3">
        <v>1.93</v>
      </c>
      <c r="R868" s="3">
        <v>12.5</v>
      </c>
      <c r="S868" s="3" t="s">
        <v>173</v>
      </c>
      <c r="T868" s="2"/>
      <c r="U868" s="3" t="s">
        <v>173</v>
      </c>
      <c r="V868" s="2"/>
      <c r="W868" s="3" t="s">
        <v>173</v>
      </c>
      <c r="X868" s="2"/>
      <c r="Y868" s="3" t="s">
        <v>171</v>
      </c>
      <c r="Z868" s="3" t="s">
        <v>173</v>
      </c>
      <c r="AA868" s="3" t="s">
        <v>173</v>
      </c>
    </row>
    <row r="869" spans="1:27" ht="13.9" customHeight="1">
      <c r="A869" s="2" t="s">
        <v>1914</v>
      </c>
      <c r="B869" s="2" t="s">
        <v>1915</v>
      </c>
      <c r="C869" s="3" t="s">
        <v>170</v>
      </c>
      <c r="D869" s="3" t="s">
        <v>170</v>
      </c>
      <c r="E869" s="3" t="s">
        <v>170</v>
      </c>
      <c r="F869" s="3" t="s">
        <v>170</v>
      </c>
      <c r="G869" s="10">
        <v>104</v>
      </c>
      <c r="H869" s="17">
        <f t="shared" si="53"/>
        <v>100</v>
      </c>
      <c r="I869" s="3" t="s">
        <v>194</v>
      </c>
      <c r="J869" s="11">
        <v>3480</v>
      </c>
      <c r="K869" s="18">
        <f t="shared" si="54"/>
        <v>3500</v>
      </c>
      <c r="L869" s="16">
        <v>725</v>
      </c>
      <c r="M869" s="20">
        <f t="shared" si="55"/>
        <v>730</v>
      </c>
      <c r="N869" s="8">
        <f t="shared" si="52"/>
        <v>7.3</v>
      </c>
      <c r="O869" s="3" t="s">
        <v>182</v>
      </c>
      <c r="P869" s="3">
        <v>47300000</v>
      </c>
      <c r="Q869" s="3">
        <v>23200000</v>
      </c>
      <c r="R869" s="3">
        <v>12.5</v>
      </c>
      <c r="S869" s="3">
        <v>1.1000000000000001</v>
      </c>
      <c r="T869" s="3" t="s">
        <v>183</v>
      </c>
      <c r="U869" s="3" t="s">
        <v>173</v>
      </c>
      <c r="V869" s="2"/>
      <c r="W869" s="3">
        <v>0.1</v>
      </c>
      <c r="X869" s="3" t="s">
        <v>278</v>
      </c>
      <c r="Y869" s="3" t="s">
        <v>171</v>
      </c>
      <c r="Z869" s="3" t="s">
        <v>173</v>
      </c>
      <c r="AA869" s="3">
        <v>104</v>
      </c>
    </row>
    <row r="870" spans="1:27" ht="13.9" customHeight="1">
      <c r="A870" s="2" t="s">
        <v>1916</v>
      </c>
      <c r="B870" s="2" t="s">
        <v>1917</v>
      </c>
      <c r="C870" s="3" t="s">
        <v>170</v>
      </c>
      <c r="D870" s="3" t="s">
        <v>170</v>
      </c>
      <c r="E870" s="3" t="s">
        <v>170</v>
      </c>
      <c r="F870" s="3" t="s">
        <v>170</v>
      </c>
      <c r="G870" s="10">
        <v>104</v>
      </c>
      <c r="H870" s="17">
        <f t="shared" si="53"/>
        <v>100</v>
      </c>
      <c r="I870" s="3" t="s">
        <v>194</v>
      </c>
      <c r="J870" s="11">
        <v>3480</v>
      </c>
      <c r="K870" s="18">
        <f t="shared" si="54"/>
        <v>3500</v>
      </c>
      <c r="L870" s="16">
        <v>1020</v>
      </c>
      <c r="M870" s="20">
        <f t="shared" si="55"/>
        <v>1000</v>
      </c>
      <c r="N870" s="8">
        <f t="shared" si="52"/>
        <v>10</v>
      </c>
      <c r="O870" s="3" t="s">
        <v>182</v>
      </c>
      <c r="P870" s="3">
        <v>37700000</v>
      </c>
      <c r="Q870" s="3">
        <v>18300000</v>
      </c>
      <c r="R870" s="3">
        <v>12.5</v>
      </c>
      <c r="S870" s="3">
        <v>0.9</v>
      </c>
      <c r="T870" s="3" t="s">
        <v>183</v>
      </c>
      <c r="U870" s="3" t="s">
        <v>173</v>
      </c>
      <c r="V870" s="2"/>
      <c r="W870" s="3">
        <v>0.1</v>
      </c>
      <c r="X870" s="3" t="s">
        <v>278</v>
      </c>
      <c r="Y870" s="3" t="s">
        <v>171</v>
      </c>
      <c r="Z870" s="3" t="s">
        <v>173</v>
      </c>
      <c r="AA870" s="3">
        <v>104</v>
      </c>
    </row>
    <row r="871" spans="1:27" ht="13.9" customHeight="1">
      <c r="A871" s="2" t="s">
        <v>1918</v>
      </c>
      <c r="B871" s="2" t="s">
        <v>1919</v>
      </c>
      <c r="C871" s="3" t="s">
        <v>170</v>
      </c>
      <c r="D871" s="3" t="s">
        <v>170</v>
      </c>
      <c r="E871" s="3" t="s">
        <v>170</v>
      </c>
      <c r="F871" s="3" t="s">
        <v>170</v>
      </c>
      <c r="G871" s="10">
        <v>104</v>
      </c>
      <c r="H871" s="17">
        <f t="shared" si="53"/>
        <v>100</v>
      </c>
      <c r="I871" s="3" t="s">
        <v>194</v>
      </c>
      <c r="J871" s="11">
        <v>3480</v>
      </c>
      <c r="K871" s="18">
        <f t="shared" si="54"/>
        <v>3500</v>
      </c>
      <c r="L871" s="16">
        <v>753</v>
      </c>
      <c r="M871" s="20">
        <f t="shared" si="55"/>
        <v>750</v>
      </c>
      <c r="N871" s="8">
        <f t="shared" si="52"/>
        <v>7.5</v>
      </c>
      <c r="O871" s="3" t="s">
        <v>182</v>
      </c>
      <c r="P871" s="3">
        <v>50500000</v>
      </c>
      <c r="Q871" s="3">
        <v>22400000</v>
      </c>
      <c r="R871" s="3">
        <v>12.5</v>
      </c>
      <c r="S871" s="3">
        <v>1.1000000000000001</v>
      </c>
      <c r="T871" s="3" t="s">
        <v>183</v>
      </c>
      <c r="U871" s="3" t="s">
        <v>173</v>
      </c>
      <c r="V871" s="2"/>
      <c r="W871" s="3">
        <v>0.1</v>
      </c>
      <c r="X871" s="3" t="s">
        <v>278</v>
      </c>
      <c r="Y871" s="3" t="s">
        <v>171</v>
      </c>
      <c r="Z871" s="3" t="s">
        <v>173</v>
      </c>
      <c r="AA871" s="3">
        <v>104</v>
      </c>
    </row>
    <row r="872" spans="1:27" ht="13.9" customHeight="1">
      <c r="A872" s="2" t="s">
        <v>122</v>
      </c>
      <c r="B872" s="2" t="s">
        <v>1920</v>
      </c>
      <c r="C872" s="3" t="s">
        <v>170</v>
      </c>
      <c r="D872" s="3" t="s">
        <v>170</v>
      </c>
      <c r="E872" s="3" t="s">
        <v>170</v>
      </c>
      <c r="F872" s="3" t="s">
        <v>170</v>
      </c>
      <c r="G872" s="10">
        <v>104</v>
      </c>
      <c r="H872" s="17">
        <f t="shared" si="53"/>
        <v>100</v>
      </c>
      <c r="I872" s="3" t="s">
        <v>194</v>
      </c>
      <c r="J872" s="11">
        <v>3480</v>
      </c>
      <c r="K872" s="18">
        <f t="shared" si="54"/>
        <v>3500</v>
      </c>
      <c r="L872" s="16">
        <v>782</v>
      </c>
      <c r="M872" s="20">
        <f t="shared" si="55"/>
        <v>780</v>
      </c>
      <c r="N872" s="8">
        <f t="shared" si="52"/>
        <v>7.8</v>
      </c>
      <c r="O872" s="3" t="s">
        <v>1921</v>
      </c>
      <c r="P872" s="3">
        <v>45600000</v>
      </c>
      <c r="Q872" s="3">
        <v>14100000</v>
      </c>
      <c r="R872" s="3">
        <v>12.5</v>
      </c>
      <c r="S872" s="3" t="s">
        <v>173</v>
      </c>
      <c r="T872" s="2"/>
      <c r="U872" s="3" t="s">
        <v>173</v>
      </c>
      <c r="V872" s="2"/>
      <c r="W872" s="3">
        <v>0.1</v>
      </c>
      <c r="X872" s="3" t="s">
        <v>184</v>
      </c>
      <c r="Y872" s="3" t="s">
        <v>171</v>
      </c>
      <c r="Z872" s="3" t="s">
        <v>173</v>
      </c>
      <c r="AA872" s="3">
        <v>104</v>
      </c>
    </row>
    <row r="873" spans="1:27" ht="13.9" customHeight="1">
      <c r="A873" s="2" t="s">
        <v>1922</v>
      </c>
      <c r="B873" s="2" t="s">
        <v>1923</v>
      </c>
      <c r="C873" s="3" t="s">
        <v>228</v>
      </c>
      <c r="D873" s="3" t="s">
        <v>171</v>
      </c>
      <c r="E873" s="4" t="s">
        <v>178</v>
      </c>
      <c r="F873" s="4" t="s">
        <v>178</v>
      </c>
      <c r="G873" s="10" t="s">
        <v>173</v>
      </c>
      <c r="H873" s="17" t="str">
        <f t="shared" si="53"/>
        <v>NITI</v>
      </c>
      <c r="I873" s="2"/>
      <c r="J873" s="11" t="s">
        <v>173</v>
      </c>
      <c r="K873" s="18" t="str">
        <f t="shared" si="54"/>
        <v>NITI, NV</v>
      </c>
      <c r="L873" s="16" t="s">
        <v>173</v>
      </c>
      <c r="M873" s="20" t="str">
        <f t="shared" si="55"/>
        <v>NITI, NV</v>
      </c>
      <c r="N873" s="8" t="str">
        <f t="shared" si="52"/>
        <v>NITI, NV</v>
      </c>
      <c r="O873" s="2"/>
      <c r="P873" s="3" t="s">
        <v>173</v>
      </c>
      <c r="Q873" s="3" t="s">
        <v>173</v>
      </c>
      <c r="R873" s="3">
        <v>12.5</v>
      </c>
      <c r="S873" s="3" t="s">
        <v>173</v>
      </c>
      <c r="T873" s="2"/>
      <c r="U873" s="3" t="s">
        <v>173</v>
      </c>
      <c r="V873" s="2"/>
      <c r="W873" s="3" t="s">
        <v>173</v>
      </c>
      <c r="X873" s="2"/>
      <c r="Y873" s="3" t="s">
        <v>171</v>
      </c>
      <c r="Z873" s="3" t="s">
        <v>173</v>
      </c>
      <c r="AA873" s="3" t="s">
        <v>173</v>
      </c>
    </row>
    <row r="874" spans="1:27" ht="13.9" customHeight="1">
      <c r="A874" s="2" t="s">
        <v>1924</v>
      </c>
      <c r="B874" s="2" t="s">
        <v>1925</v>
      </c>
      <c r="C874" s="3" t="s">
        <v>228</v>
      </c>
      <c r="D874" s="3" t="s">
        <v>171</v>
      </c>
      <c r="E874" s="4" t="s">
        <v>178</v>
      </c>
      <c r="F874" s="4" t="s">
        <v>178</v>
      </c>
      <c r="G874" s="10" t="s">
        <v>173</v>
      </c>
      <c r="H874" s="17" t="str">
        <f t="shared" si="53"/>
        <v>NITI</v>
      </c>
      <c r="I874" s="2"/>
      <c r="J874" s="11" t="s">
        <v>173</v>
      </c>
      <c r="K874" s="18" t="str">
        <f t="shared" si="54"/>
        <v>NITI, NV</v>
      </c>
      <c r="L874" s="16" t="s">
        <v>173</v>
      </c>
      <c r="M874" s="20" t="str">
        <f t="shared" si="55"/>
        <v>NITI, NV</v>
      </c>
      <c r="N874" s="8" t="str">
        <f t="shared" si="52"/>
        <v>NITI, NV</v>
      </c>
      <c r="O874" s="2"/>
      <c r="P874" s="3" t="s">
        <v>173</v>
      </c>
      <c r="Q874" s="3" t="s">
        <v>173</v>
      </c>
      <c r="R874" s="3">
        <v>12.5</v>
      </c>
      <c r="S874" s="3" t="s">
        <v>173</v>
      </c>
      <c r="T874" s="2"/>
      <c r="U874" s="3" t="s">
        <v>173</v>
      </c>
      <c r="V874" s="2"/>
      <c r="W874" s="3" t="s">
        <v>173</v>
      </c>
      <c r="X874" s="2"/>
      <c r="Y874" s="3" t="s">
        <v>171</v>
      </c>
      <c r="Z874" s="3" t="s">
        <v>173</v>
      </c>
      <c r="AA874" s="3" t="s">
        <v>173</v>
      </c>
    </row>
    <row r="875" spans="1:27" ht="13.9" customHeight="1">
      <c r="A875" s="2" t="s">
        <v>1926</v>
      </c>
      <c r="B875" s="2" t="s">
        <v>1927</v>
      </c>
      <c r="C875" s="3" t="s">
        <v>228</v>
      </c>
      <c r="D875" s="3" t="s">
        <v>171</v>
      </c>
      <c r="E875" s="4" t="s">
        <v>178</v>
      </c>
      <c r="F875" s="4" t="s">
        <v>178</v>
      </c>
      <c r="G875" s="10" t="s">
        <v>173</v>
      </c>
      <c r="H875" s="17" t="str">
        <f t="shared" si="53"/>
        <v>NITI</v>
      </c>
      <c r="I875" s="2"/>
      <c r="J875" s="11" t="s">
        <v>173</v>
      </c>
      <c r="K875" s="18" t="str">
        <f t="shared" si="54"/>
        <v>NITI, NV</v>
      </c>
      <c r="L875" s="16" t="s">
        <v>173</v>
      </c>
      <c r="M875" s="20" t="str">
        <f t="shared" si="55"/>
        <v>NITI, NV</v>
      </c>
      <c r="N875" s="8" t="str">
        <f t="shared" si="52"/>
        <v>NITI, NV</v>
      </c>
      <c r="O875" s="2"/>
      <c r="P875" s="3" t="s">
        <v>173</v>
      </c>
      <c r="Q875" s="3" t="s">
        <v>173</v>
      </c>
      <c r="R875" s="3">
        <v>12.5</v>
      </c>
      <c r="S875" s="3" t="s">
        <v>173</v>
      </c>
      <c r="T875" s="2"/>
      <c r="U875" s="3" t="s">
        <v>173</v>
      </c>
      <c r="V875" s="2"/>
      <c r="W875" s="3" t="s">
        <v>173</v>
      </c>
      <c r="X875" s="2"/>
      <c r="Y875" s="3" t="s">
        <v>171</v>
      </c>
      <c r="Z875" s="3" t="s">
        <v>173</v>
      </c>
      <c r="AA875" s="3" t="s">
        <v>173</v>
      </c>
    </row>
    <row r="876" spans="1:27" ht="13.9" customHeight="1">
      <c r="A876" s="2" t="s">
        <v>1928</v>
      </c>
      <c r="B876" s="2" t="s">
        <v>1929</v>
      </c>
      <c r="C876" s="3" t="s">
        <v>171</v>
      </c>
      <c r="D876" s="3" t="s">
        <v>171</v>
      </c>
      <c r="E876" s="4" t="s">
        <v>178</v>
      </c>
      <c r="F876" s="4" t="s">
        <v>178</v>
      </c>
      <c r="G876" s="10" t="s">
        <v>173</v>
      </c>
      <c r="H876" s="17" t="str">
        <f t="shared" si="53"/>
        <v>NITI</v>
      </c>
      <c r="I876" s="2"/>
      <c r="J876" s="11" t="s">
        <v>173</v>
      </c>
      <c r="K876" s="18" t="str">
        <f t="shared" si="54"/>
        <v>NITI, NV</v>
      </c>
      <c r="L876" s="16" t="s">
        <v>173</v>
      </c>
      <c r="M876" s="20" t="str">
        <f t="shared" si="55"/>
        <v>NITI, NV</v>
      </c>
      <c r="N876" s="8" t="str">
        <f t="shared" si="52"/>
        <v>NITI, NV</v>
      </c>
      <c r="O876" s="2"/>
      <c r="P876" s="3">
        <v>1.1100000000000001</v>
      </c>
      <c r="Q876" s="3">
        <v>1.1100000000000001</v>
      </c>
      <c r="R876" s="3">
        <v>12.5</v>
      </c>
      <c r="S876" s="3" t="s">
        <v>173</v>
      </c>
      <c r="T876" s="2"/>
      <c r="U876" s="3" t="s">
        <v>173</v>
      </c>
      <c r="V876" s="2"/>
      <c r="W876" s="3" t="s">
        <v>173</v>
      </c>
      <c r="X876" s="2"/>
      <c r="Y876" s="3" t="s">
        <v>171</v>
      </c>
      <c r="Z876" s="3" t="s">
        <v>173</v>
      </c>
      <c r="AA876" s="3" t="s">
        <v>173</v>
      </c>
    </row>
    <row r="877" spans="1:27" ht="13.9" customHeight="1">
      <c r="A877" s="2" t="s">
        <v>1930</v>
      </c>
      <c r="B877" s="2" t="s">
        <v>1931</v>
      </c>
      <c r="C877" s="3" t="s">
        <v>171</v>
      </c>
      <c r="D877" s="3" t="s">
        <v>171</v>
      </c>
      <c r="E877" s="4" t="s">
        <v>178</v>
      </c>
      <c r="F877" s="4" t="s">
        <v>178</v>
      </c>
      <c r="G877" s="10" t="s">
        <v>173</v>
      </c>
      <c r="H877" s="17" t="str">
        <f t="shared" si="53"/>
        <v>NITI</v>
      </c>
      <c r="I877" s="2"/>
      <c r="J877" s="11" t="s">
        <v>173</v>
      </c>
      <c r="K877" s="18" t="str">
        <f t="shared" si="54"/>
        <v>NITI, NV</v>
      </c>
      <c r="L877" s="16" t="s">
        <v>173</v>
      </c>
      <c r="M877" s="20" t="str">
        <f t="shared" si="55"/>
        <v>NITI, NV</v>
      </c>
      <c r="N877" s="8" t="str">
        <f t="shared" si="52"/>
        <v>NITI, NV</v>
      </c>
      <c r="O877" s="2"/>
      <c r="P877" s="3">
        <v>0</v>
      </c>
      <c r="Q877" s="3" t="s">
        <v>173</v>
      </c>
      <c r="R877" s="3">
        <v>12.5</v>
      </c>
      <c r="S877" s="3" t="s">
        <v>173</v>
      </c>
      <c r="T877" s="2"/>
      <c r="U877" s="3" t="s">
        <v>173</v>
      </c>
      <c r="V877" s="2"/>
      <c r="W877" s="3" t="s">
        <v>173</v>
      </c>
      <c r="X877" s="2"/>
      <c r="Y877" s="3" t="s">
        <v>171</v>
      </c>
      <c r="Z877" s="3" t="s">
        <v>173</v>
      </c>
      <c r="AA877" s="3" t="s">
        <v>173</v>
      </c>
    </row>
    <row r="878" spans="1:27" ht="13.9" customHeight="1">
      <c r="A878" s="2"/>
      <c r="B878" s="2"/>
      <c r="C878" s="3"/>
      <c r="D878" s="3"/>
      <c r="E878" s="4"/>
      <c r="F878" s="4"/>
      <c r="G878" s="10"/>
      <c r="H878" s="17" t="str">
        <f t="shared" si="53"/>
        <v>NITI</v>
      </c>
      <c r="I878" s="2"/>
      <c r="J878" s="11"/>
      <c r="K878" s="18" t="str">
        <f t="shared" si="54"/>
        <v>NV</v>
      </c>
      <c r="L878" s="16"/>
      <c r="M878" s="20" t="str">
        <f t="shared" si="55"/>
        <v>NV</v>
      </c>
      <c r="N878" s="8" t="str">
        <f t="shared" si="52"/>
        <v>NV</v>
      </c>
      <c r="O878" s="2"/>
      <c r="P878" s="3"/>
      <c r="Q878" s="3"/>
      <c r="R878" s="3"/>
      <c r="S878" s="3"/>
      <c r="T878" s="2"/>
      <c r="U878" s="3"/>
      <c r="V878" s="2"/>
      <c r="W878" s="3"/>
      <c r="X878" s="2"/>
      <c r="Y878" s="3"/>
      <c r="Z878" s="3"/>
      <c r="AA878" s="3"/>
    </row>
    <row r="879" spans="1:27" ht="13.9" customHeight="1">
      <c r="A879" s="214"/>
      <c r="B879" s="214"/>
      <c r="C879" s="214"/>
      <c r="D879" s="214"/>
      <c r="E879" s="214"/>
      <c r="F879" s="214"/>
      <c r="G879" s="215"/>
      <c r="H879" s="215"/>
      <c r="I879" s="214"/>
      <c r="J879" s="216"/>
      <c r="K879" s="216"/>
      <c r="L879" s="217"/>
      <c r="M879" s="217"/>
      <c r="N879" s="218"/>
      <c r="O879" s="214"/>
      <c r="P879" s="214"/>
      <c r="Q879" s="214"/>
      <c r="R879" s="214"/>
      <c r="S879" s="214"/>
      <c r="T879" s="214"/>
      <c r="U879" s="214"/>
      <c r="V879" s="214"/>
      <c r="W879" s="214"/>
      <c r="X879" s="214"/>
      <c r="Y879" s="214"/>
      <c r="Z879" s="214"/>
      <c r="AA879" s="214"/>
    </row>
    <row r="880" spans="1:27" ht="13.9" customHeight="1">
      <c r="A880" s="240" t="s">
        <v>1932</v>
      </c>
      <c r="B880" s="214"/>
      <c r="C880" s="214"/>
      <c r="D880" s="214"/>
      <c r="E880" s="214"/>
      <c r="F880" s="214"/>
      <c r="G880" s="215"/>
      <c r="H880" s="215"/>
      <c r="I880" s="214"/>
      <c r="J880" s="216"/>
      <c r="K880" s="216"/>
      <c r="L880" s="217"/>
      <c r="M880" s="217"/>
      <c r="N880" s="218"/>
      <c r="O880" s="214"/>
      <c r="P880" s="214"/>
      <c r="Q880" s="214"/>
      <c r="R880" s="214"/>
      <c r="S880" s="214"/>
      <c r="T880" s="214"/>
      <c r="U880" s="214"/>
      <c r="V880" s="214"/>
      <c r="W880" s="214"/>
      <c r="X880" s="214"/>
      <c r="Y880" s="214"/>
      <c r="Z880" s="214"/>
      <c r="AA880" s="214"/>
    </row>
    <row r="881" spans="1:28" ht="13.9" customHeight="1">
      <c r="A881" s="241" t="s">
        <v>57</v>
      </c>
      <c r="B881" s="214"/>
      <c r="C881" s="214"/>
      <c r="D881" s="214"/>
      <c r="E881" s="214"/>
      <c r="F881" s="214"/>
      <c r="G881" s="215"/>
      <c r="H881" s="219">
        <v>300</v>
      </c>
      <c r="I881" s="214"/>
      <c r="J881" s="220">
        <f>H881/0.03</f>
        <v>10000</v>
      </c>
      <c r="K881" s="254">
        <f t="shared" ref="K881:K883" si="56">IF(ISNUMBER(J881),ROUND(J881,2-(1+INT(LOG10(J881)))),IF(AND(NOT($C881="Yes"),$D881="No"), "NITI, NV",IF(AND($C881="Yes",$D881="No"),"NITI","NV")))</f>
        <v>10000</v>
      </c>
      <c r="L881" s="223">
        <f>TPH!M60</f>
        <v>123.65164693793383</v>
      </c>
      <c r="M881" s="222">
        <f t="shared" ref="M881:M883" si="57">IF(ISNUMBER(L881),ROUND(L881,2-(1+INT(LOG10(L881)))),IF(AND(NOT($C881="Yes"),$D881="No"), "NITI, NV",IF(AND($C881="Yes",$D881="No"),"NITI","NV")))</f>
        <v>120</v>
      </c>
      <c r="N881" s="218"/>
      <c r="O881" s="214"/>
      <c r="P881" s="214"/>
      <c r="Q881" s="214"/>
      <c r="R881" s="214"/>
      <c r="S881" s="214"/>
      <c r="T881" s="214"/>
      <c r="U881" s="214"/>
      <c r="V881" s="214"/>
      <c r="W881" s="214"/>
      <c r="X881" s="214"/>
      <c r="Y881" s="214"/>
      <c r="Z881" s="214"/>
      <c r="AA881" s="214"/>
      <c r="AB881" s="261" t="s">
        <v>103</v>
      </c>
    </row>
    <row r="882" spans="1:28" ht="13.9" customHeight="1">
      <c r="A882" s="241" t="s">
        <v>110</v>
      </c>
      <c r="B882" s="214"/>
      <c r="C882" s="214"/>
      <c r="D882" s="214"/>
      <c r="E882" s="214"/>
      <c r="F882" s="214"/>
      <c r="G882" s="215"/>
      <c r="H882" s="219">
        <v>100</v>
      </c>
      <c r="I882" s="214"/>
      <c r="J882" s="220">
        <f t="shared" ref="J882:J883" si="58">H882/0.03</f>
        <v>3333.3333333333335</v>
      </c>
      <c r="K882" s="221">
        <f t="shared" si="56"/>
        <v>3300</v>
      </c>
      <c r="L882" s="223">
        <f>TPH!M92</f>
        <v>402.90582746627399</v>
      </c>
      <c r="M882" s="222">
        <f t="shared" si="57"/>
        <v>400</v>
      </c>
      <c r="N882" s="218"/>
      <c r="O882" s="214"/>
      <c r="P882" s="214"/>
      <c r="Q882" s="214"/>
      <c r="R882" s="214"/>
      <c r="S882" s="214"/>
      <c r="T882" s="214"/>
      <c r="U882" s="214"/>
      <c r="V882" s="214"/>
      <c r="W882" s="214"/>
      <c r="X882" s="214"/>
      <c r="Y882" s="214"/>
      <c r="Z882" s="214"/>
      <c r="AA882" s="214"/>
      <c r="AB882" s="261" t="s">
        <v>103</v>
      </c>
    </row>
    <row r="883" spans="1:28" ht="13.9" customHeight="1">
      <c r="A883" s="241" t="s">
        <v>1933</v>
      </c>
      <c r="B883" s="214"/>
      <c r="C883" s="214"/>
      <c r="D883" s="214"/>
      <c r="E883" s="214"/>
      <c r="F883" s="214"/>
      <c r="G883" s="215"/>
      <c r="H883" s="219">
        <v>140</v>
      </c>
      <c r="I883" s="214"/>
      <c r="J883" s="220">
        <f t="shared" si="58"/>
        <v>4666.666666666667</v>
      </c>
      <c r="K883" s="221">
        <f t="shared" si="56"/>
        <v>4700</v>
      </c>
      <c r="L883" s="223">
        <f>TPH!M124</f>
        <v>358.04141363424679</v>
      </c>
      <c r="M883" s="222">
        <f t="shared" si="57"/>
        <v>360</v>
      </c>
      <c r="N883" s="218"/>
      <c r="O883" s="214"/>
      <c r="P883" s="214"/>
      <c r="Q883" s="214"/>
      <c r="R883" s="214"/>
      <c r="S883" s="214"/>
      <c r="T883" s="214"/>
      <c r="U883" s="214"/>
      <c r="V883" s="214"/>
      <c r="W883" s="214"/>
      <c r="X883" s="214"/>
      <c r="Y883" s="214"/>
      <c r="Z883" s="214"/>
      <c r="AA883" s="214"/>
      <c r="AB883" s="261" t="s">
        <v>103</v>
      </c>
    </row>
    <row r="884" spans="1:28" ht="13.9" customHeight="1">
      <c r="A884" s="211"/>
      <c r="H884" s="488"/>
      <c r="I884" s="488"/>
      <c r="J884" s="488"/>
      <c r="K884" s="488"/>
      <c r="L884" s="488"/>
      <c r="M884" s="488"/>
    </row>
    <row r="885" spans="1:28" ht="13.9" customHeight="1">
      <c r="A885" s="519" t="s">
        <v>1934</v>
      </c>
      <c r="B885" s="519"/>
      <c r="C885" s="519"/>
      <c r="D885" s="519"/>
      <c r="E885" s="519"/>
      <c r="F885" s="519"/>
      <c r="G885" s="519"/>
      <c r="H885" s="519"/>
      <c r="I885" s="519"/>
      <c r="J885" s="519"/>
      <c r="K885" s="519"/>
      <c r="L885" s="519"/>
      <c r="M885" s="519"/>
      <c r="N885" s="519"/>
      <c r="O885" s="519"/>
      <c r="P885" s="519"/>
      <c r="Q885" s="519"/>
      <c r="R885" s="519"/>
      <c r="S885" s="519"/>
      <c r="T885" s="519"/>
      <c r="U885" s="519"/>
      <c r="V885" s="519"/>
      <c r="W885" s="519"/>
    </row>
    <row r="886" spans="1:28" ht="13.9" customHeight="1">
      <c r="H886" s="488"/>
      <c r="I886" s="488"/>
      <c r="J886" s="488"/>
      <c r="K886" s="488"/>
      <c r="L886" s="488"/>
      <c r="M886" s="488"/>
    </row>
    <row r="887" spans="1:28" ht="13.9" customHeight="1">
      <c r="H887" s="488"/>
      <c r="I887" s="488"/>
      <c r="J887" s="488"/>
      <c r="K887" s="488"/>
      <c r="L887" s="488"/>
      <c r="M887" s="488"/>
    </row>
    <row r="888" spans="1:28" ht="13.9" customHeight="1">
      <c r="H888" s="488"/>
      <c r="I888" s="488"/>
      <c r="J888" s="488"/>
      <c r="K888" s="488"/>
      <c r="L888" s="488"/>
      <c r="M888" s="488"/>
    </row>
    <row r="889" spans="1:28" ht="13.9" customHeight="1">
      <c r="H889" s="488"/>
      <c r="I889" s="488"/>
      <c r="J889" s="488"/>
      <c r="K889" s="488"/>
      <c r="L889" s="488"/>
      <c r="M889" s="488"/>
    </row>
    <row r="890" spans="1:28" ht="13.9" customHeight="1">
      <c r="H890" s="488"/>
      <c r="I890" s="488"/>
      <c r="J890" s="488"/>
      <c r="K890" s="488"/>
      <c r="L890" s="488"/>
      <c r="M890" s="488"/>
    </row>
    <row r="891" spans="1:28" ht="13.9" customHeight="1">
      <c r="H891" s="488"/>
      <c r="I891" s="488"/>
      <c r="J891" s="488"/>
      <c r="K891" s="488"/>
      <c r="L891" s="488"/>
      <c r="M891" s="488"/>
    </row>
    <row r="892" spans="1:28" ht="13.9" customHeight="1">
      <c r="H892" s="488"/>
      <c r="I892" s="488"/>
      <c r="J892" s="488"/>
      <c r="K892" s="488"/>
      <c r="L892" s="488"/>
      <c r="M892" s="488"/>
    </row>
    <row r="893" spans="1:28" ht="13.9" customHeight="1">
      <c r="H893" s="488"/>
      <c r="I893" s="488"/>
      <c r="J893" s="488"/>
      <c r="K893" s="488"/>
      <c r="L893" s="488"/>
      <c r="M893" s="488"/>
    </row>
    <row r="894" spans="1:28" ht="13.9" customHeight="1">
      <c r="H894" s="488"/>
      <c r="I894" s="488"/>
      <c r="J894" s="488"/>
      <c r="K894" s="488"/>
      <c r="L894" s="488"/>
      <c r="M894" s="488"/>
    </row>
    <row r="895" spans="1:28" ht="13.9" customHeight="1">
      <c r="H895" s="488"/>
      <c r="I895" s="488"/>
      <c r="J895" s="488"/>
      <c r="K895" s="488"/>
      <c r="L895" s="488"/>
      <c r="M895" s="488"/>
    </row>
    <row r="896" spans="1:28" ht="13.9" customHeight="1">
      <c r="H896" s="488"/>
      <c r="I896" s="488"/>
      <c r="J896" s="488"/>
      <c r="K896" s="488"/>
      <c r="L896" s="488"/>
      <c r="M896" s="488"/>
    </row>
    <row r="897" spans="8:13" ht="13.9" customHeight="1">
      <c r="H897" s="488"/>
      <c r="I897" s="488"/>
      <c r="J897" s="488"/>
      <c r="K897" s="488"/>
      <c r="L897" s="488"/>
      <c r="M897" s="488"/>
    </row>
    <row r="898" spans="8:13" ht="13.9" customHeight="1">
      <c r="H898" s="488"/>
      <c r="I898" s="488"/>
      <c r="J898" s="488"/>
      <c r="K898" s="488"/>
      <c r="L898" s="488"/>
      <c r="M898" s="488"/>
    </row>
    <row r="899" spans="8:13" ht="13.9" customHeight="1">
      <c r="H899" s="488"/>
      <c r="I899" s="488"/>
      <c r="J899" s="488"/>
      <c r="K899" s="488"/>
      <c r="L899" s="488"/>
      <c r="M899" s="488"/>
    </row>
    <row r="900" spans="8:13" ht="13.9" customHeight="1">
      <c r="H900" s="488"/>
      <c r="I900" s="488"/>
      <c r="J900" s="488"/>
      <c r="K900" s="488"/>
      <c r="L900" s="488"/>
      <c r="M900" s="488"/>
    </row>
    <row r="901" spans="8:13" ht="13.9" customHeight="1">
      <c r="H901" s="488"/>
      <c r="I901" s="488"/>
      <c r="J901" s="488"/>
      <c r="K901" s="488"/>
      <c r="L901" s="488"/>
      <c r="M901" s="488"/>
    </row>
    <row r="902" spans="8:13" ht="13.9" customHeight="1">
      <c r="H902" s="488"/>
      <c r="I902" s="488"/>
      <c r="J902" s="488"/>
      <c r="K902" s="488"/>
      <c r="L902" s="488"/>
      <c r="M902" s="488"/>
    </row>
    <row r="903" spans="8:13" ht="13.9" customHeight="1">
      <c r="H903" s="488"/>
      <c r="I903" s="488"/>
      <c r="J903" s="488"/>
      <c r="K903" s="488"/>
      <c r="L903" s="488"/>
      <c r="M903" s="488"/>
    </row>
    <row r="904" spans="8:13" ht="13.9" customHeight="1">
      <c r="H904" s="488"/>
      <c r="I904" s="488"/>
      <c r="J904" s="488"/>
      <c r="K904" s="488"/>
      <c r="L904" s="488"/>
      <c r="M904" s="488"/>
    </row>
    <row r="905" spans="8:13" ht="13.9" customHeight="1">
      <c r="H905" s="488"/>
      <c r="I905" s="488"/>
      <c r="J905" s="488"/>
      <c r="K905" s="488"/>
      <c r="L905" s="488"/>
      <c r="M905" s="488"/>
    </row>
    <row r="906" spans="8:13" ht="13.9" customHeight="1">
      <c r="H906" s="488"/>
      <c r="I906" s="488"/>
      <c r="J906" s="488"/>
      <c r="K906" s="488"/>
      <c r="L906" s="488"/>
      <c r="M906" s="488"/>
    </row>
    <row r="907" spans="8:13" ht="13.9" customHeight="1">
      <c r="H907" s="488"/>
      <c r="I907" s="488"/>
      <c r="J907" s="488"/>
      <c r="K907" s="488"/>
      <c r="L907" s="488"/>
      <c r="M907" s="488"/>
    </row>
    <row r="908" spans="8:13" ht="13.9" customHeight="1">
      <c r="H908" s="488"/>
      <c r="I908" s="488"/>
      <c r="J908" s="488"/>
      <c r="K908" s="488"/>
      <c r="L908" s="488"/>
      <c r="M908" s="488"/>
    </row>
    <row r="909" spans="8:13" ht="13.9" customHeight="1">
      <c r="H909" s="488"/>
      <c r="I909" s="488"/>
      <c r="J909" s="488"/>
      <c r="K909" s="488"/>
      <c r="L909" s="488"/>
      <c r="M909" s="488"/>
    </row>
    <row r="910" spans="8:13" ht="13.9" customHeight="1">
      <c r="H910" s="488"/>
      <c r="I910" s="488"/>
      <c r="J910" s="488"/>
      <c r="K910" s="488"/>
      <c r="L910" s="488"/>
      <c r="M910" s="488"/>
    </row>
    <row r="911" spans="8:13" ht="13.9" customHeight="1">
      <c r="H911" s="488"/>
      <c r="I911" s="488"/>
      <c r="J911" s="488"/>
      <c r="K911" s="488"/>
      <c r="L911" s="488"/>
      <c r="M911" s="488"/>
    </row>
    <row r="912" spans="8:13" ht="13.9" customHeight="1">
      <c r="H912" s="488"/>
      <c r="I912" s="488"/>
      <c r="J912" s="488"/>
      <c r="K912" s="488"/>
      <c r="L912" s="488"/>
      <c r="M912" s="488"/>
    </row>
    <row r="913" spans="8:13" ht="13.9" customHeight="1">
      <c r="H913" s="488"/>
      <c r="I913" s="488"/>
      <c r="J913" s="488"/>
      <c r="K913" s="488"/>
      <c r="L913" s="488"/>
      <c r="M913" s="488"/>
    </row>
    <row r="914" spans="8:13" ht="13.9" customHeight="1">
      <c r="H914" s="488"/>
      <c r="I914" s="488"/>
      <c r="J914" s="488"/>
      <c r="K914" s="488"/>
      <c r="L914" s="488"/>
      <c r="M914" s="488"/>
    </row>
    <row r="915" spans="8:13" ht="13.9" customHeight="1">
      <c r="H915" s="488"/>
      <c r="I915" s="488"/>
      <c r="J915" s="488"/>
      <c r="K915" s="488"/>
      <c r="L915" s="488"/>
      <c r="M915" s="488"/>
    </row>
    <row r="916" spans="8:13" ht="13.9" customHeight="1">
      <c r="H916" s="488"/>
      <c r="I916" s="488"/>
      <c r="J916" s="488"/>
      <c r="K916" s="488"/>
      <c r="L916" s="488"/>
      <c r="M916" s="488"/>
    </row>
    <row r="917" spans="8:13" ht="13.9" customHeight="1">
      <c r="H917" s="488"/>
      <c r="I917" s="488"/>
      <c r="J917" s="488"/>
      <c r="K917" s="488"/>
      <c r="L917" s="488"/>
      <c r="M917" s="488"/>
    </row>
    <row r="918" spans="8:13" ht="13.9" customHeight="1">
      <c r="H918" s="488"/>
      <c r="I918" s="488"/>
      <c r="J918" s="488"/>
      <c r="K918" s="488"/>
      <c r="L918" s="488"/>
      <c r="M918" s="488"/>
    </row>
    <row r="919" spans="8:13" ht="13.9" customHeight="1">
      <c r="H919" s="488"/>
      <c r="I919" s="488"/>
      <c r="J919" s="488"/>
      <c r="K919" s="488"/>
      <c r="L919" s="488"/>
      <c r="M919" s="488"/>
    </row>
    <row r="920" spans="8:13" ht="13.9" customHeight="1">
      <c r="H920" s="488"/>
      <c r="I920" s="488"/>
      <c r="J920" s="488"/>
      <c r="K920" s="488"/>
      <c r="L920" s="488"/>
      <c r="M920" s="488"/>
    </row>
    <row r="921" spans="8:13" ht="13.9" customHeight="1">
      <c r="H921" s="488"/>
      <c r="I921" s="488"/>
      <c r="J921" s="488"/>
      <c r="K921" s="488"/>
      <c r="L921" s="488"/>
      <c r="M921" s="488"/>
    </row>
    <row r="922" spans="8:13" ht="13.9" customHeight="1">
      <c r="H922" s="488"/>
      <c r="I922" s="488"/>
      <c r="J922" s="488"/>
      <c r="K922" s="488"/>
      <c r="L922" s="488"/>
      <c r="M922" s="488"/>
    </row>
    <row r="923" spans="8:13" ht="13.9" customHeight="1">
      <c r="H923" s="488"/>
      <c r="I923" s="488"/>
      <c r="J923" s="488"/>
      <c r="K923" s="488"/>
      <c r="L923" s="488"/>
      <c r="M923" s="488"/>
    </row>
    <row r="924" spans="8:13" ht="13.9" customHeight="1">
      <c r="H924" s="488"/>
      <c r="I924" s="488"/>
      <c r="J924" s="488"/>
      <c r="K924" s="488"/>
      <c r="L924" s="488"/>
      <c r="M924" s="488"/>
    </row>
    <row r="925" spans="8:13" ht="13.9" customHeight="1">
      <c r="H925" s="488"/>
      <c r="I925" s="488"/>
      <c r="J925" s="488"/>
      <c r="K925" s="488"/>
      <c r="L925" s="488"/>
      <c r="M925" s="488"/>
    </row>
    <row r="926" spans="8:13" ht="13.9" customHeight="1">
      <c r="H926" s="488"/>
      <c r="I926" s="488"/>
      <c r="J926" s="488"/>
      <c r="K926" s="488"/>
      <c r="L926" s="488"/>
      <c r="M926" s="488"/>
    </row>
    <row r="927" spans="8:13" ht="13.9" customHeight="1">
      <c r="H927" s="488"/>
      <c r="I927" s="488"/>
      <c r="J927" s="488"/>
      <c r="K927" s="488"/>
      <c r="L927" s="488"/>
      <c r="M927" s="488"/>
    </row>
    <row r="928" spans="8:13" ht="13.9" customHeight="1">
      <c r="H928" s="488"/>
      <c r="I928" s="488"/>
      <c r="J928" s="488"/>
      <c r="K928" s="488"/>
      <c r="L928" s="488"/>
      <c r="M928" s="488"/>
    </row>
    <row r="929" spans="8:13" ht="13.9" customHeight="1">
      <c r="H929" s="488"/>
      <c r="I929" s="488"/>
      <c r="J929" s="488"/>
      <c r="K929" s="488"/>
      <c r="L929" s="488"/>
      <c r="M929" s="488"/>
    </row>
    <row r="930" spans="8:13" ht="13.9" customHeight="1">
      <c r="H930" s="488"/>
      <c r="I930" s="488"/>
      <c r="J930" s="488"/>
      <c r="K930" s="488"/>
      <c r="L930" s="488"/>
      <c r="M930" s="488"/>
    </row>
    <row r="931" spans="8:13" ht="13.9" customHeight="1">
      <c r="H931" s="488"/>
      <c r="I931" s="488"/>
      <c r="J931" s="488"/>
      <c r="K931" s="488"/>
      <c r="L931" s="488"/>
      <c r="M931" s="488"/>
    </row>
    <row r="932" spans="8:13" ht="13.9" customHeight="1">
      <c r="H932" s="488"/>
      <c r="I932" s="488"/>
      <c r="J932" s="488"/>
      <c r="K932" s="488"/>
      <c r="L932" s="488"/>
      <c r="M932" s="488"/>
    </row>
    <row r="933" spans="8:13" ht="13.9" customHeight="1">
      <c r="H933" s="488"/>
      <c r="I933" s="488"/>
      <c r="J933" s="488"/>
      <c r="K933" s="488"/>
      <c r="L933" s="488"/>
      <c r="M933" s="488"/>
    </row>
    <row r="934" spans="8:13" ht="13.9" customHeight="1">
      <c r="H934" s="488"/>
      <c r="I934" s="488"/>
      <c r="J934" s="488"/>
      <c r="K934" s="488"/>
      <c r="L934" s="488"/>
      <c r="M934" s="488"/>
    </row>
    <row r="935" spans="8:13" ht="13.9" customHeight="1">
      <c r="H935" s="488"/>
      <c r="I935" s="488"/>
      <c r="J935" s="488"/>
      <c r="K935" s="488"/>
      <c r="L935" s="488"/>
      <c r="M935" s="488"/>
    </row>
  </sheetData>
  <autoFilter ref="A4:AB4" xr:uid="{00000000-0001-0000-0100-000000000000}"/>
  <mergeCells count="1">
    <mergeCell ref="A885:W885"/>
  </mergeCells>
  <pageMargins left="0.05" right="0.05" top="0.5" bottom="0.5" header="0" footer="0"/>
  <pageSetup scale="10" orientation="portrait" horizontalDpi="300" verticalDpi="300" r:id="rId1"/>
  <ignoredErrors>
    <ignoredError sqref="L881:L88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FBBB-C285-4291-998E-55B3EF9E3D5E}">
  <dimension ref="A1:AB905"/>
  <sheetViews>
    <sheetView zoomScaleNormal="100" workbookViewId="0">
      <pane xSplit="2" ySplit="4" topLeftCell="H5" activePane="bottomRight" state="frozen"/>
      <selection pane="topRight" activeCell="C1" sqref="C1"/>
      <selection pane="bottomLeft" activeCell="A5" sqref="A5"/>
      <selection pane="bottomRight" activeCell="B3" sqref="B3"/>
    </sheetView>
  </sheetViews>
  <sheetFormatPr defaultColWidth="11.5703125" defaultRowHeight="12.75"/>
  <cols>
    <col min="1" max="1" width="41.28515625" customWidth="1"/>
    <col min="2" max="2" width="13.7109375" bestFit="1" customWidth="1"/>
    <col min="3" max="3" width="15.7109375" hidden="1" customWidth="1"/>
    <col min="4" max="4" width="12.7109375" hidden="1" customWidth="1"/>
    <col min="5" max="5" width="14.7109375" hidden="1" customWidth="1"/>
    <col min="6" max="6" width="16.7109375" hidden="1" customWidth="1"/>
    <col min="7" max="7" width="14.140625" style="9" hidden="1" customWidth="1"/>
    <col min="8" max="8" width="14.28515625" style="9" customWidth="1"/>
    <col min="9" max="9" width="9.7109375" bestFit="1" customWidth="1"/>
    <col min="10" max="10" width="17.7109375" style="12" hidden="1" customWidth="1"/>
    <col min="11" max="11" width="14.28515625" style="12" customWidth="1"/>
    <col min="12" max="12" width="17.7109375" style="15" hidden="1" customWidth="1"/>
    <col min="13" max="13" width="13" style="15" customWidth="1"/>
    <col min="14" max="14" width="9.42578125" style="14" hidden="1" customWidth="1"/>
    <col min="15" max="18" width="16.7109375" hidden="1" customWidth="1"/>
    <col min="19" max="19" width="12.7109375" hidden="1" customWidth="1"/>
    <col min="20" max="20" width="7.7109375" hidden="1" customWidth="1"/>
    <col min="21" max="21" width="10.7109375" hidden="1" customWidth="1"/>
    <col min="22" max="22" width="4.7109375" hidden="1" customWidth="1"/>
    <col min="23" max="23" width="10.7109375" hidden="1" customWidth="1"/>
    <col min="24" max="24" width="4.7109375" hidden="1" customWidth="1"/>
    <col min="25" max="25" width="12.7109375" hidden="1" customWidth="1"/>
    <col min="26" max="26" width="15.7109375" hidden="1" customWidth="1"/>
    <col min="27" max="27" width="19.7109375" hidden="1" customWidth="1"/>
    <col min="28" max="28" width="7.42578125" style="261" hidden="1" customWidth="1"/>
  </cols>
  <sheetData>
    <row r="1" spans="1:28" ht="16.149999999999999" customHeight="1">
      <c r="A1" s="278" t="s">
        <v>1935</v>
      </c>
      <c r="B1" s="279"/>
      <c r="C1" s="7" t="s">
        <v>139</v>
      </c>
      <c r="D1" s="7" t="s">
        <v>139</v>
      </c>
      <c r="E1" s="7" t="s">
        <v>139</v>
      </c>
      <c r="F1" s="7" t="s">
        <v>139</v>
      </c>
      <c r="G1" s="467" t="s">
        <v>139</v>
      </c>
      <c r="H1" s="467"/>
      <c r="I1" s="468"/>
      <c r="J1" s="469" t="s">
        <v>139</v>
      </c>
      <c r="K1" s="469"/>
      <c r="L1" s="470" t="s">
        <v>139</v>
      </c>
      <c r="M1" s="280"/>
      <c r="N1" s="13" t="s">
        <v>139</v>
      </c>
      <c r="O1" s="7" t="s">
        <v>139</v>
      </c>
      <c r="P1" s="7" t="s">
        <v>139</v>
      </c>
      <c r="Q1" s="7" t="s">
        <v>139</v>
      </c>
      <c r="R1" s="7" t="s">
        <v>139</v>
      </c>
      <c r="S1" s="7" t="s">
        <v>139</v>
      </c>
      <c r="T1" s="7" t="s">
        <v>139</v>
      </c>
      <c r="U1" s="7" t="s">
        <v>139</v>
      </c>
      <c r="V1" s="7" t="s">
        <v>139</v>
      </c>
      <c r="W1" s="7" t="s">
        <v>139</v>
      </c>
      <c r="X1" s="7" t="s">
        <v>139</v>
      </c>
      <c r="Y1" s="7" t="s">
        <v>139</v>
      </c>
      <c r="Z1" s="7" t="s">
        <v>139</v>
      </c>
      <c r="AA1" s="7" t="s">
        <v>139</v>
      </c>
      <c r="AB1" s="260" t="s">
        <v>139</v>
      </c>
    </row>
    <row r="2" spans="1:28" ht="36" hidden="1" customHeight="1">
      <c r="A2" s="290" t="s">
        <v>140</v>
      </c>
      <c r="B2" s="279"/>
      <c r="C2" s="279"/>
      <c r="D2" s="279"/>
      <c r="E2" s="279"/>
      <c r="F2" s="279"/>
      <c r="G2" s="282"/>
      <c r="H2" s="279"/>
      <c r="I2" s="279"/>
      <c r="J2" s="283"/>
      <c r="K2" s="279"/>
      <c r="L2" s="284"/>
      <c r="M2" s="279"/>
      <c r="N2"/>
    </row>
    <row r="3" spans="1:28" ht="12" customHeight="1">
      <c r="A3" s="279"/>
      <c r="B3" s="279"/>
      <c r="C3" s="279"/>
      <c r="D3" s="279"/>
      <c r="E3" s="279"/>
      <c r="F3" s="279"/>
      <c r="G3" s="282"/>
      <c r="H3" s="282"/>
      <c r="I3" s="279"/>
      <c r="J3" s="283"/>
      <c r="K3" s="283"/>
      <c r="L3" s="284"/>
      <c r="M3" s="284"/>
    </row>
    <row r="4" spans="1:28" ht="91.9" customHeight="1">
      <c r="A4" s="285" t="s">
        <v>119</v>
      </c>
      <c r="B4" s="285" t="s">
        <v>141</v>
      </c>
      <c r="C4" s="285" t="s">
        <v>142</v>
      </c>
      <c r="D4" s="285" t="s">
        <v>143</v>
      </c>
      <c r="E4" s="285" t="s">
        <v>144</v>
      </c>
      <c r="F4" s="285" t="s">
        <v>145</v>
      </c>
      <c r="G4" s="286" t="s">
        <v>146</v>
      </c>
      <c r="H4" s="286" t="s">
        <v>147</v>
      </c>
      <c r="I4" s="285" t="s">
        <v>148</v>
      </c>
      <c r="J4" s="287" t="s">
        <v>149</v>
      </c>
      <c r="K4" s="287" t="s">
        <v>150</v>
      </c>
      <c r="L4" s="288" t="s">
        <v>151</v>
      </c>
      <c r="M4" s="289" t="s">
        <v>152</v>
      </c>
      <c r="N4" s="6" t="s">
        <v>153</v>
      </c>
      <c r="O4" s="1" t="s">
        <v>154</v>
      </c>
      <c r="P4" s="1" t="s">
        <v>155</v>
      </c>
      <c r="Q4" s="1" t="s">
        <v>156</v>
      </c>
      <c r="R4" s="1" t="s">
        <v>157</v>
      </c>
      <c r="S4" s="1" t="s">
        <v>158</v>
      </c>
      <c r="T4" s="1" t="s">
        <v>159</v>
      </c>
      <c r="U4" s="1" t="s">
        <v>160</v>
      </c>
      <c r="V4" s="1" t="s">
        <v>161</v>
      </c>
      <c r="W4" s="1" t="s">
        <v>162</v>
      </c>
      <c r="X4" s="1" t="s">
        <v>163</v>
      </c>
      <c r="Y4" s="1" t="s">
        <v>164</v>
      </c>
      <c r="Z4" s="1" t="s">
        <v>165</v>
      </c>
      <c r="AA4" s="1" t="s">
        <v>166</v>
      </c>
      <c r="AB4" s="262" t="s">
        <v>167</v>
      </c>
    </row>
    <row r="5" spans="1:28" ht="13.9" customHeight="1">
      <c r="A5" s="2" t="s">
        <v>168</v>
      </c>
      <c r="B5" s="2" t="s">
        <v>169</v>
      </c>
      <c r="C5" s="3" t="s">
        <v>170</v>
      </c>
      <c r="D5" s="3" t="s">
        <v>171</v>
      </c>
      <c r="E5" s="4" t="s">
        <v>172</v>
      </c>
      <c r="F5" s="4" t="s">
        <v>172</v>
      </c>
      <c r="G5" s="3" t="s">
        <v>173</v>
      </c>
      <c r="H5" s="17" t="str">
        <f>IF(ISNUMBER(G5),ROUND(G5,2-(1+INT(LOG10(G5)))),"NITI")</f>
        <v>NITI</v>
      </c>
      <c r="I5" s="2"/>
      <c r="J5" s="3" t="s">
        <v>173</v>
      </c>
      <c r="K5" s="19" t="str">
        <f>IF(ISNUMBER(J5),ROUND(J5,2-(1+INT(LOG10(J5)))),IF(AND(NOT($C5="Yes"),$D5="No"), "NITI, NV",IF(AND($C5="Yes",$D5="No"),"NITI","NV")))</f>
        <v>NITI</v>
      </c>
      <c r="L5" s="3" t="s">
        <v>173</v>
      </c>
      <c r="M5" s="20" t="str">
        <f>IF(ISNUMBER(L5),ROUND(L5,2-(1+INT(LOG10(L5)))),IF(AND(NOT($C5="Yes"),$D5="No"), "NITI, NV",IF(AND($C5="Yes",$D5="No"),"NITI","NV")))</f>
        <v>NITI</v>
      </c>
      <c r="N5" s="8" t="str">
        <f t="shared" ref="N5:N68" si="0">IF(ISNUMBER(M5)=TRUE, M5/H5, M5)</f>
        <v>NITI</v>
      </c>
      <c r="O5" s="2"/>
      <c r="P5" s="3">
        <v>17800</v>
      </c>
      <c r="Q5" s="3">
        <v>9290</v>
      </c>
      <c r="R5" s="3">
        <v>12.5</v>
      </c>
      <c r="S5" s="3">
        <v>0.8</v>
      </c>
      <c r="T5" s="3" t="s">
        <v>174</v>
      </c>
      <c r="U5" s="3" t="s">
        <v>173</v>
      </c>
      <c r="V5" s="2"/>
      <c r="W5" s="3" t="s">
        <v>173</v>
      </c>
      <c r="X5" s="2"/>
      <c r="Y5" s="3" t="s">
        <v>171</v>
      </c>
      <c r="Z5" s="3" t="s">
        <v>173</v>
      </c>
      <c r="AA5" s="3" t="s">
        <v>173</v>
      </c>
      <c r="AB5" s="261" t="s">
        <v>175</v>
      </c>
    </row>
    <row r="6" spans="1:28" ht="13.9" customHeight="1">
      <c r="A6" s="2" t="s">
        <v>176</v>
      </c>
      <c r="B6" s="2" t="s">
        <v>177</v>
      </c>
      <c r="C6" s="3" t="s">
        <v>171</v>
      </c>
      <c r="D6" s="3" t="s">
        <v>171</v>
      </c>
      <c r="E6" s="4" t="s">
        <v>178</v>
      </c>
      <c r="F6" s="4" t="s">
        <v>178</v>
      </c>
      <c r="G6" s="3" t="s">
        <v>173</v>
      </c>
      <c r="H6" s="17" t="str">
        <f t="shared" ref="H6:H69" si="1">IF(ISNUMBER(G6),ROUND(G6,2-(1+INT(LOG10(G6)))),"NITI")</f>
        <v>NITI</v>
      </c>
      <c r="I6" s="2"/>
      <c r="J6" s="3" t="s">
        <v>173</v>
      </c>
      <c r="K6" s="21" t="str">
        <f t="shared" ref="K6:K69" si="2">IF(ISNUMBER(J6),ROUND(J6,2-(1+INT(LOG10(J6)))),IF(AND(NOT($C6="Yes"),$D6="No"), "NITI, NV",IF(AND($C6="Yes",$D6="No"),"NITI","NV")))</f>
        <v>NITI, NV</v>
      </c>
      <c r="L6" s="3" t="s">
        <v>173</v>
      </c>
      <c r="M6" s="20" t="str">
        <f t="shared" ref="M6:M69" si="3">IF(ISNUMBER(L6),ROUND(L6,2-(1+INT(LOG10(L6)))),IF(AND(NOT($C6="Yes"),$D6="No"), "NITI, NV",IF(AND($C6="Yes",$D6="No"),"NITI","NV")))</f>
        <v>NITI, NV</v>
      </c>
      <c r="N6" s="8" t="str">
        <f t="shared" si="0"/>
        <v>NITI, NV</v>
      </c>
      <c r="O6" s="2"/>
      <c r="P6" s="3">
        <v>16.7</v>
      </c>
      <c r="Q6" s="3">
        <v>16.8</v>
      </c>
      <c r="R6" s="3">
        <v>12.5</v>
      </c>
      <c r="S6" s="3" t="s">
        <v>173</v>
      </c>
      <c r="T6" s="2"/>
      <c r="U6" s="3" t="s">
        <v>173</v>
      </c>
      <c r="V6" s="2"/>
      <c r="W6" s="3" t="s">
        <v>173</v>
      </c>
      <c r="X6" s="2"/>
      <c r="Y6" s="3" t="s">
        <v>171</v>
      </c>
      <c r="Z6" s="3" t="s">
        <v>173</v>
      </c>
      <c r="AA6" s="3" t="s">
        <v>173</v>
      </c>
    </row>
    <row r="7" spans="1:28" ht="13.9" customHeight="1">
      <c r="A7" s="2" t="s">
        <v>179</v>
      </c>
      <c r="B7" s="2" t="s">
        <v>180</v>
      </c>
      <c r="C7" s="3" t="s">
        <v>170</v>
      </c>
      <c r="D7" s="3" t="s">
        <v>170</v>
      </c>
      <c r="E7" s="3" t="s">
        <v>170</v>
      </c>
      <c r="F7" s="3" t="s">
        <v>170</v>
      </c>
      <c r="G7" s="3">
        <v>5.57</v>
      </c>
      <c r="H7" s="17">
        <f t="shared" si="1"/>
        <v>5.6</v>
      </c>
      <c r="I7" s="3" t="s">
        <v>181</v>
      </c>
      <c r="J7" s="3">
        <v>186</v>
      </c>
      <c r="K7" s="21">
        <f t="shared" si="2"/>
        <v>190</v>
      </c>
      <c r="L7" s="3">
        <v>3110</v>
      </c>
      <c r="M7" s="20">
        <f t="shared" si="3"/>
        <v>3100</v>
      </c>
      <c r="N7" s="8">
        <f t="shared" si="0"/>
        <v>553.57142857142856</v>
      </c>
      <c r="O7" s="3" t="s">
        <v>182</v>
      </c>
      <c r="P7" s="3">
        <v>2140000000</v>
      </c>
      <c r="Q7" s="3">
        <v>1790000000</v>
      </c>
      <c r="R7" s="3">
        <v>12.5</v>
      </c>
      <c r="S7" s="3">
        <v>4</v>
      </c>
      <c r="T7" s="3" t="s">
        <v>183</v>
      </c>
      <c r="U7" s="3">
        <v>2.2000000000000001E-6</v>
      </c>
      <c r="V7" s="3" t="s">
        <v>184</v>
      </c>
      <c r="W7" s="3">
        <v>8.9999999999999993E-3</v>
      </c>
      <c r="X7" s="3" t="s">
        <v>184</v>
      </c>
      <c r="Y7" s="3" t="s">
        <v>171</v>
      </c>
      <c r="Z7" s="3">
        <v>5.57</v>
      </c>
      <c r="AA7" s="3">
        <v>39.4</v>
      </c>
    </row>
    <row r="8" spans="1:28" ht="13.9" customHeight="1">
      <c r="A8" s="2" t="s">
        <v>185</v>
      </c>
      <c r="B8" s="2" t="s">
        <v>186</v>
      </c>
      <c r="C8" s="3" t="s">
        <v>171</v>
      </c>
      <c r="D8" s="3" t="s">
        <v>171</v>
      </c>
      <c r="E8" s="4" t="s">
        <v>178</v>
      </c>
      <c r="F8" s="4" t="s">
        <v>178</v>
      </c>
      <c r="G8" s="3" t="s">
        <v>173</v>
      </c>
      <c r="H8" s="17" t="str">
        <f t="shared" si="1"/>
        <v>NITI</v>
      </c>
      <c r="I8" s="2"/>
      <c r="J8" s="3" t="s">
        <v>173</v>
      </c>
      <c r="K8" s="21" t="str">
        <f t="shared" si="2"/>
        <v>NITI, NV</v>
      </c>
      <c r="L8" s="3" t="s">
        <v>173</v>
      </c>
      <c r="M8" s="20" t="str">
        <f t="shared" si="3"/>
        <v>NITI, NV</v>
      </c>
      <c r="N8" s="8" t="str">
        <f t="shared" si="0"/>
        <v>NITI, NV</v>
      </c>
      <c r="O8" s="2"/>
      <c r="P8" s="3">
        <v>406</v>
      </c>
      <c r="Q8" s="3">
        <v>203</v>
      </c>
      <c r="R8" s="3">
        <v>12.5</v>
      </c>
      <c r="S8" s="3" t="s">
        <v>173</v>
      </c>
      <c r="T8" s="2"/>
      <c r="U8" s="3" t="s">
        <v>173</v>
      </c>
      <c r="V8" s="2"/>
      <c r="W8" s="3" t="s">
        <v>173</v>
      </c>
      <c r="X8" s="2"/>
      <c r="Y8" s="3" t="s">
        <v>171</v>
      </c>
      <c r="Z8" s="3" t="s">
        <v>173</v>
      </c>
      <c r="AA8" s="3" t="s">
        <v>173</v>
      </c>
    </row>
    <row r="9" spans="1:28" ht="13.9" customHeight="1">
      <c r="A9" s="2" t="s">
        <v>187</v>
      </c>
      <c r="B9" s="2" t="s">
        <v>188</v>
      </c>
      <c r="C9" s="3" t="s">
        <v>170</v>
      </c>
      <c r="D9" s="3" t="s">
        <v>171</v>
      </c>
      <c r="E9" s="4" t="s">
        <v>172</v>
      </c>
      <c r="F9" s="4" t="s">
        <v>172</v>
      </c>
      <c r="G9" s="3" t="s">
        <v>173</v>
      </c>
      <c r="H9" s="17" t="str">
        <f t="shared" si="1"/>
        <v>NITI</v>
      </c>
      <c r="I9" s="2"/>
      <c r="J9" s="3" t="s">
        <v>173</v>
      </c>
      <c r="K9" s="21" t="str">
        <f t="shared" si="2"/>
        <v>NITI</v>
      </c>
      <c r="L9" s="3" t="s">
        <v>173</v>
      </c>
      <c r="M9" s="20" t="str">
        <f t="shared" si="3"/>
        <v>NITI</v>
      </c>
      <c r="N9" s="8" t="str">
        <f t="shared" si="0"/>
        <v>NITI</v>
      </c>
      <c r="O9" s="2"/>
      <c r="P9" s="3">
        <v>723000000</v>
      </c>
      <c r="Q9" s="3">
        <v>856000000</v>
      </c>
      <c r="R9" s="3">
        <v>12.5</v>
      </c>
      <c r="S9" s="3">
        <v>2.5</v>
      </c>
      <c r="T9" s="3" t="s">
        <v>183</v>
      </c>
      <c r="U9" s="3" t="s">
        <v>173</v>
      </c>
      <c r="V9" s="2"/>
      <c r="W9" s="3" t="s">
        <v>173</v>
      </c>
      <c r="X9" s="2"/>
      <c r="Y9" s="3" t="s">
        <v>171</v>
      </c>
      <c r="Z9" s="3" t="s">
        <v>173</v>
      </c>
      <c r="AA9" s="3" t="s">
        <v>173</v>
      </c>
    </row>
    <row r="10" spans="1:28" ht="13.9" customHeight="1">
      <c r="A10" s="2" t="s">
        <v>189</v>
      </c>
      <c r="B10" s="2" t="s">
        <v>190</v>
      </c>
      <c r="C10" s="3" t="s">
        <v>171</v>
      </c>
      <c r="D10" s="3" t="s">
        <v>170</v>
      </c>
      <c r="E10" s="4" t="s">
        <v>178</v>
      </c>
      <c r="F10" s="4" t="s">
        <v>178</v>
      </c>
      <c r="G10" s="3">
        <v>8.76</v>
      </c>
      <c r="H10" s="17">
        <f t="shared" si="1"/>
        <v>8.8000000000000007</v>
      </c>
      <c r="I10" s="2"/>
      <c r="J10" s="3" t="s">
        <v>173</v>
      </c>
      <c r="K10" s="21" t="str">
        <f t="shared" si="2"/>
        <v>NV</v>
      </c>
      <c r="L10" s="3" t="s">
        <v>173</v>
      </c>
      <c r="M10" s="20" t="str">
        <f t="shared" si="3"/>
        <v>NV</v>
      </c>
      <c r="N10" s="8" t="str">
        <f t="shared" si="0"/>
        <v>NV</v>
      </c>
      <c r="O10" s="2"/>
      <c r="P10" s="3">
        <v>1560000</v>
      </c>
      <c r="Q10" s="3">
        <v>33700</v>
      </c>
      <c r="R10" s="3">
        <v>12.5</v>
      </c>
      <c r="S10" s="3">
        <v>2.2000000000000002</v>
      </c>
      <c r="T10" s="3" t="s">
        <v>183</v>
      </c>
      <c r="U10" s="3" t="s">
        <v>173</v>
      </c>
      <c r="V10" s="2"/>
      <c r="W10" s="3">
        <v>2E-3</v>
      </c>
      <c r="X10" s="3" t="s">
        <v>191</v>
      </c>
      <c r="Y10" s="3" t="s">
        <v>171</v>
      </c>
      <c r="Z10" s="3" t="s">
        <v>173</v>
      </c>
      <c r="AA10" s="3">
        <v>8.76</v>
      </c>
    </row>
    <row r="11" spans="1:28" ht="13.9" customHeight="1">
      <c r="A11" s="2" t="s">
        <v>192</v>
      </c>
      <c r="B11" s="2" t="s">
        <v>193</v>
      </c>
      <c r="C11" s="3" t="s">
        <v>170</v>
      </c>
      <c r="D11" s="3" t="s">
        <v>170</v>
      </c>
      <c r="E11" s="3" t="s">
        <v>170</v>
      </c>
      <c r="F11" s="3" t="s">
        <v>170</v>
      </c>
      <c r="G11" s="3">
        <v>263</v>
      </c>
      <c r="H11" s="17">
        <f t="shared" si="1"/>
        <v>260</v>
      </c>
      <c r="I11" s="3" t="s">
        <v>194</v>
      </c>
      <c r="J11" s="3">
        <v>8760</v>
      </c>
      <c r="K11" s="21">
        <f t="shared" si="2"/>
        <v>8800</v>
      </c>
      <c r="L11" s="3">
        <v>321000</v>
      </c>
      <c r="M11" s="20">
        <f t="shared" si="3"/>
        <v>320000</v>
      </c>
      <c r="N11" s="8">
        <f t="shared" si="0"/>
        <v>1230.7692307692307</v>
      </c>
      <c r="O11" s="3" t="s">
        <v>182</v>
      </c>
      <c r="P11" s="3">
        <v>196000000</v>
      </c>
      <c r="Q11" s="3">
        <v>818000000</v>
      </c>
      <c r="R11" s="3">
        <v>12.5</v>
      </c>
      <c r="S11" s="3">
        <v>3</v>
      </c>
      <c r="T11" s="3" t="s">
        <v>183</v>
      </c>
      <c r="U11" s="3" t="s">
        <v>173</v>
      </c>
      <c r="V11" s="2"/>
      <c r="W11" s="3">
        <v>0.06</v>
      </c>
      <c r="X11" s="3" t="s">
        <v>184</v>
      </c>
      <c r="Y11" s="3" t="s">
        <v>171</v>
      </c>
      <c r="Z11" s="3" t="s">
        <v>173</v>
      </c>
      <c r="AA11" s="3">
        <v>263</v>
      </c>
    </row>
    <row r="12" spans="1:28" ht="13.9" customHeight="1">
      <c r="A12" s="2" t="s">
        <v>195</v>
      </c>
      <c r="B12" s="2" t="s">
        <v>196</v>
      </c>
      <c r="C12" s="3" t="s">
        <v>170</v>
      </c>
      <c r="D12" s="3" t="s">
        <v>171</v>
      </c>
      <c r="E12" s="4" t="s">
        <v>172</v>
      </c>
      <c r="F12" s="4" t="s">
        <v>172</v>
      </c>
      <c r="G12" s="3" t="s">
        <v>173</v>
      </c>
      <c r="H12" s="17" t="str">
        <f t="shared" si="1"/>
        <v>NITI</v>
      </c>
      <c r="I12" s="2"/>
      <c r="J12" s="3" t="s">
        <v>173</v>
      </c>
      <c r="K12" s="21" t="str">
        <f t="shared" si="2"/>
        <v>NITI</v>
      </c>
      <c r="L12" s="3" t="s">
        <v>173</v>
      </c>
      <c r="M12" s="20" t="str">
        <f t="shared" si="3"/>
        <v>NITI</v>
      </c>
      <c r="N12" s="8" t="str">
        <f t="shared" si="0"/>
        <v>NITI</v>
      </c>
      <c r="O12" s="2"/>
      <c r="P12" s="3">
        <v>2570000</v>
      </c>
      <c r="Q12" s="3">
        <v>1030000</v>
      </c>
      <c r="R12" s="3">
        <v>12.5</v>
      </c>
      <c r="S12" s="3">
        <v>1.1000000000000001</v>
      </c>
      <c r="T12" s="3" t="s">
        <v>174</v>
      </c>
      <c r="U12" s="3" t="s">
        <v>173</v>
      </c>
      <c r="V12" s="2"/>
      <c r="W12" s="3" t="s">
        <v>173</v>
      </c>
      <c r="X12" s="2"/>
      <c r="Y12" s="3" t="s">
        <v>171</v>
      </c>
      <c r="Z12" s="3" t="s">
        <v>173</v>
      </c>
      <c r="AA12" s="3" t="s">
        <v>173</v>
      </c>
    </row>
    <row r="13" spans="1:28" ht="13.9" customHeight="1">
      <c r="A13" s="2" t="s">
        <v>197</v>
      </c>
      <c r="B13" s="2" t="s">
        <v>198</v>
      </c>
      <c r="C13" s="3" t="s">
        <v>171</v>
      </c>
      <c r="D13" s="3" t="s">
        <v>170</v>
      </c>
      <c r="E13" s="4" t="s">
        <v>178</v>
      </c>
      <c r="F13" s="4" t="s">
        <v>178</v>
      </c>
      <c r="G13" s="3">
        <v>9.4299999999999991E-3</v>
      </c>
      <c r="H13" s="17">
        <f t="shared" si="1"/>
        <v>9.4000000000000004E-3</v>
      </c>
      <c r="I13" s="2"/>
      <c r="J13" s="3" t="s">
        <v>173</v>
      </c>
      <c r="K13" s="21" t="str">
        <f t="shared" si="2"/>
        <v>NV</v>
      </c>
      <c r="L13" s="3" t="s">
        <v>173</v>
      </c>
      <c r="M13" s="20" t="str">
        <f t="shared" si="3"/>
        <v>NV</v>
      </c>
      <c r="N13" s="8" t="str">
        <f t="shared" si="0"/>
        <v>NV</v>
      </c>
      <c r="O13" s="2"/>
      <c r="P13" s="3">
        <v>1.1299999999999999</v>
      </c>
      <c r="Q13" s="3">
        <v>4.3400000000000001E-2</v>
      </c>
      <c r="R13" s="3">
        <v>12.5</v>
      </c>
      <c r="S13" s="3" t="s">
        <v>173</v>
      </c>
      <c r="T13" s="2"/>
      <c r="U13" s="3">
        <v>1.2999999999999999E-3</v>
      </c>
      <c r="V13" s="3" t="s">
        <v>199</v>
      </c>
      <c r="W13" s="3" t="s">
        <v>173</v>
      </c>
      <c r="X13" s="2"/>
      <c r="Y13" s="3" t="s">
        <v>171</v>
      </c>
      <c r="Z13" s="3">
        <v>9.4299999999999991E-3</v>
      </c>
      <c r="AA13" s="3" t="s">
        <v>173</v>
      </c>
    </row>
    <row r="14" spans="1:28" ht="13.9" customHeight="1">
      <c r="A14" s="2" t="s">
        <v>200</v>
      </c>
      <c r="B14" s="2" t="s">
        <v>201</v>
      </c>
      <c r="C14" s="3" t="s">
        <v>170</v>
      </c>
      <c r="D14" s="3" t="s">
        <v>170</v>
      </c>
      <c r="E14" s="3" t="s">
        <v>170</v>
      </c>
      <c r="F14" s="3" t="s">
        <v>170</v>
      </c>
      <c r="G14" s="3">
        <v>8.7599999999999997E-2</v>
      </c>
      <c r="H14" s="17">
        <f t="shared" si="1"/>
        <v>8.7999999999999995E-2</v>
      </c>
      <c r="I14" s="3" t="s">
        <v>194</v>
      </c>
      <c r="J14" s="3">
        <v>2.92</v>
      </c>
      <c r="K14" s="21">
        <f t="shared" si="2"/>
        <v>2.9</v>
      </c>
      <c r="L14" s="3">
        <v>28.8</v>
      </c>
      <c r="M14" s="20">
        <f t="shared" si="3"/>
        <v>29</v>
      </c>
      <c r="N14" s="8">
        <f t="shared" si="0"/>
        <v>329.54545454545456</v>
      </c>
      <c r="O14" s="3" t="s">
        <v>182</v>
      </c>
      <c r="P14" s="3">
        <v>826000000</v>
      </c>
      <c r="Q14" s="3">
        <v>645000000</v>
      </c>
      <c r="R14" s="3">
        <v>12.5</v>
      </c>
      <c r="S14" s="3">
        <v>2.8</v>
      </c>
      <c r="T14" s="3" t="s">
        <v>183</v>
      </c>
      <c r="U14" s="3" t="s">
        <v>173</v>
      </c>
      <c r="V14" s="2"/>
      <c r="W14" s="3">
        <v>2.0000000000000002E-5</v>
      </c>
      <c r="X14" s="3" t="s">
        <v>184</v>
      </c>
      <c r="Y14" s="3" t="s">
        <v>171</v>
      </c>
      <c r="Z14" s="3" t="s">
        <v>173</v>
      </c>
      <c r="AA14" s="3">
        <v>8.7599999999999997E-2</v>
      </c>
    </row>
    <row r="15" spans="1:28" ht="13.9" customHeight="1">
      <c r="A15" s="2" t="s">
        <v>202</v>
      </c>
      <c r="B15" s="2" t="s">
        <v>203</v>
      </c>
      <c r="C15" s="3" t="s">
        <v>171</v>
      </c>
      <c r="D15" s="3" t="s">
        <v>170</v>
      </c>
      <c r="E15" s="4" t="s">
        <v>178</v>
      </c>
      <c r="F15" s="4" t="s">
        <v>178</v>
      </c>
      <c r="G15" s="3">
        <v>0.123</v>
      </c>
      <c r="H15" s="17">
        <f t="shared" si="1"/>
        <v>0.12</v>
      </c>
      <c r="I15" s="2"/>
      <c r="J15" s="3" t="s">
        <v>173</v>
      </c>
      <c r="K15" s="21" t="str">
        <f t="shared" si="2"/>
        <v>NV</v>
      </c>
      <c r="L15" s="3" t="s">
        <v>173</v>
      </c>
      <c r="M15" s="20" t="str">
        <f t="shared" si="3"/>
        <v>NV</v>
      </c>
      <c r="N15" s="8" t="str">
        <f t="shared" si="0"/>
        <v>NV</v>
      </c>
      <c r="O15" s="2"/>
      <c r="P15" s="3">
        <v>26800</v>
      </c>
      <c r="Q15" s="3">
        <v>5840</v>
      </c>
      <c r="R15" s="3">
        <v>12.5</v>
      </c>
      <c r="S15" s="3">
        <v>2.7</v>
      </c>
      <c r="T15" s="3" t="s">
        <v>174</v>
      </c>
      <c r="U15" s="3">
        <v>1E-4</v>
      </c>
      <c r="V15" s="3" t="s">
        <v>184</v>
      </c>
      <c r="W15" s="3">
        <v>6.0000000000000001E-3</v>
      </c>
      <c r="X15" s="3" t="s">
        <v>184</v>
      </c>
      <c r="Y15" s="3" t="s">
        <v>204</v>
      </c>
      <c r="Z15" s="3">
        <v>0.123</v>
      </c>
      <c r="AA15" s="3">
        <v>26.3</v>
      </c>
    </row>
    <row r="16" spans="1:28" ht="13.9" customHeight="1">
      <c r="A16" s="2" t="s">
        <v>205</v>
      </c>
      <c r="B16" s="2" t="s">
        <v>206</v>
      </c>
      <c r="C16" s="3" t="s">
        <v>170</v>
      </c>
      <c r="D16" s="3" t="s">
        <v>170</v>
      </c>
      <c r="E16" s="3" t="s">
        <v>170</v>
      </c>
      <c r="F16" s="3" t="s">
        <v>170</v>
      </c>
      <c r="G16" s="3">
        <v>0.876</v>
      </c>
      <c r="H16" s="17">
        <f t="shared" si="1"/>
        <v>0.88</v>
      </c>
      <c r="I16" s="3" t="s">
        <v>194</v>
      </c>
      <c r="J16" s="3">
        <v>29.2</v>
      </c>
      <c r="K16" s="21">
        <f t="shared" si="2"/>
        <v>29</v>
      </c>
      <c r="L16" s="3">
        <v>147000</v>
      </c>
      <c r="M16" s="20">
        <f t="shared" si="3"/>
        <v>150000</v>
      </c>
      <c r="N16" s="8">
        <f t="shared" si="0"/>
        <v>170454.54545454544</v>
      </c>
      <c r="O16" s="3" t="s">
        <v>182</v>
      </c>
      <c r="P16" s="3">
        <v>15400000</v>
      </c>
      <c r="Q16" s="3">
        <v>5940000</v>
      </c>
      <c r="R16" s="3">
        <v>12.5</v>
      </c>
      <c r="S16" s="3">
        <v>2.4</v>
      </c>
      <c r="T16" s="3" t="s">
        <v>183</v>
      </c>
      <c r="U16" s="3" t="s">
        <v>173</v>
      </c>
      <c r="V16" s="2"/>
      <c r="W16" s="3">
        <v>2.0000000000000001E-4</v>
      </c>
      <c r="X16" s="3" t="s">
        <v>207</v>
      </c>
      <c r="Y16" s="3" t="s">
        <v>171</v>
      </c>
      <c r="Z16" s="3" t="s">
        <v>173</v>
      </c>
      <c r="AA16" s="3">
        <v>0.876</v>
      </c>
    </row>
    <row r="17" spans="1:27" ht="13.9" customHeight="1">
      <c r="A17" s="2" t="s">
        <v>208</v>
      </c>
      <c r="B17" s="2" t="s">
        <v>209</v>
      </c>
      <c r="C17" s="3" t="s">
        <v>170</v>
      </c>
      <c r="D17" s="3" t="s">
        <v>170</v>
      </c>
      <c r="E17" s="3" t="s">
        <v>170</v>
      </c>
      <c r="F17" s="3" t="s">
        <v>170</v>
      </c>
      <c r="G17" s="3">
        <v>0.18</v>
      </c>
      <c r="H17" s="17">
        <f t="shared" si="1"/>
        <v>0.18</v>
      </c>
      <c r="I17" s="3" t="s">
        <v>181</v>
      </c>
      <c r="J17" s="3">
        <v>6.01</v>
      </c>
      <c r="K17" s="21">
        <f t="shared" si="2"/>
        <v>6</v>
      </c>
      <c r="L17" s="3">
        <v>58.1</v>
      </c>
      <c r="M17" s="20">
        <f t="shared" si="3"/>
        <v>58</v>
      </c>
      <c r="N17" s="8">
        <f t="shared" si="0"/>
        <v>322.22222222222223</v>
      </c>
      <c r="O17" s="3" t="s">
        <v>182</v>
      </c>
      <c r="P17" s="3">
        <v>310000000</v>
      </c>
      <c r="Q17" s="3">
        <v>231000000</v>
      </c>
      <c r="R17" s="3">
        <v>12.5</v>
      </c>
      <c r="S17" s="3">
        <v>3</v>
      </c>
      <c r="T17" s="3" t="s">
        <v>183</v>
      </c>
      <c r="U17" s="3">
        <v>6.7999999999999999E-5</v>
      </c>
      <c r="V17" s="3" t="s">
        <v>184</v>
      </c>
      <c r="W17" s="3">
        <v>2E-3</v>
      </c>
      <c r="X17" s="3" t="s">
        <v>184</v>
      </c>
      <c r="Y17" s="3" t="s">
        <v>171</v>
      </c>
      <c r="Z17" s="3">
        <v>0.18</v>
      </c>
      <c r="AA17" s="3">
        <v>8.76</v>
      </c>
    </row>
    <row r="18" spans="1:27" ht="13.9" customHeight="1">
      <c r="A18" s="2" t="s">
        <v>210</v>
      </c>
      <c r="B18" s="2" t="s">
        <v>211</v>
      </c>
      <c r="C18" s="3" t="s">
        <v>171</v>
      </c>
      <c r="D18" s="3" t="s">
        <v>170</v>
      </c>
      <c r="E18" s="4" t="s">
        <v>178</v>
      </c>
      <c r="F18" s="4" t="s">
        <v>178</v>
      </c>
      <c r="G18" s="3">
        <v>26.3</v>
      </c>
      <c r="H18" s="17">
        <f t="shared" si="1"/>
        <v>26</v>
      </c>
      <c r="I18" s="2"/>
      <c r="J18" s="3" t="s">
        <v>173</v>
      </c>
      <c r="K18" s="21" t="str">
        <f t="shared" si="2"/>
        <v>NV</v>
      </c>
      <c r="L18" s="3" t="s">
        <v>173</v>
      </c>
      <c r="M18" s="20" t="str">
        <f t="shared" si="3"/>
        <v>NV</v>
      </c>
      <c r="N18" s="8" t="str">
        <f t="shared" si="0"/>
        <v>NV</v>
      </c>
      <c r="O18" s="2"/>
      <c r="P18" s="3">
        <v>3950</v>
      </c>
      <c r="Q18" s="3">
        <v>982</v>
      </c>
      <c r="R18" s="3">
        <v>12.5</v>
      </c>
      <c r="S18" s="3">
        <v>1</v>
      </c>
      <c r="T18" s="3" t="s">
        <v>183</v>
      </c>
      <c r="U18" s="3" t="s">
        <v>173</v>
      </c>
      <c r="V18" s="2"/>
      <c r="W18" s="3">
        <v>6.0000000000000001E-3</v>
      </c>
      <c r="X18" s="3" t="s">
        <v>207</v>
      </c>
      <c r="Y18" s="3" t="s">
        <v>171</v>
      </c>
      <c r="Z18" s="3" t="s">
        <v>173</v>
      </c>
      <c r="AA18" s="3">
        <v>26.3</v>
      </c>
    </row>
    <row r="19" spans="1:27" ht="13.9" customHeight="1">
      <c r="A19" s="2" t="s">
        <v>212</v>
      </c>
      <c r="B19" s="2" t="s">
        <v>213</v>
      </c>
      <c r="C19" s="3" t="s">
        <v>171</v>
      </c>
      <c r="D19" s="3" t="s">
        <v>171</v>
      </c>
      <c r="E19" s="4" t="s">
        <v>178</v>
      </c>
      <c r="F19" s="4" t="s">
        <v>178</v>
      </c>
      <c r="G19" s="3" t="s">
        <v>173</v>
      </c>
      <c r="H19" s="17" t="str">
        <f t="shared" si="1"/>
        <v>NITI</v>
      </c>
      <c r="I19" s="2"/>
      <c r="J19" s="3" t="s">
        <v>173</v>
      </c>
      <c r="K19" s="21" t="str">
        <f t="shared" si="2"/>
        <v>NITI, NV</v>
      </c>
      <c r="L19" s="3" t="s">
        <v>173</v>
      </c>
      <c r="M19" s="20" t="str">
        <f t="shared" si="3"/>
        <v>NITI, NV</v>
      </c>
      <c r="N19" s="8" t="str">
        <f t="shared" si="0"/>
        <v>NITI, NV</v>
      </c>
      <c r="O19" s="2"/>
      <c r="P19" s="3">
        <v>319</v>
      </c>
      <c r="Q19" s="3">
        <v>81.599999999999994</v>
      </c>
      <c r="R19" s="3">
        <v>12.5</v>
      </c>
      <c r="S19" s="3" t="s">
        <v>173</v>
      </c>
      <c r="T19" s="2"/>
      <c r="U19" s="3" t="s">
        <v>173</v>
      </c>
      <c r="V19" s="2"/>
      <c r="W19" s="3" t="s">
        <v>173</v>
      </c>
      <c r="X19" s="2"/>
      <c r="Y19" s="3" t="s">
        <v>171</v>
      </c>
      <c r="Z19" s="3" t="s">
        <v>173</v>
      </c>
      <c r="AA19" s="3" t="s">
        <v>173</v>
      </c>
    </row>
    <row r="20" spans="1:27" ht="13.9" customHeight="1">
      <c r="A20" s="2" t="s">
        <v>214</v>
      </c>
      <c r="B20" s="2" t="s">
        <v>215</v>
      </c>
      <c r="C20" s="3" t="s">
        <v>171</v>
      </c>
      <c r="D20" s="3" t="s">
        <v>171</v>
      </c>
      <c r="E20" s="4" t="s">
        <v>178</v>
      </c>
      <c r="F20" s="4" t="s">
        <v>178</v>
      </c>
      <c r="G20" s="3" t="s">
        <v>173</v>
      </c>
      <c r="H20" s="17" t="str">
        <f t="shared" si="1"/>
        <v>NITI</v>
      </c>
      <c r="I20" s="2"/>
      <c r="J20" s="3" t="s">
        <v>173</v>
      </c>
      <c r="K20" s="21" t="str">
        <f t="shared" si="2"/>
        <v>NITI, NV</v>
      </c>
      <c r="L20" s="3" t="s">
        <v>173</v>
      </c>
      <c r="M20" s="20" t="str">
        <f t="shared" si="3"/>
        <v>NITI, NV</v>
      </c>
      <c r="N20" s="8" t="str">
        <f t="shared" si="0"/>
        <v>NITI, NV</v>
      </c>
      <c r="O20" s="2"/>
      <c r="P20" s="3">
        <v>355</v>
      </c>
      <c r="Q20" s="3">
        <v>355</v>
      </c>
      <c r="R20" s="3">
        <v>12.5</v>
      </c>
      <c r="S20" s="3" t="s">
        <v>173</v>
      </c>
      <c r="T20" s="2"/>
      <c r="U20" s="3" t="s">
        <v>173</v>
      </c>
      <c r="V20" s="2"/>
      <c r="W20" s="3" t="s">
        <v>173</v>
      </c>
      <c r="X20" s="2"/>
      <c r="Y20" s="3" t="s">
        <v>171</v>
      </c>
      <c r="Z20" s="3" t="s">
        <v>173</v>
      </c>
      <c r="AA20" s="3" t="s">
        <v>173</v>
      </c>
    </row>
    <row r="21" spans="1:27" ht="13.9" customHeight="1">
      <c r="A21" s="2" t="s">
        <v>216</v>
      </c>
      <c r="B21" s="2" t="s">
        <v>217</v>
      </c>
      <c r="C21" s="3" t="s">
        <v>171</v>
      </c>
      <c r="D21" s="3" t="s">
        <v>171</v>
      </c>
      <c r="E21" s="4" t="s">
        <v>178</v>
      </c>
      <c r="F21" s="4" t="s">
        <v>178</v>
      </c>
      <c r="G21" s="3" t="s">
        <v>173</v>
      </c>
      <c r="H21" s="17" t="str">
        <f t="shared" si="1"/>
        <v>NITI</v>
      </c>
      <c r="I21" s="2"/>
      <c r="J21" s="3" t="s">
        <v>173</v>
      </c>
      <c r="K21" s="21" t="str">
        <f t="shared" si="2"/>
        <v>NITI, NV</v>
      </c>
      <c r="L21" s="3" t="s">
        <v>173</v>
      </c>
      <c r="M21" s="20" t="str">
        <f t="shared" si="3"/>
        <v>NITI, NV</v>
      </c>
      <c r="N21" s="8" t="str">
        <f t="shared" si="0"/>
        <v>NITI, NV</v>
      </c>
      <c r="O21" s="2"/>
      <c r="P21" s="3">
        <v>1080</v>
      </c>
      <c r="Q21" s="3">
        <v>1380</v>
      </c>
      <c r="R21" s="3">
        <v>12.5</v>
      </c>
      <c r="S21" s="3" t="s">
        <v>173</v>
      </c>
      <c r="T21" s="2"/>
      <c r="U21" s="3" t="s">
        <v>173</v>
      </c>
      <c r="V21" s="2"/>
      <c r="W21" s="3" t="s">
        <v>173</v>
      </c>
      <c r="X21" s="2"/>
      <c r="Y21" s="3" t="s">
        <v>171</v>
      </c>
      <c r="Z21" s="3" t="s">
        <v>173</v>
      </c>
      <c r="AA21" s="3" t="s">
        <v>173</v>
      </c>
    </row>
    <row r="22" spans="1:27" ht="13.9" customHeight="1">
      <c r="A22" s="2" t="s">
        <v>218</v>
      </c>
      <c r="B22" s="2" t="s">
        <v>219</v>
      </c>
      <c r="C22" s="3" t="s">
        <v>170</v>
      </c>
      <c r="D22" s="3" t="s">
        <v>170</v>
      </c>
      <c r="E22" s="3" t="s">
        <v>170</v>
      </c>
      <c r="F22" s="3" t="s">
        <v>170</v>
      </c>
      <c r="G22" s="3">
        <v>2.5000000000000001E-3</v>
      </c>
      <c r="H22" s="17">
        <f t="shared" si="1"/>
        <v>2.5000000000000001E-3</v>
      </c>
      <c r="I22" s="3" t="s">
        <v>181</v>
      </c>
      <c r="J22" s="3">
        <v>8.3400000000000002E-2</v>
      </c>
      <c r="K22" s="21">
        <f t="shared" si="2"/>
        <v>8.3000000000000004E-2</v>
      </c>
      <c r="L22" s="3">
        <v>35.4</v>
      </c>
      <c r="M22" s="20">
        <f t="shared" si="3"/>
        <v>35</v>
      </c>
      <c r="N22" s="8">
        <f t="shared" si="0"/>
        <v>14000</v>
      </c>
      <c r="O22" s="3" t="s">
        <v>182</v>
      </c>
      <c r="P22" s="3">
        <v>2360</v>
      </c>
      <c r="Q22" s="3">
        <v>1.2</v>
      </c>
      <c r="R22" s="3">
        <v>12.5</v>
      </c>
      <c r="S22" s="3" t="s">
        <v>173</v>
      </c>
      <c r="T22" s="2"/>
      <c r="U22" s="3">
        <v>4.8999999999999998E-3</v>
      </c>
      <c r="V22" s="3" t="s">
        <v>184</v>
      </c>
      <c r="W22" s="3" t="s">
        <v>173</v>
      </c>
      <c r="X22" s="2"/>
      <c r="Y22" s="3" t="s">
        <v>171</v>
      </c>
      <c r="Z22" s="3">
        <v>2.5000000000000001E-3</v>
      </c>
      <c r="AA22" s="3" t="s">
        <v>173</v>
      </c>
    </row>
    <row r="23" spans="1:27" ht="13.9" customHeight="1">
      <c r="A23" s="2" t="s">
        <v>220</v>
      </c>
      <c r="B23" s="2" t="s">
        <v>221</v>
      </c>
      <c r="C23" s="3" t="s">
        <v>170</v>
      </c>
      <c r="D23" s="3" t="s">
        <v>170</v>
      </c>
      <c r="E23" s="3" t="s">
        <v>170</v>
      </c>
      <c r="F23" s="3" t="s">
        <v>170</v>
      </c>
      <c r="G23" s="3">
        <v>0.438</v>
      </c>
      <c r="H23" s="17">
        <f t="shared" si="1"/>
        <v>0.44</v>
      </c>
      <c r="I23" s="3" t="s">
        <v>194</v>
      </c>
      <c r="J23" s="3">
        <v>14.6</v>
      </c>
      <c r="K23" s="21">
        <f t="shared" si="2"/>
        <v>15</v>
      </c>
      <c r="L23" s="3">
        <v>4700</v>
      </c>
      <c r="M23" s="20">
        <f t="shared" si="3"/>
        <v>4700</v>
      </c>
      <c r="N23" s="8">
        <f t="shared" si="0"/>
        <v>10681.818181818182</v>
      </c>
      <c r="O23" s="3" t="s">
        <v>182</v>
      </c>
      <c r="P23" s="3">
        <v>81500000</v>
      </c>
      <c r="Q23" s="3">
        <v>93100000</v>
      </c>
      <c r="R23" s="3">
        <v>12.5</v>
      </c>
      <c r="S23" s="3">
        <v>2.5</v>
      </c>
      <c r="T23" s="3" t="s">
        <v>183</v>
      </c>
      <c r="U23" s="3" t="s">
        <v>173</v>
      </c>
      <c r="V23" s="2"/>
      <c r="W23" s="3">
        <v>1E-4</v>
      </c>
      <c r="X23" s="3" t="s">
        <v>191</v>
      </c>
      <c r="Y23" s="3" t="s">
        <v>171</v>
      </c>
      <c r="Z23" s="3" t="s">
        <v>173</v>
      </c>
      <c r="AA23" s="3">
        <v>0.438</v>
      </c>
    </row>
    <row r="24" spans="1:27" ht="13.9" customHeight="1">
      <c r="A24" s="2" t="s">
        <v>222</v>
      </c>
      <c r="B24" s="2" t="s">
        <v>223</v>
      </c>
      <c r="C24" s="3" t="s">
        <v>170</v>
      </c>
      <c r="D24" s="3" t="s">
        <v>170</v>
      </c>
      <c r="E24" s="3" t="s">
        <v>170</v>
      </c>
      <c r="F24" s="3" t="s">
        <v>170</v>
      </c>
      <c r="G24" s="3">
        <v>2.04</v>
      </c>
      <c r="H24" s="17">
        <f t="shared" si="1"/>
        <v>2</v>
      </c>
      <c r="I24" s="3" t="s">
        <v>181</v>
      </c>
      <c r="J24" s="3">
        <v>68.099999999999994</v>
      </c>
      <c r="K24" s="21">
        <f t="shared" si="2"/>
        <v>68</v>
      </c>
      <c r="L24" s="3">
        <v>7.47</v>
      </c>
      <c r="M24" s="20">
        <f t="shared" si="3"/>
        <v>7.5</v>
      </c>
      <c r="N24" s="8">
        <f t="shared" si="0"/>
        <v>3.75</v>
      </c>
      <c r="O24" s="3" t="s">
        <v>182</v>
      </c>
      <c r="P24" s="3">
        <v>1510000000</v>
      </c>
      <c r="Q24" s="3">
        <v>922000000</v>
      </c>
      <c r="R24" s="3">
        <v>12.5</v>
      </c>
      <c r="S24" s="3">
        <v>2.9</v>
      </c>
      <c r="T24" s="3" t="s">
        <v>183</v>
      </c>
      <c r="U24" s="3">
        <v>6.0000000000000002E-6</v>
      </c>
      <c r="V24" s="3" t="s">
        <v>199</v>
      </c>
      <c r="W24" s="3">
        <v>1E-3</v>
      </c>
      <c r="X24" s="3" t="s">
        <v>184</v>
      </c>
      <c r="Y24" s="3" t="s">
        <v>171</v>
      </c>
      <c r="Z24" s="3">
        <v>2.04</v>
      </c>
      <c r="AA24" s="3">
        <v>4.38</v>
      </c>
    </row>
    <row r="25" spans="1:27" ht="13.9" customHeight="1">
      <c r="A25" s="2" t="s">
        <v>224</v>
      </c>
      <c r="B25" s="2" t="s">
        <v>225</v>
      </c>
      <c r="C25" s="3" t="s">
        <v>171</v>
      </c>
      <c r="D25" s="3" t="s">
        <v>170</v>
      </c>
      <c r="E25" s="4" t="s">
        <v>178</v>
      </c>
      <c r="F25" s="4" t="s">
        <v>178</v>
      </c>
      <c r="G25" s="3">
        <v>21.9</v>
      </c>
      <c r="H25" s="17">
        <f t="shared" si="1"/>
        <v>22</v>
      </c>
      <c r="I25" s="2"/>
      <c r="J25" s="3" t="s">
        <v>173</v>
      </c>
      <c r="K25" s="21" t="str">
        <f t="shared" si="2"/>
        <v>NV</v>
      </c>
      <c r="L25" s="3" t="s">
        <v>173</v>
      </c>
      <c r="M25" s="20" t="str">
        <f t="shared" si="3"/>
        <v>NV</v>
      </c>
      <c r="N25" s="8" t="str">
        <f t="shared" si="0"/>
        <v>NV</v>
      </c>
      <c r="O25" s="2"/>
      <c r="P25" s="3">
        <v>0</v>
      </c>
      <c r="Q25" s="3" t="s">
        <v>173</v>
      </c>
      <c r="R25" s="3">
        <v>12.5</v>
      </c>
      <c r="S25" s="3" t="s">
        <v>173</v>
      </c>
      <c r="T25" s="2"/>
      <c r="U25" s="3" t="s">
        <v>173</v>
      </c>
      <c r="V25" s="2"/>
      <c r="W25" s="3">
        <v>5.0000000000000001E-3</v>
      </c>
      <c r="X25" s="3" t="s">
        <v>207</v>
      </c>
      <c r="Y25" s="3" t="s">
        <v>171</v>
      </c>
      <c r="Z25" s="3" t="s">
        <v>173</v>
      </c>
      <c r="AA25" s="3">
        <v>21.9</v>
      </c>
    </row>
    <row r="26" spans="1:27" ht="13.9" customHeight="1">
      <c r="A26" s="2" t="s">
        <v>226</v>
      </c>
      <c r="B26" s="2" t="s">
        <v>227</v>
      </c>
      <c r="C26" s="3" t="s">
        <v>228</v>
      </c>
      <c r="D26" s="3" t="s">
        <v>171</v>
      </c>
      <c r="E26" s="4" t="s">
        <v>178</v>
      </c>
      <c r="F26" s="4" t="s">
        <v>178</v>
      </c>
      <c r="G26" s="3" t="s">
        <v>173</v>
      </c>
      <c r="H26" s="17" t="str">
        <f t="shared" si="1"/>
        <v>NITI</v>
      </c>
      <c r="I26" s="2"/>
      <c r="J26" s="3" t="s">
        <v>173</v>
      </c>
      <c r="K26" s="21" t="str">
        <f t="shared" si="2"/>
        <v>NITI, NV</v>
      </c>
      <c r="L26" s="3" t="s">
        <v>173</v>
      </c>
      <c r="M26" s="20" t="str">
        <f t="shared" si="3"/>
        <v>NITI, NV</v>
      </c>
      <c r="N26" s="8" t="str">
        <f t="shared" si="0"/>
        <v>NITI, NV</v>
      </c>
      <c r="O26" s="2"/>
      <c r="P26" s="3" t="s">
        <v>173</v>
      </c>
      <c r="Q26" s="3" t="s">
        <v>173</v>
      </c>
      <c r="R26" s="3">
        <v>12.5</v>
      </c>
      <c r="S26" s="3" t="s">
        <v>173</v>
      </c>
      <c r="T26" s="2"/>
      <c r="U26" s="3" t="s">
        <v>173</v>
      </c>
      <c r="V26" s="2"/>
      <c r="W26" s="3" t="s">
        <v>173</v>
      </c>
      <c r="X26" s="2"/>
      <c r="Y26" s="3" t="s">
        <v>171</v>
      </c>
      <c r="Z26" s="3" t="s">
        <v>173</v>
      </c>
      <c r="AA26" s="3" t="s">
        <v>173</v>
      </c>
    </row>
    <row r="27" spans="1:27" ht="13.9" customHeight="1">
      <c r="A27" s="2" t="s">
        <v>229</v>
      </c>
      <c r="B27" s="2" t="s">
        <v>230</v>
      </c>
      <c r="C27" s="3" t="s">
        <v>228</v>
      </c>
      <c r="D27" s="3" t="s">
        <v>171</v>
      </c>
      <c r="E27" s="4" t="s">
        <v>178</v>
      </c>
      <c r="F27" s="4" t="s">
        <v>178</v>
      </c>
      <c r="G27" s="3" t="s">
        <v>173</v>
      </c>
      <c r="H27" s="17" t="str">
        <f t="shared" si="1"/>
        <v>NITI</v>
      </c>
      <c r="I27" s="2"/>
      <c r="J27" s="3" t="s">
        <v>173</v>
      </c>
      <c r="K27" s="21" t="str">
        <f t="shared" si="2"/>
        <v>NITI, NV</v>
      </c>
      <c r="L27" s="3" t="s">
        <v>173</v>
      </c>
      <c r="M27" s="20" t="str">
        <f t="shared" si="3"/>
        <v>NITI, NV</v>
      </c>
      <c r="N27" s="8" t="str">
        <f t="shared" si="0"/>
        <v>NITI, NV</v>
      </c>
      <c r="O27" s="2"/>
      <c r="P27" s="3" t="s">
        <v>173</v>
      </c>
      <c r="Q27" s="3" t="s">
        <v>173</v>
      </c>
      <c r="R27" s="3">
        <v>12.5</v>
      </c>
      <c r="S27" s="3" t="s">
        <v>173</v>
      </c>
      <c r="T27" s="2"/>
      <c r="U27" s="3" t="s">
        <v>173</v>
      </c>
      <c r="V27" s="2"/>
      <c r="W27" s="3" t="s">
        <v>173</v>
      </c>
      <c r="X27" s="2"/>
      <c r="Y27" s="3" t="s">
        <v>171</v>
      </c>
      <c r="Z27" s="3" t="s">
        <v>173</v>
      </c>
      <c r="AA27" s="3" t="s">
        <v>173</v>
      </c>
    </row>
    <row r="28" spans="1:27" ht="13.9" customHeight="1">
      <c r="A28" s="2" t="s">
        <v>231</v>
      </c>
      <c r="B28" s="2" t="s">
        <v>232</v>
      </c>
      <c r="C28" s="3" t="s">
        <v>228</v>
      </c>
      <c r="D28" s="3" t="s">
        <v>171</v>
      </c>
      <c r="E28" s="4" t="s">
        <v>178</v>
      </c>
      <c r="F28" s="4" t="s">
        <v>178</v>
      </c>
      <c r="G28" s="3" t="s">
        <v>173</v>
      </c>
      <c r="H28" s="17" t="str">
        <f t="shared" si="1"/>
        <v>NITI</v>
      </c>
      <c r="I28" s="2"/>
      <c r="J28" s="3" t="s">
        <v>173</v>
      </c>
      <c r="K28" s="21" t="str">
        <f t="shared" si="2"/>
        <v>NITI, NV</v>
      </c>
      <c r="L28" s="3" t="s">
        <v>173</v>
      </c>
      <c r="M28" s="20" t="str">
        <f t="shared" si="3"/>
        <v>NITI, NV</v>
      </c>
      <c r="N28" s="8" t="str">
        <f t="shared" si="0"/>
        <v>NITI, NV</v>
      </c>
      <c r="O28" s="2"/>
      <c r="P28" s="3" t="s">
        <v>173</v>
      </c>
      <c r="Q28" s="3" t="s">
        <v>173</v>
      </c>
      <c r="R28" s="3">
        <v>12.5</v>
      </c>
      <c r="S28" s="3" t="s">
        <v>173</v>
      </c>
      <c r="T28" s="2"/>
      <c r="U28" s="3" t="s">
        <v>173</v>
      </c>
      <c r="V28" s="2"/>
      <c r="W28" s="3" t="s">
        <v>173</v>
      </c>
      <c r="X28" s="2"/>
      <c r="Y28" s="3" t="s">
        <v>171</v>
      </c>
      <c r="Z28" s="3" t="s">
        <v>173</v>
      </c>
      <c r="AA28" s="3" t="s">
        <v>173</v>
      </c>
    </row>
    <row r="29" spans="1:27" ht="13.9" customHeight="1">
      <c r="A29" s="2" t="s">
        <v>233</v>
      </c>
      <c r="B29" s="2" t="s">
        <v>234</v>
      </c>
      <c r="C29" s="3" t="s">
        <v>171</v>
      </c>
      <c r="D29" s="3" t="s">
        <v>171</v>
      </c>
      <c r="E29" s="4" t="s">
        <v>178</v>
      </c>
      <c r="F29" s="4" t="s">
        <v>178</v>
      </c>
      <c r="G29" s="3" t="s">
        <v>173</v>
      </c>
      <c r="H29" s="17" t="str">
        <f t="shared" si="1"/>
        <v>NITI</v>
      </c>
      <c r="I29" s="2"/>
      <c r="J29" s="3" t="s">
        <v>173</v>
      </c>
      <c r="K29" s="21" t="str">
        <f t="shared" si="2"/>
        <v>NITI, NV</v>
      </c>
      <c r="L29" s="3" t="s">
        <v>173</v>
      </c>
      <c r="M29" s="20" t="str">
        <f t="shared" si="3"/>
        <v>NITI, NV</v>
      </c>
      <c r="N29" s="8" t="str">
        <f t="shared" si="0"/>
        <v>NITI, NV</v>
      </c>
      <c r="O29" s="2"/>
      <c r="P29" s="3">
        <v>33.5</v>
      </c>
      <c r="Q29" s="3">
        <v>20.8</v>
      </c>
      <c r="R29" s="3">
        <v>12.5</v>
      </c>
      <c r="S29" s="3" t="s">
        <v>173</v>
      </c>
      <c r="T29" s="2"/>
      <c r="U29" s="3" t="s">
        <v>173</v>
      </c>
      <c r="V29" s="2"/>
      <c r="W29" s="3" t="s">
        <v>173</v>
      </c>
      <c r="X29" s="2"/>
      <c r="Y29" s="3" t="s">
        <v>171</v>
      </c>
      <c r="Z29" s="3" t="s">
        <v>173</v>
      </c>
      <c r="AA29" s="3" t="s">
        <v>173</v>
      </c>
    </row>
    <row r="30" spans="1:27" ht="13.9" customHeight="1">
      <c r="A30" s="2" t="s">
        <v>235</v>
      </c>
      <c r="B30" s="2" t="s">
        <v>236</v>
      </c>
      <c r="C30" s="3" t="s">
        <v>171</v>
      </c>
      <c r="D30" s="3" t="s">
        <v>170</v>
      </c>
      <c r="E30" s="4" t="s">
        <v>178</v>
      </c>
      <c r="F30" s="4" t="s">
        <v>178</v>
      </c>
      <c r="G30" s="3">
        <v>2.0400000000000001E-3</v>
      </c>
      <c r="H30" s="17">
        <f t="shared" si="1"/>
        <v>2E-3</v>
      </c>
      <c r="I30" s="2"/>
      <c r="J30" s="3" t="s">
        <v>173</v>
      </c>
      <c r="K30" s="21" t="str">
        <f t="shared" si="2"/>
        <v>NV</v>
      </c>
      <c r="L30" s="3" t="s">
        <v>173</v>
      </c>
      <c r="M30" s="20" t="str">
        <f t="shared" si="3"/>
        <v>NV</v>
      </c>
      <c r="N30" s="8" t="str">
        <f t="shared" si="0"/>
        <v>NV</v>
      </c>
      <c r="O30" s="2"/>
      <c r="P30" s="3">
        <v>1060</v>
      </c>
      <c r="Q30" s="3">
        <v>382</v>
      </c>
      <c r="R30" s="3">
        <v>12.5</v>
      </c>
      <c r="S30" s="3">
        <v>0.7</v>
      </c>
      <c r="T30" s="3" t="s">
        <v>174</v>
      </c>
      <c r="U30" s="3">
        <v>6.0000000000000001E-3</v>
      </c>
      <c r="V30" s="3" t="s">
        <v>199</v>
      </c>
      <c r="W30" s="3" t="s">
        <v>173</v>
      </c>
      <c r="X30" s="2"/>
      <c r="Y30" s="3" t="s">
        <v>171</v>
      </c>
      <c r="Z30" s="3">
        <v>2.0400000000000001E-3</v>
      </c>
      <c r="AA30" s="3" t="s">
        <v>173</v>
      </c>
    </row>
    <row r="31" spans="1:27" ht="13.9" customHeight="1">
      <c r="A31" s="2" t="s">
        <v>237</v>
      </c>
      <c r="B31" s="2" t="s">
        <v>238</v>
      </c>
      <c r="C31" s="3" t="s">
        <v>171</v>
      </c>
      <c r="D31" s="3" t="s">
        <v>171</v>
      </c>
      <c r="E31" s="4" t="s">
        <v>178</v>
      </c>
      <c r="F31" s="4" t="s">
        <v>178</v>
      </c>
      <c r="G31" s="3" t="s">
        <v>173</v>
      </c>
      <c r="H31" s="17" t="str">
        <f t="shared" si="1"/>
        <v>NITI</v>
      </c>
      <c r="I31" s="2"/>
      <c r="J31" s="3" t="s">
        <v>173</v>
      </c>
      <c r="K31" s="21" t="str">
        <f t="shared" si="2"/>
        <v>NITI, NV</v>
      </c>
      <c r="L31" s="3" t="s">
        <v>173</v>
      </c>
      <c r="M31" s="20" t="str">
        <f t="shared" si="3"/>
        <v>NITI, NV</v>
      </c>
      <c r="N31" s="8" t="str">
        <f t="shared" si="0"/>
        <v>NITI, NV</v>
      </c>
      <c r="O31" s="2"/>
      <c r="P31" s="3">
        <v>56100</v>
      </c>
      <c r="Q31" s="3">
        <v>86.1</v>
      </c>
      <c r="R31" s="3">
        <v>12.5</v>
      </c>
      <c r="S31" s="3" t="s">
        <v>173</v>
      </c>
      <c r="T31" s="2"/>
      <c r="U31" s="3" t="s">
        <v>173</v>
      </c>
      <c r="V31" s="2"/>
      <c r="W31" s="3" t="s">
        <v>173</v>
      </c>
      <c r="X31" s="2"/>
      <c r="Y31" s="3" t="s">
        <v>171</v>
      </c>
      <c r="Z31" s="3" t="s">
        <v>173</v>
      </c>
      <c r="AA31" s="3" t="s">
        <v>173</v>
      </c>
    </row>
    <row r="32" spans="1:27" ht="13.9" customHeight="1">
      <c r="A32" s="2" t="s">
        <v>239</v>
      </c>
      <c r="B32" s="2" t="s">
        <v>240</v>
      </c>
      <c r="C32" s="3" t="s">
        <v>171</v>
      </c>
      <c r="D32" s="3" t="s">
        <v>171</v>
      </c>
      <c r="E32" s="4" t="s">
        <v>178</v>
      </c>
      <c r="F32" s="4" t="s">
        <v>178</v>
      </c>
      <c r="G32" s="3" t="s">
        <v>173</v>
      </c>
      <c r="H32" s="17" t="str">
        <f t="shared" si="1"/>
        <v>NITI</v>
      </c>
      <c r="I32" s="2"/>
      <c r="J32" s="3" t="s">
        <v>173</v>
      </c>
      <c r="K32" s="21" t="str">
        <f t="shared" si="2"/>
        <v>NITI, NV</v>
      </c>
      <c r="L32" s="3" t="s">
        <v>173</v>
      </c>
      <c r="M32" s="20" t="str">
        <f t="shared" si="3"/>
        <v>NITI, NV</v>
      </c>
      <c r="N32" s="8" t="str">
        <f t="shared" si="0"/>
        <v>NITI, NV</v>
      </c>
      <c r="O32" s="2"/>
      <c r="P32" s="3">
        <v>56100</v>
      </c>
      <c r="Q32" s="3">
        <v>162</v>
      </c>
      <c r="R32" s="3">
        <v>12.5</v>
      </c>
      <c r="S32" s="3" t="s">
        <v>173</v>
      </c>
      <c r="T32" s="2"/>
      <c r="U32" s="3" t="s">
        <v>173</v>
      </c>
      <c r="V32" s="2"/>
      <c r="W32" s="3" t="s">
        <v>173</v>
      </c>
      <c r="X32" s="2"/>
      <c r="Y32" s="3" t="s">
        <v>171</v>
      </c>
      <c r="Z32" s="3" t="s">
        <v>173</v>
      </c>
      <c r="AA32" s="3" t="s">
        <v>173</v>
      </c>
    </row>
    <row r="33" spans="1:28" ht="13.9" customHeight="1">
      <c r="A33" s="2" t="s">
        <v>241</v>
      </c>
      <c r="B33" s="2" t="s">
        <v>242</v>
      </c>
      <c r="C33" s="3" t="s">
        <v>171</v>
      </c>
      <c r="D33" s="3" t="s">
        <v>171</v>
      </c>
      <c r="E33" s="4" t="s">
        <v>178</v>
      </c>
      <c r="F33" s="4" t="s">
        <v>178</v>
      </c>
      <c r="G33" s="3" t="s">
        <v>173</v>
      </c>
      <c r="H33" s="17" t="str">
        <f t="shared" si="1"/>
        <v>NITI</v>
      </c>
      <c r="I33" s="2"/>
      <c r="J33" s="3" t="s">
        <v>173</v>
      </c>
      <c r="K33" s="21" t="str">
        <f t="shared" si="2"/>
        <v>NITI, NV</v>
      </c>
      <c r="L33" s="3" t="s">
        <v>173</v>
      </c>
      <c r="M33" s="20" t="str">
        <f t="shared" si="3"/>
        <v>NITI, NV</v>
      </c>
      <c r="N33" s="8" t="str">
        <f t="shared" si="0"/>
        <v>NITI, NV</v>
      </c>
      <c r="O33" s="2"/>
      <c r="P33" s="3">
        <v>235</v>
      </c>
      <c r="Q33" s="3">
        <v>87.3</v>
      </c>
      <c r="R33" s="3">
        <v>12.5</v>
      </c>
      <c r="S33" s="3" t="s">
        <v>173</v>
      </c>
      <c r="T33" s="2"/>
      <c r="U33" s="3" t="s">
        <v>173</v>
      </c>
      <c r="V33" s="2"/>
      <c r="W33" s="3" t="s">
        <v>173</v>
      </c>
      <c r="X33" s="2"/>
      <c r="Y33" s="3" t="s">
        <v>171</v>
      </c>
      <c r="Z33" s="3" t="s">
        <v>173</v>
      </c>
      <c r="AA33" s="3" t="s">
        <v>173</v>
      </c>
    </row>
    <row r="34" spans="1:28" ht="13.9" customHeight="1">
      <c r="A34" s="2" t="s">
        <v>243</v>
      </c>
      <c r="B34" s="2" t="s">
        <v>244</v>
      </c>
      <c r="C34" s="3" t="s">
        <v>171</v>
      </c>
      <c r="D34" s="3" t="s">
        <v>171</v>
      </c>
      <c r="E34" s="4" t="s">
        <v>178</v>
      </c>
      <c r="F34" s="4" t="s">
        <v>178</v>
      </c>
      <c r="G34" s="3" t="s">
        <v>173</v>
      </c>
      <c r="H34" s="17" t="str">
        <f t="shared" si="1"/>
        <v>NITI</v>
      </c>
      <c r="I34" s="2"/>
      <c r="J34" s="3" t="s">
        <v>173</v>
      </c>
      <c r="K34" s="21" t="str">
        <f t="shared" si="2"/>
        <v>NITI, NV</v>
      </c>
      <c r="L34" s="3" t="s">
        <v>173</v>
      </c>
      <c r="M34" s="20" t="str">
        <f t="shared" si="3"/>
        <v>NITI, NV</v>
      </c>
      <c r="N34" s="8" t="str">
        <f t="shared" si="0"/>
        <v>NITI, NV</v>
      </c>
      <c r="O34" s="2"/>
      <c r="P34" s="3">
        <v>31.6</v>
      </c>
      <c r="Q34" s="3">
        <v>404</v>
      </c>
      <c r="R34" s="3">
        <v>12.5</v>
      </c>
      <c r="S34" s="3" t="s">
        <v>173</v>
      </c>
      <c r="T34" s="2"/>
      <c r="U34" s="3" t="s">
        <v>173</v>
      </c>
      <c r="V34" s="2"/>
      <c r="W34" s="3" t="s">
        <v>173</v>
      </c>
      <c r="X34" s="2"/>
      <c r="Y34" s="3" t="s">
        <v>171</v>
      </c>
      <c r="Z34" s="3" t="s">
        <v>173</v>
      </c>
      <c r="AA34" s="3" t="s">
        <v>173</v>
      </c>
    </row>
    <row r="35" spans="1:28" ht="13.9" customHeight="1">
      <c r="A35" s="2" t="s">
        <v>245</v>
      </c>
      <c r="B35" s="2" t="s">
        <v>246</v>
      </c>
      <c r="C35" s="3" t="s">
        <v>170</v>
      </c>
      <c r="D35" s="3" t="s">
        <v>170</v>
      </c>
      <c r="E35" s="3" t="s">
        <v>170</v>
      </c>
      <c r="F35" s="3" t="s">
        <v>170</v>
      </c>
      <c r="G35" s="3">
        <v>2190</v>
      </c>
      <c r="H35" s="17">
        <f t="shared" si="1"/>
        <v>2200</v>
      </c>
      <c r="I35" s="3" t="s">
        <v>194</v>
      </c>
      <c r="J35" s="3">
        <v>73000</v>
      </c>
      <c r="K35" s="21">
        <f t="shared" si="2"/>
        <v>73000</v>
      </c>
      <c r="L35" s="3">
        <v>4620000</v>
      </c>
      <c r="M35" s="20">
        <f t="shared" si="3"/>
        <v>4600000</v>
      </c>
      <c r="N35" s="8">
        <f t="shared" si="0"/>
        <v>2090.909090909091</v>
      </c>
      <c r="O35" s="3" t="s">
        <v>182</v>
      </c>
      <c r="P35" s="3">
        <v>6880000000</v>
      </c>
      <c r="Q35" s="3">
        <v>228000000</v>
      </c>
      <c r="R35" s="3">
        <v>12.5</v>
      </c>
      <c r="S35" s="3">
        <v>16</v>
      </c>
      <c r="T35" s="3" t="s">
        <v>183</v>
      </c>
      <c r="U35" s="3" t="s">
        <v>173</v>
      </c>
      <c r="V35" s="2"/>
      <c r="W35" s="3">
        <v>0.5</v>
      </c>
      <c r="X35" s="3" t="s">
        <v>184</v>
      </c>
      <c r="Y35" s="3" t="s">
        <v>171</v>
      </c>
      <c r="Z35" s="3" t="s">
        <v>173</v>
      </c>
      <c r="AA35" s="3">
        <v>2190</v>
      </c>
    </row>
    <row r="36" spans="1:28" ht="13.9" customHeight="1">
      <c r="A36" s="2" t="s">
        <v>247</v>
      </c>
      <c r="B36" s="2" t="s">
        <v>248</v>
      </c>
      <c r="C36" s="3" t="s">
        <v>228</v>
      </c>
      <c r="D36" s="3" t="s">
        <v>171</v>
      </c>
      <c r="E36" s="4" t="s">
        <v>178</v>
      </c>
      <c r="F36" s="4" t="s">
        <v>178</v>
      </c>
      <c r="G36" s="3" t="s">
        <v>173</v>
      </c>
      <c r="H36" s="17" t="str">
        <f t="shared" si="1"/>
        <v>NITI</v>
      </c>
      <c r="I36" s="2"/>
      <c r="J36" s="3" t="s">
        <v>173</v>
      </c>
      <c r="K36" s="21" t="str">
        <f t="shared" si="2"/>
        <v>NITI, NV</v>
      </c>
      <c r="L36" s="3" t="s">
        <v>173</v>
      </c>
      <c r="M36" s="20" t="str">
        <f t="shared" si="3"/>
        <v>NITI, NV</v>
      </c>
      <c r="N36" s="8" t="str">
        <f t="shared" si="0"/>
        <v>NITI, NV</v>
      </c>
      <c r="O36" s="2"/>
      <c r="P36" s="3" t="s">
        <v>173</v>
      </c>
      <c r="Q36" s="3" t="s">
        <v>173</v>
      </c>
      <c r="R36" s="3">
        <v>12.5</v>
      </c>
      <c r="S36" s="3" t="s">
        <v>173</v>
      </c>
      <c r="T36" s="2"/>
      <c r="U36" s="3" t="s">
        <v>173</v>
      </c>
      <c r="V36" s="2"/>
      <c r="W36" s="3" t="s">
        <v>173</v>
      </c>
      <c r="X36" s="2"/>
      <c r="Y36" s="3" t="s">
        <v>171</v>
      </c>
      <c r="Z36" s="3" t="s">
        <v>173</v>
      </c>
      <c r="AA36" s="3" t="s">
        <v>173</v>
      </c>
    </row>
    <row r="37" spans="1:28" ht="13.9" customHeight="1">
      <c r="A37" s="2" t="s">
        <v>249</v>
      </c>
      <c r="B37" s="2" t="s">
        <v>250</v>
      </c>
      <c r="C37" s="3" t="s">
        <v>171</v>
      </c>
      <c r="D37" s="3" t="s">
        <v>171</v>
      </c>
      <c r="E37" s="4" t="s">
        <v>178</v>
      </c>
      <c r="F37" s="4" t="s">
        <v>178</v>
      </c>
      <c r="G37" s="3" t="s">
        <v>173</v>
      </c>
      <c r="H37" s="17" t="str">
        <f t="shared" si="1"/>
        <v>NITI</v>
      </c>
      <c r="I37" s="2"/>
      <c r="J37" s="3" t="s">
        <v>173</v>
      </c>
      <c r="K37" s="21" t="str">
        <f t="shared" si="2"/>
        <v>NITI, NV</v>
      </c>
      <c r="L37" s="3" t="s">
        <v>173</v>
      </c>
      <c r="M37" s="20" t="str">
        <f t="shared" si="3"/>
        <v>NITI, NV</v>
      </c>
      <c r="N37" s="8" t="str">
        <f t="shared" si="0"/>
        <v>NITI, NV</v>
      </c>
      <c r="O37" s="2"/>
      <c r="P37" s="3">
        <v>9.24</v>
      </c>
      <c r="Q37" s="3">
        <v>8.83</v>
      </c>
      <c r="R37" s="3">
        <v>12.5</v>
      </c>
      <c r="S37" s="3" t="s">
        <v>173</v>
      </c>
      <c r="T37" s="2"/>
      <c r="U37" s="3" t="s">
        <v>173</v>
      </c>
      <c r="V37" s="2"/>
      <c r="W37" s="3" t="s">
        <v>173</v>
      </c>
      <c r="X37" s="2"/>
      <c r="Y37" s="3" t="s">
        <v>171</v>
      </c>
      <c r="Z37" s="3" t="s">
        <v>173</v>
      </c>
      <c r="AA37" s="3" t="s">
        <v>173</v>
      </c>
    </row>
    <row r="38" spans="1:28" ht="13.9" customHeight="1">
      <c r="A38" s="2" t="s">
        <v>251</v>
      </c>
      <c r="B38" s="2" t="s">
        <v>252</v>
      </c>
      <c r="C38" s="3" t="s">
        <v>171</v>
      </c>
      <c r="D38" s="3" t="s">
        <v>171</v>
      </c>
      <c r="E38" s="4" t="s">
        <v>178</v>
      </c>
      <c r="F38" s="4" t="s">
        <v>178</v>
      </c>
      <c r="G38" s="3" t="s">
        <v>173</v>
      </c>
      <c r="H38" s="17" t="str">
        <f t="shared" si="1"/>
        <v>NITI</v>
      </c>
      <c r="I38" s="2"/>
      <c r="J38" s="3" t="s">
        <v>173</v>
      </c>
      <c r="K38" s="21" t="str">
        <f t="shared" si="2"/>
        <v>NITI, NV</v>
      </c>
      <c r="L38" s="3" t="s">
        <v>173</v>
      </c>
      <c r="M38" s="20" t="str">
        <f t="shared" si="3"/>
        <v>NITI, NV</v>
      </c>
      <c r="N38" s="8" t="str">
        <f t="shared" si="0"/>
        <v>NITI, NV</v>
      </c>
      <c r="O38" s="2"/>
      <c r="P38" s="3">
        <v>0</v>
      </c>
      <c r="Q38" s="3" t="s">
        <v>173</v>
      </c>
      <c r="R38" s="3">
        <v>12.5</v>
      </c>
      <c r="S38" s="3" t="s">
        <v>173</v>
      </c>
      <c r="T38" s="2"/>
      <c r="U38" s="3" t="s">
        <v>173</v>
      </c>
      <c r="V38" s="2"/>
      <c r="W38" s="3" t="s">
        <v>173</v>
      </c>
      <c r="X38" s="2"/>
      <c r="Y38" s="3" t="s">
        <v>171</v>
      </c>
      <c r="Z38" s="3" t="s">
        <v>173</v>
      </c>
      <c r="AA38" s="3" t="s">
        <v>173</v>
      </c>
    </row>
    <row r="39" spans="1:28" ht="13.9" customHeight="1">
      <c r="A39" s="2" t="s">
        <v>253</v>
      </c>
      <c r="B39" s="2" t="s">
        <v>254</v>
      </c>
      <c r="C39" s="3" t="s">
        <v>228</v>
      </c>
      <c r="D39" s="3" t="s">
        <v>171</v>
      </c>
      <c r="E39" s="4" t="s">
        <v>178</v>
      </c>
      <c r="F39" s="4" t="s">
        <v>178</v>
      </c>
      <c r="G39" s="3" t="s">
        <v>173</v>
      </c>
      <c r="H39" s="17" t="str">
        <f t="shared" si="1"/>
        <v>NITI</v>
      </c>
      <c r="I39" s="2"/>
      <c r="J39" s="3" t="s">
        <v>173</v>
      </c>
      <c r="K39" s="21" t="str">
        <f t="shared" si="2"/>
        <v>NITI, NV</v>
      </c>
      <c r="L39" s="3" t="s">
        <v>173</v>
      </c>
      <c r="M39" s="20" t="str">
        <f t="shared" si="3"/>
        <v>NITI, NV</v>
      </c>
      <c r="N39" s="8" t="str">
        <f t="shared" si="0"/>
        <v>NITI, NV</v>
      </c>
      <c r="O39" s="2"/>
      <c r="P39" s="3" t="s">
        <v>173</v>
      </c>
      <c r="Q39" s="3" t="s">
        <v>173</v>
      </c>
      <c r="R39" s="3">
        <v>12.5</v>
      </c>
      <c r="S39" s="3" t="s">
        <v>173</v>
      </c>
      <c r="T39" s="2"/>
      <c r="U39" s="3" t="s">
        <v>173</v>
      </c>
      <c r="V39" s="2"/>
      <c r="W39" s="3" t="s">
        <v>173</v>
      </c>
      <c r="X39" s="2"/>
      <c r="Y39" s="3" t="s">
        <v>171</v>
      </c>
      <c r="Z39" s="3" t="s">
        <v>173</v>
      </c>
      <c r="AA39" s="3" t="s">
        <v>173</v>
      </c>
    </row>
    <row r="40" spans="1:28" ht="13.9" customHeight="1">
      <c r="A40" s="2" t="s">
        <v>255</v>
      </c>
      <c r="B40" s="2" t="s">
        <v>256</v>
      </c>
      <c r="C40" s="3" t="s">
        <v>170</v>
      </c>
      <c r="D40" s="3" t="s">
        <v>171</v>
      </c>
      <c r="E40" s="4" t="s">
        <v>172</v>
      </c>
      <c r="F40" s="4" t="s">
        <v>172</v>
      </c>
      <c r="G40" s="3" t="s">
        <v>173</v>
      </c>
      <c r="H40" s="17" t="str">
        <f t="shared" si="1"/>
        <v>NITI</v>
      </c>
      <c r="I40" s="2"/>
      <c r="J40" s="3" t="s">
        <v>173</v>
      </c>
      <c r="K40" s="21" t="str">
        <f t="shared" si="2"/>
        <v>NITI</v>
      </c>
      <c r="L40" s="3" t="s">
        <v>173</v>
      </c>
      <c r="M40" s="20" t="str">
        <f t="shared" si="3"/>
        <v>NITI</v>
      </c>
      <c r="N40" s="8" t="str">
        <f t="shared" si="0"/>
        <v>NITI</v>
      </c>
      <c r="O40" s="2"/>
      <c r="P40" s="3">
        <v>421000000</v>
      </c>
      <c r="Q40" s="3">
        <v>990000</v>
      </c>
      <c r="R40" s="3">
        <v>12.5</v>
      </c>
      <c r="S40" s="3" t="s">
        <v>173</v>
      </c>
      <c r="T40" s="2"/>
      <c r="U40" s="3" t="s">
        <v>173</v>
      </c>
      <c r="V40" s="2"/>
      <c r="W40" s="3" t="s">
        <v>173</v>
      </c>
      <c r="X40" s="2"/>
      <c r="Y40" s="3" t="s">
        <v>171</v>
      </c>
      <c r="Z40" s="3" t="s">
        <v>173</v>
      </c>
      <c r="AA40" s="3" t="s">
        <v>173</v>
      </c>
    </row>
    <row r="41" spans="1:28" ht="13.9" customHeight="1">
      <c r="A41" s="2" t="s">
        <v>257</v>
      </c>
      <c r="B41" s="2" t="s">
        <v>258</v>
      </c>
      <c r="C41" s="3" t="s">
        <v>171</v>
      </c>
      <c r="D41" s="3" t="s">
        <v>171</v>
      </c>
      <c r="E41" s="4" t="s">
        <v>178</v>
      </c>
      <c r="F41" s="4" t="s">
        <v>178</v>
      </c>
      <c r="G41" s="3" t="s">
        <v>173</v>
      </c>
      <c r="H41" s="17" t="str">
        <f t="shared" si="1"/>
        <v>NITI</v>
      </c>
      <c r="I41" s="2"/>
      <c r="J41" s="3" t="s">
        <v>173</v>
      </c>
      <c r="K41" s="21" t="str">
        <f t="shared" si="2"/>
        <v>NITI, NV</v>
      </c>
      <c r="L41" s="3" t="s">
        <v>173</v>
      </c>
      <c r="M41" s="20" t="str">
        <f t="shared" si="3"/>
        <v>NITI, NV</v>
      </c>
      <c r="N41" s="8" t="str">
        <f t="shared" si="0"/>
        <v>NITI, NV</v>
      </c>
      <c r="O41" s="2"/>
      <c r="P41" s="3" t="s">
        <v>173</v>
      </c>
      <c r="Q41" s="3">
        <v>10.7</v>
      </c>
      <c r="R41" s="3">
        <v>12.5</v>
      </c>
      <c r="S41" s="3" t="s">
        <v>173</v>
      </c>
      <c r="T41" s="2"/>
      <c r="U41" s="3" t="s">
        <v>173</v>
      </c>
      <c r="V41" s="2"/>
      <c r="W41" s="3" t="s">
        <v>173</v>
      </c>
      <c r="X41" s="2"/>
      <c r="Y41" s="3" t="s">
        <v>171</v>
      </c>
      <c r="Z41" s="3" t="s">
        <v>173</v>
      </c>
      <c r="AA41" s="3" t="s">
        <v>173</v>
      </c>
    </row>
    <row r="42" spans="1:28" ht="13.9" customHeight="1">
      <c r="A42" s="2" t="s">
        <v>259</v>
      </c>
      <c r="B42" s="2" t="s">
        <v>260</v>
      </c>
      <c r="C42" s="3" t="s">
        <v>170</v>
      </c>
      <c r="D42" s="3" t="s">
        <v>170</v>
      </c>
      <c r="E42" s="3" t="s">
        <v>170</v>
      </c>
      <c r="F42" s="3" t="s">
        <v>170</v>
      </c>
      <c r="G42" s="3">
        <v>13.1</v>
      </c>
      <c r="H42" s="17">
        <f t="shared" si="1"/>
        <v>13</v>
      </c>
      <c r="I42" s="3" t="s">
        <v>194</v>
      </c>
      <c r="J42" s="3">
        <v>438</v>
      </c>
      <c r="K42" s="21">
        <f t="shared" si="2"/>
        <v>440</v>
      </c>
      <c r="L42" s="3">
        <v>50500</v>
      </c>
      <c r="M42" s="20">
        <f t="shared" si="3"/>
        <v>51000</v>
      </c>
      <c r="N42" s="8">
        <f t="shared" si="0"/>
        <v>3923.0769230769229</v>
      </c>
      <c r="O42" s="3" t="s">
        <v>182</v>
      </c>
      <c r="P42" s="3">
        <v>79200000</v>
      </c>
      <c r="Q42" s="3">
        <v>28600000</v>
      </c>
      <c r="R42" s="3">
        <v>12.5</v>
      </c>
      <c r="S42" s="3">
        <v>1.2</v>
      </c>
      <c r="T42" s="3" t="s">
        <v>183</v>
      </c>
      <c r="U42" s="3" t="s">
        <v>173</v>
      </c>
      <c r="V42" s="2"/>
      <c r="W42" s="3">
        <v>3.0000000000000001E-3</v>
      </c>
      <c r="X42" s="3" t="s">
        <v>191</v>
      </c>
      <c r="Y42" s="3" t="s">
        <v>171</v>
      </c>
      <c r="Z42" s="3" t="s">
        <v>173</v>
      </c>
      <c r="AA42" s="3">
        <v>13.1</v>
      </c>
    </row>
    <row r="43" spans="1:28" ht="13.9" customHeight="1">
      <c r="A43" s="2" t="s">
        <v>261</v>
      </c>
      <c r="B43" s="2" t="s">
        <v>262</v>
      </c>
      <c r="C43" s="3" t="s">
        <v>171</v>
      </c>
      <c r="D43" s="3" t="s">
        <v>170</v>
      </c>
      <c r="E43" s="4" t="s">
        <v>178</v>
      </c>
      <c r="F43" s="4" t="s">
        <v>178</v>
      </c>
      <c r="G43" s="3">
        <v>4.38</v>
      </c>
      <c r="H43" s="17">
        <f t="shared" si="1"/>
        <v>4.4000000000000004</v>
      </c>
      <c r="I43" s="2"/>
      <c r="J43" s="3" t="s">
        <v>173</v>
      </c>
      <c r="K43" s="21" t="str">
        <f t="shared" si="2"/>
        <v>NV</v>
      </c>
      <c r="L43" s="3" t="s">
        <v>173</v>
      </c>
      <c r="M43" s="20" t="str">
        <f t="shared" si="3"/>
        <v>NV</v>
      </c>
      <c r="N43" s="8" t="str">
        <f t="shared" si="0"/>
        <v>NV</v>
      </c>
      <c r="O43" s="2"/>
      <c r="P43" s="3">
        <v>3340000</v>
      </c>
      <c r="Q43" s="3">
        <v>1250000</v>
      </c>
      <c r="R43" s="3">
        <v>12.5</v>
      </c>
      <c r="S43" s="3">
        <v>1.3</v>
      </c>
      <c r="T43" s="3" t="s">
        <v>183</v>
      </c>
      <c r="U43" s="3">
        <v>1.5999999999999999E-6</v>
      </c>
      <c r="V43" s="3" t="s">
        <v>199</v>
      </c>
      <c r="W43" s="3">
        <v>1E-3</v>
      </c>
      <c r="X43" s="3" t="s">
        <v>184</v>
      </c>
      <c r="Y43" s="3" t="s">
        <v>171</v>
      </c>
      <c r="Z43" s="3">
        <v>7.67</v>
      </c>
      <c r="AA43" s="3">
        <v>4.38</v>
      </c>
    </row>
    <row r="44" spans="1:28" ht="13.9" customHeight="1">
      <c r="A44" s="2" t="s">
        <v>263</v>
      </c>
      <c r="B44" s="2" t="s">
        <v>264</v>
      </c>
      <c r="C44" s="3" t="s">
        <v>170</v>
      </c>
      <c r="D44" s="3" t="s">
        <v>171</v>
      </c>
      <c r="E44" s="4" t="s">
        <v>172</v>
      </c>
      <c r="F44" s="4" t="s">
        <v>172</v>
      </c>
      <c r="G44" s="3" t="s">
        <v>173</v>
      </c>
      <c r="H44" s="17" t="str">
        <f t="shared" si="1"/>
        <v>NITI</v>
      </c>
      <c r="I44" s="2"/>
      <c r="J44" s="3" t="s">
        <v>173</v>
      </c>
      <c r="K44" s="21" t="str">
        <f t="shared" si="2"/>
        <v>NITI</v>
      </c>
      <c r="L44" s="3" t="s">
        <v>173</v>
      </c>
      <c r="M44" s="20" t="str">
        <f t="shared" si="3"/>
        <v>NITI</v>
      </c>
      <c r="N44" s="8" t="str">
        <f t="shared" si="0"/>
        <v>NITI</v>
      </c>
      <c r="O44" s="2"/>
      <c r="P44" s="3">
        <v>62.6</v>
      </c>
      <c r="Q44" s="3">
        <v>26.8</v>
      </c>
      <c r="R44" s="3">
        <v>12.5</v>
      </c>
      <c r="S44" s="3">
        <v>0.6</v>
      </c>
      <c r="T44" s="3" t="s">
        <v>183</v>
      </c>
      <c r="U44" s="3" t="s">
        <v>173</v>
      </c>
      <c r="V44" s="2"/>
      <c r="W44" s="3" t="s">
        <v>173</v>
      </c>
      <c r="X44" s="2"/>
      <c r="Y44" s="3" t="s">
        <v>171</v>
      </c>
      <c r="Z44" s="3" t="s">
        <v>173</v>
      </c>
      <c r="AA44" s="3" t="s">
        <v>173</v>
      </c>
      <c r="AB44" s="261" t="s">
        <v>175</v>
      </c>
    </row>
    <row r="45" spans="1:28" ht="13.9" customHeight="1">
      <c r="A45" s="2" t="s">
        <v>265</v>
      </c>
      <c r="B45" s="2" t="s">
        <v>266</v>
      </c>
      <c r="C45" s="3" t="s">
        <v>171</v>
      </c>
      <c r="D45" s="3" t="s">
        <v>171</v>
      </c>
      <c r="E45" s="4" t="s">
        <v>178</v>
      </c>
      <c r="F45" s="4" t="s">
        <v>178</v>
      </c>
      <c r="G45" s="3" t="s">
        <v>173</v>
      </c>
      <c r="H45" s="17" t="str">
        <f t="shared" si="1"/>
        <v>NITI</v>
      </c>
      <c r="I45" s="2"/>
      <c r="J45" s="3" t="s">
        <v>173</v>
      </c>
      <c r="K45" s="21" t="str">
        <f t="shared" si="2"/>
        <v>NITI, NV</v>
      </c>
      <c r="L45" s="3" t="s">
        <v>173</v>
      </c>
      <c r="M45" s="20" t="str">
        <f t="shared" si="3"/>
        <v>NITI, NV</v>
      </c>
      <c r="N45" s="8" t="str">
        <f t="shared" si="0"/>
        <v>NITI, NV</v>
      </c>
      <c r="O45" s="2"/>
      <c r="P45" s="3">
        <v>1.3</v>
      </c>
      <c r="Q45" s="3">
        <v>0.27800000000000002</v>
      </c>
      <c r="R45" s="3">
        <v>12.5</v>
      </c>
      <c r="S45" s="3" t="s">
        <v>173</v>
      </c>
      <c r="T45" s="2"/>
      <c r="U45" s="3" t="s">
        <v>173</v>
      </c>
      <c r="V45" s="2"/>
      <c r="W45" s="3" t="s">
        <v>173</v>
      </c>
      <c r="X45" s="2"/>
      <c r="Y45" s="3" t="s">
        <v>171</v>
      </c>
      <c r="Z45" s="3" t="s">
        <v>173</v>
      </c>
      <c r="AA45" s="3" t="s">
        <v>173</v>
      </c>
    </row>
    <row r="46" spans="1:28" ht="13.9" customHeight="1">
      <c r="A46" s="2" t="s">
        <v>267</v>
      </c>
      <c r="B46" s="2" t="s">
        <v>268</v>
      </c>
      <c r="C46" s="3" t="s">
        <v>171</v>
      </c>
      <c r="D46" s="3" t="s">
        <v>170</v>
      </c>
      <c r="E46" s="4" t="s">
        <v>178</v>
      </c>
      <c r="F46" s="4" t="s">
        <v>178</v>
      </c>
      <c r="G46" s="3">
        <v>1.31</v>
      </c>
      <c r="H46" s="17">
        <f t="shared" si="1"/>
        <v>1.3</v>
      </c>
      <c r="I46" s="2"/>
      <c r="J46" s="3" t="s">
        <v>173</v>
      </c>
      <c r="K46" s="21" t="str">
        <f t="shared" si="2"/>
        <v>NV</v>
      </c>
      <c r="L46" s="3" t="s">
        <v>173</v>
      </c>
      <c r="M46" s="20" t="str">
        <f t="shared" si="3"/>
        <v>NV</v>
      </c>
      <c r="N46" s="8" t="str">
        <f t="shared" si="0"/>
        <v>NV</v>
      </c>
      <c r="O46" s="2"/>
      <c r="P46" s="3">
        <v>0</v>
      </c>
      <c r="Q46" s="3" t="s">
        <v>173</v>
      </c>
      <c r="R46" s="3">
        <v>12.5</v>
      </c>
      <c r="S46" s="3" t="s">
        <v>173</v>
      </c>
      <c r="T46" s="2"/>
      <c r="U46" s="3" t="s">
        <v>173</v>
      </c>
      <c r="V46" s="2"/>
      <c r="W46" s="3">
        <v>2.9999999999999997E-4</v>
      </c>
      <c r="X46" s="3" t="s">
        <v>269</v>
      </c>
      <c r="Y46" s="3" t="s">
        <v>171</v>
      </c>
      <c r="Z46" s="3" t="s">
        <v>173</v>
      </c>
      <c r="AA46" s="3">
        <v>1.31</v>
      </c>
    </row>
    <row r="47" spans="1:28" ht="13.9" customHeight="1">
      <c r="A47" s="2" t="s">
        <v>270</v>
      </c>
      <c r="B47" s="2" t="s">
        <v>271</v>
      </c>
      <c r="C47" s="3" t="s">
        <v>228</v>
      </c>
      <c r="D47" s="3" t="s">
        <v>171</v>
      </c>
      <c r="E47" s="4" t="s">
        <v>178</v>
      </c>
      <c r="F47" s="4" t="s">
        <v>178</v>
      </c>
      <c r="G47" s="3" t="s">
        <v>173</v>
      </c>
      <c r="H47" s="17" t="str">
        <f t="shared" si="1"/>
        <v>NITI</v>
      </c>
      <c r="I47" s="2"/>
      <c r="J47" s="3" t="s">
        <v>173</v>
      </c>
      <c r="K47" s="21" t="str">
        <f t="shared" si="2"/>
        <v>NITI, NV</v>
      </c>
      <c r="L47" s="3" t="s">
        <v>173</v>
      </c>
      <c r="M47" s="20" t="str">
        <f t="shared" si="3"/>
        <v>NITI, NV</v>
      </c>
      <c r="N47" s="8" t="str">
        <f t="shared" si="0"/>
        <v>NITI, NV</v>
      </c>
      <c r="O47" s="2"/>
      <c r="P47" s="3" t="s">
        <v>173</v>
      </c>
      <c r="Q47" s="3" t="s">
        <v>173</v>
      </c>
      <c r="R47" s="3">
        <v>12.5</v>
      </c>
      <c r="S47" s="3" t="s">
        <v>173</v>
      </c>
      <c r="T47" s="2"/>
      <c r="U47" s="3" t="s">
        <v>173</v>
      </c>
      <c r="V47" s="2"/>
      <c r="W47" s="3" t="s">
        <v>173</v>
      </c>
      <c r="X47" s="2"/>
      <c r="Y47" s="3" t="s">
        <v>171</v>
      </c>
      <c r="Z47" s="3" t="s">
        <v>173</v>
      </c>
      <c r="AA47" s="3" t="s">
        <v>173</v>
      </c>
    </row>
    <row r="48" spans="1:28" ht="13.9" customHeight="1">
      <c r="A48" s="2" t="s">
        <v>272</v>
      </c>
      <c r="B48" s="2" t="s">
        <v>273</v>
      </c>
      <c r="C48" s="3" t="s">
        <v>228</v>
      </c>
      <c r="D48" s="3" t="s">
        <v>171</v>
      </c>
      <c r="E48" s="4" t="s">
        <v>178</v>
      </c>
      <c r="F48" s="4" t="s">
        <v>178</v>
      </c>
      <c r="G48" s="3" t="s">
        <v>173</v>
      </c>
      <c r="H48" s="17" t="str">
        <f t="shared" si="1"/>
        <v>NITI</v>
      </c>
      <c r="I48" s="2"/>
      <c r="J48" s="3" t="s">
        <v>173</v>
      </c>
      <c r="K48" s="21" t="str">
        <f t="shared" si="2"/>
        <v>NITI, NV</v>
      </c>
      <c r="L48" s="3" t="s">
        <v>173</v>
      </c>
      <c r="M48" s="20" t="str">
        <f t="shared" si="3"/>
        <v>NITI, NV</v>
      </c>
      <c r="N48" s="8" t="str">
        <f t="shared" si="0"/>
        <v>NITI, NV</v>
      </c>
      <c r="O48" s="2"/>
      <c r="P48" s="3" t="s">
        <v>173</v>
      </c>
      <c r="Q48" s="3" t="s">
        <v>173</v>
      </c>
      <c r="R48" s="3">
        <v>12.5</v>
      </c>
      <c r="S48" s="3" t="s">
        <v>173</v>
      </c>
      <c r="T48" s="2"/>
      <c r="U48" s="3" t="s">
        <v>173</v>
      </c>
      <c r="V48" s="2"/>
      <c r="W48" s="3" t="s">
        <v>173</v>
      </c>
      <c r="X48" s="2"/>
      <c r="Y48" s="3" t="s">
        <v>171</v>
      </c>
      <c r="Z48" s="3" t="s">
        <v>173</v>
      </c>
      <c r="AA48" s="3" t="s">
        <v>173</v>
      </c>
    </row>
    <row r="49" spans="1:28" ht="13.9" customHeight="1">
      <c r="A49" s="2" t="s">
        <v>274</v>
      </c>
      <c r="B49" s="2" t="s">
        <v>275</v>
      </c>
      <c r="C49" s="3" t="s">
        <v>228</v>
      </c>
      <c r="D49" s="3" t="s">
        <v>170</v>
      </c>
      <c r="E49" s="4" t="s">
        <v>178</v>
      </c>
      <c r="F49" s="4" t="s">
        <v>178</v>
      </c>
      <c r="G49" s="3">
        <v>0.876</v>
      </c>
      <c r="H49" s="17">
        <f t="shared" si="1"/>
        <v>0.88</v>
      </c>
      <c r="I49" s="2"/>
      <c r="J49" s="3" t="s">
        <v>173</v>
      </c>
      <c r="K49" s="21" t="str">
        <f t="shared" si="2"/>
        <v>NV</v>
      </c>
      <c r="L49" s="3" t="s">
        <v>173</v>
      </c>
      <c r="M49" s="20" t="str">
        <f t="shared" si="3"/>
        <v>NV</v>
      </c>
      <c r="N49" s="8" t="str">
        <f t="shared" si="0"/>
        <v>NV</v>
      </c>
      <c r="O49" s="2"/>
      <c r="P49" s="3" t="s">
        <v>173</v>
      </c>
      <c r="Q49" s="3" t="s">
        <v>173</v>
      </c>
      <c r="R49" s="3">
        <v>12.5</v>
      </c>
      <c r="S49" s="3" t="s">
        <v>173</v>
      </c>
      <c r="T49" s="2"/>
      <c r="U49" s="3" t="s">
        <v>173</v>
      </c>
      <c r="V49" s="2"/>
      <c r="W49" s="3">
        <v>2.0000000000000001E-4</v>
      </c>
      <c r="X49" s="3" t="s">
        <v>184</v>
      </c>
      <c r="Y49" s="3" t="s">
        <v>171</v>
      </c>
      <c r="Z49" s="3" t="s">
        <v>173</v>
      </c>
      <c r="AA49" s="3">
        <v>0.876</v>
      </c>
    </row>
    <row r="50" spans="1:28" ht="13.9" customHeight="1">
      <c r="A50" s="2" t="s">
        <v>276</v>
      </c>
      <c r="B50" s="2" t="s">
        <v>277</v>
      </c>
      <c r="C50" s="3" t="s">
        <v>170</v>
      </c>
      <c r="D50" s="3" t="s">
        <v>170</v>
      </c>
      <c r="E50" s="3" t="s">
        <v>170</v>
      </c>
      <c r="F50" s="3" t="s">
        <v>170</v>
      </c>
      <c r="G50" s="3">
        <v>0.61299999999999999</v>
      </c>
      <c r="H50" s="17">
        <f t="shared" si="1"/>
        <v>0.61</v>
      </c>
      <c r="I50" s="3" t="s">
        <v>181</v>
      </c>
      <c r="J50" s="3">
        <v>20.399999999999999</v>
      </c>
      <c r="K50" s="21">
        <f t="shared" si="2"/>
        <v>20</v>
      </c>
      <c r="L50" s="3">
        <v>75</v>
      </c>
      <c r="M50" s="20">
        <f t="shared" si="3"/>
        <v>75</v>
      </c>
      <c r="N50" s="8">
        <f t="shared" si="0"/>
        <v>122.95081967213115</v>
      </c>
      <c r="O50" s="3" t="s">
        <v>182</v>
      </c>
      <c r="P50" s="3">
        <v>5540</v>
      </c>
      <c r="Q50" s="3">
        <v>3430</v>
      </c>
      <c r="R50" s="3">
        <v>12.5</v>
      </c>
      <c r="S50" s="3" t="s">
        <v>173</v>
      </c>
      <c r="T50" s="2"/>
      <c r="U50" s="3">
        <v>2.0000000000000002E-5</v>
      </c>
      <c r="V50" s="3" t="s">
        <v>278</v>
      </c>
      <c r="W50" s="3" t="s">
        <v>173</v>
      </c>
      <c r="X50" s="2"/>
      <c r="Y50" s="3" t="s">
        <v>171</v>
      </c>
      <c r="Z50" s="3">
        <v>0.61299999999999999</v>
      </c>
      <c r="AA50" s="3" t="s">
        <v>173</v>
      </c>
      <c r="AB50" s="261" t="s">
        <v>279</v>
      </c>
    </row>
    <row r="51" spans="1:28" ht="13.9" customHeight="1">
      <c r="A51" s="2" t="s">
        <v>280</v>
      </c>
      <c r="B51" s="2" t="s">
        <v>281</v>
      </c>
      <c r="C51" s="3" t="s">
        <v>170</v>
      </c>
      <c r="D51" s="3" t="s">
        <v>170</v>
      </c>
      <c r="E51" s="3" t="s">
        <v>170</v>
      </c>
      <c r="F51" s="3" t="s">
        <v>170</v>
      </c>
      <c r="G51" s="3">
        <v>2.1499999999999998E-2</v>
      </c>
      <c r="H51" s="17">
        <f t="shared" si="1"/>
        <v>2.1999999999999999E-2</v>
      </c>
      <c r="I51" s="3" t="s">
        <v>181</v>
      </c>
      <c r="J51" s="3">
        <v>0.71499999999999997</v>
      </c>
      <c r="K51" s="21">
        <f t="shared" si="2"/>
        <v>0.72</v>
      </c>
      <c r="L51" s="3">
        <v>2.2999999999999998</v>
      </c>
      <c r="M51" s="20">
        <f t="shared" si="3"/>
        <v>2.2999999999999998</v>
      </c>
      <c r="N51" s="8">
        <f t="shared" si="0"/>
        <v>104.54545454545455</v>
      </c>
      <c r="O51" s="3" t="s">
        <v>182</v>
      </c>
      <c r="P51" s="3">
        <v>68000</v>
      </c>
      <c r="Q51" s="3">
        <v>140000</v>
      </c>
      <c r="R51" s="3">
        <v>12.5</v>
      </c>
      <c r="S51" s="3" t="s">
        <v>173</v>
      </c>
      <c r="T51" s="2"/>
      <c r="U51" s="3">
        <v>5.71E-4</v>
      </c>
      <c r="V51" s="3" t="s">
        <v>278</v>
      </c>
      <c r="W51" s="3" t="s">
        <v>173</v>
      </c>
      <c r="X51" s="2"/>
      <c r="Y51" s="3" t="s">
        <v>171</v>
      </c>
      <c r="Z51" s="3">
        <v>2.1499999999999998E-2</v>
      </c>
      <c r="AA51" s="3" t="s">
        <v>173</v>
      </c>
      <c r="AB51" s="261" t="s">
        <v>279</v>
      </c>
    </row>
    <row r="52" spans="1:28" ht="13.9" customHeight="1">
      <c r="A52" s="2" t="s">
        <v>282</v>
      </c>
      <c r="B52" s="2" t="s">
        <v>283</v>
      </c>
      <c r="C52" s="3" t="s">
        <v>170</v>
      </c>
      <c r="D52" s="3" t="s">
        <v>170</v>
      </c>
      <c r="E52" s="3" t="s">
        <v>170</v>
      </c>
      <c r="F52" s="3" t="s">
        <v>170</v>
      </c>
      <c r="G52" s="3">
        <v>2.1499999999999998E-2</v>
      </c>
      <c r="H52" s="17">
        <f t="shared" si="1"/>
        <v>2.1999999999999999E-2</v>
      </c>
      <c r="I52" s="3" t="s">
        <v>181</v>
      </c>
      <c r="J52" s="3">
        <v>0.71499999999999997</v>
      </c>
      <c r="K52" s="21">
        <f t="shared" si="2"/>
        <v>0.72</v>
      </c>
      <c r="L52" s="3">
        <v>0.71299999999999997</v>
      </c>
      <c r="M52" s="20">
        <f t="shared" si="3"/>
        <v>0.71</v>
      </c>
      <c r="N52" s="8">
        <f t="shared" si="0"/>
        <v>32.272727272727273</v>
      </c>
      <c r="O52" s="3" t="s">
        <v>182</v>
      </c>
      <c r="P52" s="3">
        <v>41200</v>
      </c>
      <c r="Q52" s="3">
        <v>43600</v>
      </c>
      <c r="R52" s="3">
        <v>12.5</v>
      </c>
      <c r="S52" s="3" t="s">
        <v>173</v>
      </c>
      <c r="T52" s="2"/>
      <c r="U52" s="3">
        <v>5.71E-4</v>
      </c>
      <c r="V52" s="3" t="s">
        <v>278</v>
      </c>
      <c r="W52" s="3" t="s">
        <v>173</v>
      </c>
      <c r="X52" s="2"/>
      <c r="Y52" s="3" t="s">
        <v>171</v>
      </c>
      <c r="Z52" s="3">
        <v>2.1499999999999998E-2</v>
      </c>
      <c r="AA52" s="3" t="s">
        <v>173</v>
      </c>
      <c r="AB52" s="261" t="s">
        <v>279</v>
      </c>
    </row>
    <row r="53" spans="1:28" ht="13.9" customHeight="1">
      <c r="A53" s="2" t="s">
        <v>284</v>
      </c>
      <c r="B53" s="2" t="s">
        <v>285</v>
      </c>
      <c r="C53" s="3" t="s">
        <v>170</v>
      </c>
      <c r="D53" s="3" t="s">
        <v>170</v>
      </c>
      <c r="E53" s="3" t="s">
        <v>170</v>
      </c>
      <c r="F53" s="3" t="s">
        <v>170</v>
      </c>
      <c r="G53" s="3">
        <v>2.1499999999999998E-2</v>
      </c>
      <c r="H53" s="17">
        <f t="shared" si="1"/>
        <v>2.1999999999999999E-2</v>
      </c>
      <c r="I53" s="3" t="s">
        <v>181</v>
      </c>
      <c r="J53" s="3">
        <v>0.71499999999999997</v>
      </c>
      <c r="K53" s="21">
        <f t="shared" si="2"/>
        <v>0.72</v>
      </c>
      <c r="L53" s="3">
        <v>5.79</v>
      </c>
      <c r="M53" s="20">
        <f t="shared" si="3"/>
        <v>5.8</v>
      </c>
      <c r="N53" s="8">
        <f t="shared" si="0"/>
        <v>263.63636363636363</v>
      </c>
      <c r="O53" s="3" t="s">
        <v>182</v>
      </c>
      <c r="P53" s="3">
        <v>1360</v>
      </c>
      <c r="Q53" s="3">
        <v>1030</v>
      </c>
      <c r="R53" s="3">
        <v>12.5</v>
      </c>
      <c r="S53" s="3" t="s">
        <v>173</v>
      </c>
      <c r="T53" s="2"/>
      <c r="U53" s="3">
        <v>5.71E-4</v>
      </c>
      <c r="V53" s="3" t="s">
        <v>278</v>
      </c>
      <c r="W53" s="3" t="s">
        <v>173</v>
      </c>
      <c r="X53" s="2"/>
      <c r="Y53" s="3" t="s">
        <v>171</v>
      </c>
      <c r="Z53" s="3">
        <v>2.1499999999999998E-2</v>
      </c>
      <c r="AA53" s="3" t="s">
        <v>173</v>
      </c>
      <c r="AB53" s="261" t="s">
        <v>279</v>
      </c>
    </row>
    <row r="54" spans="1:28" ht="13.9" customHeight="1">
      <c r="A54" s="2" t="s">
        <v>286</v>
      </c>
      <c r="B54" s="2" t="s">
        <v>287</v>
      </c>
      <c r="C54" s="3" t="s">
        <v>170</v>
      </c>
      <c r="D54" s="3" t="s">
        <v>170</v>
      </c>
      <c r="E54" s="3" t="s">
        <v>170</v>
      </c>
      <c r="F54" s="3" t="s">
        <v>170</v>
      </c>
      <c r="G54" s="3">
        <v>2.1499999999999998E-2</v>
      </c>
      <c r="H54" s="17">
        <f t="shared" si="1"/>
        <v>2.1999999999999999E-2</v>
      </c>
      <c r="I54" s="3" t="s">
        <v>181</v>
      </c>
      <c r="J54" s="3">
        <v>0.71499999999999997</v>
      </c>
      <c r="K54" s="21">
        <f t="shared" si="2"/>
        <v>0.72</v>
      </c>
      <c r="L54" s="3">
        <v>1.19</v>
      </c>
      <c r="M54" s="20">
        <f t="shared" si="3"/>
        <v>1.2</v>
      </c>
      <c r="N54" s="8">
        <f t="shared" si="0"/>
        <v>54.545454545454547</v>
      </c>
      <c r="O54" s="3" t="s">
        <v>182</v>
      </c>
      <c r="P54" s="3">
        <v>7760</v>
      </c>
      <c r="Q54" s="3">
        <v>1800</v>
      </c>
      <c r="R54" s="3">
        <v>12.5</v>
      </c>
      <c r="S54" s="3" t="s">
        <v>173</v>
      </c>
      <c r="T54" s="2"/>
      <c r="U54" s="3">
        <v>5.71E-4</v>
      </c>
      <c r="V54" s="3" t="s">
        <v>278</v>
      </c>
      <c r="W54" s="3" t="s">
        <v>173</v>
      </c>
      <c r="X54" s="2"/>
      <c r="Y54" s="3" t="s">
        <v>171</v>
      </c>
      <c r="Z54" s="3">
        <v>2.1499999999999998E-2</v>
      </c>
      <c r="AA54" s="3" t="s">
        <v>173</v>
      </c>
      <c r="AB54" s="261" t="s">
        <v>279</v>
      </c>
    </row>
    <row r="55" spans="1:28" ht="13.9" customHeight="1">
      <c r="A55" s="2" t="s">
        <v>288</v>
      </c>
      <c r="B55" s="2" t="s">
        <v>289</v>
      </c>
      <c r="C55" s="3" t="s">
        <v>170</v>
      </c>
      <c r="D55" s="3" t="s">
        <v>170</v>
      </c>
      <c r="E55" s="3" t="s">
        <v>170</v>
      </c>
      <c r="F55" s="3" t="s">
        <v>170</v>
      </c>
      <c r="G55" s="3">
        <v>2.1499999999999998E-2</v>
      </c>
      <c r="H55" s="17">
        <f t="shared" si="1"/>
        <v>2.1999999999999999E-2</v>
      </c>
      <c r="I55" s="3" t="s">
        <v>181</v>
      </c>
      <c r="J55" s="3">
        <v>0.71499999999999997</v>
      </c>
      <c r="K55" s="21">
        <f t="shared" si="2"/>
        <v>0.72</v>
      </c>
      <c r="L55" s="3">
        <v>7.22</v>
      </c>
      <c r="M55" s="20">
        <f t="shared" si="3"/>
        <v>7.2</v>
      </c>
      <c r="N55" s="8">
        <f t="shared" si="0"/>
        <v>327.27272727272731</v>
      </c>
      <c r="O55" s="3" t="s">
        <v>182</v>
      </c>
      <c r="P55" s="3">
        <v>1350</v>
      </c>
      <c r="Q55" s="3">
        <v>128</v>
      </c>
      <c r="R55" s="3">
        <v>12.5</v>
      </c>
      <c r="S55" s="3" t="s">
        <v>173</v>
      </c>
      <c r="T55" s="2"/>
      <c r="U55" s="3">
        <v>5.71E-4</v>
      </c>
      <c r="V55" s="3" t="s">
        <v>278</v>
      </c>
      <c r="W55" s="3" t="s">
        <v>173</v>
      </c>
      <c r="X55" s="2"/>
      <c r="Y55" s="3" t="s">
        <v>171</v>
      </c>
      <c r="Z55" s="3">
        <v>2.1499999999999998E-2</v>
      </c>
      <c r="AA55" s="3" t="s">
        <v>173</v>
      </c>
      <c r="AB55" s="261" t="s">
        <v>279</v>
      </c>
    </row>
    <row r="56" spans="1:28" ht="13.9" customHeight="1">
      <c r="A56" s="2" t="s">
        <v>290</v>
      </c>
      <c r="B56" s="2" t="s">
        <v>291</v>
      </c>
      <c r="C56" s="3" t="s">
        <v>170</v>
      </c>
      <c r="D56" s="3" t="s">
        <v>170</v>
      </c>
      <c r="E56" s="3" t="s">
        <v>170</v>
      </c>
      <c r="F56" s="3" t="s">
        <v>170</v>
      </c>
      <c r="G56" s="3">
        <v>2.1499999999999998E-2</v>
      </c>
      <c r="H56" s="17">
        <f t="shared" si="1"/>
        <v>2.1999999999999999E-2</v>
      </c>
      <c r="I56" s="3" t="s">
        <v>181</v>
      </c>
      <c r="J56" s="3">
        <v>0.71499999999999997</v>
      </c>
      <c r="K56" s="21">
        <f t="shared" si="2"/>
        <v>0.72</v>
      </c>
      <c r="L56" s="3">
        <v>1.56</v>
      </c>
      <c r="M56" s="20">
        <f t="shared" si="3"/>
        <v>1.6</v>
      </c>
      <c r="N56" s="8">
        <f t="shared" si="0"/>
        <v>72.727272727272734</v>
      </c>
      <c r="O56" s="3" t="s">
        <v>182</v>
      </c>
      <c r="P56" s="3">
        <v>861</v>
      </c>
      <c r="Q56" s="3">
        <v>198</v>
      </c>
      <c r="R56" s="3">
        <v>12.5</v>
      </c>
      <c r="S56" s="3" t="s">
        <v>173</v>
      </c>
      <c r="T56" s="2"/>
      <c r="U56" s="3">
        <v>5.71E-4</v>
      </c>
      <c r="V56" s="3" t="s">
        <v>278</v>
      </c>
      <c r="W56" s="3" t="s">
        <v>173</v>
      </c>
      <c r="X56" s="2"/>
      <c r="Y56" s="3" t="s">
        <v>171</v>
      </c>
      <c r="Z56" s="3">
        <v>2.1499999999999998E-2</v>
      </c>
      <c r="AA56" s="3" t="s">
        <v>173</v>
      </c>
      <c r="AB56" s="261" t="s">
        <v>279</v>
      </c>
    </row>
    <row r="57" spans="1:28" ht="13.9" customHeight="1">
      <c r="A57" s="2" t="s">
        <v>292</v>
      </c>
      <c r="B57" s="2" t="s">
        <v>293</v>
      </c>
      <c r="C57" s="3" t="s">
        <v>170</v>
      </c>
      <c r="D57" s="3" t="s">
        <v>171</v>
      </c>
      <c r="E57" s="4" t="s">
        <v>172</v>
      </c>
      <c r="F57" s="4" t="s">
        <v>172</v>
      </c>
      <c r="G57" s="3" t="s">
        <v>173</v>
      </c>
      <c r="H57" s="17" t="str">
        <f t="shared" si="1"/>
        <v>NITI</v>
      </c>
      <c r="I57" s="2"/>
      <c r="J57" s="3" t="s">
        <v>173</v>
      </c>
      <c r="K57" s="21" t="str">
        <f t="shared" si="2"/>
        <v>NITI</v>
      </c>
      <c r="L57" s="3" t="s">
        <v>173</v>
      </c>
      <c r="M57" s="20" t="str">
        <f t="shared" si="3"/>
        <v>NITI</v>
      </c>
      <c r="N57" s="8" t="str">
        <f t="shared" si="0"/>
        <v>NITI</v>
      </c>
      <c r="O57" s="2"/>
      <c r="P57" s="3">
        <v>246</v>
      </c>
      <c r="Q57" s="3">
        <v>272</v>
      </c>
      <c r="R57" s="3">
        <v>12.5</v>
      </c>
      <c r="S57" s="3" t="s">
        <v>173</v>
      </c>
      <c r="T57" s="2"/>
      <c r="U57" s="3" t="s">
        <v>173</v>
      </c>
      <c r="V57" s="2"/>
      <c r="W57" s="3" t="s">
        <v>173</v>
      </c>
      <c r="X57" s="2"/>
      <c r="Y57" s="3" t="s">
        <v>171</v>
      </c>
      <c r="Z57" s="3" t="s">
        <v>173</v>
      </c>
      <c r="AA57" s="3" t="s">
        <v>173</v>
      </c>
      <c r="AB57" s="261" t="s">
        <v>279</v>
      </c>
    </row>
    <row r="58" spans="1:28" ht="13.9" customHeight="1">
      <c r="A58" s="2" t="s">
        <v>294</v>
      </c>
      <c r="B58" s="2" t="s">
        <v>295</v>
      </c>
      <c r="C58" s="3" t="s">
        <v>228</v>
      </c>
      <c r="D58" s="3" t="s">
        <v>170</v>
      </c>
      <c r="E58" s="4" t="s">
        <v>178</v>
      </c>
      <c r="F58" s="4" t="s">
        <v>178</v>
      </c>
      <c r="G58" s="3">
        <v>2.8500000000000001E-3</v>
      </c>
      <c r="H58" s="17">
        <f t="shared" si="1"/>
        <v>2.8999999999999998E-3</v>
      </c>
      <c r="I58" s="2"/>
      <c r="J58" s="3" t="s">
        <v>173</v>
      </c>
      <c r="K58" s="21" t="str">
        <f t="shared" si="2"/>
        <v>NV</v>
      </c>
      <c r="L58" s="3" t="s">
        <v>173</v>
      </c>
      <c r="M58" s="20" t="str">
        <f t="shared" si="3"/>
        <v>NV</v>
      </c>
      <c r="N58" s="8" t="str">
        <f t="shared" si="0"/>
        <v>NV</v>
      </c>
      <c r="O58" s="2"/>
      <c r="P58" s="3" t="s">
        <v>173</v>
      </c>
      <c r="Q58" s="3" t="s">
        <v>173</v>
      </c>
      <c r="R58" s="3">
        <v>12.5</v>
      </c>
      <c r="S58" s="3" t="s">
        <v>173</v>
      </c>
      <c r="T58" s="2"/>
      <c r="U58" s="3">
        <v>4.3E-3</v>
      </c>
      <c r="V58" s="3" t="s">
        <v>184</v>
      </c>
      <c r="W58" s="3">
        <v>1.5E-5</v>
      </c>
      <c r="X58" s="3" t="s">
        <v>199</v>
      </c>
      <c r="Y58" s="3" t="s">
        <v>171</v>
      </c>
      <c r="Z58" s="3">
        <v>2.8500000000000001E-3</v>
      </c>
      <c r="AA58" s="3">
        <v>6.5699999999999995E-2</v>
      </c>
    </row>
    <row r="59" spans="1:28" ht="13.9" customHeight="1">
      <c r="A59" s="2" t="s">
        <v>296</v>
      </c>
      <c r="B59" s="2" t="s">
        <v>297</v>
      </c>
      <c r="C59" s="3" t="s">
        <v>228</v>
      </c>
      <c r="D59" s="3" t="s">
        <v>170</v>
      </c>
      <c r="E59" s="4" t="s">
        <v>178</v>
      </c>
      <c r="F59" s="4" t="s">
        <v>178</v>
      </c>
      <c r="G59" s="3">
        <v>0.219</v>
      </c>
      <c r="H59" s="17">
        <f t="shared" si="1"/>
        <v>0.22</v>
      </c>
      <c r="I59" s="2"/>
      <c r="J59" s="3" t="s">
        <v>173</v>
      </c>
      <c r="K59" s="21" t="str">
        <f t="shared" si="2"/>
        <v>NV</v>
      </c>
      <c r="L59" s="3" t="s">
        <v>173</v>
      </c>
      <c r="M59" s="20" t="str">
        <f t="shared" si="3"/>
        <v>NV</v>
      </c>
      <c r="N59" s="8" t="str">
        <f t="shared" si="0"/>
        <v>NV</v>
      </c>
      <c r="O59" s="2"/>
      <c r="P59" s="3" t="s">
        <v>173</v>
      </c>
      <c r="Q59" s="3" t="s">
        <v>173</v>
      </c>
      <c r="R59" s="3">
        <v>12.5</v>
      </c>
      <c r="S59" s="3">
        <v>5.0999999999999996</v>
      </c>
      <c r="T59" s="3" t="s">
        <v>174</v>
      </c>
      <c r="U59" s="3" t="s">
        <v>173</v>
      </c>
      <c r="V59" s="2"/>
      <c r="W59" s="3">
        <v>5.0000000000000002E-5</v>
      </c>
      <c r="X59" s="3" t="s">
        <v>184</v>
      </c>
      <c r="Y59" s="3" t="s">
        <v>171</v>
      </c>
      <c r="Z59" s="3" t="s">
        <v>173</v>
      </c>
      <c r="AA59" s="3">
        <v>0.219</v>
      </c>
    </row>
    <row r="60" spans="1:28" ht="13.9" customHeight="1">
      <c r="A60" s="2" t="s">
        <v>298</v>
      </c>
      <c r="B60" s="2" t="s">
        <v>299</v>
      </c>
      <c r="C60" s="3" t="s">
        <v>171</v>
      </c>
      <c r="D60" s="3" t="s">
        <v>171</v>
      </c>
      <c r="E60" s="4" t="s">
        <v>178</v>
      </c>
      <c r="F60" s="4" t="s">
        <v>178</v>
      </c>
      <c r="G60" s="3" t="s">
        <v>173</v>
      </c>
      <c r="H60" s="17" t="str">
        <f t="shared" si="1"/>
        <v>NITI</v>
      </c>
      <c r="I60" s="2"/>
      <c r="J60" s="3" t="s">
        <v>173</v>
      </c>
      <c r="K60" s="21" t="str">
        <f t="shared" si="2"/>
        <v>NITI, NV</v>
      </c>
      <c r="L60" s="3" t="s">
        <v>173</v>
      </c>
      <c r="M60" s="20" t="str">
        <f t="shared" si="3"/>
        <v>NITI, NV</v>
      </c>
      <c r="N60" s="8" t="str">
        <f t="shared" si="0"/>
        <v>NITI, NV</v>
      </c>
      <c r="O60" s="2"/>
      <c r="P60" s="3">
        <v>17.8</v>
      </c>
      <c r="Q60" s="3">
        <v>0.35</v>
      </c>
      <c r="R60" s="3">
        <v>12.5</v>
      </c>
      <c r="S60" s="3" t="s">
        <v>173</v>
      </c>
      <c r="T60" s="2"/>
      <c r="U60" s="3" t="s">
        <v>173</v>
      </c>
      <c r="V60" s="2"/>
      <c r="W60" s="3" t="s">
        <v>173</v>
      </c>
      <c r="X60" s="2"/>
      <c r="Y60" s="3" t="s">
        <v>171</v>
      </c>
      <c r="Z60" s="3" t="s">
        <v>173</v>
      </c>
      <c r="AA60" s="3" t="s">
        <v>173</v>
      </c>
    </row>
    <row r="61" spans="1:28" ht="13.9" customHeight="1">
      <c r="A61" s="2" t="s">
        <v>300</v>
      </c>
      <c r="B61" s="2" t="s">
        <v>301</v>
      </c>
      <c r="C61" s="3" t="s">
        <v>171</v>
      </c>
      <c r="D61" s="3" t="s">
        <v>171</v>
      </c>
      <c r="E61" s="4" t="s">
        <v>178</v>
      </c>
      <c r="F61" s="4" t="s">
        <v>178</v>
      </c>
      <c r="G61" s="3" t="s">
        <v>173</v>
      </c>
      <c r="H61" s="17" t="str">
        <f t="shared" si="1"/>
        <v>NITI</v>
      </c>
      <c r="I61" s="2"/>
      <c r="J61" s="3" t="s">
        <v>173</v>
      </c>
      <c r="K61" s="21" t="str">
        <f t="shared" si="2"/>
        <v>NITI, NV</v>
      </c>
      <c r="L61" s="3" t="s">
        <v>173</v>
      </c>
      <c r="M61" s="20" t="str">
        <f t="shared" si="3"/>
        <v>NITI, NV</v>
      </c>
      <c r="N61" s="8" t="str">
        <f t="shared" si="0"/>
        <v>NITI, NV</v>
      </c>
      <c r="O61" s="2"/>
      <c r="P61" s="3">
        <v>3.35</v>
      </c>
      <c r="Q61" s="3">
        <v>3.35</v>
      </c>
      <c r="R61" s="3">
        <v>12.5</v>
      </c>
      <c r="S61" s="3" t="s">
        <v>173</v>
      </c>
      <c r="T61" s="2"/>
      <c r="U61" s="3" t="s">
        <v>173</v>
      </c>
      <c r="V61" s="2"/>
      <c r="W61" s="3" t="s">
        <v>173</v>
      </c>
      <c r="X61" s="2"/>
      <c r="Y61" s="3" t="s">
        <v>171</v>
      </c>
      <c r="Z61" s="3" t="s">
        <v>173</v>
      </c>
      <c r="AA61" s="3" t="s">
        <v>173</v>
      </c>
    </row>
    <row r="62" spans="1:28" ht="13.9" customHeight="1">
      <c r="A62" s="2" t="s">
        <v>302</v>
      </c>
      <c r="B62" s="2" t="s">
        <v>303</v>
      </c>
      <c r="C62" s="3" t="s">
        <v>171</v>
      </c>
      <c r="D62" s="3" t="s">
        <v>170</v>
      </c>
      <c r="E62" s="4" t="s">
        <v>178</v>
      </c>
      <c r="F62" s="4" t="s">
        <v>178</v>
      </c>
      <c r="G62" s="3">
        <v>4.9099999999999998E-2</v>
      </c>
      <c r="H62" s="17">
        <f t="shared" si="1"/>
        <v>4.9000000000000002E-2</v>
      </c>
      <c r="I62" s="2"/>
      <c r="J62" s="3" t="s">
        <v>173</v>
      </c>
      <c r="K62" s="21" t="str">
        <f t="shared" si="2"/>
        <v>NV</v>
      </c>
      <c r="L62" s="3" t="s">
        <v>173</v>
      </c>
      <c r="M62" s="20" t="str">
        <f t="shared" si="3"/>
        <v>NV</v>
      </c>
      <c r="N62" s="8" t="str">
        <f t="shared" si="0"/>
        <v>NV</v>
      </c>
      <c r="O62" s="2"/>
      <c r="P62" s="3">
        <v>18.600000000000001</v>
      </c>
      <c r="Q62" s="3">
        <v>3.55</v>
      </c>
      <c r="R62" s="3">
        <v>12.5</v>
      </c>
      <c r="S62" s="3" t="s">
        <v>173</v>
      </c>
      <c r="T62" s="2"/>
      <c r="U62" s="3">
        <v>2.5000000000000001E-4</v>
      </c>
      <c r="V62" s="3" t="s">
        <v>199</v>
      </c>
      <c r="W62" s="3" t="s">
        <v>173</v>
      </c>
      <c r="X62" s="2"/>
      <c r="Y62" s="3" t="s">
        <v>171</v>
      </c>
      <c r="Z62" s="3">
        <v>4.9099999999999998E-2</v>
      </c>
      <c r="AA62" s="3" t="s">
        <v>173</v>
      </c>
    </row>
    <row r="63" spans="1:28" ht="13.9" customHeight="1">
      <c r="A63" s="2" t="s">
        <v>304</v>
      </c>
      <c r="B63" s="2" t="s">
        <v>305</v>
      </c>
      <c r="C63" s="3" t="s">
        <v>171</v>
      </c>
      <c r="D63" s="3" t="s">
        <v>171</v>
      </c>
      <c r="E63" s="4" t="s">
        <v>178</v>
      </c>
      <c r="F63" s="4" t="s">
        <v>178</v>
      </c>
      <c r="G63" s="3" t="s">
        <v>173</v>
      </c>
      <c r="H63" s="17" t="str">
        <f t="shared" si="1"/>
        <v>NITI</v>
      </c>
      <c r="I63" s="2"/>
      <c r="J63" s="3" t="s">
        <v>173</v>
      </c>
      <c r="K63" s="21" t="str">
        <f t="shared" si="2"/>
        <v>NITI, NV</v>
      </c>
      <c r="L63" s="3" t="s">
        <v>173</v>
      </c>
      <c r="M63" s="20" t="str">
        <f t="shared" si="3"/>
        <v>NITI, NV</v>
      </c>
      <c r="N63" s="8" t="str">
        <f t="shared" si="0"/>
        <v>NITI, NV</v>
      </c>
      <c r="O63" s="2"/>
      <c r="P63" s="3">
        <v>6.8699999999999999E-23</v>
      </c>
      <c r="Q63" s="3">
        <v>1.89E-23</v>
      </c>
      <c r="R63" s="3">
        <v>12.5</v>
      </c>
      <c r="S63" s="3" t="s">
        <v>173</v>
      </c>
      <c r="T63" s="2"/>
      <c r="U63" s="3" t="s">
        <v>173</v>
      </c>
      <c r="V63" s="2"/>
      <c r="W63" s="3" t="s">
        <v>173</v>
      </c>
      <c r="X63" s="2"/>
      <c r="Y63" s="3" t="s">
        <v>171</v>
      </c>
      <c r="Z63" s="3" t="s">
        <v>173</v>
      </c>
      <c r="AA63" s="3" t="s">
        <v>173</v>
      </c>
    </row>
    <row r="64" spans="1:28" ht="13.9" customHeight="1">
      <c r="A64" s="2" t="s">
        <v>306</v>
      </c>
      <c r="B64" s="2" t="s">
        <v>307</v>
      </c>
      <c r="C64" s="3" t="s">
        <v>171</v>
      </c>
      <c r="D64" s="3" t="s">
        <v>170</v>
      </c>
      <c r="E64" s="4" t="s">
        <v>178</v>
      </c>
      <c r="F64" s="4" t="s">
        <v>178</v>
      </c>
      <c r="G64" s="3">
        <v>43.8</v>
      </c>
      <c r="H64" s="17">
        <f t="shared" si="1"/>
        <v>44</v>
      </c>
      <c r="I64" s="2"/>
      <c r="J64" s="3" t="s">
        <v>173</v>
      </c>
      <c r="K64" s="21" t="str">
        <f t="shared" si="2"/>
        <v>NV</v>
      </c>
      <c r="L64" s="3" t="s">
        <v>173</v>
      </c>
      <c r="M64" s="20" t="str">
        <f t="shared" si="3"/>
        <v>NV</v>
      </c>
      <c r="N64" s="8" t="str">
        <f t="shared" si="0"/>
        <v>NV</v>
      </c>
      <c r="O64" s="2"/>
      <c r="P64" s="3">
        <v>27.3</v>
      </c>
      <c r="Q64" s="3">
        <v>20.399999999999999</v>
      </c>
      <c r="R64" s="3">
        <v>12.5</v>
      </c>
      <c r="S64" s="3" t="s">
        <v>173</v>
      </c>
      <c r="T64" s="2"/>
      <c r="U64" s="3" t="s">
        <v>173</v>
      </c>
      <c r="V64" s="2"/>
      <c r="W64" s="3">
        <v>0.01</v>
      </c>
      <c r="X64" s="3" t="s">
        <v>269</v>
      </c>
      <c r="Y64" s="3" t="s">
        <v>171</v>
      </c>
      <c r="Z64" s="3" t="s">
        <v>173</v>
      </c>
      <c r="AA64" s="3">
        <v>43.8</v>
      </c>
    </row>
    <row r="65" spans="1:28" ht="13.9" customHeight="1">
      <c r="A65" s="2" t="s">
        <v>308</v>
      </c>
      <c r="B65" s="2" t="s">
        <v>309</v>
      </c>
      <c r="C65" s="3" t="s">
        <v>170</v>
      </c>
      <c r="D65" s="3" t="s">
        <v>170</v>
      </c>
      <c r="E65" s="3" t="s">
        <v>170</v>
      </c>
      <c r="F65" s="3" t="s">
        <v>170</v>
      </c>
      <c r="G65" s="3">
        <v>0.39600000000000002</v>
      </c>
      <c r="H65" s="17">
        <f t="shared" si="1"/>
        <v>0.4</v>
      </c>
      <c r="I65" s="3" t="s">
        <v>181</v>
      </c>
      <c r="J65" s="3">
        <v>13.2</v>
      </c>
      <c r="K65" s="21">
        <f t="shared" si="2"/>
        <v>13</v>
      </c>
      <c r="L65" s="3">
        <v>2170</v>
      </c>
      <c r="M65" s="20">
        <f t="shared" si="3"/>
        <v>2200</v>
      </c>
      <c r="N65" s="8">
        <f t="shared" si="0"/>
        <v>5500</v>
      </c>
      <c r="O65" s="3" t="s">
        <v>182</v>
      </c>
      <c r="P65" s="3">
        <v>3540</v>
      </c>
      <c r="Q65" s="3">
        <v>1170</v>
      </c>
      <c r="R65" s="3">
        <v>12.5</v>
      </c>
      <c r="S65" s="3" t="s">
        <v>173</v>
      </c>
      <c r="T65" s="2"/>
      <c r="U65" s="3">
        <v>3.1000000000000001E-5</v>
      </c>
      <c r="V65" s="3" t="s">
        <v>184</v>
      </c>
      <c r="W65" s="3" t="s">
        <v>173</v>
      </c>
      <c r="X65" s="2"/>
      <c r="Y65" s="3" t="s">
        <v>171</v>
      </c>
      <c r="Z65" s="3">
        <v>0.39600000000000002</v>
      </c>
      <c r="AA65" s="3" t="s">
        <v>173</v>
      </c>
    </row>
    <row r="66" spans="1:28" ht="13.9" customHeight="1">
      <c r="A66" s="2" t="s">
        <v>310</v>
      </c>
      <c r="B66" s="2" t="s">
        <v>311</v>
      </c>
      <c r="C66" s="3" t="s">
        <v>171</v>
      </c>
      <c r="D66" s="3" t="s">
        <v>170</v>
      </c>
      <c r="E66" s="4" t="s">
        <v>178</v>
      </c>
      <c r="F66" s="4" t="s">
        <v>178</v>
      </c>
      <c r="G66" s="3">
        <v>3.0700000000000002E-2</v>
      </c>
      <c r="H66" s="17">
        <f t="shared" si="1"/>
        <v>3.1E-2</v>
      </c>
      <c r="I66" s="2"/>
      <c r="J66" s="3" t="s">
        <v>173</v>
      </c>
      <c r="K66" s="21" t="str">
        <f t="shared" si="2"/>
        <v>NV</v>
      </c>
      <c r="L66" s="3" t="s">
        <v>173</v>
      </c>
      <c r="M66" s="20" t="str">
        <f t="shared" si="3"/>
        <v>NV</v>
      </c>
      <c r="N66" s="8" t="str">
        <f t="shared" si="0"/>
        <v>NV</v>
      </c>
      <c r="O66" s="2"/>
      <c r="P66" s="3">
        <v>1.17E-3</v>
      </c>
      <c r="Q66" s="3">
        <v>1.17E-3</v>
      </c>
      <c r="R66" s="3">
        <v>12.5</v>
      </c>
      <c r="S66" s="3" t="s">
        <v>173</v>
      </c>
      <c r="T66" s="2"/>
      <c r="U66" s="3" t="s">
        <v>173</v>
      </c>
      <c r="V66" s="2"/>
      <c r="W66" s="3">
        <v>6.9999999999999999E-6</v>
      </c>
      <c r="X66" s="3" t="s">
        <v>207</v>
      </c>
      <c r="Y66" s="3" t="s">
        <v>171</v>
      </c>
      <c r="Z66" s="3" t="s">
        <v>173</v>
      </c>
      <c r="AA66" s="3">
        <v>3.0700000000000002E-2</v>
      </c>
    </row>
    <row r="67" spans="1:28" ht="13.9" customHeight="1">
      <c r="A67" s="2" t="s">
        <v>312</v>
      </c>
      <c r="B67" s="2" t="s">
        <v>313</v>
      </c>
      <c r="C67" s="3" t="s">
        <v>228</v>
      </c>
      <c r="D67" s="3" t="s">
        <v>170</v>
      </c>
      <c r="E67" s="4" t="s">
        <v>178</v>
      </c>
      <c r="F67" s="4" t="s">
        <v>178</v>
      </c>
      <c r="G67" s="3">
        <v>2.19</v>
      </c>
      <c r="H67" s="17">
        <f t="shared" si="1"/>
        <v>2.2000000000000002</v>
      </c>
      <c r="I67" s="2"/>
      <c r="J67" s="3" t="s">
        <v>173</v>
      </c>
      <c r="K67" s="21" t="str">
        <f t="shared" si="2"/>
        <v>NV</v>
      </c>
      <c r="L67" s="3" t="s">
        <v>173</v>
      </c>
      <c r="M67" s="20" t="str">
        <f t="shared" si="3"/>
        <v>NV</v>
      </c>
      <c r="N67" s="8" t="str">
        <f t="shared" si="0"/>
        <v>NV</v>
      </c>
      <c r="O67" s="2"/>
      <c r="P67" s="3" t="s">
        <v>173</v>
      </c>
      <c r="Q67" s="3" t="s">
        <v>173</v>
      </c>
      <c r="R67" s="3">
        <v>12.5</v>
      </c>
      <c r="S67" s="3" t="s">
        <v>173</v>
      </c>
      <c r="T67" s="2"/>
      <c r="U67" s="3" t="s">
        <v>173</v>
      </c>
      <c r="V67" s="2"/>
      <c r="W67" s="3">
        <v>5.0000000000000001E-4</v>
      </c>
      <c r="X67" s="3" t="s">
        <v>314</v>
      </c>
      <c r="Y67" s="3" t="s">
        <v>171</v>
      </c>
      <c r="Z67" s="3" t="s">
        <v>173</v>
      </c>
      <c r="AA67" s="3">
        <v>2.19</v>
      </c>
    </row>
    <row r="68" spans="1:28" ht="13.9" customHeight="1">
      <c r="A68" s="2" t="s">
        <v>315</v>
      </c>
      <c r="B68" s="2" t="s">
        <v>316</v>
      </c>
      <c r="C68" s="3" t="s">
        <v>170</v>
      </c>
      <c r="D68" s="3" t="s">
        <v>171</v>
      </c>
      <c r="E68" s="4" t="s">
        <v>172</v>
      </c>
      <c r="F68" s="4" t="s">
        <v>172</v>
      </c>
      <c r="G68" s="3" t="s">
        <v>173</v>
      </c>
      <c r="H68" s="17" t="str">
        <f t="shared" si="1"/>
        <v>NITI</v>
      </c>
      <c r="I68" s="2"/>
      <c r="J68" s="3" t="s">
        <v>173</v>
      </c>
      <c r="K68" s="21" t="str">
        <f t="shared" si="2"/>
        <v>NITI</v>
      </c>
      <c r="L68" s="3" t="s">
        <v>173</v>
      </c>
      <c r="M68" s="20" t="str">
        <f t="shared" si="3"/>
        <v>NITI</v>
      </c>
      <c r="N68" s="8" t="str">
        <f t="shared" si="0"/>
        <v>NITI</v>
      </c>
      <c r="O68" s="2"/>
      <c r="P68" s="3">
        <v>1180</v>
      </c>
      <c r="Q68" s="3">
        <v>1190</v>
      </c>
      <c r="R68" s="3">
        <v>12.5</v>
      </c>
      <c r="S68" s="3" t="s">
        <v>173</v>
      </c>
      <c r="T68" s="2"/>
      <c r="U68" s="3" t="s">
        <v>173</v>
      </c>
      <c r="V68" s="2"/>
      <c r="W68" s="3" t="s">
        <v>173</v>
      </c>
      <c r="X68" s="2"/>
      <c r="Y68" s="3" t="s">
        <v>171</v>
      </c>
      <c r="Z68" s="3" t="s">
        <v>173</v>
      </c>
      <c r="AA68" s="3" t="s">
        <v>173</v>
      </c>
    </row>
    <row r="69" spans="1:28" ht="13.9" customHeight="1">
      <c r="A69" s="2" t="s">
        <v>317</v>
      </c>
      <c r="B69" s="2" t="s">
        <v>318</v>
      </c>
      <c r="C69" s="3" t="s">
        <v>171</v>
      </c>
      <c r="D69" s="3" t="s">
        <v>171</v>
      </c>
      <c r="E69" s="4" t="s">
        <v>178</v>
      </c>
      <c r="F69" s="4" t="s">
        <v>178</v>
      </c>
      <c r="G69" s="3" t="s">
        <v>173</v>
      </c>
      <c r="H69" s="17" t="str">
        <f t="shared" si="1"/>
        <v>NITI</v>
      </c>
      <c r="I69" s="2"/>
      <c r="J69" s="3" t="s">
        <v>173</v>
      </c>
      <c r="K69" s="21" t="str">
        <f t="shared" si="2"/>
        <v>NITI, NV</v>
      </c>
      <c r="L69" s="3" t="s">
        <v>173</v>
      </c>
      <c r="M69" s="20" t="str">
        <f t="shared" si="3"/>
        <v>NITI, NV</v>
      </c>
      <c r="N69" s="8" t="str">
        <f t="shared" ref="N69:N132" si="4">IF(ISNUMBER(M69)=TRUE, M69/H69, M69)</f>
        <v>NITI, NV</v>
      </c>
      <c r="O69" s="2"/>
      <c r="P69" s="3">
        <v>5.7799999999999997E-2</v>
      </c>
      <c r="Q69" s="3">
        <v>7.6599999999999997E-4</v>
      </c>
      <c r="R69" s="3">
        <v>12.5</v>
      </c>
      <c r="S69" s="3" t="s">
        <v>173</v>
      </c>
      <c r="T69" s="2"/>
      <c r="U69" s="3" t="s">
        <v>173</v>
      </c>
      <c r="V69" s="2"/>
      <c r="W69" s="3" t="s">
        <v>173</v>
      </c>
      <c r="X69" s="2"/>
      <c r="Y69" s="3" t="s">
        <v>171</v>
      </c>
      <c r="Z69" s="3" t="s">
        <v>173</v>
      </c>
      <c r="AA69" s="3" t="s">
        <v>173</v>
      </c>
    </row>
    <row r="70" spans="1:28" ht="13.9" customHeight="1">
      <c r="A70" s="2" t="s">
        <v>319</v>
      </c>
      <c r="B70" s="2" t="s">
        <v>320</v>
      </c>
      <c r="C70" s="3" t="s">
        <v>171</v>
      </c>
      <c r="D70" s="3" t="s">
        <v>171</v>
      </c>
      <c r="E70" s="4" t="s">
        <v>178</v>
      </c>
      <c r="F70" s="4" t="s">
        <v>178</v>
      </c>
      <c r="G70" s="3" t="s">
        <v>173</v>
      </c>
      <c r="H70" s="17" t="str">
        <f t="shared" ref="H70:H133" si="5">IF(ISNUMBER(G70),ROUND(G70,2-(1+INT(LOG10(G70)))),"NITI")</f>
        <v>NITI</v>
      </c>
      <c r="I70" s="2"/>
      <c r="J70" s="3" t="s">
        <v>173</v>
      </c>
      <c r="K70" s="21" t="str">
        <f t="shared" ref="K70:K133" si="6">IF(ISNUMBER(J70),ROUND(J70,2-(1+INT(LOG10(J70)))),IF(AND(NOT($C70="Yes"),$D70="No"), "NITI, NV",IF(AND($C70="Yes",$D70="No"),"NITI","NV")))</f>
        <v>NITI, NV</v>
      </c>
      <c r="L70" s="3" t="s">
        <v>173</v>
      </c>
      <c r="M70" s="20" t="str">
        <f t="shared" ref="M70:M133" si="7">IF(ISNUMBER(L70),ROUND(L70,2-(1+INT(LOG10(L70)))),IF(AND(NOT($C70="Yes"),$D70="No"), "NITI, NV",IF(AND($C70="Yes",$D70="No"),"NITI","NV")))</f>
        <v>NITI, NV</v>
      </c>
      <c r="N70" s="8" t="str">
        <f t="shared" si="4"/>
        <v>NITI, NV</v>
      </c>
      <c r="O70" s="2"/>
      <c r="P70" s="3">
        <v>4.6400000000000003E-7</v>
      </c>
      <c r="Q70" s="3">
        <v>1.8499999999999999E-5</v>
      </c>
      <c r="R70" s="3">
        <v>12.5</v>
      </c>
      <c r="S70" s="3" t="s">
        <v>173</v>
      </c>
      <c r="T70" s="2"/>
      <c r="U70" s="3" t="s">
        <v>173</v>
      </c>
      <c r="V70" s="2"/>
      <c r="W70" s="3" t="s">
        <v>173</v>
      </c>
      <c r="X70" s="2"/>
      <c r="Y70" s="3" t="s">
        <v>171</v>
      </c>
      <c r="Z70" s="3" t="s">
        <v>173</v>
      </c>
      <c r="AA70" s="3" t="s">
        <v>173</v>
      </c>
    </row>
    <row r="71" spans="1:28" ht="13.9" customHeight="1">
      <c r="A71" s="2" t="s">
        <v>321</v>
      </c>
      <c r="B71" s="2" t="s">
        <v>322</v>
      </c>
      <c r="C71" s="3" t="s">
        <v>171</v>
      </c>
      <c r="D71" s="3" t="s">
        <v>171</v>
      </c>
      <c r="E71" s="4" t="s">
        <v>178</v>
      </c>
      <c r="F71" s="4" t="s">
        <v>178</v>
      </c>
      <c r="G71" s="3" t="s">
        <v>173</v>
      </c>
      <c r="H71" s="17" t="str">
        <f t="shared" si="5"/>
        <v>NITI</v>
      </c>
      <c r="I71" s="2"/>
      <c r="J71" s="3" t="s">
        <v>173</v>
      </c>
      <c r="K71" s="21" t="str">
        <f t="shared" si="6"/>
        <v>NITI, NV</v>
      </c>
      <c r="L71" s="3" t="s">
        <v>173</v>
      </c>
      <c r="M71" s="20" t="str">
        <f t="shared" si="7"/>
        <v>NITI, NV</v>
      </c>
      <c r="N71" s="8" t="str">
        <f t="shared" si="4"/>
        <v>NITI, NV</v>
      </c>
      <c r="O71" s="2"/>
      <c r="P71" s="3">
        <v>44.6</v>
      </c>
      <c r="Q71" s="3">
        <v>44.6</v>
      </c>
      <c r="R71" s="3">
        <v>12.5</v>
      </c>
      <c r="S71" s="3" t="s">
        <v>173</v>
      </c>
      <c r="T71" s="2"/>
      <c r="U71" s="3" t="s">
        <v>173</v>
      </c>
      <c r="V71" s="2"/>
      <c r="W71" s="3" t="s">
        <v>173</v>
      </c>
      <c r="X71" s="2"/>
      <c r="Y71" s="3" t="s">
        <v>171</v>
      </c>
      <c r="Z71" s="3" t="s">
        <v>173</v>
      </c>
      <c r="AA71" s="3" t="s">
        <v>173</v>
      </c>
      <c r="AB71" s="261" t="s">
        <v>175</v>
      </c>
    </row>
    <row r="72" spans="1:28" ht="13.9" customHeight="1">
      <c r="A72" s="2" t="s">
        <v>323</v>
      </c>
      <c r="B72" s="2" t="s">
        <v>324</v>
      </c>
      <c r="C72" s="3" t="s">
        <v>170</v>
      </c>
      <c r="D72" s="3" t="s">
        <v>170</v>
      </c>
      <c r="E72" s="3" t="s">
        <v>170</v>
      </c>
      <c r="F72" s="3" t="s">
        <v>170</v>
      </c>
      <c r="G72" s="3">
        <v>0.20399999999999999</v>
      </c>
      <c r="H72" s="17">
        <f t="shared" si="5"/>
        <v>0.2</v>
      </c>
      <c r="I72" s="3" t="s">
        <v>181</v>
      </c>
      <c r="J72" s="3">
        <v>6.81</v>
      </c>
      <c r="K72" s="21">
        <f t="shared" si="6"/>
        <v>6.8</v>
      </c>
      <c r="L72" s="3">
        <v>2280</v>
      </c>
      <c r="M72" s="20">
        <f t="shared" si="7"/>
        <v>2300</v>
      </c>
      <c r="N72" s="8">
        <f t="shared" si="4"/>
        <v>11500</v>
      </c>
      <c r="O72" s="3" t="s">
        <v>182</v>
      </c>
      <c r="P72" s="3">
        <v>2.58</v>
      </c>
      <c r="Q72" s="3">
        <v>0.84099999999999997</v>
      </c>
      <c r="R72" s="3">
        <v>12.5</v>
      </c>
      <c r="S72" s="3" t="s">
        <v>173</v>
      </c>
      <c r="T72" s="2"/>
      <c r="U72" s="3">
        <v>6.0000000000000002E-5</v>
      </c>
      <c r="V72" s="3" t="s">
        <v>325</v>
      </c>
      <c r="W72" s="3" t="s">
        <v>173</v>
      </c>
      <c r="X72" s="2"/>
      <c r="Y72" s="3" t="s">
        <v>204</v>
      </c>
      <c r="Z72" s="3">
        <v>0.20399999999999999</v>
      </c>
      <c r="AA72" s="3" t="s">
        <v>173</v>
      </c>
    </row>
    <row r="73" spans="1:28" ht="13.9" customHeight="1">
      <c r="A73" s="2" t="s">
        <v>326</v>
      </c>
      <c r="B73" s="2" t="s">
        <v>327</v>
      </c>
      <c r="C73" s="3" t="s">
        <v>170</v>
      </c>
      <c r="D73" s="3" t="s">
        <v>171</v>
      </c>
      <c r="E73" s="4" t="s">
        <v>172</v>
      </c>
      <c r="F73" s="4" t="s">
        <v>172</v>
      </c>
      <c r="G73" s="3" t="s">
        <v>173</v>
      </c>
      <c r="H73" s="17" t="str">
        <f t="shared" si="5"/>
        <v>NITI</v>
      </c>
      <c r="I73" s="2"/>
      <c r="J73" s="3" t="s">
        <v>173</v>
      </c>
      <c r="K73" s="21" t="str">
        <f t="shared" si="6"/>
        <v>NITI</v>
      </c>
      <c r="L73" s="3" t="s">
        <v>173</v>
      </c>
      <c r="M73" s="20" t="str">
        <f t="shared" si="7"/>
        <v>NITI</v>
      </c>
      <c r="N73" s="8" t="str">
        <f t="shared" si="4"/>
        <v>NITI</v>
      </c>
      <c r="O73" s="2"/>
      <c r="P73" s="3">
        <v>7250000</v>
      </c>
      <c r="Q73" s="3">
        <v>3190000</v>
      </c>
      <c r="R73" s="3">
        <v>12.5</v>
      </c>
      <c r="S73" s="3">
        <v>1.4</v>
      </c>
      <c r="T73" s="3" t="s">
        <v>174</v>
      </c>
      <c r="U73" s="3" t="s">
        <v>173</v>
      </c>
      <c r="V73" s="2"/>
      <c r="W73" s="3" t="s">
        <v>173</v>
      </c>
      <c r="X73" s="2"/>
      <c r="Y73" s="3" t="s">
        <v>171</v>
      </c>
      <c r="Z73" s="3" t="s">
        <v>173</v>
      </c>
      <c r="AA73" s="3" t="s">
        <v>173</v>
      </c>
    </row>
    <row r="74" spans="1:28" ht="13.9" customHeight="1">
      <c r="A74" s="2" t="s">
        <v>96</v>
      </c>
      <c r="B74" s="2" t="s">
        <v>328</v>
      </c>
      <c r="C74" s="3" t="s">
        <v>170</v>
      </c>
      <c r="D74" s="3" t="s">
        <v>170</v>
      </c>
      <c r="E74" s="3" t="s">
        <v>170</v>
      </c>
      <c r="F74" s="3" t="s">
        <v>170</v>
      </c>
      <c r="G74" s="3">
        <v>1.57</v>
      </c>
      <c r="H74" s="17">
        <f t="shared" si="5"/>
        <v>1.6</v>
      </c>
      <c r="I74" s="3" t="s">
        <v>181</v>
      </c>
      <c r="J74" s="3">
        <v>52.4</v>
      </c>
      <c r="K74" s="21">
        <f t="shared" si="6"/>
        <v>52</v>
      </c>
      <c r="L74" s="3">
        <v>12.1</v>
      </c>
      <c r="M74" s="20">
        <f t="shared" si="7"/>
        <v>12</v>
      </c>
      <c r="N74" s="8">
        <f t="shared" si="4"/>
        <v>7.5</v>
      </c>
      <c r="O74" s="3" t="s">
        <v>703</v>
      </c>
      <c r="P74" s="3">
        <v>398000000</v>
      </c>
      <c r="Q74" s="3">
        <v>233000000</v>
      </c>
      <c r="R74" s="3">
        <v>12.5</v>
      </c>
      <c r="S74" s="3">
        <v>1.2</v>
      </c>
      <c r="T74" s="3" t="s">
        <v>183</v>
      </c>
      <c r="U74" s="3">
        <v>7.7999999999999999E-6</v>
      </c>
      <c r="V74" s="3" t="s">
        <v>184</v>
      </c>
      <c r="W74" s="3">
        <v>0.03</v>
      </c>
      <c r="X74" s="3" t="s">
        <v>184</v>
      </c>
      <c r="Y74" s="3" t="s">
        <v>171</v>
      </c>
      <c r="Z74" s="3">
        <v>1.57</v>
      </c>
      <c r="AA74" s="3">
        <v>131</v>
      </c>
    </row>
    <row r="75" spans="1:28" ht="13.9" customHeight="1">
      <c r="A75" s="2" t="s">
        <v>330</v>
      </c>
      <c r="B75" s="2" t="s">
        <v>331</v>
      </c>
      <c r="C75" s="3" t="s">
        <v>171</v>
      </c>
      <c r="D75" s="3" t="s">
        <v>171</v>
      </c>
      <c r="E75" s="4" t="s">
        <v>178</v>
      </c>
      <c r="F75" s="4" t="s">
        <v>178</v>
      </c>
      <c r="G75" s="3" t="s">
        <v>173</v>
      </c>
      <c r="H75" s="17" t="str">
        <f t="shared" si="5"/>
        <v>NITI</v>
      </c>
      <c r="I75" s="2"/>
      <c r="J75" s="3" t="s">
        <v>173</v>
      </c>
      <c r="K75" s="21" t="str">
        <f t="shared" si="6"/>
        <v>NITI, NV</v>
      </c>
      <c r="L75" s="3" t="s">
        <v>173</v>
      </c>
      <c r="M75" s="20" t="str">
        <f t="shared" si="7"/>
        <v>NITI, NV</v>
      </c>
      <c r="N75" s="8" t="str">
        <f t="shared" si="4"/>
        <v>NITI, NV</v>
      </c>
      <c r="O75" s="2"/>
      <c r="P75" s="3">
        <v>3.4400000000000001E-7</v>
      </c>
      <c r="Q75" s="3">
        <v>8.8600000000000004E-10</v>
      </c>
      <c r="R75" s="3">
        <v>12.5</v>
      </c>
      <c r="S75" s="3" t="s">
        <v>173</v>
      </c>
      <c r="T75" s="2"/>
      <c r="U75" s="3" t="s">
        <v>173</v>
      </c>
      <c r="V75" s="2"/>
      <c r="W75" s="3" t="s">
        <v>173</v>
      </c>
      <c r="X75" s="2"/>
      <c r="Y75" s="3" t="s">
        <v>171</v>
      </c>
      <c r="Z75" s="3" t="s">
        <v>173</v>
      </c>
      <c r="AA75" s="3" t="s">
        <v>173</v>
      </c>
    </row>
    <row r="76" spans="1:28" ht="13.9" customHeight="1">
      <c r="A76" s="2" t="s">
        <v>332</v>
      </c>
      <c r="B76" s="2" t="s">
        <v>333</v>
      </c>
      <c r="C76" s="3" t="s">
        <v>170</v>
      </c>
      <c r="D76" s="3" t="s">
        <v>171</v>
      </c>
      <c r="E76" s="4" t="s">
        <v>172</v>
      </c>
      <c r="F76" s="4" t="s">
        <v>172</v>
      </c>
      <c r="G76" s="3" t="s">
        <v>173</v>
      </c>
      <c r="H76" s="17" t="str">
        <f t="shared" si="5"/>
        <v>NITI</v>
      </c>
      <c r="I76" s="2"/>
      <c r="J76" s="3" t="s">
        <v>173</v>
      </c>
      <c r="K76" s="21" t="str">
        <f t="shared" si="6"/>
        <v>NITI</v>
      </c>
      <c r="L76" s="3" t="s">
        <v>173</v>
      </c>
      <c r="M76" s="20" t="str">
        <f t="shared" si="7"/>
        <v>NITI</v>
      </c>
      <c r="N76" s="8" t="str">
        <f t="shared" si="4"/>
        <v>NITI</v>
      </c>
      <c r="O76" s="2"/>
      <c r="P76" s="3">
        <v>11400000</v>
      </c>
      <c r="Q76" s="3">
        <v>5150000</v>
      </c>
      <c r="R76" s="3">
        <v>12.5</v>
      </c>
      <c r="S76" s="3">
        <v>1.2</v>
      </c>
      <c r="T76" s="3" t="s">
        <v>174</v>
      </c>
      <c r="U76" s="3" t="s">
        <v>173</v>
      </c>
      <c r="V76" s="2"/>
      <c r="W76" s="3" t="s">
        <v>173</v>
      </c>
      <c r="X76" s="2"/>
      <c r="Y76" s="3" t="s">
        <v>171</v>
      </c>
      <c r="Z76" s="3" t="s">
        <v>173</v>
      </c>
      <c r="AA76" s="3" t="s">
        <v>173</v>
      </c>
    </row>
    <row r="77" spans="1:28" ht="13.9" customHeight="1">
      <c r="A77" s="2" t="s">
        <v>334</v>
      </c>
      <c r="B77" s="2" t="s">
        <v>335</v>
      </c>
      <c r="C77" s="3" t="s">
        <v>171</v>
      </c>
      <c r="D77" s="3" t="s">
        <v>170</v>
      </c>
      <c r="E77" s="4" t="s">
        <v>178</v>
      </c>
      <c r="F77" s="4" t="s">
        <v>178</v>
      </c>
      <c r="G77" s="3">
        <v>1.83E-4</v>
      </c>
      <c r="H77" s="17">
        <f t="shared" si="5"/>
        <v>1.8000000000000001E-4</v>
      </c>
      <c r="I77" s="2"/>
      <c r="J77" s="3" t="s">
        <v>173</v>
      </c>
      <c r="K77" s="21" t="str">
        <f t="shared" si="6"/>
        <v>NV</v>
      </c>
      <c r="L77" s="3" t="s">
        <v>173</v>
      </c>
      <c r="M77" s="20" t="str">
        <f t="shared" si="7"/>
        <v>NV</v>
      </c>
      <c r="N77" s="8" t="str">
        <f t="shared" si="4"/>
        <v>NV</v>
      </c>
      <c r="O77" s="2"/>
      <c r="P77" s="3">
        <v>8.9</v>
      </c>
      <c r="Q77" s="3">
        <v>0.14799999999999999</v>
      </c>
      <c r="R77" s="3">
        <v>12.5</v>
      </c>
      <c r="S77" s="3">
        <v>1.4</v>
      </c>
      <c r="T77" s="3" t="s">
        <v>174</v>
      </c>
      <c r="U77" s="3">
        <v>6.7000000000000004E-2</v>
      </c>
      <c r="V77" s="3" t="s">
        <v>184</v>
      </c>
      <c r="W77" s="3" t="s">
        <v>173</v>
      </c>
      <c r="X77" s="2"/>
      <c r="Y77" s="3" t="s">
        <v>204</v>
      </c>
      <c r="Z77" s="3">
        <v>1.83E-4</v>
      </c>
      <c r="AA77" s="3" t="s">
        <v>173</v>
      </c>
    </row>
    <row r="78" spans="1:28" ht="13.9" customHeight="1">
      <c r="A78" s="2" t="s">
        <v>336</v>
      </c>
      <c r="B78" s="2" t="s">
        <v>337</v>
      </c>
      <c r="C78" s="3" t="s">
        <v>171</v>
      </c>
      <c r="D78" s="3" t="s">
        <v>170</v>
      </c>
      <c r="E78" s="4" t="s">
        <v>178</v>
      </c>
      <c r="F78" s="4" t="s">
        <v>178</v>
      </c>
      <c r="G78" s="3">
        <v>8.7600000000000004E-3</v>
      </c>
      <c r="H78" s="17">
        <f t="shared" si="5"/>
        <v>8.8000000000000005E-3</v>
      </c>
      <c r="I78" s="2"/>
      <c r="J78" s="3" t="s">
        <v>173</v>
      </c>
      <c r="K78" s="21" t="str">
        <f t="shared" si="6"/>
        <v>NV</v>
      </c>
      <c r="L78" s="3" t="s">
        <v>173</v>
      </c>
      <c r="M78" s="20" t="str">
        <f t="shared" si="7"/>
        <v>NV</v>
      </c>
      <c r="N78" s="8" t="str">
        <f t="shared" si="4"/>
        <v>NV</v>
      </c>
      <c r="O78" s="2"/>
      <c r="P78" s="3">
        <v>7.7399999999999997E-2</v>
      </c>
      <c r="Q78" s="3">
        <v>7.6600000000000001E-2</v>
      </c>
      <c r="R78" s="3">
        <v>12.5</v>
      </c>
      <c r="S78" s="3" t="s">
        <v>173</v>
      </c>
      <c r="T78" s="2"/>
      <c r="U78" s="3" t="s">
        <v>173</v>
      </c>
      <c r="V78" s="2"/>
      <c r="W78" s="3">
        <v>1.9999999999999999E-6</v>
      </c>
      <c r="X78" s="3" t="s">
        <v>191</v>
      </c>
      <c r="Y78" s="3" t="s">
        <v>171</v>
      </c>
      <c r="Z78" s="3" t="s">
        <v>173</v>
      </c>
      <c r="AA78" s="3">
        <v>8.7600000000000004E-3</v>
      </c>
      <c r="AB78" s="261" t="s">
        <v>175</v>
      </c>
    </row>
    <row r="79" spans="1:28" ht="13.9" customHeight="1">
      <c r="A79" s="2" t="s">
        <v>338</v>
      </c>
      <c r="B79" s="2" t="s">
        <v>339</v>
      </c>
      <c r="C79" s="3" t="s">
        <v>171</v>
      </c>
      <c r="D79" s="3" t="s">
        <v>170</v>
      </c>
      <c r="E79" s="4" t="s">
        <v>178</v>
      </c>
      <c r="F79" s="4" t="s">
        <v>178</v>
      </c>
      <c r="G79" s="3">
        <v>0.111</v>
      </c>
      <c r="H79" s="17">
        <f t="shared" si="5"/>
        <v>0.11</v>
      </c>
      <c r="I79" s="2"/>
      <c r="J79" s="3" t="s">
        <v>173</v>
      </c>
      <c r="K79" s="21" t="str">
        <f t="shared" si="6"/>
        <v>NV</v>
      </c>
      <c r="L79" s="3" t="s">
        <v>173</v>
      </c>
      <c r="M79" s="20" t="str">
        <f t="shared" si="7"/>
        <v>NV</v>
      </c>
      <c r="N79" s="8" t="str">
        <f t="shared" si="4"/>
        <v>NV</v>
      </c>
      <c r="O79" s="2"/>
      <c r="P79" s="3">
        <v>0.35599999999999998</v>
      </c>
      <c r="Q79" s="3">
        <v>2.07E-2</v>
      </c>
      <c r="R79" s="3">
        <v>12.5</v>
      </c>
      <c r="S79" s="3" t="s">
        <v>173</v>
      </c>
      <c r="T79" s="2"/>
      <c r="U79" s="3">
        <v>1.1E-4</v>
      </c>
      <c r="V79" s="3" t="s">
        <v>199</v>
      </c>
      <c r="W79" s="3" t="s">
        <v>173</v>
      </c>
      <c r="X79" s="2"/>
      <c r="Y79" s="3" t="s">
        <v>171</v>
      </c>
      <c r="Z79" s="3">
        <v>0.111</v>
      </c>
      <c r="AA79" s="3" t="s">
        <v>173</v>
      </c>
      <c r="AB79" s="261" t="s">
        <v>175</v>
      </c>
    </row>
    <row r="80" spans="1:28" ht="13.9" customHeight="1">
      <c r="A80" s="2" t="s">
        <v>340</v>
      </c>
      <c r="B80" s="2" t="s">
        <v>341</v>
      </c>
      <c r="C80" s="3" t="s">
        <v>171</v>
      </c>
      <c r="D80" s="3" t="s">
        <v>170</v>
      </c>
      <c r="E80" s="4" t="s">
        <v>178</v>
      </c>
      <c r="F80" s="4" t="s">
        <v>178</v>
      </c>
      <c r="G80" s="3">
        <v>8.7600000000000004E-3</v>
      </c>
      <c r="H80" s="17">
        <f t="shared" si="5"/>
        <v>8.8000000000000005E-3</v>
      </c>
      <c r="I80" s="2"/>
      <c r="J80" s="3" t="s">
        <v>173</v>
      </c>
      <c r="K80" s="21" t="str">
        <f t="shared" si="6"/>
        <v>NV</v>
      </c>
      <c r="L80" s="3" t="s">
        <v>173</v>
      </c>
      <c r="M80" s="20" t="str">
        <f t="shared" si="7"/>
        <v>NV</v>
      </c>
      <c r="N80" s="8" t="str">
        <f t="shared" si="4"/>
        <v>NV</v>
      </c>
      <c r="O80" s="2"/>
      <c r="P80" s="3">
        <v>7.4499999999999997E-2</v>
      </c>
      <c r="Q80" s="3">
        <v>5.45E-3</v>
      </c>
      <c r="R80" s="3">
        <v>12.5</v>
      </c>
      <c r="S80" s="3" t="s">
        <v>173</v>
      </c>
      <c r="T80" s="2"/>
      <c r="U80" s="3">
        <v>5.9999999999999995E-4</v>
      </c>
      <c r="V80" s="3" t="s">
        <v>184</v>
      </c>
      <c r="W80" s="3">
        <v>1.9999999999999999E-6</v>
      </c>
      <c r="X80" s="3" t="s">
        <v>184</v>
      </c>
      <c r="Y80" s="3" t="s">
        <v>204</v>
      </c>
      <c r="Z80" s="3">
        <v>2.0400000000000001E-2</v>
      </c>
      <c r="AA80" s="3">
        <v>8.7600000000000004E-3</v>
      </c>
      <c r="AB80" s="261" t="s">
        <v>175</v>
      </c>
    </row>
    <row r="81" spans="1:28" ht="13.9" customHeight="1">
      <c r="A81" s="2" t="s">
        <v>342</v>
      </c>
      <c r="B81" s="2" t="s">
        <v>343</v>
      </c>
      <c r="C81" s="3" t="s">
        <v>171</v>
      </c>
      <c r="D81" s="3" t="s">
        <v>170</v>
      </c>
      <c r="E81" s="4" t="s">
        <v>178</v>
      </c>
      <c r="F81" s="4" t="s">
        <v>178</v>
      </c>
      <c r="G81" s="3">
        <v>0.20399999999999999</v>
      </c>
      <c r="H81" s="17">
        <f t="shared" si="5"/>
        <v>0.2</v>
      </c>
      <c r="I81" s="2"/>
      <c r="J81" s="3" t="s">
        <v>173</v>
      </c>
      <c r="K81" s="21" t="str">
        <f t="shared" si="6"/>
        <v>NV</v>
      </c>
      <c r="L81" s="3" t="s">
        <v>173</v>
      </c>
      <c r="M81" s="20" t="str">
        <f t="shared" si="7"/>
        <v>NV</v>
      </c>
      <c r="N81" s="8" t="str">
        <f t="shared" si="4"/>
        <v>NV</v>
      </c>
      <c r="O81" s="2"/>
      <c r="P81" s="3">
        <v>6.79</v>
      </c>
      <c r="Q81" s="3">
        <v>8.5000000000000006E-3</v>
      </c>
      <c r="R81" s="3">
        <v>12.5</v>
      </c>
      <c r="S81" s="3" t="s">
        <v>173</v>
      </c>
      <c r="T81" s="2"/>
      <c r="U81" s="3">
        <v>6.0000000000000002E-5</v>
      </c>
      <c r="V81" s="3" t="s">
        <v>325</v>
      </c>
      <c r="W81" s="3" t="s">
        <v>173</v>
      </c>
      <c r="X81" s="2"/>
      <c r="Y81" s="3" t="s">
        <v>204</v>
      </c>
      <c r="Z81" s="3">
        <v>0.20399999999999999</v>
      </c>
      <c r="AA81" s="3" t="s">
        <v>173</v>
      </c>
      <c r="AB81" s="261" t="s">
        <v>175</v>
      </c>
    </row>
    <row r="82" spans="1:28" ht="13.9" customHeight="1">
      <c r="A82" s="2" t="s">
        <v>344</v>
      </c>
      <c r="B82" s="2" t="s">
        <v>345</v>
      </c>
      <c r="C82" s="3" t="s">
        <v>171</v>
      </c>
      <c r="D82" s="3" t="s">
        <v>170</v>
      </c>
      <c r="E82" s="4" t="s">
        <v>178</v>
      </c>
      <c r="F82" s="4" t="s">
        <v>178</v>
      </c>
      <c r="G82" s="3">
        <v>2.04</v>
      </c>
      <c r="H82" s="17">
        <f t="shared" si="5"/>
        <v>2</v>
      </c>
      <c r="I82" s="2"/>
      <c r="J82" s="3" t="s">
        <v>173</v>
      </c>
      <c r="K82" s="21" t="str">
        <f t="shared" si="6"/>
        <v>NV</v>
      </c>
      <c r="L82" s="3" t="s">
        <v>173</v>
      </c>
      <c r="M82" s="20" t="str">
        <f t="shared" si="7"/>
        <v>NV</v>
      </c>
      <c r="N82" s="8" t="str">
        <f t="shared" si="4"/>
        <v>NV</v>
      </c>
      <c r="O82" s="2"/>
      <c r="P82" s="3">
        <v>1.3100000000000001E-2</v>
      </c>
      <c r="Q82" s="3">
        <v>3.1800000000000001E-3</v>
      </c>
      <c r="R82" s="3">
        <v>12.5</v>
      </c>
      <c r="S82" s="3" t="s">
        <v>173</v>
      </c>
      <c r="T82" s="2"/>
      <c r="U82" s="3">
        <v>6.0000000000000002E-6</v>
      </c>
      <c r="V82" s="3" t="s">
        <v>325</v>
      </c>
      <c r="W82" s="3" t="s">
        <v>173</v>
      </c>
      <c r="X82" s="2"/>
      <c r="Y82" s="3" t="s">
        <v>204</v>
      </c>
      <c r="Z82" s="3">
        <v>2.04</v>
      </c>
      <c r="AA82" s="3" t="s">
        <v>173</v>
      </c>
      <c r="AB82" s="261" t="s">
        <v>175</v>
      </c>
    </row>
    <row r="83" spans="1:28" ht="13.9" customHeight="1">
      <c r="A83" s="2" t="s">
        <v>346</v>
      </c>
      <c r="B83" s="2" t="s">
        <v>347</v>
      </c>
      <c r="C83" s="3" t="s">
        <v>171</v>
      </c>
      <c r="D83" s="3" t="s">
        <v>171</v>
      </c>
      <c r="E83" s="4" t="s">
        <v>178</v>
      </c>
      <c r="F83" s="4" t="s">
        <v>178</v>
      </c>
      <c r="G83" s="3" t="s">
        <v>173</v>
      </c>
      <c r="H83" s="17" t="str">
        <f t="shared" si="5"/>
        <v>NITI</v>
      </c>
      <c r="I83" s="2"/>
      <c r="J83" s="3" t="s">
        <v>173</v>
      </c>
      <c r="K83" s="21" t="str">
        <f t="shared" si="6"/>
        <v>NITI, NV</v>
      </c>
      <c r="L83" s="3" t="s">
        <v>173</v>
      </c>
      <c r="M83" s="20" t="str">
        <f t="shared" si="7"/>
        <v>NITI, NV</v>
      </c>
      <c r="N83" s="8" t="str">
        <f t="shared" si="4"/>
        <v>NITI, NV</v>
      </c>
      <c r="O83" s="2"/>
      <c r="P83" s="3">
        <v>4600</v>
      </c>
      <c r="Q83" s="3">
        <v>1690</v>
      </c>
      <c r="R83" s="3">
        <v>12.5</v>
      </c>
      <c r="S83" s="3">
        <v>1.4</v>
      </c>
      <c r="T83" s="3" t="s">
        <v>174</v>
      </c>
      <c r="U83" s="3" t="s">
        <v>173</v>
      </c>
      <c r="V83" s="2"/>
      <c r="W83" s="3" t="s">
        <v>173</v>
      </c>
      <c r="X83" s="2"/>
      <c r="Y83" s="3" t="s">
        <v>171</v>
      </c>
      <c r="Z83" s="3" t="s">
        <v>173</v>
      </c>
      <c r="AA83" s="3" t="s">
        <v>173</v>
      </c>
    </row>
    <row r="84" spans="1:28" ht="13.9" customHeight="1">
      <c r="A84" s="2" t="s">
        <v>348</v>
      </c>
      <c r="B84" s="2" t="s">
        <v>349</v>
      </c>
      <c r="C84" s="3" t="s">
        <v>170</v>
      </c>
      <c r="D84" s="3" t="s">
        <v>171</v>
      </c>
      <c r="E84" s="4" t="s">
        <v>172</v>
      </c>
      <c r="F84" s="4" t="s">
        <v>172</v>
      </c>
      <c r="G84" s="3" t="s">
        <v>173</v>
      </c>
      <c r="H84" s="17" t="str">
        <f t="shared" si="5"/>
        <v>NITI</v>
      </c>
      <c r="I84" s="2"/>
      <c r="J84" s="3" t="s">
        <v>173</v>
      </c>
      <c r="K84" s="21" t="str">
        <f t="shared" si="6"/>
        <v>NITI</v>
      </c>
      <c r="L84" s="3" t="s">
        <v>173</v>
      </c>
      <c r="M84" s="20" t="str">
        <f t="shared" si="7"/>
        <v>NITI</v>
      </c>
      <c r="N84" s="8" t="str">
        <f t="shared" si="4"/>
        <v>NITI</v>
      </c>
      <c r="O84" s="2"/>
      <c r="P84" s="3">
        <v>4350000</v>
      </c>
      <c r="Q84" s="3">
        <v>235000</v>
      </c>
      <c r="R84" s="3">
        <v>12.5</v>
      </c>
      <c r="S84" s="3">
        <v>1.6</v>
      </c>
      <c r="T84" s="3" t="s">
        <v>174</v>
      </c>
      <c r="U84" s="3" t="s">
        <v>173</v>
      </c>
      <c r="V84" s="2"/>
      <c r="W84" s="3" t="s">
        <v>173</v>
      </c>
      <c r="X84" s="2"/>
      <c r="Y84" s="3" t="s">
        <v>171</v>
      </c>
      <c r="Z84" s="3" t="s">
        <v>173</v>
      </c>
      <c r="AA84" s="3" t="s">
        <v>173</v>
      </c>
    </row>
    <row r="85" spans="1:28" ht="13.9" customHeight="1">
      <c r="A85" s="2" t="s">
        <v>350</v>
      </c>
      <c r="B85" s="2" t="s">
        <v>351</v>
      </c>
      <c r="C85" s="3" t="s">
        <v>171</v>
      </c>
      <c r="D85" s="3" t="s">
        <v>171</v>
      </c>
      <c r="E85" s="4" t="s">
        <v>178</v>
      </c>
      <c r="F85" s="4" t="s">
        <v>178</v>
      </c>
      <c r="G85" s="3" t="s">
        <v>173</v>
      </c>
      <c r="H85" s="17" t="str">
        <f t="shared" si="5"/>
        <v>NITI</v>
      </c>
      <c r="I85" s="2"/>
      <c r="J85" s="3" t="s">
        <v>173</v>
      </c>
      <c r="K85" s="21" t="str">
        <f t="shared" si="6"/>
        <v>NITI, NV</v>
      </c>
      <c r="L85" s="3" t="s">
        <v>173</v>
      </c>
      <c r="M85" s="20" t="str">
        <f t="shared" si="7"/>
        <v>NITI, NV</v>
      </c>
      <c r="N85" s="8" t="str">
        <f t="shared" si="4"/>
        <v>NITI, NV</v>
      </c>
      <c r="O85" s="2"/>
      <c r="P85" s="3">
        <v>547000</v>
      </c>
      <c r="Q85" s="3">
        <v>202000</v>
      </c>
      <c r="R85" s="3">
        <v>12.5</v>
      </c>
      <c r="S85" s="3">
        <v>1.3</v>
      </c>
      <c r="T85" s="3" t="s">
        <v>174</v>
      </c>
      <c r="U85" s="3" t="s">
        <v>173</v>
      </c>
      <c r="V85" s="2"/>
      <c r="W85" s="3" t="s">
        <v>173</v>
      </c>
      <c r="X85" s="2"/>
      <c r="Y85" s="3" t="s">
        <v>171</v>
      </c>
      <c r="Z85" s="3" t="s">
        <v>173</v>
      </c>
      <c r="AA85" s="3" t="s">
        <v>173</v>
      </c>
    </row>
    <row r="86" spans="1:28" ht="13.9" customHeight="1">
      <c r="A86" s="2" t="s">
        <v>352</v>
      </c>
      <c r="B86" s="2" t="s">
        <v>353</v>
      </c>
      <c r="C86" s="3" t="s">
        <v>170</v>
      </c>
      <c r="D86" s="3" t="s">
        <v>170</v>
      </c>
      <c r="E86" s="3" t="s">
        <v>170</v>
      </c>
      <c r="F86" s="3" t="s">
        <v>170</v>
      </c>
      <c r="G86" s="3">
        <v>0.25</v>
      </c>
      <c r="H86" s="17">
        <f t="shared" si="5"/>
        <v>0.25</v>
      </c>
      <c r="I86" s="3" t="s">
        <v>181</v>
      </c>
      <c r="J86" s="3">
        <v>8.34</v>
      </c>
      <c r="K86" s="21">
        <f t="shared" si="6"/>
        <v>8.3000000000000007</v>
      </c>
      <c r="L86" s="3">
        <v>31.4</v>
      </c>
      <c r="M86" s="20">
        <f t="shared" si="7"/>
        <v>31</v>
      </c>
      <c r="N86" s="8">
        <f t="shared" si="4"/>
        <v>124</v>
      </c>
      <c r="O86" s="3" t="s">
        <v>182</v>
      </c>
      <c r="P86" s="3">
        <v>8370000</v>
      </c>
      <c r="Q86" s="3">
        <v>4180000</v>
      </c>
      <c r="R86" s="3">
        <v>12.5</v>
      </c>
      <c r="S86" s="3">
        <v>1.1000000000000001</v>
      </c>
      <c r="T86" s="3" t="s">
        <v>183</v>
      </c>
      <c r="U86" s="3">
        <v>4.8999999999999998E-5</v>
      </c>
      <c r="V86" s="3" t="s">
        <v>199</v>
      </c>
      <c r="W86" s="3">
        <v>1E-3</v>
      </c>
      <c r="X86" s="3" t="s">
        <v>207</v>
      </c>
      <c r="Y86" s="3" t="s">
        <v>171</v>
      </c>
      <c r="Z86" s="3">
        <v>0.25</v>
      </c>
      <c r="AA86" s="3">
        <v>4.38</v>
      </c>
    </row>
    <row r="87" spans="1:28" ht="13.9" customHeight="1">
      <c r="A87" s="2" t="s">
        <v>354</v>
      </c>
      <c r="B87" s="2" t="s">
        <v>355</v>
      </c>
      <c r="C87" s="3" t="s">
        <v>171</v>
      </c>
      <c r="D87" s="3" t="s">
        <v>170</v>
      </c>
      <c r="E87" s="4" t="s">
        <v>178</v>
      </c>
      <c r="F87" s="4" t="s">
        <v>178</v>
      </c>
      <c r="G87" s="3">
        <v>5.11E-3</v>
      </c>
      <c r="H87" s="17">
        <f t="shared" si="5"/>
        <v>5.1000000000000004E-3</v>
      </c>
      <c r="I87" s="2"/>
      <c r="J87" s="3" t="s">
        <v>173</v>
      </c>
      <c r="K87" s="21" t="str">
        <f t="shared" si="6"/>
        <v>NV</v>
      </c>
      <c r="L87" s="3" t="s">
        <v>173</v>
      </c>
      <c r="M87" s="20" t="str">
        <f t="shared" si="7"/>
        <v>NV</v>
      </c>
      <c r="N87" s="8" t="str">
        <f t="shared" si="4"/>
        <v>NV</v>
      </c>
      <c r="O87" s="2"/>
      <c r="P87" s="3">
        <v>0</v>
      </c>
      <c r="Q87" s="3" t="s">
        <v>173</v>
      </c>
      <c r="R87" s="3">
        <v>12.5</v>
      </c>
      <c r="S87" s="3" t="s">
        <v>173</v>
      </c>
      <c r="T87" s="2"/>
      <c r="U87" s="3">
        <v>2.3999999999999998E-3</v>
      </c>
      <c r="V87" s="3" t="s">
        <v>184</v>
      </c>
      <c r="W87" s="3">
        <v>2.0000000000000002E-5</v>
      </c>
      <c r="X87" s="3" t="s">
        <v>184</v>
      </c>
      <c r="Y87" s="3" t="s">
        <v>171</v>
      </c>
      <c r="Z87" s="3">
        <v>5.11E-3</v>
      </c>
      <c r="AA87" s="3">
        <v>8.7599999999999997E-2</v>
      </c>
    </row>
    <row r="88" spans="1:28" ht="13.9" customHeight="1">
      <c r="A88" s="2" t="s">
        <v>356</v>
      </c>
      <c r="B88" s="2" t="s">
        <v>357</v>
      </c>
      <c r="C88" s="3" t="s">
        <v>171</v>
      </c>
      <c r="D88" s="3" t="s">
        <v>171</v>
      </c>
      <c r="E88" s="4" t="s">
        <v>178</v>
      </c>
      <c r="F88" s="4" t="s">
        <v>178</v>
      </c>
      <c r="G88" s="3" t="s">
        <v>173</v>
      </c>
      <c r="H88" s="17" t="str">
        <f t="shared" si="5"/>
        <v>NITI</v>
      </c>
      <c r="I88" s="2"/>
      <c r="J88" s="3" t="s">
        <v>173</v>
      </c>
      <c r="K88" s="21" t="str">
        <f t="shared" si="6"/>
        <v>NITI, NV</v>
      </c>
      <c r="L88" s="3" t="s">
        <v>173</v>
      </c>
      <c r="M88" s="20" t="str">
        <f t="shared" si="7"/>
        <v>NITI, NV</v>
      </c>
      <c r="N88" s="8" t="str">
        <f t="shared" si="4"/>
        <v>NITI, NV</v>
      </c>
      <c r="O88" s="2"/>
      <c r="P88" s="3">
        <v>1.84</v>
      </c>
      <c r="Q88" s="3">
        <v>1.76</v>
      </c>
      <c r="R88" s="3">
        <v>12.5</v>
      </c>
      <c r="S88" s="3" t="s">
        <v>173</v>
      </c>
      <c r="T88" s="2"/>
      <c r="U88" s="3" t="s">
        <v>173</v>
      </c>
      <c r="V88" s="2"/>
      <c r="W88" s="3" t="s">
        <v>173</v>
      </c>
      <c r="X88" s="2"/>
      <c r="Y88" s="3" t="s">
        <v>171</v>
      </c>
      <c r="Z88" s="3" t="s">
        <v>173</v>
      </c>
      <c r="AA88" s="3" t="s">
        <v>173</v>
      </c>
    </row>
    <row r="89" spans="1:28" ht="13.9" customHeight="1">
      <c r="A89" s="2" t="s">
        <v>358</v>
      </c>
      <c r="B89" s="2" t="s">
        <v>359</v>
      </c>
      <c r="C89" s="3" t="s">
        <v>171</v>
      </c>
      <c r="D89" s="3" t="s">
        <v>171</v>
      </c>
      <c r="E89" s="4" t="s">
        <v>178</v>
      </c>
      <c r="F89" s="4" t="s">
        <v>178</v>
      </c>
      <c r="G89" s="3" t="s">
        <v>173</v>
      </c>
      <c r="H89" s="17" t="str">
        <f t="shared" si="5"/>
        <v>NITI</v>
      </c>
      <c r="I89" s="2"/>
      <c r="J89" s="3" t="s">
        <v>173</v>
      </c>
      <c r="K89" s="21" t="str">
        <f t="shared" si="6"/>
        <v>NITI, NV</v>
      </c>
      <c r="L89" s="3" t="s">
        <v>173</v>
      </c>
      <c r="M89" s="20" t="str">
        <f t="shared" si="7"/>
        <v>NITI, NV</v>
      </c>
      <c r="N89" s="8" t="str">
        <f t="shared" si="4"/>
        <v>NITI, NV</v>
      </c>
      <c r="O89" s="2"/>
      <c r="P89" s="3">
        <v>4.09</v>
      </c>
      <c r="Q89" s="3">
        <v>4.0899999999999999E-2</v>
      </c>
      <c r="R89" s="3">
        <v>12.5</v>
      </c>
      <c r="S89" s="3" t="s">
        <v>173</v>
      </c>
      <c r="T89" s="2"/>
      <c r="U89" s="3" t="s">
        <v>173</v>
      </c>
      <c r="V89" s="2"/>
      <c r="W89" s="3" t="s">
        <v>173</v>
      </c>
      <c r="X89" s="2"/>
      <c r="Y89" s="3" t="s">
        <v>171</v>
      </c>
      <c r="Z89" s="3" t="s">
        <v>173</v>
      </c>
      <c r="AA89" s="3" t="s">
        <v>173</v>
      </c>
    </row>
    <row r="90" spans="1:28" ht="13.9" customHeight="1">
      <c r="A90" s="2" t="s">
        <v>360</v>
      </c>
      <c r="B90" s="2" t="s">
        <v>361</v>
      </c>
      <c r="C90" s="3" t="s">
        <v>170</v>
      </c>
      <c r="D90" s="3" t="s">
        <v>170</v>
      </c>
      <c r="E90" s="3" t="s">
        <v>170</v>
      </c>
      <c r="F90" s="3" t="s">
        <v>170</v>
      </c>
      <c r="G90" s="3">
        <v>1.75</v>
      </c>
      <c r="H90" s="17">
        <f t="shared" si="5"/>
        <v>1.8</v>
      </c>
      <c r="I90" s="3" t="s">
        <v>194</v>
      </c>
      <c r="J90" s="3">
        <v>58.4</v>
      </c>
      <c r="K90" s="21">
        <f t="shared" si="6"/>
        <v>58</v>
      </c>
      <c r="L90" s="3">
        <v>383</v>
      </c>
      <c r="M90" s="20">
        <f t="shared" si="7"/>
        <v>380</v>
      </c>
      <c r="N90" s="8">
        <f t="shared" si="4"/>
        <v>211.11111111111111</v>
      </c>
      <c r="O90" s="3" t="s">
        <v>182</v>
      </c>
      <c r="P90" s="3">
        <v>74100</v>
      </c>
      <c r="Q90" s="3">
        <v>34200</v>
      </c>
      <c r="R90" s="3">
        <v>12.5</v>
      </c>
      <c r="S90" s="3">
        <v>0.6</v>
      </c>
      <c r="T90" s="3" t="s">
        <v>183</v>
      </c>
      <c r="U90" s="3" t="s">
        <v>173</v>
      </c>
      <c r="V90" s="2"/>
      <c r="W90" s="3">
        <v>4.0000000000000002E-4</v>
      </c>
      <c r="X90" s="3" t="s">
        <v>191</v>
      </c>
      <c r="Y90" s="3" t="s">
        <v>171</v>
      </c>
      <c r="Z90" s="3" t="s">
        <v>173</v>
      </c>
      <c r="AA90" s="3">
        <v>1.75</v>
      </c>
    </row>
    <row r="91" spans="1:28" ht="13.9" customHeight="1">
      <c r="A91" s="2" t="s">
        <v>362</v>
      </c>
      <c r="B91" s="2" t="s">
        <v>363</v>
      </c>
      <c r="C91" s="3" t="s">
        <v>170</v>
      </c>
      <c r="D91" s="3" t="s">
        <v>171</v>
      </c>
      <c r="E91" s="4" t="s">
        <v>172</v>
      </c>
      <c r="F91" s="4" t="s">
        <v>172</v>
      </c>
      <c r="G91" s="3" t="s">
        <v>173</v>
      </c>
      <c r="H91" s="17" t="str">
        <f t="shared" si="5"/>
        <v>NITI</v>
      </c>
      <c r="I91" s="2"/>
      <c r="J91" s="3" t="s">
        <v>173</v>
      </c>
      <c r="K91" s="21" t="str">
        <f t="shared" si="6"/>
        <v>NITI</v>
      </c>
      <c r="L91" s="3" t="s">
        <v>173</v>
      </c>
      <c r="M91" s="20" t="str">
        <f t="shared" si="7"/>
        <v>NITI</v>
      </c>
      <c r="N91" s="8" t="str">
        <f t="shared" si="4"/>
        <v>NITI</v>
      </c>
      <c r="O91" s="2"/>
      <c r="P91" s="3">
        <v>5150000</v>
      </c>
      <c r="Q91" s="3">
        <v>2220000</v>
      </c>
      <c r="R91" s="3">
        <v>12.5</v>
      </c>
      <c r="S91" s="3" t="s">
        <v>173</v>
      </c>
      <c r="T91" s="2"/>
      <c r="U91" s="3" t="s">
        <v>173</v>
      </c>
      <c r="V91" s="2"/>
      <c r="W91" s="3" t="s">
        <v>173</v>
      </c>
      <c r="X91" s="2"/>
      <c r="Y91" s="3" t="s">
        <v>171</v>
      </c>
      <c r="Z91" s="3" t="s">
        <v>173</v>
      </c>
      <c r="AA91" s="3" t="s">
        <v>173</v>
      </c>
    </row>
    <row r="92" spans="1:28" ht="13.9" customHeight="1">
      <c r="A92" s="2" t="s">
        <v>364</v>
      </c>
      <c r="B92" s="2" t="s">
        <v>365</v>
      </c>
      <c r="C92" s="3" t="s">
        <v>171</v>
      </c>
      <c r="D92" s="3" t="s">
        <v>171</v>
      </c>
      <c r="E92" s="4" t="s">
        <v>178</v>
      </c>
      <c r="F92" s="4" t="s">
        <v>178</v>
      </c>
      <c r="G92" s="3" t="s">
        <v>173</v>
      </c>
      <c r="H92" s="17" t="str">
        <f t="shared" si="5"/>
        <v>NITI</v>
      </c>
      <c r="I92" s="2"/>
      <c r="J92" s="3" t="s">
        <v>173</v>
      </c>
      <c r="K92" s="21" t="str">
        <f t="shared" si="6"/>
        <v>NITI, NV</v>
      </c>
      <c r="L92" s="3" t="s">
        <v>173</v>
      </c>
      <c r="M92" s="20" t="str">
        <f t="shared" si="7"/>
        <v>NITI, NV</v>
      </c>
      <c r="N92" s="8" t="str">
        <f t="shared" si="4"/>
        <v>NITI, NV</v>
      </c>
      <c r="O92" s="2"/>
      <c r="P92" s="3">
        <v>1230000</v>
      </c>
      <c r="Q92" s="3">
        <v>493000</v>
      </c>
      <c r="R92" s="3">
        <v>12.5</v>
      </c>
      <c r="S92" s="3" t="s">
        <v>173</v>
      </c>
      <c r="T92" s="2"/>
      <c r="U92" s="3" t="s">
        <v>173</v>
      </c>
      <c r="V92" s="2"/>
      <c r="W92" s="3" t="s">
        <v>173</v>
      </c>
      <c r="X92" s="2"/>
      <c r="Y92" s="3" t="s">
        <v>171</v>
      </c>
      <c r="Z92" s="3" t="s">
        <v>173</v>
      </c>
      <c r="AA92" s="3" t="s">
        <v>173</v>
      </c>
    </row>
    <row r="93" spans="1:28" ht="13.9" customHeight="1">
      <c r="A93" s="2" t="s">
        <v>366</v>
      </c>
      <c r="B93" s="2" t="s">
        <v>367</v>
      </c>
      <c r="C93" s="3" t="s">
        <v>170</v>
      </c>
      <c r="D93" s="3" t="s">
        <v>170</v>
      </c>
      <c r="E93" s="3" t="s">
        <v>170</v>
      </c>
      <c r="F93" s="3" t="s">
        <v>170</v>
      </c>
      <c r="G93" s="3">
        <v>3.7199999999999997E-2</v>
      </c>
      <c r="H93" s="17">
        <f t="shared" si="5"/>
        <v>3.6999999999999998E-2</v>
      </c>
      <c r="I93" s="3" t="s">
        <v>181</v>
      </c>
      <c r="J93" s="3">
        <v>1.24</v>
      </c>
      <c r="K93" s="21">
        <f t="shared" si="6"/>
        <v>1.2</v>
      </c>
      <c r="L93" s="3">
        <v>139</v>
      </c>
      <c r="M93" s="20">
        <f t="shared" si="7"/>
        <v>140</v>
      </c>
      <c r="N93" s="8">
        <f t="shared" si="4"/>
        <v>3783.7837837837837</v>
      </c>
      <c r="O93" s="3" t="s">
        <v>182</v>
      </c>
      <c r="P93" s="3">
        <v>11900000</v>
      </c>
      <c r="Q93" s="3">
        <v>4610000</v>
      </c>
      <c r="R93" s="3">
        <v>12.5</v>
      </c>
      <c r="S93" s="3">
        <v>2.7</v>
      </c>
      <c r="T93" s="3" t="s">
        <v>183</v>
      </c>
      <c r="U93" s="3">
        <v>3.3E-4</v>
      </c>
      <c r="V93" s="3" t="s">
        <v>184</v>
      </c>
      <c r="W93" s="3" t="s">
        <v>173</v>
      </c>
      <c r="X93" s="2"/>
      <c r="Y93" s="3" t="s">
        <v>171</v>
      </c>
      <c r="Z93" s="3">
        <v>3.7199999999999997E-2</v>
      </c>
      <c r="AA93" s="3" t="s">
        <v>173</v>
      </c>
    </row>
    <row r="94" spans="1:28" ht="13.9" customHeight="1">
      <c r="A94" s="2" t="s">
        <v>368</v>
      </c>
      <c r="B94" s="2" t="s">
        <v>369</v>
      </c>
      <c r="C94" s="3" t="s">
        <v>171</v>
      </c>
      <c r="D94" s="3" t="s">
        <v>170</v>
      </c>
      <c r="E94" s="4" t="s">
        <v>178</v>
      </c>
      <c r="F94" s="4" t="s">
        <v>178</v>
      </c>
      <c r="G94" s="3">
        <v>5.1100000000000003</v>
      </c>
      <c r="H94" s="17">
        <f t="shared" si="5"/>
        <v>5.0999999999999996</v>
      </c>
      <c r="I94" s="2"/>
      <c r="J94" s="3" t="s">
        <v>173</v>
      </c>
      <c r="K94" s="21" t="str">
        <f t="shared" si="6"/>
        <v>NV</v>
      </c>
      <c r="L94" s="3" t="s">
        <v>173</v>
      </c>
      <c r="M94" s="20" t="str">
        <f t="shared" si="7"/>
        <v>NV</v>
      </c>
      <c r="N94" s="8" t="str">
        <f t="shared" si="4"/>
        <v>NV</v>
      </c>
      <c r="O94" s="2"/>
      <c r="P94" s="3">
        <v>2.98</v>
      </c>
      <c r="Q94" s="3">
        <v>0.59199999999999997</v>
      </c>
      <c r="R94" s="3">
        <v>12.5</v>
      </c>
      <c r="S94" s="3">
        <v>0.3</v>
      </c>
      <c r="T94" s="3" t="s">
        <v>174</v>
      </c>
      <c r="U94" s="3">
        <v>2.3999999999999999E-6</v>
      </c>
      <c r="V94" s="3" t="s">
        <v>199</v>
      </c>
      <c r="W94" s="3" t="s">
        <v>173</v>
      </c>
      <c r="X94" s="2"/>
      <c r="Y94" s="3" t="s">
        <v>171</v>
      </c>
      <c r="Z94" s="3">
        <v>5.1100000000000003</v>
      </c>
      <c r="AA94" s="3" t="s">
        <v>173</v>
      </c>
    </row>
    <row r="95" spans="1:28" ht="13.9" customHeight="1">
      <c r="A95" s="2" t="s">
        <v>370</v>
      </c>
      <c r="B95" s="2" t="s">
        <v>371</v>
      </c>
      <c r="C95" s="3" t="s">
        <v>170</v>
      </c>
      <c r="D95" s="3" t="s">
        <v>170</v>
      </c>
      <c r="E95" s="3" t="s">
        <v>170</v>
      </c>
      <c r="F95" s="3" t="s">
        <v>170</v>
      </c>
      <c r="G95" s="3">
        <v>1.9799999999999999E-4</v>
      </c>
      <c r="H95" s="17">
        <f t="shared" si="5"/>
        <v>2.0000000000000001E-4</v>
      </c>
      <c r="I95" s="3" t="s">
        <v>181</v>
      </c>
      <c r="J95" s="3">
        <v>6.5900000000000004E-3</v>
      </c>
      <c r="K95" s="21">
        <f t="shared" si="6"/>
        <v>6.6E-3</v>
      </c>
      <c r="L95" s="3">
        <v>2.16E-3</v>
      </c>
      <c r="M95" s="20">
        <f t="shared" si="7"/>
        <v>2.2000000000000001E-3</v>
      </c>
      <c r="N95" s="8">
        <f t="shared" si="4"/>
        <v>11</v>
      </c>
      <c r="O95" s="3" t="s">
        <v>182</v>
      </c>
      <c r="P95" s="3">
        <v>182000000</v>
      </c>
      <c r="Q95" s="3">
        <v>2010000000</v>
      </c>
      <c r="R95" s="3">
        <v>12.5</v>
      </c>
      <c r="S95" s="3">
        <v>6.5</v>
      </c>
      <c r="T95" s="3" t="s">
        <v>174</v>
      </c>
      <c r="U95" s="3">
        <v>6.2E-2</v>
      </c>
      <c r="V95" s="3" t="s">
        <v>184</v>
      </c>
      <c r="W95" s="3" t="s">
        <v>173</v>
      </c>
      <c r="X95" s="2"/>
      <c r="Y95" s="3" t="s">
        <v>171</v>
      </c>
      <c r="Z95" s="3">
        <v>1.9799999999999999E-4</v>
      </c>
      <c r="AA95" s="3" t="s">
        <v>173</v>
      </c>
    </row>
    <row r="96" spans="1:28" ht="13.9" customHeight="1">
      <c r="A96" s="2" t="s">
        <v>372</v>
      </c>
      <c r="B96" s="2" t="s">
        <v>373</v>
      </c>
      <c r="C96" s="3" t="s">
        <v>170</v>
      </c>
      <c r="D96" s="3" t="s">
        <v>171</v>
      </c>
      <c r="E96" s="4" t="s">
        <v>172</v>
      </c>
      <c r="F96" s="4" t="s">
        <v>172</v>
      </c>
      <c r="G96" s="3" t="s">
        <v>173</v>
      </c>
      <c r="H96" s="17" t="str">
        <f t="shared" si="5"/>
        <v>NITI</v>
      </c>
      <c r="I96" s="2"/>
      <c r="J96" s="3" t="s">
        <v>173</v>
      </c>
      <c r="K96" s="21" t="str">
        <f t="shared" si="6"/>
        <v>NITI</v>
      </c>
      <c r="L96" s="3" t="s">
        <v>173</v>
      </c>
      <c r="M96" s="20" t="str">
        <f t="shared" si="7"/>
        <v>NITI</v>
      </c>
      <c r="N96" s="8" t="str">
        <f t="shared" si="4"/>
        <v>NITI</v>
      </c>
      <c r="O96" s="2"/>
      <c r="P96" s="3">
        <v>4080000</v>
      </c>
      <c r="Q96" s="3">
        <v>339000000</v>
      </c>
      <c r="R96" s="3">
        <v>12.5</v>
      </c>
      <c r="S96" s="3" t="s">
        <v>173</v>
      </c>
      <c r="T96" s="2"/>
      <c r="U96" s="3" t="s">
        <v>173</v>
      </c>
      <c r="V96" s="2"/>
      <c r="W96" s="3" t="s">
        <v>173</v>
      </c>
      <c r="X96" s="2"/>
      <c r="Y96" s="3" t="s">
        <v>171</v>
      </c>
      <c r="Z96" s="3" t="s">
        <v>173</v>
      </c>
      <c r="AA96" s="3" t="s">
        <v>173</v>
      </c>
    </row>
    <row r="97" spans="1:27" ht="13.9" customHeight="1">
      <c r="A97" s="2" t="s">
        <v>374</v>
      </c>
      <c r="B97" s="2" t="s">
        <v>375</v>
      </c>
      <c r="C97" s="3" t="s">
        <v>171</v>
      </c>
      <c r="D97" s="3" t="s">
        <v>171</v>
      </c>
      <c r="E97" s="4" t="s">
        <v>178</v>
      </c>
      <c r="F97" s="4" t="s">
        <v>178</v>
      </c>
      <c r="G97" s="3" t="s">
        <v>173</v>
      </c>
      <c r="H97" s="17" t="str">
        <f t="shared" si="5"/>
        <v>NITI</v>
      </c>
      <c r="I97" s="2"/>
      <c r="J97" s="3" t="s">
        <v>173</v>
      </c>
      <c r="K97" s="21" t="str">
        <f t="shared" si="6"/>
        <v>NITI, NV</v>
      </c>
      <c r="L97" s="3" t="s">
        <v>173</v>
      </c>
      <c r="M97" s="20" t="str">
        <f t="shared" si="7"/>
        <v>NITI, NV</v>
      </c>
      <c r="N97" s="8" t="str">
        <f t="shared" si="4"/>
        <v>NITI, NV</v>
      </c>
      <c r="O97" s="2"/>
      <c r="P97" s="3">
        <v>4.8</v>
      </c>
      <c r="Q97" s="3">
        <v>7.6499999999999997E-3</v>
      </c>
      <c r="R97" s="3">
        <v>12.5</v>
      </c>
      <c r="S97" s="3">
        <v>0.6</v>
      </c>
      <c r="T97" s="3" t="s">
        <v>174</v>
      </c>
      <c r="U97" s="3" t="s">
        <v>173</v>
      </c>
      <c r="V97" s="2"/>
      <c r="W97" s="3" t="s">
        <v>173</v>
      </c>
      <c r="X97" s="2"/>
      <c r="Y97" s="3" t="s">
        <v>171</v>
      </c>
      <c r="Z97" s="3" t="s">
        <v>173</v>
      </c>
      <c r="AA97" s="3" t="s">
        <v>173</v>
      </c>
    </row>
    <row r="98" spans="1:27" ht="13.9" customHeight="1">
      <c r="A98" s="2" t="s">
        <v>376</v>
      </c>
      <c r="B98" s="2" t="s">
        <v>377</v>
      </c>
      <c r="C98" s="3" t="s">
        <v>228</v>
      </c>
      <c r="D98" s="3" t="s">
        <v>170</v>
      </c>
      <c r="E98" s="4" t="s">
        <v>178</v>
      </c>
      <c r="F98" s="4" t="s">
        <v>178</v>
      </c>
      <c r="G98" s="3">
        <v>87.6</v>
      </c>
      <c r="H98" s="17">
        <f t="shared" si="5"/>
        <v>88</v>
      </c>
      <c r="I98" s="2"/>
      <c r="J98" s="3" t="s">
        <v>173</v>
      </c>
      <c r="K98" s="21" t="str">
        <f t="shared" si="6"/>
        <v>NV</v>
      </c>
      <c r="L98" s="3" t="s">
        <v>173</v>
      </c>
      <c r="M98" s="20" t="str">
        <f t="shared" si="7"/>
        <v>NV</v>
      </c>
      <c r="N98" s="8" t="str">
        <f t="shared" si="4"/>
        <v>NV</v>
      </c>
      <c r="O98" s="2"/>
      <c r="P98" s="3" t="s">
        <v>173</v>
      </c>
      <c r="Q98" s="3" t="s">
        <v>173</v>
      </c>
      <c r="R98" s="3">
        <v>12.5</v>
      </c>
      <c r="S98" s="3" t="s">
        <v>173</v>
      </c>
      <c r="T98" s="2"/>
      <c r="U98" s="3" t="s">
        <v>173</v>
      </c>
      <c r="V98" s="2"/>
      <c r="W98" s="3">
        <v>0.02</v>
      </c>
      <c r="X98" s="3" t="s">
        <v>314</v>
      </c>
      <c r="Y98" s="3" t="s">
        <v>171</v>
      </c>
      <c r="Z98" s="3" t="s">
        <v>173</v>
      </c>
      <c r="AA98" s="3">
        <v>87.6</v>
      </c>
    </row>
    <row r="99" spans="1:27" ht="13.9" customHeight="1">
      <c r="A99" s="2" t="s">
        <v>378</v>
      </c>
      <c r="B99" s="2" t="s">
        <v>379</v>
      </c>
      <c r="C99" s="3" t="s">
        <v>170</v>
      </c>
      <c r="D99" s="3" t="s">
        <v>170</v>
      </c>
      <c r="E99" s="3" t="s">
        <v>170</v>
      </c>
      <c r="F99" s="2"/>
      <c r="G99" s="3">
        <v>87.6</v>
      </c>
      <c r="H99" s="17">
        <f t="shared" si="5"/>
        <v>88</v>
      </c>
      <c r="I99" s="2"/>
      <c r="J99" s="3">
        <v>2920</v>
      </c>
      <c r="K99" s="21">
        <f t="shared" si="6"/>
        <v>2900</v>
      </c>
      <c r="L99" s="3" t="s">
        <v>173</v>
      </c>
      <c r="M99" s="20" t="str">
        <f t="shared" si="7"/>
        <v>NV</v>
      </c>
      <c r="N99" s="8" t="str">
        <f t="shared" si="4"/>
        <v>NV</v>
      </c>
      <c r="O99" s="2"/>
      <c r="P99" s="3">
        <v>6300000</v>
      </c>
      <c r="Q99" s="3" t="s">
        <v>173</v>
      </c>
      <c r="R99" s="3">
        <v>12.5</v>
      </c>
      <c r="S99" s="3" t="s">
        <v>173</v>
      </c>
      <c r="T99" s="2"/>
      <c r="U99" s="3" t="s">
        <v>173</v>
      </c>
      <c r="V99" s="2"/>
      <c r="W99" s="3">
        <v>0.02</v>
      </c>
      <c r="X99" s="3" t="s">
        <v>207</v>
      </c>
      <c r="Y99" s="3" t="s">
        <v>171</v>
      </c>
      <c r="Z99" s="3" t="s">
        <v>173</v>
      </c>
      <c r="AA99" s="3">
        <v>87.6</v>
      </c>
    </row>
    <row r="100" spans="1:27" ht="13.9" customHeight="1">
      <c r="A100" s="2" t="s">
        <v>380</v>
      </c>
      <c r="B100" s="2" t="s">
        <v>381</v>
      </c>
      <c r="C100" s="3" t="s">
        <v>170</v>
      </c>
      <c r="D100" s="3" t="s">
        <v>170</v>
      </c>
      <c r="E100" s="3" t="s">
        <v>170</v>
      </c>
      <c r="F100" s="2"/>
      <c r="G100" s="3">
        <v>56.9</v>
      </c>
      <c r="H100" s="17">
        <f t="shared" si="5"/>
        <v>57</v>
      </c>
      <c r="I100" s="2"/>
      <c r="J100" s="3">
        <v>1900</v>
      </c>
      <c r="K100" s="21">
        <f t="shared" si="6"/>
        <v>1900</v>
      </c>
      <c r="L100" s="3" t="s">
        <v>173</v>
      </c>
      <c r="M100" s="20" t="str">
        <f t="shared" si="7"/>
        <v>NV</v>
      </c>
      <c r="N100" s="8" t="str">
        <f t="shared" si="4"/>
        <v>NV</v>
      </c>
      <c r="O100" s="2"/>
      <c r="P100" s="3">
        <v>133000000000</v>
      </c>
      <c r="Q100" s="3" t="s">
        <v>173</v>
      </c>
      <c r="R100" s="3">
        <v>12.5</v>
      </c>
      <c r="S100" s="3" t="s">
        <v>173</v>
      </c>
      <c r="T100" s="2"/>
      <c r="U100" s="3" t="s">
        <v>173</v>
      </c>
      <c r="V100" s="2"/>
      <c r="W100" s="3">
        <v>1.2999999999999999E-2</v>
      </c>
      <c r="X100" s="3" t="s">
        <v>199</v>
      </c>
      <c r="Y100" s="3" t="s">
        <v>171</v>
      </c>
      <c r="Z100" s="3" t="s">
        <v>173</v>
      </c>
      <c r="AA100" s="3">
        <v>56.9</v>
      </c>
    </row>
    <row r="101" spans="1:27" ht="13.9" customHeight="1">
      <c r="A101" s="2" t="s">
        <v>382</v>
      </c>
      <c r="B101" s="2" t="s">
        <v>383</v>
      </c>
      <c r="C101" s="3" t="s">
        <v>228</v>
      </c>
      <c r="D101" s="3" t="s">
        <v>170</v>
      </c>
      <c r="E101" s="4" t="s">
        <v>178</v>
      </c>
      <c r="F101" s="4" t="s">
        <v>178</v>
      </c>
      <c r="G101" s="3">
        <v>8.7599999999999997E-2</v>
      </c>
      <c r="H101" s="17">
        <f t="shared" si="5"/>
        <v>8.7999999999999995E-2</v>
      </c>
      <c r="I101" s="2"/>
      <c r="J101" s="3" t="s">
        <v>173</v>
      </c>
      <c r="K101" s="21" t="str">
        <f t="shared" si="6"/>
        <v>NV</v>
      </c>
      <c r="L101" s="3" t="s">
        <v>173</v>
      </c>
      <c r="M101" s="20" t="str">
        <f t="shared" si="7"/>
        <v>NV</v>
      </c>
      <c r="N101" s="8" t="str">
        <f t="shared" si="4"/>
        <v>NV</v>
      </c>
      <c r="O101" s="2"/>
      <c r="P101" s="3" t="s">
        <v>173</v>
      </c>
      <c r="Q101" s="3" t="s">
        <v>173</v>
      </c>
      <c r="R101" s="3">
        <v>12.5</v>
      </c>
      <c r="S101" s="3" t="s">
        <v>173</v>
      </c>
      <c r="T101" s="2"/>
      <c r="U101" s="3">
        <v>1.3999999999999999E-4</v>
      </c>
      <c r="V101" s="3" t="s">
        <v>199</v>
      </c>
      <c r="W101" s="3" t="s">
        <v>173</v>
      </c>
      <c r="X101" s="2"/>
      <c r="Y101" s="3" t="s">
        <v>171</v>
      </c>
      <c r="Z101" s="3">
        <v>8.7599999999999997E-2</v>
      </c>
      <c r="AA101" s="3" t="s">
        <v>173</v>
      </c>
    </row>
    <row r="102" spans="1:27" ht="13.9" customHeight="1">
      <c r="A102" s="2" t="s">
        <v>384</v>
      </c>
      <c r="B102" s="2" t="s">
        <v>385</v>
      </c>
      <c r="C102" s="3" t="s">
        <v>170</v>
      </c>
      <c r="D102" s="3" t="s">
        <v>170</v>
      </c>
      <c r="E102" s="3" t="s">
        <v>170</v>
      </c>
      <c r="F102" s="3" t="s">
        <v>170</v>
      </c>
      <c r="G102" s="3">
        <v>0.26300000000000001</v>
      </c>
      <c r="H102" s="17">
        <f t="shared" si="5"/>
        <v>0.26</v>
      </c>
      <c r="I102" s="3" t="s">
        <v>194</v>
      </c>
      <c r="J102" s="3">
        <v>8.76</v>
      </c>
      <c r="K102" s="21">
        <f t="shared" si="6"/>
        <v>8.8000000000000007</v>
      </c>
      <c r="L102" s="3">
        <v>14.8</v>
      </c>
      <c r="M102" s="20">
        <f t="shared" si="7"/>
        <v>15</v>
      </c>
      <c r="N102" s="8">
        <f t="shared" si="4"/>
        <v>57.692307692307693</v>
      </c>
      <c r="O102" s="3" t="s">
        <v>182</v>
      </c>
      <c r="P102" s="3">
        <v>255000000</v>
      </c>
      <c r="Q102" s="3">
        <v>122000000</v>
      </c>
      <c r="R102" s="3">
        <v>12.5</v>
      </c>
      <c r="S102" s="3" t="s">
        <v>173</v>
      </c>
      <c r="T102" s="2"/>
      <c r="U102" s="3" t="s">
        <v>173</v>
      </c>
      <c r="V102" s="2"/>
      <c r="W102" s="3">
        <v>6.0000000000000002E-5</v>
      </c>
      <c r="X102" s="3" t="s">
        <v>191</v>
      </c>
      <c r="Y102" s="3" t="s">
        <v>171</v>
      </c>
      <c r="Z102" s="3" t="s">
        <v>173</v>
      </c>
      <c r="AA102" s="3">
        <v>0.26300000000000001</v>
      </c>
    </row>
    <row r="103" spans="1:27" ht="13.9" customHeight="1">
      <c r="A103" s="2" t="s">
        <v>386</v>
      </c>
      <c r="B103" s="2" t="s">
        <v>387</v>
      </c>
      <c r="C103" s="3" t="s">
        <v>170</v>
      </c>
      <c r="D103" s="3" t="s">
        <v>171</v>
      </c>
      <c r="E103" s="4" t="s">
        <v>172</v>
      </c>
      <c r="F103" s="4" t="s">
        <v>172</v>
      </c>
      <c r="G103" s="3" t="s">
        <v>173</v>
      </c>
      <c r="H103" s="17" t="str">
        <f t="shared" si="5"/>
        <v>NITI</v>
      </c>
      <c r="I103" s="2"/>
      <c r="J103" s="3" t="s">
        <v>173</v>
      </c>
      <c r="K103" s="21" t="str">
        <f t="shared" si="6"/>
        <v>NITI</v>
      </c>
      <c r="L103" s="3" t="s">
        <v>173</v>
      </c>
      <c r="M103" s="20" t="str">
        <f t="shared" si="7"/>
        <v>NITI</v>
      </c>
      <c r="N103" s="8" t="str">
        <f t="shared" si="4"/>
        <v>NITI</v>
      </c>
      <c r="O103" s="2"/>
      <c r="P103" s="3">
        <v>26700000</v>
      </c>
      <c r="Q103" s="3">
        <v>18700000</v>
      </c>
      <c r="R103" s="3">
        <v>12.5</v>
      </c>
      <c r="S103" s="3" t="s">
        <v>173</v>
      </c>
      <c r="T103" s="2"/>
      <c r="U103" s="3" t="s">
        <v>173</v>
      </c>
      <c r="V103" s="2"/>
      <c r="W103" s="3" t="s">
        <v>173</v>
      </c>
      <c r="X103" s="2"/>
      <c r="Y103" s="3" t="s">
        <v>171</v>
      </c>
      <c r="Z103" s="3" t="s">
        <v>173</v>
      </c>
      <c r="AA103" s="3" t="s">
        <v>173</v>
      </c>
    </row>
    <row r="104" spans="1:27" ht="13.9" customHeight="1">
      <c r="A104" s="2" t="s">
        <v>388</v>
      </c>
      <c r="B104" s="2" t="s">
        <v>389</v>
      </c>
      <c r="C104" s="3" t="s">
        <v>170</v>
      </c>
      <c r="D104" s="3" t="s">
        <v>171</v>
      </c>
      <c r="E104" s="4" t="s">
        <v>172</v>
      </c>
      <c r="F104" s="4" t="s">
        <v>172</v>
      </c>
      <c r="G104" s="3" t="s">
        <v>173</v>
      </c>
      <c r="H104" s="17" t="str">
        <f t="shared" si="5"/>
        <v>NITI</v>
      </c>
      <c r="I104" s="2"/>
      <c r="J104" s="3" t="s">
        <v>173</v>
      </c>
      <c r="K104" s="21" t="str">
        <f t="shared" si="6"/>
        <v>NITI</v>
      </c>
      <c r="L104" s="3" t="s">
        <v>173</v>
      </c>
      <c r="M104" s="20" t="str">
        <f t="shared" si="7"/>
        <v>NITI</v>
      </c>
      <c r="N104" s="8" t="str">
        <f t="shared" si="4"/>
        <v>NITI</v>
      </c>
      <c r="O104" s="2"/>
      <c r="P104" s="3">
        <v>26700000</v>
      </c>
      <c r="Q104" s="3">
        <v>6740000</v>
      </c>
      <c r="R104" s="3">
        <v>12.5</v>
      </c>
      <c r="S104" s="3" t="s">
        <v>173</v>
      </c>
      <c r="T104" s="2"/>
      <c r="U104" s="3" t="s">
        <v>173</v>
      </c>
      <c r="V104" s="2"/>
      <c r="W104" s="3" t="s">
        <v>173</v>
      </c>
      <c r="X104" s="2"/>
      <c r="Y104" s="3" t="s">
        <v>171</v>
      </c>
      <c r="Z104" s="3" t="s">
        <v>173</v>
      </c>
      <c r="AA104" s="3" t="s">
        <v>173</v>
      </c>
    </row>
    <row r="105" spans="1:27" ht="13.9" customHeight="1">
      <c r="A105" s="2" t="s">
        <v>390</v>
      </c>
      <c r="B105" s="2" t="s">
        <v>391</v>
      </c>
      <c r="C105" s="3" t="s">
        <v>171</v>
      </c>
      <c r="D105" s="3" t="s">
        <v>171</v>
      </c>
      <c r="E105" s="4" t="s">
        <v>178</v>
      </c>
      <c r="F105" s="4" t="s">
        <v>178</v>
      </c>
      <c r="G105" s="3" t="s">
        <v>173</v>
      </c>
      <c r="H105" s="17" t="str">
        <f t="shared" si="5"/>
        <v>NITI</v>
      </c>
      <c r="I105" s="2"/>
      <c r="J105" s="3" t="s">
        <v>173</v>
      </c>
      <c r="K105" s="21" t="str">
        <f t="shared" si="6"/>
        <v>NITI, NV</v>
      </c>
      <c r="L105" s="3" t="s">
        <v>173</v>
      </c>
      <c r="M105" s="20" t="str">
        <f t="shared" si="7"/>
        <v>NITI, NV</v>
      </c>
      <c r="N105" s="8" t="str">
        <f t="shared" si="4"/>
        <v>NITI, NV</v>
      </c>
      <c r="O105" s="2"/>
      <c r="P105" s="3">
        <v>886000</v>
      </c>
      <c r="Q105" s="3">
        <v>466000</v>
      </c>
      <c r="R105" s="3">
        <v>12.5</v>
      </c>
      <c r="S105" s="3" t="s">
        <v>173</v>
      </c>
      <c r="T105" s="2"/>
      <c r="U105" s="3" t="s">
        <v>173</v>
      </c>
      <c r="V105" s="2"/>
      <c r="W105" s="3" t="s">
        <v>173</v>
      </c>
      <c r="X105" s="2"/>
      <c r="Y105" s="3" t="s">
        <v>171</v>
      </c>
      <c r="Z105" s="3" t="s">
        <v>173</v>
      </c>
      <c r="AA105" s="3" t="s">
        <v>173</v>
      </c>
    </row>
    <row r="106" spans="1:27" ht="13.9" customHeight="1">
      <c r="A106" s="2" t="s">
        <v>392</v>
      </c>
      <c r="B106" s="2" t="s">
        <v>393</v>
      </c>
      <c r="C106" s="3" t="s">
        <v>170</v>
      </c>
      <c r="D106" s="3" t="s">
        <v>170</v>
      </c>
      <c r="E106" s="3" t="s">
        <v>170</v>
      </c>
      <c r="F106" s="3" t="s">
        <v>170</v>
      </c>
      <c r="G106" s="3">
        <v>263</v>
      </c>
      <c r="H106" s="17">
        <f t="shared" si="5"/>
        <v>260</v>
      </c>
      <c r="I106" s="3" t="s">
        <v>194</v>
      </c>
      <c r="J106" s="3">
        <v>8760</v>
      </c>
      <c r="K106" s="21">
        <f t="shared" si="6"/>
        <v>8800</v>
      </c>
      <c r="L106" s="3">
        <v>6310</v>
      </c>
      <c r="M106" s="20">
        <f t="shared" si="7"/>
        <v>6300</v>
      </c>
      <c r="N106" s="8">
        <f t="shared" si="4"/>
        <v>24.23076923076923</v>
      </c>
      <c r="O106" s="3" t="s">
        <v>182</v>
      </c>
      <c r="P106" s="3">
        <v>35300000</v>
      </c>
      <c r="Q106" s="3">
        <v>18600000</v>
      </c>
      <c r="R106" s="3">
        <v>12.5</v>
      </c>
      <c r="S106" s="3">
        <v>1.5</v>
      </c>
      <c r="T106" s="3" t="s">
        <v>174</v>
      </c>
      <c r="U106" s="3" t="s">
        <v>173</v>
      </c>
      <c r="V106" s="2"/>
      <c r="W106" s="3">
        <v>0.06</v>
      </c>
      <c r="X106" s="3" t="s">
        <v>184</v>
      </c>
      <c r="Y106" s="3" t="s">
        <v>171</v>
      </c>
      <c r="Z106" s="3" t="s">
        <v>173</v>
      </c>
      <c r="AA106" s="3">
        <v>263</v>
      </c>
    </row>
    <row r="107" spans="1:27" ht="13.9" customHeight="1">
      <c r="A107" s="2" t="s">
        <v>394</v>
      </c>
      <c r="B107" s="2" t="s">
        <v>395</v>
      </c>
      <c r="C107" s="3" t="s">
        <v>170</v>
      </c>
      <c r="D107" s="3" t="s">
        <v>170</v>
      </c>
      <c r="E107" s="3" t="s">
        <v>170</v>
      </c>
      <c r="F107" s="3" t="s">
        <v>170</v>
      </c>
      <c r="G107" s="3">
        <v>175</v>
      </c>
      <c r="H107" s="17">
        <f t="shared" si="5"/>
        <v>180</v>
      </c>
      <c r="I107" s="3" t="s">
        <v>194</v>
      </c>
      <c r="J107" s="3">
        <v>5840</v>
      </c>
      <c r="K107" s="21">
        <f t="shared" si="6"/>
        <v>5800</v>
      </c>
      <c r="L107" s="3">
        <v>4980</v>
      </c>
      <c r="M107" s="20">
        <f t="shared" si="7"/>
        <v>5000</v>
      </c>
      <c r="N107" s="8">
        <f t="shared" si="4"/>
        <v>27.777777777777779</v>
      </c>
      <c r="O107" s="3" t="s">
        <v>182</v>
      </c>
      <c r="P107" s="3">
        <v>992000000</v>
      </c>
      <c r="Q107" s="3">
        <v>587000000</v>
      </c>
      <c r="R107" s="3">
        <v>12.5</v>
      </c>
      <c r="S107" s="3" t="s">
        <v>173</v>
      </c>
      <c r="T107" s="2"/>
      <c r="U107" s="3" t="s">
        <v>173</v>
      </c>
      <c r="V107" s="2"/>
      <c r="W107" s="3">
        <v>0.04</v>
      </c>
      <c r="X107" s="3" t="s">
        <v>191</v>
      </c>
      <c r="Y107" s="3" t="s">
        <v>171</v>
      </c>
      <c r="Z107" s="3" t="s">
        <v>173</v>
      </c>
      <c r="AA107" s="3">
        <v>175</v>
      </c>
    </row>
    <row r="108" spans="1:27" ht="13.9" customHeight="1">
      <c r="A108" s="2" t="s">
        <v>396</v>
      </c>
      <c r="B108" s="2" t="s">
        <v>397</v>
      </c>
      <c r="C108" s="3" t="s">
        <v>170</v>
      </c>
      <c r="D108" s="3" t="s">
        <v>170</v>
      </c>
      <c r="E108" s="3" t="s">
        <v>170</v>
      </c>
      <c r="F108" s="3" t="s">
        <v>170</v>
      </c>
      <c r="G108" s="3">
        <v>0.33100000000000002</v>
      </c>
      <c r="H108" s="17">
        <f t="shared" si="5"/>
        <v>0.33</v>
      </c>
      <c r="I108" s="3" t="s">
        <v>181</v>
      </c>
      <c r="J108" s="3">
        <v>11</v>
      </c>
      <c r="K108" s="21">
        <f t="shared" si="6"/>
        <v>11</v>
      </c>
      <c r="L108" s="3">
        <v>6.94</v>
      </c>
      <c r="M108" s="20">
        <f t="shared" si="7"/>
        <v>6.9</v>
      </c>
      <c r="N108" s="8">
        <f t="shared" si="4"/>
        <v>20.90909090909091</v>
      </c>
      <c r="O108" s="3" t="s">
        <v>398</v>
      </c>
      <c r="P108" s="3">
        <v>441000000</v>
      </c>
      <c r="Q108" s="3">
        <v>145000000</v>
      </c>
      <c r="R108" s="3">
        <v>12.5</v>
      </c>
      <c r="S108" s="3" t="s">
        <v>173</v>
      </c>
      <c r="T108" s="2"/>
      <c r="U108" s="3">
        <v>3.6999999999999998E-5</v>
      </c>
      <c r="V108" s="3" t="s">
        <v>199</v>
      </c>
      <c r="W108" s="3" t="s">
        <v>173</v>
      </c>
      <c r="X108" s="2"/>
      <c r="Y108" s="3" t="s">
        <v>171</v>
      </c>
      <c r="Z108" s="3">
        <v>0.33100000000000002</v>
      </c>
      <c r="AA108" s="3" t="s">
        <v>173</v>
      </c>
    </row>
    <row r="109" spans="1:27" ht="13.9" customHeight="1">
      <c r="A109" s="2" t="s">
        <v>399</v>
      </c>
      <c r="B109" s="2" t="s">
        <v>400</v>
      </c>
      <c r="C109" s="3" t="s">
        <v>170</v>
      </c>
      <c r="D109" s="3" t="s">
        <v>170</v>
      </c>
      <c r="E109" s="3" t="s">
        <v>170</v>
      </c>
      <c r="F109" s="3" t="s">
        <v>170</v>
      </c>
      <c r="G109" s="3">
        <v>11.1</v>
      </c>
      <c r="H109" s="17">
        <f t="shared" si="5"/>
        <v>11</v>
      </c>
      <c r="I109" s="3" t="s">
        <v>181</v>
      </c>
      <c r="J109" s="3">
        <v>372</v>
      </c>
      <c r="K109" s="21">
        <f t="shared" si="6"/>
        <v>370</v>
      </c>
      <c r="L109" s="3">
        <v>1100</v>
      </c>
      <c r="M109" s="20">
        <f t="shared" si="7"/>
        <v>1100</v>
      </c>
      <c r="N109" s="8">
        <f t="shared" si="4"/>
        <v>100</v>
      </c>
      <c r="O109" s="3" t="s">
        <v>401</v>
      </c>
      <c r="P109" s="3">
        <v>73400000</v>
      </c>
      <c r="Q109" s="3">
        <v>31500000</v>
      </c>
      <c r="R109" s="3">
        <v>12.5</v>
      </c>
      <c r="S109" s="3" t="s">
        <v>173</v>
      </c>
      <c r="T109" s="2"/>
      <c r="U109" s="3">
        <v>1.1000000000000001E-6</v>
      </c>
      <c r="V109" s="3" t="s">
        <v>184</v>
      </c>
      <c r="W109" s="3" t="s">
        <v>173</v>
      </c>
      <c r="X109" s="2"/>
      <c r="Y109" s="3" t="s">
        <v>171</v>
      </c>
      <c r="Z109" s="3">
        <v>11.1</v>
      </c>
      <c r="AA109" s="3" t="s">
        <v>173</v>
      </c>
    </row>
    <row r="110" spans="1:27" ht="13.9" customHeight="1">
      <c r="A110" s="2" t="s">
        <v>402</v>
      </c>
      <c r="B110" s="2" t="s">
        <v>403</v>
      </c>
      <c r="C110" s="3" t="s">
        <v>170</v>
      </c>
      <c r="D110" s="3" t="s">
        <v>170</v>
      </c>
      <c r="E110" s="3" t="s">
        <v>170</v>
      </c>
      <c r="F110" s="3" t="s">
        <v>170</v>
      </c>
      <c r="G110" s="3">
        <v>21.9</v>
      </c>
      <c r="H110" s="17">
        <f t="shared" si="5"/>
        <v>22</v>
      </c>
      <c r="I110" s="3" t="s">
        <v>194</v>
      </c>
      <c r="J110" s="3">
        <v>730</v>
      </c>
      <c r="K110" s="21">
        <f t="shared" si="6"/>
        <v>730</v>
      </c>
      <c r="L110" s="3">
        <v>106</v>
      </c>
      <c r="M110" s="20">
        <f t="shared" si="7"/>
        <v>110</v>
      </c>
      <c r="N110" s="8">
        <f t="shared" si="4"/>
        <v>5</v>
      </c>
      <c r="O110" s="3" t="s">
        <v>182</v>
      </c>
      <c r="P110" s="3">
        <v>8250000000</v>
      </c>
      <c r="Q110" s="3">
        <v>3140000000</v>
      </c>
      <c r="R110" s="3">
        <v>12.5</v>
      </c>
      <c r="S110" s="3">
        <v>10</v>
      </c>
      <c r="T110" s="3" t="s">
        <v>183</v>
      </c>
      <c r="U110" s="3" t="s">
        <v>173</v>
      </c>
      <c r="V110" s="2"/>
      <c r="W110" s="3">
        <v>5.0000000000000001E-3</v>
      </c>
      <c r="X110" s="3" t="s">
        <v>184</v>
      </c>
      <c r="Y110" s="3" t="s">
        <v>171</v>
      </c>
      <c r="Z110" s="3" t="s">
        <v>173</v>
      </c>
      <c r="AA110" s="3">
        <v>21.9</v>
      </c>
    </row>
    <row r="111" spans="1:27" ht="13.9" customHeight="1">
      <c r="A111" s="2" t="s">
        <v>404</v>
      </c>
      <c r="B111" s="2" t="s">
        <v>405</v>
      </c>
      <c r="C111" s="3" t="s">
        <v>170</v>
      </c>
      <c r="D111" s="3" t="s">
        <v>171</v>
      </c>
      <c r="E111" s="4" t="s">
        <v>172</v>
      </c>
      <c r="F111" s="4" t="s">
        <v>172</v>
      </c>
      <c r="G111" s="3" t="s">
        <v>173</v>
      </c>
      <c r="H111" s="17" t="str">
        <f t="shared" si="5"/>
        <v>NITI</v>
      </c>
      <c r="I111" s="2"/>
      <c r="J111" s="3" t="s">
        <v>173</v>
      </c>
      <c r="K111" s="21" t="str">
        <f t="shared" si="6"/>
        <v>NITI</v>
      </c>
      <c r="L111" s="3" t="s">
        <v>173</v>
      </c>
      <c r="M111" s="20" t="str">
        <f t="shared" si="7"/>
        <v>NITI</v>
      </c>
      <c r="N111" s="8" t="str">
        <f t="shared" si="4"/>
        <v>NITI</v>
      </c>
      <c r="O111" s="2"/>
      <c r="P111" s="3">
        <v>2510</v>
      </c>
      <c r="Q111" s="3">
        <v>2510</v>
      </c>
      <c r="R111" s="3">
        <v>12.5</v>
      </c>
      <c r="S111" s="3" t="s">
        <v>173</v>
      </c>
      <c r="T111" s="2"/>
      <c r="U111" s="3" t="s">
        <v>173</v>
      </c>
      <c r="V111" s="2"/>
      <c r="W111" s="3" t="s">
        <v>173</v>
      </c>
      <c r="X111" s="2"/>
      <c r="Y111" s="3" t="s">
        <v>171</v>
      </c>
      <c r="Z111" s="3" t="s">
        <v>173</v>
      </c>
      <c r="AA111" s="3" t="s">
        <v>173</v>
      </c>
    </row>
    <row r="112" spans="1:27" ht="13.9" customHeight="1">
      <c r="A112" s="2" t="s">
        <v>406</v>
      </c>
      <c r="B112" s="2" t="s">
        <v>407</v>
      </c>
      <c r="C112" s="3" t="s">
        <v>170</v>
      </c>
      <c r="D112" s="3" t="s">
        <v>170</v>
      </c>
      <c r="E112" s="3" t="s">
        <v>170</v>
      </c>
      <c r="F112" s="3" t="s">
        <v>170</v>
      </c>
      <c r="G112" s="3">
        <v>3.31</v>
      </c>
      <c r="H112" s="17">
        <f t="shared" si="5"/>
        <v>3.3</v>
      </c>
      <c r="I112" s="3" t="s">
        <v>181</v>
      </c>
      <c r="J112" s="3">
        <v>110</v>
      </c>
      <c r="K112" s="21">
        <f t="shared" si="6"/>
        <v>110</v>
      </c>
      <c r="L112" s="3">
        <v>18.899999999999999</v>
      </c>
      <c r="M112" s="20">
        <f t="shared" si="7"/>
        <v>19</v>
      </c>
      <c r="N112" s="8">
        <f t="shared" si="4"/>
        <v>5.7575757575757578</v>
      </c>
      <c r="O112" s="3" t="s">
        <v>182</v>
      </c>
      <c r="P112" s="3">
        <v>733000000</v>
      </c>
      <c r="Q112" s="3">
        <v>429000000</v>
      </c>
      <c r="R112" s="3">
        <v>12.5</v>
      </c>
      <c r="S112" s="3" t="s">
        <v>173</v>
      </c>
      <c r="T112" s="2"/>
      <c r="U112" s="3">
        <v>3.7000000000000002E-6</v>
      </c>
      <c r="V112" s="3" t="s">
        <v>199</v>
      </c>
      <c r="W112" s="3">
        <v>0.1</v>
      </c>
      <c r="X112" s="3" t="s">
        <v>269</v>
      </c>
      <c r="Y112" s="3" t="s">
        <v>171</v>
      </c>
      <c r="Z112" s="3">
        <v>3.31</v>
      </c>
      <c r="AA112" s="3">
        <v>438</v>
      </c>
    </row>
    <row r="113" spans="1:27" ht="13.9" customHeight="1">
      <c r="A113" s="2" t="s">
        <v>408</v>
      </c>
      <c r="B113" s="2" t="s">
        <v>409</v>
      </c>
      <c r="C113" s="3" t="s">
        <v>171</v>
      </c>
      <c r="D113" s="3" t="s">
        <v>171</v>
      </c>
      <c r="E113" s="4" t="s">
        <v>178</v>
      </c>
      <c r="F113" s="4" t="s">
        <v>178</v>
      </c>
      <c r="G113" s="3" t="s">
        <v>173</v>
      </c>
      <c r="H113" s="17" t="str">
        <f t="shared" si="5"/>
        <v>NITI</v>
      </c>
      <c r="I113" s="2"/>
      <c r="J113" s="3" t="s">
        <v>173</v>
      </c>
      <c r="K113" s="21" t="str">
        <f t="shared" si="6"/>
        <v>NITI, NV</v>
      </c>
      <c r="L113" s="3" t="s">
        <v>173</v>
      </c>
      <c r="M113" s="20" t="str">
        <f t="shared" si="7"/>
        <v>NITI, NV</v>
      </c>
      <c r="N113" s="8" t="str">
        <f t="shared" si="4"/>
        <v>NITI, NV</v>
      </c>
      <c r="O113" s="2"/>
      <c r="P113" s="3">
        <v>0.70299999999999996</v>
      </c>
      <c r="Q113" s="3">
        <v>0.70199999999999996</v>
      </c>
      <c r="R113" s="3">
        <v>12.5</v>
      </c>
      <c r="S113" s="3" t="s">
        <v>173</v>
      </c>
      <c r="T113" s="2"/>
      <c r="U113" s="3" t="s">
        <v>173</v>
      </c>
      <c r="V113" s="2"/>
      <c r="W113" s="3" t="s">
        <v>173</v>
      </c>
      <c r="X113" s="2"/>
      <c r="Y113" s="3" t="s">
        <v>171</v>
      </c>
      <c r="Z113" s="3" t="s">
        <v>173</v>
      </c>
      <c r="AA113" s="3" t="s">
        <v>173</v>
      </c>
    </row>
    <row r="114" spans="1:27" ht="13.9" customHeight="1">
      <c r="A114" s="2" t="s">
        <v>410</v>
      </c>
      <c r="B114" s="2" t="s">
        <v>411</v>
      </c>
      <c r="C114" s="3" t="s">
        <v>170</v>
      </c>
      <c r="D114" s="3" t="s">
        <v>171</v>
      </c>
      <c r="E114" s="4" t="s">
        <v>172</v>
      </c>
      <c r="F114" s="4" t="s">
        <v>172</v>
      </c>
      <c r="G114" s="3" t="s">
        <v>173</v>
      </c>
      <c r="H114" s="17" t="str">
        <f t="shared" si="5"/>
        <v>NITI</v>
      </c>
      <c r="I114" s="2"/>
      <c r="J114" s="3" t="s">
        <v>173</v>
      </c>
      <c r="K114" s="21" t="str">
        <f t="shared" si="6"/>
        <v>NITI</v>
      </c>
      <c r="L114" s="3" t="s">
        <v>173</v>
      </c>
      <c r="M114" s="20" t="str">
        <f t="shared" si="7"/>
        <v>NITI</v>
      </c>
      <c r="N114" s="8" t="str">
        <f t="shared" si="4"/>
        <v>NITI</v>
      </c>
      <c r="O114" s="2"/>
      <c r="P114" s="3">
        <v>104</v>
      </c>
      <c r="Q114" s="3">
        <v>104</v>
      </c>
      <c r="R114" s="3">
        <v>12.5</v>
      </c>
      <c r="S114" s="3" t="s">
        <v>173</v>
      </c>
      <c r="T114" s="2"/>
      <c r="U114" s="3" t="s">
        <v>173</v>
      </c>
      <c r="V114" s="2"/>
      <c r="W114" s="3" t="s">
        <v>173</v>
      </c>
      <c r="X114" s="2"/>
      <c r="Y114" s="3" t="s">
        <v>171</v>
      </c>
      <c r="Z114" s="3" t="s">
        <v>173</v>
      </c>
      <c r="AA114" s="3" t="s">
        <v>173</v>
      </c>
    </row>
    <row r="115" spans="1:27" ht="13.9" customHeight="1">
      <c r="A115" s="2" t="s">
        <v>412</v>
      </c>
      <c r="B115" s="2" t="s">
        <v>413</v>
      </c>
      <c r="C115" s="3" t="s">
        <v>170</v>
      </c>
      <c r="D115" s="3" t="s">
        <v>170</v>
      </c>
      <c r="E115" s="3" t="s">
        <v>170</v>
      </c>
      <c r="F115" s="3" t="s">
        <v>170</v>
      </c>
      <c r="G115" s="3">
        <v>0.40899999999999997</v>
      </c>
      <c r="H115" s="17">
        <f t="shared" si="5"/>
        <v>0.41</v>
      </c>
      <c r="I115" s="3" t="s">
        <v>181</v>
      </c>
      <c r="J115" s="3">
        <v>13.6</v>
      </c>
      <c r="K115" s="21">
        <f t="shared" si="6"/>
        <v>14</v>
      </c>
      <c r="L115" s="3">
        <v>0.191</v>
      </c>
      <c r="M115" s="20">
        <f t="shared" si="7"/>
        <v>0.19</v>
      </c>
      <c r="N115" s="8">
        <f t="shared" si="4"/>
        <v>0.46341463414634149</v>
      </c>
      <c r="O115" s="3" t="s">
        <v>182</v>
      </c>
      <c r="P115" s="3">
        <v>6130000000</v>
      </c>
      <c r="Q115" s="3">
        <v>1580000000</v>
      </c>
      <c r="R115" s="3">
        <v>12.5</v>
      </c>
      <c r="S115" s="3">
        <v>2</v>
      </c>
      <c r="T115" s="3" t="s">
        <v>183</v>
      </c>
      <c r="U115" s="3">
        <v>3.0000000000000001E-5</v>
      </c>
      <c r="V115" s="3" t="s">
        <v>184</v>
      </c>
      <c r="W115" s="3">
        <v>2E-3</v>
      </c>
      <c r="X115" s="3" t="s">
        <v>184</v>
      </c>
      <c r="Y115" s="3" t="s">
        <v>171</v>
      </c>
      <c r="Z115" s="3">
        <v>0.40899999999999997</v>
      </c>
      <c r="AA115" s="3">
        <v>8.76</v>
      </c>
    </row>
    <row r="116" spans="1:27" ht="13.9" customHeight="1">
      <c r="A116" s="2" t="s">
        <v>414</v>
      </c>
      <c r="B116" s="2" t="s">
        <v>415</v>
      </c>
      <c r="C116" s="3" t="s">
        <v>170</v>
      </c>
      <c r="D116" s="3" t="s">
        <v>171</v>
      </c>
      <c r="E116" s="4" t="s">
        <v>172</v>
      </c>
      <c r="F116" s="4" t="s">
        <v>172</v>
      </c>
      <c r="G116" s="3" t="s">
        <v>173</v>
      </c>
      <c r="H116" s="17" t="str">
        <f t="shared" si="5"/>
        <v>NITI</v>
      </c>
      <c r="I116" s="2"/>
      <c r="J116" s="3" t="s">
        <v>173</v>
      </c>
      <c r="K116" s="21" t="str">
        <f t="shared" si="6"/>
        <v>NITI</v>
      </c>
      <c r="L116" s="3" t="s">
        <v>173</v>
      </c>
      <c r="M116" s="20" t="str">
        <f t="shared" si="7"/>
        <v>NITI</v>
      </c>
      <c r="N116" s="8" t="str">
        <f t="shared" si="4"/>
        <v>NITI</v>
      </c>
      <c r="O116" s="2"/>
      <c r="P116" s="3">
        <v>26700000</v>
      </c>
      <c r="Q116" s="3">
        <v>9430000</v>
      </c>
      <c r="R116" s="3">
        <v>12.5</v>
      </c>
      <c r="S116" s="3">
        <v>1.4</v>
      </c>
      <c r="T116" s="3" t="s">
        <v>183</v>
      </c>
      <c r="U116" s="3" t="s">
        <v>173</v>
      </c>
      <c r="V116" s="2"/>
      <c r="W116" s="3" t="s">
        <v>173</v>
      </c>
      <c r="X116" s="2"/>
      <c r="Y116" s="3" t="s">
        <v>171</v>
      </c>
      <c r="Z116" s="3" t="s">
        <v>173</v>
      </c>
      <c r="AA116" s="3" t="s">
        <v>173</v>
      </c>
    </row>
    <row r="117" spans="1:27" ht="13.9" customHeight="1">
      <c r="A117" s="2" t="s">
        <v>416</v>
      </c>
      <c r="B117" s="2" t="s">
        <v>417</v>
      </c>
      <c r="C117" s="3" t="s">
        <v>170</v>
      </c>
      <c r="D117" s="3" t="s">
        <v>170</v>
      </c>
      <c r="E117" s="3" t="s">
        <v>170</v>
      </c>
      <c r="F117" s="3" t="s">
        <v>170</v>
      </c>
      <c r="G117" s="3">
        <v>21900</v>
      </c>
      <c r="H117" s="17">
        <f t="shared" si="5"/>
        <v>22000</v>
      </c>
      <c r="I117" s="3" t="s">
        <v>194</v>
      </c>
      <c r="J117" s="3">
        <v>730000</v>
      </c>
      <c r="K117" s="21">
        <f t="shared" si="6"/>
        <v>730000</v>
      </c>
      <c r="L117" s="3">
        <v>127000000</v>
      </c>
      <c r="M117" s="20">
        <f t="shared" si="7"/>
        <v>130000000</v>
      </c>
      <c r="N117" s="8">
        <f t="shared" si="4"/>
        <v>5909.090909090909</v>
      </c>
      <c r="O117" s="3" t="s">
        <v>182</v>
      </c>
      <c r="P117" s="3">
        <v>162000000</v>
      </c>
      <c r="Q117" s="3">
        <v>173000000</v>
      </c>
      <c r="R117" s="3">
        <v>12.5</v>
      </c>
      <c r="S117" s="3">
        <v>2.4</v>
      </c>
      <c r="T117" s="3" t="s">
        <v>183</v>
      </c>
      <c r="U117" s="3" t="s">
        <v>173</v>
      </c>
      <c r="V117" s="2"/>
      <c r="W117" s="3">
        <v>5</v>
      </c>
      <c r="X117" s="3" t="s">
        <v>184</v>
      </c>
      <c r="Y117" s="3" t="s">
        <v>171</v>
      </c>
      <c r="Z117" s="3" t="s">
        <v>173</v>
      </c>
      <c r="AA117" s="3">
        <v>21900</v>
      </c>
    </row>
    <row r="118" spans="1:27" ht="13.9" customHeight="1">
      <c r="A118" s="2" t="s">
        <v>418</v>
      </c>
      <c r="B118" s="2" t="s">
        <v>419</v>
      </c>
      <c r="C118" s="3" t="s">
        <v>171</v>
      </c>
      <c r="D118" s="3" t="s">
        <v>171</v>
      </c>
      <c r="E118" s="4" t="s">
        <v>178</v>
      </c>
      <c r="F118" s="4" t="s">
        <v>178</v>
      </c>
      <c r="G118" s="3" t="s">
        <v>173</v>
      </c>
      <c r="H118" s="17" t="str">
        <f t="shared" si="5"/>
        <v>NITI</v>
      </c>
      <c r="I118" s="2"/>
      <c r="J118" s="3" t="s">
        <v>173</v>
      </c>
      <c r="K118" s="21" t="str">
        <f t="shared" si="6"/>
        <v>NITI, NV</v>
      </c>
      <c r="L118" s="3" t="s">
        <v>173</v>
      </c>
      <c r="M118" s="20" t="str">
        <f t="shared" si="7"/>
        <v>NITI, NV</v>
      </c>
      <c r="N118" s="8" t="str">
        <f t="shared" si="4"/>
        <v>NITI, NV</v>
      </c>
      <c r="O118" s="2"/>
      <c r="P118" s="3">
        <v>139</v>
      </c>
      <c r="Q118" s="3">
        <v>37.4</v>
      </c>
      <c r="R118" s="3">
        <v>12.5</v>
      </c>
      <c r="S118" s="3" t="s">
        <v>173</v>
      </c>
      <c r="T118" s="2"/>
      <c r="U118" s="3" t="s">
        <v>173</v>
      </c>
      <c r="V118" s="2"/>
      <c r="W118" s="3" t="s">
        <v>173</v>
      </c>
      <c r="X118" s="2"/>
      <c r="Y118" s="3" t="s">
        <v>171</v>
      </c>
      <c r="Z118" s="3" t="s">
        <v>173</v>
      </c>
      <c r="AA118" s="3" t="s">
        <v>173</v>
      </c>
    </row>
    <row r="119" spans="1:27" ht="13.9" customHeight="1">
      <c r="A119" s="2" t="s">
        <v>420</v>
      </c>
      <c r="B119" s="2" t="s">
        <v>421</v>
      </c>
      <c r="C119" s="3" t="s">
        <v>170</v>
      </c>
      <c r="D119" s="3" t="s">
        <v>170</v>
      </c>
      <c r="E119" s="3" t="s">
        <v>170</v>
      </c>
      <c r="F119" s="3" t="s">
        <v>170</v>
      </c>
      <c r="G119" s="3">
        <v>131000</v>
      </c>
      <c r="H119" s="17">
        <f t="shared" si="5"/>
        <v>130000</v>
      </c>
      <c r="I119" s="3" t="s">
        <v>194</v>
      </c>
      <c r="J119" s="3">
        <v>4380000</v>
      </c>
      <c r="K119" s="21">
        <f t="shared" si="6"/>
        <v>4400000</v>
      </c>
      <c r="L119" s="3">
        <v>798000000</v>
      </c>
      <c r="M119" s="20">
        <f t="shared" si="7"/>
        <v>800000000</v>
      </c>
      <c r="N119" s="8">
        <f t="shared" si="4"/>
        <v>6153.8461538461543</v>
      </c>
      <c r="O119" s="3" t="s">
        <v>182</v>
      </c>
      <c r="P119" s="3">
        <v>73100000</v>
      </c>
      <c r="Q119" s="3">
        <v>29800000</v>
      </c>
      <c r="R119" s="3">
        <v>12.5</v>
      </c>
      <c r="S119" s="3">
        <v>1.7</v>
      </c>
      <c r="T119" s="3" t="s">
        <v>183</v>
      </c>
      <c r="U119" s="3" t="s">
        <v>173</v>
      </c>
      <c r="V119" s="2"/>
      <c r="W119" s="3">
        <v>30</v>
      </c>
      <c r="X119" s="3" t="s">
        <v>207</v>
      </c>
      <c r="Y119" s="3" t="s">
        <v>171</v>
      </c>
      <c r="Z119" s="3" t="s">
        <v>173</v>
      </c>
      <c r="AA119" s="3">
        <v>131000</v>
      </c>
    </row>
    <row r="120" spans="1:27" ht="13.9" customHeight="1">
      <c r="A120" s="2" t="s">
        <v>422</v>
      </c>
      <c r="B120" s="2" t="s">
        <v>423</v>
      </c>
      <c r="C120" s="3" t="s">
        <v>170</v>
      </c>
      <c r="D120" s="3" t="s">
        <v>171</v>
      </c>
      <c r="E120" s="4" t="s">
        <v>172</v>
      </c>
      <c r="F120" s="4" t="s">
        <v>172</v>
      </c>
      <c r="G120" s="3" t="s">
        <v>173</v>
      </c>
      <c r="H120" s="17" t="str">
        <f t="shared" si="5"/>
        <v>NITI</v>
      </c>
      <c r="I120" s="2"/>
      <c r="J120" s="3" t="s">
        <v>173</v>
      </c>
      <c r="K120" s="21" t="str">
        <f t="shared" si="6"/>
        <v>NITI</v>
      </c>
      <c r="L120" s="3" t="s">
        <v>173</v>
      </c>
      <c r="M120" s="20" t="str">
        <f t="shared" si="7"/>
        <v>NITI</v>
      </c>
      <c r="N120" s="8" t="str">
        <f t="shared" si="4"/>
        <v>NITI</v>
      </c>
      <c r="O120" s="2"/>
      <c r="P120" s="3">
        <v>152000</v>
      </c>
      <c r="Q120" s="3">
        <v>155000</v>
      </c>
      <c r="R120" s="3">
        <v>12.5</v>
      </c>
      <c r="S120" s="3" t="s">
        <v>173</v>
      </c>
      <c r="T120" s="2"/>
      <c r="U120" s="3" t="s">
        <v>173</v>
      </c>
      <c r="V120" s="2"/>
      <c r="W120" s="3" t="s">
        <v>173</v>
      </c>
      <c r="X120" s="2"/>
      <c r="Y120" s="3" t="s">
        <v>171</v>
      </c>
      <c r="Z120" s="3" t="s">
        <v>173</v>
      </c>
      <c r="AA120" s="3" t="s">
        <v>173</v>
      </c>
    </row>
    <row r="121" spans="1:27" ht="13.9" customHeight="1">
      <c r="A121" s="2" t="s">
        <v>424</v>
      </c>
      <c r="B121" s="2" t="s">
        <v>425</v>
      </c>
      <c r="C121" s="3" t="s">
        <v>171</v>
      </c>
      <c r="D121" s="3" t="s">
        <v>170</v>
      </c>
      <c r="E121" s="4" t="s">
        <v>178</v>
      </c>
      <c r="F121" s="4" t="s">
        <v>178</v>
      </c>
      <c r="G121" s="3">
        <v>215</v>
      </c>
      <c r="H121" s="17">
        <f t="shared" si="5"/>
        <v>220</v>
      </c>
      <c r="I121" s="2"/>
      <c r="J121" s="3" t="s">
        <v>173</v>
      </c>
      <c r="K121" s="21" t="str">
        <f t="shared" si="6"/>
        <v>NV</v>
      </c>
      <c r="L121" s="3" t="s">
        <v>173</v>
      </c>
      <c r="M121" s="20" t="str">
        <f t="shared" si="7"/>
        <v>NV</v>
      </c>
      <c r="N121" s="8" t="str">
        <f t="shared" si="4"/>
        <v>NV</v>
      </c>
      <c r="O121" s="2"/>
      <c r="P121" s="3">
        <v>48100</v>
      </c>
      <c r="Q121" s="3">
        <v>3590</v>
      </c>
      <c r="R121" s="3">
        <v>12.5</v>
      </c>
      <c r="S121" s="3" t="s">
        <v>173</v>
      </c>
      <c r="T121" s="2"/>
      <c r="U121" s="3">
        <v>5.7000000000000001E-8</v>
      </c>
      <c r="V121" s="3" t="s">
        <v>199</v>
      </c>
      <c r="W121" s="3" t="s">
        <v>173</v>
      </c>
      <c r="X121" s="2"/>
      <c r="Y121" s="3" t="s">
        <v>171</v>
      </c>
      <c r="Z121" s="3">
        <v>215</v>
      </c>
      <c r="AA121" s="3" t="s">
        <v>173</v>
      </c>
    </row>
    <row r="122" spans="1:27" ht="13.9" customHeight="1">
      <c r="A122" s="2" t="s">
        <v>426</v>
      </c>
      <c r="B122" s="2" t="s">
        <v>427</v>
      </c>
      <c r="C122" s="3" t="s">
        <v>171</v>
      </c>
      <c r="D122" s="3" t="s">
        <v>171</v>
      </c>
      <c r="E122" s="4" t="s">
        <v>178</v>
      </c>
      <c r="F122" s="4" t="s">
        <v>178</v>
      </c>
      <c r="G122" s="3" t="s">
        <v>173</v>
      </c>
      <c r="H122" s="17" t="str">
        <f t="shared" si="5"/>
        <v>NITI</v>
      </c>
      <c r="I122" s="2"/>
      <c r="J122" s="3" t="s">
        <v>173</v>
      </c>
      <c r="K122" s="21" t="str">
        <f t="shared" si="6"/>
        <v>NITI, NV</v>
      </c>
      <c r="L122" s="3" t="s">
        <v>173</v>
      </c>
      <c r="M122" s="20" t="str">
        <f t="shared" si="7"/>
        <v>NITI, NV</v>
      </c>
      <c r="N122" s="8" t="str">
        <f t="shared" si="4"/>
        <v>NITI, NV</v>
      </c>
      <c r="O122" s="2"/>
      <c r="P122" s="3">
        <v>61200</v>
      </c>
      <c r="Q122" s="3">
        <v>28.1</v>
      </c>
      <c r="R122" s="3">
        <v>12.5</v>
      </c>
      <c r="S122" s="3">
        <v>0.5</v>
      </c>
      <c r="T122" s="3" t="s">
        <v>174</v>
      </c>
      <c r="U122" s="3" t="s">
        <v>173</v>
      </c>
      <c r="V122" s="2"/>
      <c r="W122" s="3" t="s">
        <v>173</v>
      </c>
      <c r="X122" s="2"/>
      <c r="Y122" s="3" t="s">
        <v>171</v>
      </c>
      <c r="Z122" s="3" t="s">
        <v>173</v>
      </c>
      <c r="AA122" s="3" t="s">
        <v>173</v>
      </c>
    </row>
    <row r="123" spans="1:27" ht="13.9" customHeight="1">
      <c r="A123" s="2" t="s">
        <v>428</v>
      </c>
      <c r="B123" s="2" t="s">
        <v>429</v>
      </c>
      <c r="C123" s="3" t="s">
        <v>170</v>
      </c>
      <c r="D123" s="3" t="s">
        <v>171</v>
      </c>
      <c r="E123" s="4" t="s">
        <v>172</v>
      </c>
      <c r="F123" s="4" t="s">
        <v>172</v>
      </c>
      <c r="G123" s="3" t="s">
        <v>173</v>
      </c>
      <c r="H123" s="17" t="str">
        <f t="shared" si="5"/>
        <v>NITI</v>
      </c>
      <c r="I123" s="2"/>
      <c r="J123" s="3" t="s">
        <v>173</v>
      </c>
      <c r="K123" s="21" t="str">
        <f t="shared" si="6"/>
        <v>NITI</v>
      </c>
      <c r="L123" s="3" t="s">
        <v>173</v>
      </c>
      <c r="M123" s="20" t="str">
        <f t="shared" si="7"/>
        <v>NITI</v>
      </c>
      <c r="N123" s="8" t="str">
        <f t="shared" si="4"/>
        <v>NITI</v>
      </c>
      <c r="O123" s="2"/>
      <c r="P123" s="3">
        <v>7680000</v>
      </c>
      <c r="Q123" s="3">
        <v>3340000</v>
      </c>
      <c r="R123" s="3">
        <v>12.5</v>
      </c>
      <c r="S123" s="3">
        <v>0.8</v>
      </c>
      <c r="T123" s="3" t="s">
        <v>183</v>
      </c>
      <c r="U123" s="3" t="s">
        <v>173</v>
      </c>
      <c r="V123" s="2"/>
      <c r="W123" s="3" t="s">
        <v>173</v>
      </c>
      <c r="X123" s="2"/>
      <c r="Y123" s="3" t="s">
        <v>171</v>
      </c>
      <c r="Z123" s="3" t="s">
        <v>173</v>
      </c>
      <c r="AA123" s="3" t="s">
        <v>173</v>
      </c>
    </row>
    <row r="124" spans="1:27" ht="13.9" customHeight="1">
      <c r="A124" s="2" t="s">
        <v>430</v>
      </c>
      <c r="B124" s="2" t="s">
        <v>431</v>
      </c>
      <c r="C124" s="3" t="s">
        <v>170</v>
      </c>
      <c r="D124" s="3" t="s">
        <v>171</v>
      </c>
      <c r="E124" s="4" t="s">
        <v>172</v>
      </c>
      <c r="F124" s="4" t="s">
        <v>172</v>
      </c>
      <c r="G124" s="3" t="s">
        <v>173</v>
      </c>
      <c r="H124" s="17" t="str">
        <f t="shared" si="5"/>
        <v>NITI</v>
      </c>
      <c r="I124" s="2"/>
      <c r="J124" s="3" t="s">
        <v>173</v>
      </c>
      <c r="K124" s="21" t="str">
        <f t="shared" si="6"/>
        <v>NITI</v>
      </c>
      <c r="L124" s="3" t="s">
        <v>173</v>
      </c>
      <c r="M124" s="20" t="str">
        <f t="shared" si="7"/>
        <v>NITI</v>
      </c>
      <c r="N124" s="8" t="str">
        <f t="shared" si="4"/>
        <v>NITI</v>
      </c>
      <c r="O124" s="2"/>
      <c r="P124" s="3">
        <v>12600000</v>
      </c>
      <c r="Q124" s="3">
        <v>4640000</v>
      </c>
      <c r="R124" s="3">
        <v>12.5</v>
      </c>
      <c r="S124" s="3">
        <v>0.8</v>
      </c>
      <c r="T124" s="3" t="s">
        <v>174</v>
      </c>
      <c r="U124" s="3" t="s">
        <v>173</v>
      </c>
      <c r="V124" s="2"/>
      <c r="W124" s="3" t="s">
        <v>173</v>
      </c>
      <c r="X124" s="2"/>
      <c r="Y124" s="3" t="s">
        <v>171</v>
      </c>
      <c r="Z124" s="3" t="s">
        <v>173</v>
      </c>
      <c r="AA124" s="3" t="s">
        <v>173</v>
      </c>
    </row>
    <row r="125" spans="1:27" ht="13.9" customHeight="1">
      <c r="A125" s="2" t="s">
        <v>432</v>
      </c>
      <c r="B125" s="2" t="s">
        <v>433</v>
      </c>
      <c r="C125" s="3" t="s">
        <v>170</v>
      </c>
      <c r="D125" s="3" t="s">
        <v>171</v>
      </c>
      <c r="E125" s="4" t="s">
        <v>172</v>
      </c>
      <c r="F125" s="4" t="s">
        <v>172</v>
      </c>
      <c r="G125" s="3" t="s">
        <v>173</v>
      </c>
      <c r="H125" s="17" t="str">
        <f t="shared" si="5"/>
        <v>NITI</v>
      </c>
      <c r="I125" s="2"/>
      <c r="J125" s="3" t="s">
        <v>173</v>
      </c>
      <c r="K125" s="21" t="str">
        <f t="shared" si="6"/>
        <v>NITI</v>
      </c>
      <c r="L125" s="3" t="s">
        <v>173</v>
      </c>
      <c r="M125" s="20" t="str">
        <f t="shared" si="7"/>
        <v>NITI</v>
      </c>
      <c r="N125" s="8" t="str">
        <f t="shared" si="4"/>
        <v>NITI</v>
      </c>
      <c r="O125" s="2"/>
      <c r="P125" s="3">
        <v>15900000</v>
      </c>
      <c r="Q125" s="3">
        <v>5810000</v>
      </c>
      <c r="R125" s="3">
        <v>12.5</v>
      </c>
      <c r="S125" s="3">
        <v>0.7</v>
      </c>
      <c r="T125" s="3" t="s">
        <v>183</v>
      </c>
      <c r="U125" s="3" t="s">
        <v>173</v>
      </c>
      <c r="V125" s="2"/>
      <c r="W125" s="3" t="s">
        <v>173</v>
      </c>
      <c r="X125" s="2"/>
      <c r="Y125" s="3" t="s">
        <v>171</v>
      </c>
      <c r="Z125" s="3" t="s">
        <v>173</v>
      </c>
      <c r="AA125" s="3" t="s">
        <v>173</v>
      </c>
    </row>
    <row r="126" spans="1:27" ht="13.9" customHeight="1">
      <c r="A126" s="2" t="s">
        <v>434</v>
      </c>
      <c r="B126" s="2" t="s">
        <v>435</v>
      </c>
      <c r="C126" s="3" t="s">
        <v>171</v>
      </c>
      <c r="D126" s="3" t="s">
        <v>171</v>
      </c>
      <c r="E126" s="4" t="s">
        <v>178</v>
      </c>
      <c r="F126" s="4" t="s">
        <v>178</v>
      </c>
      <c r="G126" s="3" t="s">
        <v>173</v>
      </c>
      <c r="H126" s="17" t="str">
        <f t="shared" si="5"/>
        <v>NITI</v>
      </c>
      <c r="I126" s="2"/>
      <c r="J126" s="3" t="s">
        <v>173</v>
      </c>
      <c r="K126" s="21" t="str">
        <f t="shared" si="6"/>
        <v>NITI, NV</v>
      </c>
      <c r="L126" s="3" t="s">
        <v>173</v>
      </c>
      <c r="M126" s="20" t="str">
        <f t="shared" si="7"/>
        <v>NITI, NV</v>
      </c>
      <c r="N126" s="8" t="str">
        <f t="shared" si="4"/>
        <v>NITI, NV</v>
      </c>
      <c r="O126" s="2"/>
      <c r="P126" s="3">
        <v>128</v>
      </c>
      <c r="Q126" s="3">
        <v>7.41</v>
      </c>
      <c r="R126" s="3">
        <v>12.5</v>
      </c>
      <c r="S126" s="3" t="s">
        <v>173</v>
      </c>
      <c r="T126" s="2"/>
      <c r="U126" s="3" t="s">
        <v>173</v>
      </c>
      <c r="V126" s="2"/>
      <c r="W126" s="3" t="s">
        <v>173</v>
      </c>
      <c r="X126" s="2"/>
      <c r="Y126" s="3" t="s">
        <v>171</v>
      </c>
      <c r="Z126" s="3" t="s">
        <v>173</v>
      </c>
      <c r="AA126" s="3" t="s">
        <v>173</v>
      </c>
    </row>
    <row r="127" spans="1:27" ht="13.9" customHeight="1">
      <c r="A127" s="2" t="s">
        <v>436</v>
      </c>
      <c r="B127" s="2" t="s">
        <v>437</v>
      </c>
      <c r="C127" s="3" t="s">
        <v>171</v>
      </c>
      <c r="D127" s="3" t="s">
        <v>171</v>
      </c>
      <c r="E127" s="4" t="s">
        <v>178</v>
      </c>
      <c r="F127" s="4" t="s">
        <v>178</v>
      </c>
      <c r="G127" s="3" t="s">
        <v>173</v>
      </c>
      <c r="H127" s="17" t="str">
        <f t="shared" si="5"/>
        <v>NITI</v>
      </c>
      <c r="I127" s="2"/>
      <c r="J127" s="3" t="s">
        <v>173</v>
      </c>
      <c r="K127" s="21" t="str">
        <f t="shared" si="6"/>
        <v>NITI, NV</v>
      </c>
      <c r="L127" s="3" t="s">
        <v>173</v>
      </c>
      <c r="M127" s="20" t="str">
        <f t="shared" si="7"/>
        <v>NITI, NV</v>
      </c>
      <c r="N127" s="8" t="str">
        <f t="shared" si="4"/>
        <v>NITI, NV</v>
      </c>
      <c r="O127" s="2"/>
      <c r="P127" s="3">
        <v>0.74199999999999999</v>
      </c>
      <c r="Q127" s="3">
        <v>1.47</v>
      </c>
      <c r="R127" s="3">
        <v>12.5</v>
      </c>
      <c r="S127" s="3" t="s">
        <v>173</v>
      </c>
      <c r="T127" s="2"/>
      <c r="U127" s="3" t="s">
        <v>173</v>
      </c>
      <c r="V127" s="2"/>
      <c r="W127" s="3" t="s">
        <v>173</v>
      </c>
      <c r="X127" s="2"/>
      <c r="Y127" s="3" t="s">
        <v>171</v>
      </c>
      <c r="Z127" s="3" t="s">
        <v>173</v>
      </c>
      <c r="AA127" s="3" t="s">
        <v>173</v>
      </c>
    </row>
    <row r="128" spans="1:27" ht="13.9" customHeight="1">
      <c r="A128" s="2" t="s">
        <v>438</v>
      </c>
      <c r="B128" s="2" t="s">
        <v>439</v>
      </c>
      <c r="C128" s="3" t="s">
        <v>171</v>
      </c>
      <c r="D128" s="3" t="s">
        <v>170</v>
      </c>
      <c r="E128" s="4" t="s">
        <v>178</v>
      </c>
      <c r="F128" s="4" t="s">
        <v>178</v>
      </c>
      <c r="G128" s="3">
        <v>6.8100000000000001E-3</v>
      </c>
      <c r="H128" s="17">
        <f t="shared" si="5"/>
        <v>6.7999999999999996E-3</v>
      </c>
      <c r="I128" s="2"/>
      <c r="J128" s="3" t="s">
        <v>173</v>
      </c>
      <c r="K128" s="21" t="str">
        <f t="shared" si="6"/>
        <v>NV</v>
      </c>
      <c r="L128" s="3" t="s">
        <v>173</v>
      </c>
      <c r="M128" s="20" t="str">
        <f t="shared" si="7"/>
        <v>NV</v>
      </c>
      <c r="N128" s="8" t="str">
        <f t="shared" si="4"/>
        <v>NV</v>
      </c>
      <c r="O128" s="2"/>
      <c r="P128" s="3">
        <v>0</v>
      </c>
      <c r="Q128" s="3" t="s">
        <v>173</v>
      </c>
      <c r="R128" s="3">
        <v>12.5</v>
      </c>
      <c r="S128" s="3" t="s">
        <v>173</v>
      </c>
      <c r="T128" s="2"/>
      <c r="U128" s="3">
        <v>1.8E-3</v>
      </c>
      <c r="V128" s="3" t="s">
        <v>184</v>
      </c>
      <c r="W128" s="3">
        <v>1.0000000000000001E-5</v>
      </c>
      <c r="X128" s="3" t="s">
        <v>269</v>
      </c>
      <c r="Y128" s="3" t="s">
        <v>171</v>
      </c>
      <c r="Z128" s="3">
        <v>6.8100000000000001E-3</v>
      </c>
      <c r="AA128" s="3">
        <v>4.3799999999999999E-2</v>
      </c>
    </row>
    <row r="129" spans="1:27" ht="13.9" customHeight="1">
      <c r="A129" s="2" t="s">
        <v>440</v>
      </c>
      <c r="B129" s="2" t="s">
        <v>439</v>
      </c>
      <c r="C129" s="3" t="s">
        <v>171</v>
      </c>
      <c r="D129" s="3" t="s">
        <v>170</v>
      </c>
      <c r="E129" s="4" t="s">
        <v>178</v>
      </c>
      <c r="F129" s="4" t="s">
        <v>178</v>
      </c>
      <c r="G129" s="3">
        <v>6.8100000000000001E-3</v>
      </c>
      <c r="H129" s="17">
        <f t="shared" si="5"/>
        <v>6.7999999999999996E-3</v>
      </c>
      <c r="I129" s="2"/>
      <c r="J129" s="3" t="s">
        <v>173</v>
      </c>
      <c r="K129" s="21" t="str">
        <f t="shared" si="6"/>
        <v>NV</v>
      </c>
      <c r="L129" s="3" t="s">
        <v>173</v>
      </c>
      <c r="M129" s="20" t="str">
        <f t="shared" si="7"/>
        <v>NV</v>
      </c>
      <c r="N129" s="8" t="str">
        <f t="shared" si="4"/>
        <v>NV</v>
      </c>
      <c r="O129" s="2"/>
      <c r="P129" s="3">
        <v>0</v>
      </c>
      <c r="Q129" s="3" t="s">
        <v>173</v>
      </c>
      <c r="R129" s="3">
        <v>12.5</v>
      </c>
      <c r="S129" s="3" t="s">
        <v>173</v>
      </c>
      <c r="T129" s="2"/>
      <c r="U129" s="3">
        <v>1.8E-3</v>
      </c>
      <c r="V129" s="3" t="s">
        <v>184</v>
      </c>
      <c r="W129" s="3">
        <v>1.0000000000000001E-5</v>
      </c>
      <c r="X129" s="3" t="s">
        <v>269</v>
      </c>
      <c r="Y129" s="3" t="s">
        <v>171</v>
      </c>
      <c r="Z129" s="3">
        <v>6.8100000000000001E-3</v>
      </c>
      <c r="AA129" s="3">
        <v>4.3799999999999999E-2</v>
      </c>
    </row>
    <row r="130" spans="1:27" ht="13.9" customHeight="1">
      <c r="A130" s="2" t="s">
        <v>441</v>
      </c>
      <c r="B130" s="2" t="s">
        <v>442</v>
      </c>
      <c r="C130" s="3" t="s">
        <v>228</v>
      </c>
      <c r="D130" s="3" t="s">
        <v>170</v>
      </c>
      <c r="E130" s="4" t="s">
        <v>178</v>
      </c>
      <c r="F130" s="4" t="s">
        <v>178</v>
      </c>
      <c r="G130" s="3">
        <v>39.4</v>
      </c>
      <c r="H130" s="17">
        <f t="shared" si="5"/>
        <v>39</v>
      </c>
      <c r="I130" s="2"/>
      <c r="J130" s="3" t="s">
        <v>173</v>
      </c>
      <c r="K130" s="21" t="str">
        <f t="shared" si="6"/>
        <v>NV</v>
      </c>
      <c r="L130" s="3" t="s">
        <v>173</v>
      </c>
      <c r="M130" s="20" t="str">
        <f t="shared" si="7"/>
        <v>NV</v>
      </c>
      <c r="N130" s="8" t="str">
        <f t="shared" si="4"/>
        <v>NV</v>
      </c>
      <c r="O130" s="2"/>
      <c r="P130" s="3" t="s">
        <v>173</v>
      </c>
      <c r="Q130" s="3" t="s">
        <v>173</v>
      </c>
      <c r="R130" s="3">
        <v>12.5</v>
      </c>
      <c r="S130" s="3" t="s">
        <v>173</v>
      </c>
      <c r="T130" s="2"/>
      <c r="U130" s="3" t="s">
        <v>173</v>
      </c>
      <c r="V130" s="2"/>
      <c r="W130" s="3">
        <v>8.9999999999999993E-3</v>
      </c>
      <c r="X130" s="3" t="s">
        <v>199</v>
      </c>
      <c r="Y130" s="3" t="s">
        <v>171</v>
      </c>
      <c r="Z130" s="3" t="s">
        <v>173</v>
      </c>
      <c r="AA130" s="3">
        <v>39.4</v>
      </c>
    </row>
    <row r="131" spans="1:27" ht="13.9" customHeight="1">
      <c r="A131" s="2" t="s">
        <v>443</v>
      </c>
      <c r="B131" s="2" t="s">
        <v>444</v>
      </c>
      <c r="C131" s="3" t="s">
        <v>171</v>
      </c>
      <c r="D131" s="3" t="s">
        <v>170</v>
      </c>
      <c r="E131" s="4" t="s">
        <v>178</v>
      </c>
      <c r="F131" s="4" t="s">
        <v>178</v>
      </c>
      <c r="G131" s="3">
        <v>9.64</v>
      </c>
      <c r="H131" s="17">
        <f t="shared" si="5"/>
        <v>9.6</v>
      </c>
      <c r="I131" s="2"/>
      <c r="J131" s="3" t="s">
        <v>173</v>
      </c>
      <c r="K131" s="21" t="str">
        <f t="shared" si="6"/>
        <v>NV</v>
      </c>
      <c r="L131" s="3" t="s">
        <v>173</v>
      </c>
      <c r="M131" s="20" t="str">
        <f t="shared" si="7"/>
        <v>NV</v>
      </c>
      <c r="N131" s="8" t="str">
        <f t="shared" si="4"/>
        <v>NV</v>
      </c>
      <c r="O131" s="2"/>
      <c r="P131" s="3">
        <v>9740</v>
      </c>
      <c r="Q131" s="3">
        <v>238000</v>
      </c>
      <c r="R131" s="3">
        <v>12.5</v>
      </c>
      <c r="S131" s="3">
        <v>0.3</v>
      </c>
      <c r="T131" s="3" t="s">
        <v>174</v>
      </c>
      <c r="U131" s="3" t="s">
        <v>173</v>
      </c>
      <c r="V131" s="2"/>
      <c r="W131" s="3">
        <v>2.2000000000000001E-3</v>
      </c>
      <c r="X131" s="3" t="s">
        <v>199</v>
      </c>
      <c r="Y131" s="3" t="s">
        <v>171</v>
      </c>
      <c r="Z131" s="3" t="s">
        <v>173</v>
      </c>
      <c r="AA131" s="3">
        <v>9.64</v>
      </c>
    </row>
    <row r="132" spans="1:27" ht="13.9" customHeight="1">
      <c r="A132" s="2" t="s">
        <v>445</v>
      </c>
      <c r="B132" s="2" t="s">
        <v>446</v>
      </c>
      <c r="C132" s="3" t="s">
        <v>171</v>
      </c>
      <c r="D132" s="3" t="s">
        <v>170</v>
      </c>
      <c r="E132" s="4" t="s">
        <v>178</v>
      </c>
      <c r="F132" s="4" t="s">
        <v>178</v>
      </c>
      <c r="G132" s="3">
        <v>0.28499999999999998</v>
      </c>
      <c r="H132" s="17">
        <f t="shared" si="5"/>
        <v>0.28999999999999998</v>
      </c>
      <c r="I132" s="2"/>
      <c r="J132" s="3" t="s">
        <v>173</v>
      </c>
      <c r="K132" s="21" t="str">
        <f t="shared" si="6"/>
        <v>NV</v>
      </c>
      <c r="L132" s="3" t="s">
        <v>173</v>
      </c>
      <c r="M132" s="20" t="str">
        <f t="shared" si="7"/>
        <v>NV</v>
      </c>
      <c r="N132" s="8" t="str">
        <f t="shared" si="4"/>
        <v>NV</v>
      </c>
      <c r="O132" s="2"/>
      <c r="P132" s="3">
        <v>0.28199999999999997</v>
      </c>
      <c r="Q132" s="3">
        <v>0.28199999999999997</v>
      </c>
      <c r="R132" s="3">
        <v>12.5</v>
      </c>
      <c r="S132" s="3" t="s">
        <v>173</v>
      </c>
      <c r="T132" s="2"/>
      <c r="U132" s="3">
        <v>4.3000000000000002E-5</v>
      </c>
      <c r="V132" s="3" t="s">
        <v>199</v>
      </c>
      <c r="W132" s="3" t="s">
        <v>173</v>
      </c>
      <c r="X132" s="2"/>
      <c r="Y132" s="3" t="s">
        <v>171</v>
      </c>
      <c r="Z132" s="3">
        <v>0.28499999999999998</v>
      </c>
      <c r="AA132" s="3" t="s">
        <v>173</v>
      </c>
    </row>
    <row r="133" spans="1:27" ht="13.9" customHeight="1">
      <c r="A133" s="2" t="s">
        <v>447</v>
      </c>
      <c r="B133" s="2" t="s">
        <v>448</v>
      </c>
      <c r="C133" s="3" t="s">
        <v>171</v>
      </c>
      <c r="D133" s="3" t="s">
        <v>170</v>
      </c>
      <c r="E133" s="4" t="s">
        <v>178</v>
      </c>
      <c r="F133" s="4" t="s">
        <v>178</v>
      </c>
      <c r="G133" s="3">
        <v>18.600000000000001</v>
      </c>
      <c r="H133" s="17">
        <f t="shared" si="5"/>
        <v>19</v>
      </c>
      <c r="I133" s="2"/>
      <c r="J133" s="3" t="s">
        <v>173</v>
      </c>
      <c r="K133" s="21" t="str">
        <f t="shared" si="6"/>
        <v>NV</v>
      </c>
      <c r="L133" s="3" t="s">
        <v>173</v>
      </c>
      <c r="M133" s="20" t="str">
        <f t="shared" si="7"/>
        <v>NV</v>
      </c>
      <c r="N133" s="8" t="str">
        <f t="shared" ref="N133:N196" si="8">IF(ISNUMBER(M133)=TRUE, M133/H133, M133)</f>
        <v>NV</v>
      </c>
      <c r="O133" s="2"/>
      <c r="P133" s="3">
        <v>1.45</v>
      </c>
      <c r="Q133" s="3">
        <v>1.46</v>
      </c>
      <c r="R133" s="3">
        <v>12.5</v>
      </c>
      <c r="S133" s="3" t="s">
        <v>173</v>
      </c>
      <c r="T133" s="2"/>
      <c r="U133" s="3">
        <v>6.6000000000000003E-7</v>
      </c>
      <c r="V133" s="3" t="s">
        <v>199</v>
      </c>
      <c r="W133" s="3" t="s">
        <v>173</v>
      </c>
      <c r="X133" s="2"/>
      <c r="Y133" s="3" t="s">
        <v>171</v>
      </c>
      <c r="Z133" s="3">
        <v>18.600000000000001</v>
      </c>
      <c r="AA133" s="3" t="s">
        <v>173</v>
      </c>
    </row>
    <row r="134" spans="1:27" ht="13.9" customHeight="1">
      <c r="A134" s="2" t="s">
        <v>449</v>
      </c>
      <c r="B134" s="2" t="s">
        <v>450</v>
      </c>
      <c r="C134" s="3" t="s">
        <v>171</v>
      </c>
      <c r="D134" s="3" t="s">
        <v>171</v>
      </c>
      <c r="E134" s="4" t="s">
        <v>178</v>
      </c>
      <c r="F134" s="4" t="s">
        <v>178</v>
      </c>
      <c r="G134" s="3" t="s">
        <v>173</v>
      </c>
      <c r="H134" s="17" t="str">
        <f t="shared" ref="H134:H197" si="9">IF(ISNUMBER(G134),ROUND(G134,2-(1+INT(LOG10(G134)))),"NITI")</f>
        <v>NITI</v>
      </c>
      <c r="I134" s="2"/>
      <c r="J134" s="3" t="s">
        <v>173</v>
      </c>
      <c r="K134" s="21" t="str">
        <f t="shared" ref="K134:K197" si="10">IF(ISNUMBER(J134),ROUND(J134,2-(1+INT(LOG10(J134)))),IF(AND(NOT($C134="Yes"),$D134="No"), "NITI, NV",IF(AND($C134="Yes",$D134="No"),"NITI","NV")))</f>
        <v>NITI, NV</v>
      </c>
      <c r="L134" s="3" t="s">
        <v>173</v>
      </c>
      <c r="M134" s="20" t="str">
        <f t="shared" ref="M134:M197" si="11">IF(ISNUMBER(L134),ROUND(L134,2-(1+INT(LOG10(L134)))),IF(AND(NOT($C134="Yes"),$D134="No"), "NITI, NV",IF(AND($C134="Yes",$D134="No"),"NITI","NV")))</f>
        <v>NITI, NV</v>
      </c>
      <c r="N134" s="8" t="str">
        <f t="shared" si="8"/>
        <v>NITI, NV</v>
      </c>
      <c r="O134" s="2"/>
      <c r="P134" s="3">
        <v>14.7</v>
      </c>
      <c r="Q134" s="3">
        <v>14.7</v>
      </c>
      <c r="R134" s="3">
        <v>12.5</v>
      </c>
      <c r="S134" s="3" t="s">
        <v>173</v>
      </c>
      <c r="T134" s="2"/>
      <c r="U134" s="3" t="s">
        <v>173</v>
      </c>
      <c r="V134" s="2"/>
      <c r="W134" s="3" t="s">
        <v>173</v>
      </c>
      <c r="X134" s="2"/>
      <c r="Y134" s="3" t="s">
        <v>171</v>
      </c>
      <c r="Z134" s="3" t="s">
        <v>173</v>
      </c>
      <c r="AA134" s="3" t="s">
        <v>173</v>
      </c>
    </row>
    <row r="135" spans="1:27" ht="13.9" customHeight="1">
      <c r="A135" s="2" t="s">
        <v>451</v>
      </c>
      <c r="B135" s="2" t="s">
        <v>452</v>
      </c>
      <c r="C135" s="3" t="s">
        <v>171</v>
      </c>
      <c r="D135" s="3" t="s">
        <v>171</v>
      </c>
      <c r="E135" s="4" t="s">
        <v>178</v>
      </c>
      <c r="F135" s="4" t="s">
        <v>178</v>
      </c>
      <c r="G135" s="3" t="s">
        <v>173</v>
      </c>
      <c r="H135" s="17" t="str">
        <f t="shared" si="9"/>
        <v>NITI</v>
      </c>
      <c r="I135" s="2"/>
      <c r="J135" s="3" t="s">
        <v>173</v>
      </c>
      <c r="K135" s="21" t="str">
        <f t="shared" si="10"/>
        <v>NITI, NV</v>
      </c>
      <c r="L135" s="3" t="s">
        <v>173</v>
      </c>
      <c r="M135" s="20" t="str">
        <f t="shared" si="11"/>
        <v>NITI, NV</v>
      </c>
      <c r="N135" s="8" t="str">
        <f t="shared" si="8"/>
        <v>NITI, NV</v>
      </c>
      <c r="O135" s="2"/>
      <c r="P135" s="3">
        <v>57.7</v>
      </c>
      <c r="Q135" s="3">
        <v>40.4</v>
      </c>
      <c r="R135" s="3">
        <v>12.5</v>
      </c>
      <c r="S135" s="3" t="s">
        <v>173</v>
      </c>
      <c r="T135" s="2"/>
      <c r="U135" s="3" t="s">
        <v>173</v>
      </c>
      <c r="V135" s="2"/>
      <c r="W135" s="3" t="s">
        <v>173</v>
      </c>
      <c r="X135" s="2"/>
      <c r="Y135" s="3" t="s">
        <v>171</v>
      </c>
      <c r="Z135" s="3" t="s">
        <v>173</v>
      </c>
      <c r="AA135" s="3" t="s">
        <v>173</v>
      </c>
    </row>
    <row r="136" spans="1:27" ht="13.9" customHeight="1">
      <c r="A136" s="2" t="s">
        <v>453</v>
      </c>
      <c r="B136" s="2" t="s">
        <v>454</v>
      </c>
      <c r="C136" s="3" t="s">
        <v>170</v>
      </c>
      <c r="D136" s="3" t="s">
        <v>170</v>
      </c>
      <c r="E136" s="3" t="s">
        <v>170</v>
      </c>
      <c r="F136" s="3" t="s">
        <v>170</v>
      </c>
      <c r="G136" s="3">
        <v>3070</v>
      </c>
      <c r="H136" s="17">
        <f t="shared" si="9"/>
        <v>3100</v>
      </c>
      <c r="I136" s="3" t="s">
        <v>194</v>
      </c>
      <c r="J136" s="3">
        <v>102000</v>
      </c>
      <c r="K136" s="21">
        <f t="shared" si="10"/>
        <v>100000</v>
      </c>
      <c r="L136" s="3">
        <v>8160</v>
      </c>
      <c r="M136" s="20">
        <f t="shared" si="11"/>
        <v>8200</v>
      </c>
      <c r="N136" s="8">
        <f t="shared" si="8"/>
        <v>2.6451612903225805</v>
      </c>
      <c r="O136" s="3" t="s">
        <v>182</v>
      </c>
      <c r="P136" s="3">
        <v>1470000000</v>
      </c>
      <c r="Q136" s="3">
        <v>811000000</v>
      </c>
      <c r="R136" s="3">
        <v>12.5</v>
      </c>
      <c r="S136" s="3">
        <v>1.3</v>
      </c>
      <c r="T136" s="3" t="s">
        <v>183</v>
      </c>
      <c r="U136" s="3" t="s">
        <v>173</v>
      </c>
      <c r="V136" s="2"/>
      <c r="W136" s="3">
        <v>0.7</v>
      </c>
      <c r="X136" s="3" t="s">
        <v>184</v>
      </c>
      <c r="Y136" s="3" t="s">
        <v>171</v>
      </c>
      <c r="Z136" s="3" t="s">
        <v>173</v>
      </c>
      <c r="AA136" s="3">
        <v>3070</v>
      </c>
    </row>
    <row r="137" spans="1:27" ht="13.9" customHeight="1">
      <c r="A137" s="2" t="s">
        <v>455</v>
      </c>
      <c r="B137" s="2" t="s">
        <v>456</v>
      </c>
      <c r="C137" s="3" t="s">
        <v>170</v>
      </c>
      <c r="D137" s="3" t="s">
        <v>170</v>
      </c>
      <c r="E137" s="3" t="s">
        <v>170</v>
      </c>
      <c r="F137" s="3" t="s">
        <v>170</v>
      </c>
      <c r="G137" s="3">
        <v>2.04</v>
      </c>
      <c r="H137" s="17">
        <f t="shared" si="9"/>
        <v>2</v>
      </c>
      <c r="I137" s="3" t="s">
        <v>181</v>
      </c>
      <c r="J137" s="3">
        <v>68.099999999999994</v>
      </c>
      <c r="K137" s="21">
        <f t="shared" si="10"/>
        <v>68</v>
      </c>
      <c r="L137" s="3">
        <v>3.1</v>
      </c>
      <c r="M137" s="20">
        <f t="shared" si="11"/>
        <v>3.1</v>
      </c>
      <c r="N137" s="8">
        <f t="shared" si="8"/>
        <v>1.55</v>
      </c>
      <c r="O137" s="3" t="s">
        <v>329</v>
      </c>
      <c r="P137" s="3">
        <v>951000000</v>
      </c>
      <c r="Q137" s="3">
        <v>524000000</v>
      </c>
      <c r="R137" s="3">
        <v>12.5</v>
      </c>
      <c r="S137" s="3" t="s">
        <v>173</v>
      </c>
      <c r="T137" s="2"/>
      <c r="U137" s="3">
        <v>6.0000000000000002E-6</v>
      </c>
      <c r="V137" s="3" t="s">
        <v>184</v>
      </c>
      <c r="W137" s="3">
        <v>0.1</v>
      </c>
      <c r="X137" s="3" t="s">
        <v>184</v>
      </c>
      <c r="Y137" s="3" t="s">
        <v>171</v>
      </c>
      <c r="Z137" s="3">
        <v>2.04</v>
      </c>
      <c r="AA137" s="3">
        <v>438</v>
      </c>
    </row>
    <row r="138" spans="1:27" ht="13.9" customHeight="1">
      <c r="A138" s="2" t="s">
        <v>457</v>
      </c>
      <c r="B138" s="2" t="s">
        <v>458</v>
      </c>
      <c r="C138" s="3" t="s">
        <v>170</v>
      </c>
      <c r="D138" s="3" t="s">
        <v>170</v>
      </c>
      <c r="E138" s="3" t="s">
        <v>170</v>
      </c>
      <c r="F138" s="3" t="s">
        <v>170</v>
      </c>
      <c r="G138" s="3">
        <v>438</v>
      </c>
      <c r="H138" s="17">
        <f t="shared" si="9"/>
        <v>440</v>
      </c>
      <c r="I138" s="3" t="s">
        <v>194</v>
      </c>
      <c r="J138" s="3">
        <v>14600</v>
      </c>
      <c r="K138" s="21">
        <f t="shared" si="10"/>
        <v>15000</v>
      </c>
      <c r="L138" s="3">
        <v>16.8</v>
      </c>
      <c r="M138" s="20">
        <f t="shared" si="11"/>
        <v>17</v>
      </c>
      <c r="N138" s="8">
        <f t="shared" si="8"/>
        <v>3.8636363636363635E-2</v>
      </c>
      <c r="O138" s="3" t="s">
        <v>182</v>
      </c>
      <c r="P138" s="3">
        <v>30400000000</v>
      </c>
      <c r="Q138" s="3">
        <v>31700000000</v>
      </c>
      <c r="R138" s="3">
        <v>12.5</v>
      </c>
      <c r="S138" s="3">
        <v>12</v>
      </c>
      <c r="T138" s="3" t="s">
        <v>183</v>
      </c>
      <c r="U138" s="3" t="s">
        <v>173</v>
      </c>
      <c r="V138" s="2"/>
      <c r="W138" s="3">
        <v>0.1</v>
      </c>
      <c r="X138" s="3" t="s">
        <v>207</v>
      </c>
      <c r="Y138" s="3" t="s">
        <v>171</v>
      </c>
      <c r="Z138" s="3" t="s">
        <v>173</v>
      </c>
      <c r="AA138" s="3">
        <v>438</v>
      </c>
    </row>
    <row r="139" spans="1:27" ht="13.9" customHeight="1">
      <c r="A139" s="2" t="s">
        <v>459</v>
      </c>
      <c r="B139" s="2" t="s">
        <v>460</v>
      </c>
      <c r="C139" s="3" t="s">
        <v>171</v>
      </c>
      <c r="D139" s="3" t="s">
        <v>171</v>
      </c>
      <c r="E139" s="4" t="s">
        <v>178</v>
      </c>
      <c r="F139" s="4" t="s">
        <v>178</v>
      </c>
      <c r="G139" s="3" t="s">
        <v>173</v>
      </c>
      <c r="H139" s="17" t="str">
        <f t="shared" si="9"/>
        <v>NITI</v>
      </c>
      <c r="I139" s="2"/>
      <c r="J139" s="3" t="s">
        <v>173</v>
      </c>
      <c r="K139" s="21" t="str">
        <f t="shared" si="10"/>
        <v>NITI, NV</v>
      </c>
      <c r="L139" s="3" t="s">
        <v>173</v>
      </c>
      <c r="M139" s="20" t="str">
        <f t="shared" si="11"/>
        <v>NITI, NV</v>
      </c>
      <c r="N139" s="8" t="str">
        <f t="shared" si="8"/>
        <v>NITI, NV</v>
      </c>
      <c r="O139" s="2"/>
      <c r="P139" s="3">
        <v>6.28</v>
      </c>
      <c r="Q139" s="3">
        <v>6.28</v>
      </c>
      <c r="R139" s="3">
        <v>12.5</v>
      </c>
      <c r="S139" s="3" t="s">
        <v>173</v>
      </c>
      <c r="T139" s="2"/>
      <c r="U139" s="3" t="s">
        <v>173</v>
      </c>
      <c r="V139" s="2"/>
      <c r="W139" s="3" t="s">
        <v>173</v>
      </c>
      <c r="X139" s="2"/>
      <c r="Y139" s="3" t="s">
        <v>171</v>
      </c>
      <c r="Z139" s="3" t="s">
        <v>173</v>
      </c>
      <c r="AA139" s="3" t="s">
        <v>173</v>
      </c>
    </row>
    <row r="140" spans="1:27" ht="13.9" customHeight="1">
      <c r="A140" s="2" t="s">
        <v>461</v>
      </c>
      <c r="B140" s="2" t="s">
        <v>462</v>
      </c>
      <c r="C140" s="3" t="s">
        <v>171</v>
      </c>
      <c r="D140" s="3" t="s">
        <v>171</v>
      </c>
      <c r="E140" s="4" t="s">
        <v>178</v>
      </c>
      <c r="F140" s="4" t="s">
        <v>178</v>
      </c>
      <c r="G140" s="3" t="s">
        <v>173</v>
      </c>
      <c r="H140" s="17" t="str">
        <f t="shared" si="9"/>
        <v>NITI</v>
      </c>
      <c r="I140" s="2"/>
      <c r="J140" s="3" t="s">
        <v>173</v>
      </c>
      <c r="K140" s="21" t="str">
        <f t="shared" si="10"/>
        <v>NITI, NV</v>
      </c>
      <c r="L140" s="3" t="s">
        <v>173</v>
      </c>
      <c r="M140" s="20" t="str">
        <f t="shared" si="11"/>
        <v>NITI, NV</v>
      </c>
      <c r="N140" s="8" t="str">
        <f t="shared" si="8"/>
        <v>NITI, NV</v>
      </c>
      <c r="O140" s="2"/>
      <c r="P140" s="3">
        <v>1.9</v>
      </c>
      <c r="Q140" s="3">
        <v>1.92</v>
      </c>
      <c r="R140" s="3">
        <v>12.5</v>
      </c>
      <c r="S140" s="3" t="s">
        <v>173</v>
      </c>
      <c r="T140" s="2"/>
      <c r="U140" s="3" t="s">
        <v>173</v>
      </c>
      <c r="V140" s="2"/>
      <c r="W140" s="3" t="s">
        <v>173</v>
      </c>
      <c r="X140" s="2"/>
      <c r="Y140" s="3" t="s">
        <v>171</v>
      </c>
      <c r="Z140" s="3" t="s">
        <v>173</v>
      </c>
      <c r="AA140" s="3" t="s">
        <v>173</v>
      </c>
    </row>
    <row r="141" spans="1:27" ht="13.9" customHeight="1">
      <c r="A141" s="2" t="s">
        <v>463</v>
      </c>
      <c r="B141" s="2" t="s">
        <v>464</v>
      </c>
      <c r="C141" s="3" t="s">
        <v>228</v>
      </c>
      <c r="D141" s="3" t="s">
        <v>170</v>
      </c>
      <c r="E141" s="4" t="s">
        <v>178</v>
      </c>
      <c r="F141" s="4" t="s">
        <v>178</v>
      </c>
      <c r="G141" s="3">
        <v>3.94</v>
      </c>
      <c r="H141" s="17">
        <f t="shared" si="9"/>
        <v>3.9</v>
      </c>
      <c r="I141" s="2"/>
      <c r="J141" s="3" t="s">
        <v>173</v>
      </c>
      <c r="K141" s="21" t="str">
        <f t="shared" si="10"/>
        <v>NV</v>
      </c>
      <c r="L141" s="3" t="s">
        <v>173</v>
      </c>
      <c r="M141" s="20" t="str">
        <f t="shared" si="11"/>
        <v>NV</v>
      </c>
      <c r="N141" s="8" t="str">
        <f t="shared" si="8"/>
        <v>NV</v>
      </c>
      <c r="O141" s="2"/>
      <c r="P141" s="3" t="s">
        <v>173</v>
      </c>
      <c r="Q141" s="3" t="s">
        <v>173</v>
      </c>
      <c r="R141" s="3">
        <v>12.5</v>
      </c>
      <c r="S141" s="3" t="s">
        <v>173</v>
      </c>
      <c r="T141" s="2"/>
      <c r="U141" s="3" t="s">
        <v>173</v>
      </c>
      <c r="V141" s="2"/>
      <c r="W141" s="3">
        <v>8.9999999999999998E-4</v>
      </c>
      <c r="X141" s="3" t="s">
        <v>184</v>
      </c>
      <c r="Y141" s="3" t="s">
        <v>171</v>
      </c>
      <c r="Z141" s="3" t="s">
        <v>173</v>
      </c>
      <c r="AA141" s="3">
        <v>3.94</v>
      </c>
    </row>
    <row r="142" spans="1:27" ht="13.9" customHeight="1">
      <c r="A142" s="2" t="s">
        <v>465</v>
      </c>
      <c r="B142" s="2" t="s">
        <v>466</v>
      </c>
      <c r="C142" s="3" t="s">
        <v>170</v>
      </c>
      <c r="D142" s="3" t="s">
        <v>171</v>
      </c>
      <c r="E142" s="4" t="s">
        <v>172</v>
      </c>
      <c r="F142" s="4" t="s">
        <v>172</v>
      </c>
      <c r="G142" s="3" t="s">
        <v>173</v>
      </c>
      <c r="H142" s="17" t="str">
        <f t="shared" si="9"/>
        <v>NITI</v>
      </c>
      <c r="I142" s="2"/>
      <c r="J142" s="3" t="s">
        <v>173</v>
      </c>
      <c r="K142" s="21" t="str">
        <f t="shared" si="10"/>
        <v>NITI</v>
      </c>
      <c r="L142" s="3" t="s">
        <v>173</v>
      </c>
      <c r="M142" s="20" t="str">
        <f t="shared" si="11"/>
        <v>NITI</v>
      </c>
      <c r="N142" s="8" t="str">
        <f t="shared" si="8"/>
        <v>NITI</v>
      </c>
      <c r="O142" s="2"/>
      <c r="P142" s="3">
        <v>133000000</v>
      </c>
      <c r="Q142" s="3">
        <v>102000</v>
      </c>
      <c r="R142" s="3">
        <v>12.5</v>
      </c>
      <c r="S142" s="3" t="s">
        <v>173</v>
      </c>
      <c r="T142" s="2"/>
      <c r="U142" s="3" t="s">
        <v>173</v>
      </c>
      <c r="V142" s="2"/>
      <c r="W142" s="3" t="s">
        <v>173</v>
      </c>
      <c r="X142" s="2"/>
      <c r="Y142" s="3" t="s">
        <v>171</v>
      </c>
      <c r="Z142" s="3" t="s">
        <v>173</v>
      </c>
      <c r="AA142" s="3" t="s">
        <v>173</v>
      </c>
    </row>
    <row r="143" spans="1:27" ht="13.9" customHeight="1">
      <c r="A143" s="2" t="s">
        <v>467</v>
      </c>
      <c r="B143" s="2" t="s">
        <v>468</v>
      </c>
      <c r="C143" s="3" t="s">
        <v>171</v>
      </c>
      <c r="D143" s="3" t="s">
        <v>171</v>
      </c>
      <c r="E143" s="4" t="s">
        <v>178</v>
      </c>
      <c r="F143" s="4" t="s">
        <v>178</v>
      </c>
      <c r="G143" s="3" t="s">
        <v>173</v>
      </c>
      <c r="H143" s="17" t="str">
        <f t="shared" si="9"/>
        <v>NITI</v>
      </c>
      <c r="I143" s="2"/>
      <c r="J143" s="3" t="s">
        <v>173</v>
      </c>
      <c r="K143" s="21" t="str">
        <f t="shared" si="10"/>
        <v>NITI, NV</v>
      </c>
      <c r="L143" s="3" t="s">
        <v>173</v>
      </c>
      <c r="M143" s="20" t="str">
        <f t="shared" si="11"/>
        <v>NITI, NV</v>
      </c>
      <c r="N143" s="8" t="str">
        <f t="shared" si="8"/>
        <v>NITI, NV</v>
      </c>
      <c r="O143" s="2"/>
      <c r="P143" s="3">
        <v>1.1100000000000001</v>
      </c>
      <c r="Q143" s="3">
        <v>1.1100000000000001</v>
      </c>
      <c r="R143" s="3">
        <v>12.5</v>
      </c>
      <c r="S143" s="3" t="s">
        <v>173</v>
      </c>
      <c r="T143" s="2"/>
      <c r="U143" s="3" t="s">
        <v>173</v>
      </c>
      <c r="V143" s="2"/>
      <c r="W143" s="3" t="s">
        <v>173</v>
      </c>
      <c r="X143" s="2"/>
      <c r="Y143" s="3" t="s">
        <v>171</v>
      </c>
      <c r="Z143" s="3" t="s">
        <v>173</v>
      </c>
      <c r="AA143" s="3" t="s">
        <v>173</v>
      </c>
    </row>
    <row r="144" spans="1:27" ht="13.9" customHeight="1">
      <c r="A144" s="2" t="s">
        <v>469</v>
      </c>
      <c r="B144" s="2" t="s">
        <v>470</v>
      </c>
      <c r="C144" s="3" t="s">
        <v>171</v>
      </c>
      <c r="D144" s="3" t="s">
        <v>171</v>
      </c>
      <c r="E144" s="4" t="s">
        <v>178</v>
      </c>
      <c r="F144" s="4" t="s">
        <v>178</v>
      </c>
      <c r="G144" s="3" t="s">
        <v>173</v>
      </c>
      <c r="H144" s="17" t="str">
        <f t="shared" si="9"/>
        <v>NITI</v>
      </c>
      <c r="I144" s="2"/>
      <c r="J144" s="3" t="s">
        <v>173</v>
      </c>
      <c r="K144" s="21" t="str">
        <f t="shared" si="10"/>
        <v>NITI, NV</v>
      </c>
      <c r="L144" s="3" t="s">
        <v>173</v>
      </c>
      <c r="M144" s="20" t="str">
        <f t="shared" si="11"/>
        <v>NITI, NV</v>
      </c>
      <c r="N144" s="8" t="str">
        <f t="shared" si="8"/>
        <v>NITI, NV</v>
      </c>
      <c r="O144" s="2"/>
      <c r="P144" s="3">
        <v>30.2</v>
      </c>
      <c r="Q144" s="3">
        <v>3.34</v>
      </c>
      <c r="R144" s="3">
        <v>12.5</v>
      </c>
      <c r="S144" s="3" t="s">
        <v>173</v>
      </c>
      <c r="T144" s="2"/>
      <c r="U144" s="3" t="s">
        <v>173</v>
      </c>
      <c r="V144" s="2"/>
      <c r="W144" s="3" t="s">
        <v>173</v>
      </c>
      <c r="X144" s="2"/>
      <c r="Y144" s="3" t="s">
        <v>171</v>
      </c>
      <c r="Z144" s="3" t="s">
        <v>173</v>
      </c>
      <c r="AA144" s="3" t="s">
        <v>173</v>
      </c>
    </row>
    <row r="145" spans="1:27" ht="13.9" customHeight="1">
      <c r="A145" s="2" t="s">
        <v>471</v>
      </c>
      <c r="B145" s="2" t="s">
        <v>472</v>
      </c>
      <c r="C145" s="3" t="s">
        <v>170</v>
      </c>
      <c r="D145" s="3" t="s">
        <v>171</v>
      </c>
      <c r="E145" s="4" t="s">
        <v>172</v>
      </c>
      <c r="F145" s="4" t="s">
        <v>172</v>
      </c>
      <c r="G145" s="3" t="s">
        <v>173</v>
      </c>
      <c r="H145" s="17" t="str">
        <f t="shared" si="9"/>
        <v>NITI</v>
      </c>
      <c r="I145" s="2"/>
      <c r="J145" s="3" t="s">
        <v>173</v>
      </c>
      <c r="K145" s="21" t="str">
        <f t="shared" si="10"/>
        <v>NITI</v>
      </c>
      <c r="L145" s="3" t="s">
        <v>173</v>
      </c>
      <c r="M145" s="20" t="str">
        <f t="shared" si="11"/>
        <v>NITI</v>
      </c>
      <c r="N145" s="8" t="str">
        <f t="shared" si="8"/>
        <v>NITI</v>
      </c>
      <c r="O145" s="2"/>
      <c r="P145" s="3">
        <v>793</v>
      </c>
      <c r="Q145" s="3">
        <v>111</v>
      </c>
      <c r="R145" s="3">
        <v>12.5</v>
      </c>
      <c r="S145" s="3" t="s">
        <v>173</v>
      </c>
      <c r="T145" s="2"/>
      <c r="U145" s="3" t="s">
        <v>173</v>
      </c>
      <c r="V145" s="2"/>
      <c r="W145" s="3" t="s">
        <v>173</v>
      </c>
      <c r="X145" s="2"/>
      <c r="Y145" s="3" t="s">
        <v>171</v>
      </c>
      <c r="Z145" s="3" t="s">
        <v>173</v>
      </c>
      <c r="AA145" s="3" t="s">
        <v>173</v>
      </c>
    </row>
    <row r="146" spans="1:27" ht="13.9" customHeight="1">
      <c r="A146" s="2" t="s">
        <v>473</v>
      </c>
      <c r="B146" s="2" t="s">
        <v>474</v>
      </c>
      <c r="C146" s="3" t="s">
        <v>170</v>
      </c>
      <c r="D146" s="3" t="s">
        <v>171</v>
      </c>
      <c r="E146" s="4" t="s">
        <v>172</v>
      </c>
      <c r="F146" s="4" t="s">
        <v>172</v>
      </c>
      <c r="G146" s="3" t="s">
        <v>173</v>
      </c>
      <c r="H146" s="17" t="str">
        <f t="shared" si="9"/>
        <v>NITI</v>
      </c>
      <c r="I146" s="2"/>
      <c r="J146" s="3" t="s">
        <v>173</v>
      </c>
      <c r="K146" s="21" t="str">
        <f t="shared" si="10"/>
        <v>NITI</v>
      </c>
      <c r="L146" s="3" t="s">
        <v>173</v>
      </c>
      <c r="M146" s="20" t="str">
        <f t="shared" si="11"/>
        <v>NITI</v>
      </c>
      <c r="N146" s="8" t="str">
        <f t="shared" si="8"/>
        <v>NITI</v>
      </c>
      <c r="O146" s="2"/>
      <c r="P146" s="3">
        <v>1110</v>
      </c>
      <c r="Q146" s="3">
        <v>111</v>
      </c>
      <c r="R146" s="3">
        <v>12.5</v>
      </c>
      <c r="S146" s="3" t="s">
        <v>173</v>
      </c>
      <c r="T146" s="2"/>
      <c r="U146" s="3" t="s">
        <v>173</v>
      </c>
      <c r="V146" s="2"/>
      <c r="W146" s="3" t="s">
        <v>173</v>
      </c>
      <c r="X146" s="2"/>
      <c r="Y146" s="3" t="s">
        <v>171</v>
      </c>
      <c r="Z146" s="3" t="s">
        <v>173</v>
      </c>
      <c r="AA146" s="3" t="s">
        <v>173</v>
      </c>
    </row>
    <row r="147" spans="1:27" ht="13.9" customHeight="1">
      <c r="A147" s="2" t="s">
        <v>475</v>
      </c>
      <c r="B147" s="2" t="s">
        <v>476</v>
      </c>
      <c r="C147" s="3" t="s">
        <v>170</v>
      </c>
      <c r="D147" s="3" t="s">
        <v>170</v>
      </c>
      <c r="E147" s="3" t="s">
        <v>170</v>
      </c>
      <c r="F147" s="3" t="s">
        <v>170</v>
      </c>
      <c r="G147" s="3">
        <v>0.123</v>
      </c>
      <c r="H147" s="17">
        <f t="shared" si="9"/>
        <v>0.12</v>
      </c>
      <c r="I147" s="3" t="s">
        <v>181</v>
      </c>
      <c r="J147" s="3">
        <v>4.09</v>
      </c>
      <c r="K147" s="21">
        <f t="shared" si="10"/>
        <v>4.0999999999999996</v>
      </c>
      <c r="L147" s="3">
        <v>673</v>
      </c>
      <c r="M147" s="20">
        <f t="shared" si="11"/>
        <v>670</v>
      </c>
      <c r="N147" s="8">
        <f t="shared" si="8"/>
        <v>5583.3333333333339</v>
      </c>
      <c r="O147" s="3" t="s">
        <v>477</v>
      </c>
      <c r="P147" s="3">
        <v>220</v>
      </c>
      <c r="Q147" s="3">
        <v>10.199999999999999</v>
      </c>
      <c r="R147" s="3">
        <v>12.5</v>
      </c>
      <c r="S147" s="3" t="s">
        <v>173</v>
      </c>
      <c r="T147" s="2"/>
      <c r="U147" s="3">
        <v>1E-4</v>
      </c>
      <c r="V147" s="3" t="s">
        <v>184</v>
      </c>
      <c r="W147" s="3">
        <v>6.9999999999999999E-4</v>
      </c>
      <c r="X147" s="3" t="s">
        <v>184</v>
      </c>
      <c r="Y147" s="3" t="s">
        <v>171</v>
      </c>
      <c r="Z147" s="3">
        <v>0.123</v>
      </c>
      <c r="AA147" s="3">
        <v>3.07</v>
      </c>
    </row>
    <row r="148" spans="1:27" ht="13.9" customHeight="1">
      <c r="A148" s="2" t="s">
        <v>478</v>
      </c>
      <c r="B148" s="2" t="s">
        <v>479</v>
      </c>
      <c r="C148" s="3" t="s">
        <v>171</v>
      </c>
      <c r="D148" s="3" t="s">
        <v>170</v>
      </c>
      <c r="E148" s="4" t="s">
        <v>178</v>
      </c>
      <c r="F148" s="4" t="s">
        <v>178</v>
      </c>
      <c r="G148" s="3">
        <v>2.6700000000000001E-3</v>
      </c>
      <c r="H148" s="17">
        <f t="shared" si="9"/>
        <v>2.7000000000000001E-3</v>
      </c>
      <c r="I148" s="2"/>
      <c r="J148" s="3" t="s">
        <v>173</v>
      </c>
      <c r="K148" s="21" t="str">
        <f t="shared" si="10"/>
        <v>NV</v>
      </c>
      <c r="L148" s="3" t="s">
        <v>173</v>
      </c>
      <c r="M148" s="20" t="str">
        <f t="shared" si="11"/>
        <v>NV</v>
      </c>
      <c r="N148" s="8" t="str">
        <f t="shared" si="8"/>
        <v>NV</v>
      </c>
      <c r="O148" s="2"/>
      <c r="P148" s="3">
        <v>5.94</v>
      </c>
      <c r="Q148" s="3">
        <v>5.94</v>
      </c>
      <c r="R148" s="3">
        <v>12.5</v>
      </c>
      <c r="S148" s="3" t="s">
        <v>173</v>
      </c>
      <c r="T148" s="2"/>
      <c r="U148" s="3">
        <v>4.5999999999999999E-3</v>
      </c>
      <c r="V148" s="3" t="s">
        <v>199</v>
      </c>
      <c r="W148" s="3" t="s">
        <v>173</v>
      </c>
      <c r="X148" s="2"/>
      <c r="Y148" s="3" t="s">
        <v>171</v>
      </c>
      <c r="Z148" s="3">
        <v>2.6700000000000001E-3</v>
      </c>
      <c r="AA148" s="3" t="s">
        <v>173</v>
      </c>
    </row>
    <row r="149" spans="1:27" ht="13.9" customHeight="1">
      <c r="A149" s="2" t="s">
        <v>480</v>
      </c>
      <c r="B149" s="2" t="s">
        <v>481</v>
      </c>
      <c r="C149" s="3" t="s">
        <v>171</v>
      </c>
      <c r="D149" s="3" t="s">
        <v>171</v>
      </c>
      <c r="E149" s="4" t="s">
        <v>178</v>
      </c>
      <c r="F149" s="4" t="s">
        <v>178</v>
      </c>
      <c r="G149" s="3" t="s">
        <v>173</v>
      </c>
      <c r="H149" s="17" t="str">
        <f t="shared" si="9"/>
        <v>NITI</v>
      </c>
      <c r="I149" s="2"/>
      <c r="J149" s="3" t="s">
        <v>173</v>
      </c>
      <c r="K149" s="21" t="str">
        <f t="shared" si="10"/>
        <v>NITI, NV</v>
      </c>
      <c r="L149" s="3" t="s">
        <v>173</v>
      </c>
      <c r="M149" s="20" t="str">
        <f t="shared" si="11"/>
        <v>NITI, NV</v>
      </c>
      <c r="N149" s="8" t="str">
        <f t="shared" si="8"/>
        <v>NITI, NV</v>
      </c>
      <c r="O149" s="2"/>
      <c r="P149" s="3">
        <v>145</v>
      </c>
      <c r="Q149" s="3">
        <v>147</v>
      </c>
      <c r="R149" s="3">
        <v>12.5</v>
      </c>
      <c r="S149" s="3" t="s">
        <v>173</v>
      </c>
      <c r="T149" s="2"/>
      <c r="U149" s="3" t="s">
        <v>173</v>
      </c>
      <c r="V149" s="2"/>
      <c r="W149" s="3" t="s">
        <v>173</v>
      </c>
      <c r="X149" s="2"/>
      <c r="Y149" s="3" t="s">
        <v>171</v>
      </c>
      <c r="Z149" s="3" t="s">
        <v>173</v>
      </c>
      <c r="AA149" s="3" t="s">
        <v>173</v>
      </c>
    </row>
    <row r="150" spans="1:27" ht="13.9" customHeight="1">
      <c r="A150" s="2" t="s">
        <v>482</v>
      </c>
      <c r="B150" s="2" t="s">
        <v>483</v>
      </c>
      <c r="C150" s="3" t="s">
        <v>171</v>
      </c>
      <c r="D150" s="3" t="s">
        <v>171</v>
      </c>
      <c r="E150" s="4" t="s">
        <v>178</v>
      </c>
      <c r="F150" s="4" t="s">
        <v>178</v>
      </c>
      <c r="G150" s="3" t="s">
        <v>173</v>
      </c>
      <c r="H150" s="17" t="str">
        <f t="shared" si="9"/>
        <v>NITI</v>
      </c>
      <c r="I150" s="2"/>
      <c r="J150" s="3" t="s">
        <v>173</v>
      </c>
      <c r="K150" s="21" t="str">
        <f t="shared" si="10"/>
        <v>NITI, NV</v>
      </c>
      <c r="L150" s="3" t="s">
        <v>173</v>
      </c>
      <c r="M150" s="20" t="str">
        <f t="shared" si="11"/>
        <v>NITI, NV</v>
      </c>
      <c r="N150" s="8" t="str">
        <f t="shared" si="8"/>
        <v>NITI, NV</v>
      </c>
      <c r="O150" s="2"/>
      <c r="P150" s="3">
        <v>8.92E-5</v>
      </c>
      <c r="Q150" s="3">
        <v>8.9300000000000002E-5</v>
      </c>
      <c r="R150" s="3">
        <v>12.5</v>
      </c>
      <c r="S150" s="3" t="s">
        <v>173</v>
      </c>
      <c r="T150" s="2"/>
      <c r="U150" s="3" t="s">
        <v>173</v>
      </c>
      <c r="V150" s="2"/>
      <c r="W150" s="3" t="s">
        <v>173</v>
      </c>
      <c r="X150" s="2"/>
      <c r="Y150" s="3" t="s">
        <v>171</v>
      </c>
      <c r="Z150" s="3" t="s">
        <v>173</v>
      </c>
      <c r="AA150" s="3" t="s">
        <v>173</v>
      </c>
    </row>
    <row r="151" spans="1:27" ht="13.9" customHeight="1">
      <c r="A151" s="2" t="s">
        <v>484</v>
      </c>
      <c r="B151" s="2" t="s">
        <v>485</v>
      </c>
      <c r="C151" s="3" t="s">
        <v>170</v>
      </c>
      <c r="D151" s="3" t="s">
        <v>170</v>
      </c>
      <c r="E151" s="3" t="s">
        <v>170</v>
      </c>
      <c r="F151" s="3" t="s">
        <v>170</v>
      </c>
      <c r="G151" s="3">
        <v>0.63500000000000001</v>
      </c>
      <c r="H151" s="17">
        <f t="shared" si="9"/>
        <v>0.64</v>
      </c>
      <c r="I151" s="3" t="s">
        <v>194</v>
      </c>
      <c r="J151" s="3">
        <v>21.2</v>
      </c>
      <c r="K151" s="21">
        <f t="shared" si="10"/>
        <v>21</v>
      </c>
      <c r="L151" s="3">
        <v>1.77</v>
      </c>
      <c r="M151" s="20">
        <f t="shared" si="11"/>
        <v>1.8</v>
      </c>
      <c r="N151" s="8">
        <f t="shared" si="8"/>
        <v>2.8125</v>
      </c>
      <c r="O151" s="3" t="s">
        <v>486</v>
      </c>
      <c r="P151" s="3">
        <v>22300000000</v>
      </c>
      <c r="Q151" s="3">
        <v>2270000000</v>
      </c>
      <c r="R151" s="3">
        <v>12.5</v>
      </c>
      <c r="S151" s="3" t="s">
        <v>173</v>
      </c>
      <c r="T151" s="2"/>
      <c r="U151" s="3" t="s">
        <v>173</v>
      </c>
      <c r="V151" s="2"/>
      <c r="W151" s="3">
        <v>1.45E-4</v>
      </c>
      <c r="X151" s="3" t="s">
        <v>269</v>
      </c>
      <c r="Y151" s="3" t="s">
        <v>171</v>
      </c>
      <c r="Z151" s="3" t="s">
        <v>173</v>
      </c>
      <c r="AA151" s="3">
        <v>0.63500000000000001</v>
      </c>
    </row>
    <row r="152" spans="1:27" ht="13.9" customHeight="1">
      <c r="A152" s="2" t="s">
        <v>487</v>
      </c>
      <c r="B152" s="2" t="s">
        <v>488</v>
      </c>
      <c r="C152" s="3" t="s">
        <v>170</v>
      </c>
      <c r="D152" s="3" t="s">
        <v>170</v>
      </c>
      <c r="E152" s="3" t="s">
        <v>170</v>
      </c>
      <c r="F152" s="3" t="s">
        <v>170</v>
      </c>
      <c r="G152" s="3">
        <v>0.876</v>
      </c>
      <c r="H152" s="17">
        <f t="shared" si="9"/>
        <v>0.88</v>
      </c>
      <c r="I152" s="3" t="s">
        <v>194</v>
      </c>
      <c r="J152" s="3">
        <v>29.2</v>
      </c>
      <c r="K152" s="21">
        <f t="shared" si="10"/>
        <v>29</v>
      </c>
      <c r="L152" s="3">
        <v>0.86799999999999999</v>
      </c>
      <c r="M152" s="20">
        <f t="shared" si="11"/>
        <v>0.87</v>
      </c>
      <c r="N152" s="8">
        <f t="shared" si="8"/>
        <v>0.98863636363636365</v>
      </c>
      <c r="O152" s="3" t="s">
        <v>489</v>
      </c>
      <c r="P152" s="3">
        <v>2750000000</v>
      </c>
      <c r="Q152" s="3">
        <v>8070000000</v>
      </c>
      <c r="R152" s="3">
        <v>12.5</v>
      </c>
      <c r="S152" s="3" t="s">
        <v>173</v>
      </c>
      <c r="T152" s="2"/>
      <c r="U152" s="3" t="s">
        <v>173</v>
      </c>
      <c r="V152" s="2"/>
      <c r="W152" s="3">
        <v>2.0000000000000001E-4</v>
      </c>
      <c r="X152" s="3" t="s">
        <v>184</v>
      </c>
      <c r="Y152" s="3" t="s">
        <v>171</v>
      </c>
      <c r="Z152" s="3" t="s">
        <v>173</v>
      </c>
      <c r="AA152" s="3">
        <v>0.876</v>
      </c>
    </row>
    <row r="153" spans="1:27" ht="13.9" customHeight="1">
      <c r="A153" s="2" t="s">
        <v>490</v>
      </c>
      <c r="B153" s="2" t="s">
        <v>491</v>
      </c>
      <c r="C153" s="3" t="s">
        <v>228</v>
      </c>
      <c r="D153" s="3" t="s">
        <v>171</v>
      </c>
      <c r="E153" s="4" t="s">
        <v>178</v>
      </c>
      <c r="F153" s="4" t="s">
        <v>178</v>
      </c>
      <c r="G153" s="3" t="s">
        <v>173</v>
      </c>
      <c r="H153" s="17" t="str">
        <f t="shared" si="9"/>
        <v>NITI</v>
      </c>
      <c r="I153" s="2"/>
      <c r="J153" s="3" t="s">
        <v>173</v>
      </c>
      <c r="K153" s="21" t="str">
        <f t="shared" si="10"/>
        <v>NITI, NV</v>
      </c>
      <c r="L153" s="3" t="s">
        <v>173</v>
      </c>
      <c r="M153" s="20" t="str">
        <f t="shared" si="11"/>
        <v>NITI, NV</v>
      </c>
      <c r="N153" s="8" t="str">
        <f t="shared" si="8"/>
        <v>NITI, NV</v>
      </c>
      <c r="O153" s="2"/>
      <c r="P153" s="3" t="s">
        <v>173</v>
      </c>
      <c r="Q153" s="3" t="s">
        <v>173</v>
      </c>
      <c r="R153" s="3">
        <v>12.5</v>
      </c>
      <c r="S153" s="3" t="s">
        <v>173</v>
      </c>
      <c r="T153" s="2"/>
      <c r="U153" s="3" t="s">
        <v>173</v>
      </c>
      <c r="V153" s="2"/>
      <c r="W153" s="3" t="s">
        <v>173</v>
      </c>
      <c r="X153" s="2"/>
      <c r="Y153" s="3" t="s">
        <v>171</v>
      </c>
      <c r="Z153" s="3" t="s">
        <v>173</v>
      </c>
      <c r="AA153" s="3" t="s">
        <v>173</v>
      </c>
    </row>
    <row r="154" spans="1:27" ht="13.9" customHeight="1">
      <c r="A154" s="2" t="s">
        <v>492</v>
      </c>
      <c r="B154" s="2" t="s">
        <v>493</v>
      </c>
      <c r="C154" s="3" t="s">
        <v>170</v>
      </c>
      <c r="D154" s="3" t="s">
        <v>170</v>
      </c>
      <c r="E154" s="3" t="s">
        <v>170</v>
      </c>
      <c r="F154" s="3" t="s">
        <v>170</v>
      </c>
      <c r="G154" s="3">
        <v>219000</v>
      </c>
      <c r="H154" s="17">
        <f t="shared" si="9"/>
        <v>220000</v>
      </c>
      <c r="I154" s="3" t="s">
        <v>194</v>
      </c>
      <c r="J154" s="3">
        <v>7300000</v>
      </c>
      <c r="K154" s="21">
        <f t="shared" si="10"/>
        <v>7300000</v>
      </c>
      <c r="L154" s="3">
        <v>3590000</v>
      </c>
      <c r="M154" s="20">
        <f t="shared" si="11"/>
        <v>3600000</v>
      </c>
      <c r="N154" s="8">
        <f t="shared" si="8"/>
        <v>16.363636363636363</v>
      </c>
      <c r="O154" s="3" t="s">
        <v>182</v>
      </c>
      <c r="P154" s="3">
        <v>13800000000</v>
      </c>
      <c r="Q154" s="3">
        <v>85400000</v>
      </c>
      <c r="R154" s="3">
        <v>12.5</v>
      </c>
      <c r="S154" s="3">
        <v>6</v>
      </c>
      <c r="T154" s="3" t="s">
        <v>183</v>
      </c>
      <c r="U154" s="3" t="s">
        <v>173</v>
      </c>
      <c r="V154" s="2"/>
      <c r="W154" s="3">
        <v>50</v>
      </c>
      <c r="X154" s="3" t="s">
        <v>184</v>
      </c>
      <c r="Y154" s="3" t="s">
        <v>171</v>
      </c>
      <c r="Z154" s="3" t="s">
        <v>173</v>
      </c>
      <c r="AA154" s="3">
        <v>219000</v>
      </c>
    </row>
    <row r="155" spans="1:27" ht="13.9" customHeight="1">
      <c r="A155" s="2" t="s">
        <v>494</v>
      </c>
      <c r="B155" s="2" t="s">
        <v>495</v>
      </c>
      <c r="C155" s="3" t="s">
        <v>170</v>
      </c>
      <c r="D155" s="3" t="s">
        <v>170</v>
      </c>
      <c r="E155" s="3" t="s">
        <v>170</v>
      </c>
      <c r="F155" s="3" t="s">
        <v>170</v>
      </c>
      <c r="G155" s="3">
        <v>4.0899999999999999E-2</v>
      </c>
      <c r="H155" s="17">
        <f t="shared" si="9"/>
        <v>4.1000000000000002E-2</v>
      </c>
      <c r="I155" s="3" t="s">
        <v>181</v>
      </c>
      <c r="J155" s="3">
        <v>1.36</v>
      </c>
      <c r="K155" s="21">
        <f t="shared" si="10"/>
        <v>1.4</v>
      </c>
      <c r="L155" s="3">
        <v>3.2500000000000001E-2</v>
      </c>
      <c r="M155" s="20">
        <f t="shared" si="11"/>
        <v>3.3000000000000002E-2</v>
      </c>
      <c r="N155" s="8">
        <f t="shared" si="8"/>
        <v>0.80487804878048785</v>
      </c>
      <c r="O155" s="3" t="s">
        <v>182</v>
      </c>
      <c r="P155" s="3">
        <v>1030000000</v>
      </c>
      <c r="Q155" s="3">
        <v>1100000000</v>
      </c>
      <c r="R155" s="3">
        <v>12.5</v>
      </c>
      <c r="S155" s="3">
        <v>4</v>
      </c>
      <c r="T155" s="3" t="s">
        <v>183</v>
      </c>
      <c r="U155" s="3">
        <v>2.9999999999999997E-4</v>
      </c>
      <c r="V155" s="3" t="s">
        <v>184</v>
      </c>
      <c r="W155" s="3">
        <v>0.02</v>
      </c>
      <c r="X155" s="3" t="s">
        <v>184</v>
      </c>
      <c r="Y155" s="3" t="s">
        <v>171</v>
      </c>
      <c r="Z155" s="3">
        <v>4.0899999999999999E-2</v>
      </c>
      <c r="AA155" s="3">
        <v>87.6</v>
      </c>
    </row>
    <row r="156" spans="1:27" ht="13.9" customHeight="1">
      <c r="A156" s="2" t="s">
        <v>496</v>
      </c>
      <c r="B156" s="2" t="s">
        <v>497</v>
      </c>
      <c r="C156" s="3" t="s">
        <v>171</v>
      </c>
      <c r="D156" s="3" t="s">
        <v>171</v>
      </c>
      <c r="E156" s="4" t="s">
        <v>178</v>
      </c>
      <c r="F156" s="4" t="s">
        <v>178</v>
      </c>
      <c r="G156" s="3" t="s">
        <v>173</v>
      </c>
      <c r="H156" s="17" t="str">
        <f t="shared" si="9"/>
        <v>NITI</v>
      </c>
      <c r="I156" s="2"/>
      <c r="J156" s="3" t="s">
        <v>173</v>
      </c>
      <c r="K156" s="21" t="str">
        <f t="shared" si="10"/>
        <v>NITI, NV</v>
      </c>
      <c r="L156" s="3" t="s">
        <v>173</v>
      </c>
      <c r="M156" s="20" t="str">
        <f t="shared" si="11"/>
        <v>NITI, NV</v>
      </c>
      <c r="N156" s="8" t="str">
        <f t="shared" si="8"/>
        <v>NITI, NV</v>
      </c>
      <c r="O156" s="2"/>
      <c r="P156" s="3">
        <v>391000</v>
      </c>
      <c r="Q156" s="3">
        <v>60800</v>
      </c>
      <c r="R156" s="3">
        <v>12.5</v>
      </c>
      <c r="S156" s="3" t="s">
        <v>173</v>
      </c>
      <c r="T156" s="2"/>
      <c r="U156" s="3" t="s">
        <v>173</v>
      </c>
      <c r="V156" s="2"/>
      <c r="W156" s="3" t="s">
        <v>173</v>
      </c>
      <c r="X156" s="2"/>
      <c r="Y156" s="3" t="s">
        <v>171</v>
      </c>
      <c r="Z156" s="3" t="s">
        <v>173</v>
      </c>
      <c r="AA156" s="3" t="s">
        <v>173</v>
      </c>
    </row>
    <row r="157" spans="1:27" ht="13.9" customHeight="1">
      <c r="A157" s="2" t="s">
        <v>498</v>
      </c>
      <c r="B157" s="2" t="s">
        <v>499</v>
      </c>
      <c r="C157" s="3" t="s">
        <v>171</v>
      </c>
      <c r="D157" s="3" t="s">
        <v>170</v>
      </c>
      <c r="E157" s="4" t="s">
        <v>178</v>
      </c>
      <c r="F157" s="4" t="s">
        <v>178</v>
      </c>
      <c r="G157" s="3">
        <v>0.159</v>
      </c>
      <c r="H157" s="17">
        <f t="shared" si="9"/>
        <v>0.16</v>
      </c>
      <c r="I157" s="2"/>
      <c r="J157" s="3" t="s">
        <v>173</v>
      </c>
      <c r="K157" s="21" t="str">
        <f t="shared" si="10"/>
        <v>NV</v>
      </c>
      <c r="L157" s="3" t="s">
        <v>173</v>
      </c>
      <c r="M157" s="20" t="str">
        <f t="shared" si="11"/>
        <v>NV</v>
      </c>
      <c r="N157" s="8" t="str">
        <f t="shared" si="8"/>
        <v>NV</v>
      </c>
      <c r="O157" s="2"/>
      <c r="P157" s="3">
        <v>311000</v>
      </c>
      <c r="Q157" s="3">
        <v>29100</v>
      </c>
      <c r="R157" s="3">
        <v>12.5</v>
      </c>
      <c r="S157" s="3" t="s">
        <v>173</v>
      </c>
      <c r="T157" s="2"/>
      <c r="U157" s="3">
        <v>7.7000000000000001E-5</v>
      </c>
      <c r="V157" s="3" t="s">
        <v>199</v>
      </c>
      <c r="W157" s="3" t="s">
        <v>173</v>
      </c>
      <c r="X157" s="2"/>
      <c r="Y157" s="3" t="s">
        <v>171</v>
      </c>
      <c r="Z157" s="3">
        <v>0.159</v>
      </c>
      <c r="AA157" s="3" t="s">
        <v>173</v>
      </c>
    </row>
    <row r="158" spans="1:27" ht="13.9" customHeight="1">
      <c r="A158" s="2" t="s">
        <v>500</v>
      </c>
      <c r="B158" s="2" t="s">
        <v>501</v>
      </c>
      <c r="C158" s="3" t="s">
        <v>170</v>
      </c>
      <c r="D158" s="3" t="s">
        <v>171</v>
      </c>
      <c r="E158" s="4" t="s">
        <v>172</v>
      </c>
      <c r="F158" s="4" t="s">
        <v>172</v>
      </c>
      <c r="G158" s="3" t="s">
        <v>173</v>
      </c>
      <c r="H158" s="17" t="str">
        <f t="shared" si="9"/>
        <v>NITI</v>
      </c>
      <c r="I158" s="2"/>
      <c r="J158" s="3" t="s">
        <v>173</v>
      </c>
      <c r="K158" s="21" t="str">
        <f t="shared" si="10"/>
        <v>NITI</v>
      </c>
      <c r="L158" s="3" t="s">
        <v>173</v>
      </c>
      <c r="M158" s="20" t="str">
        <f t="shared" si="11"/>
        <v>NITI</v>
      </c>
      <c r="N158" s="8" t="str">
        <f t="shared" si="8"/>
        <v>NITI</v>
      </c>
      <c r="O158" s="2"/>
      <c r="P158" s="3">
        <v>271000000</v>
      </c>
      <c r="Q158" s="3">
        <v>57500000</v>
      </c>
      <c r="R158" s="3">
        <v>12.5</v>
      </c>
      <c r="S158" s="3">
        <v>5.7</v>
      </c>
      <c r="T158" s="3" t="s">
        <v>174</v>
      </c>
      <c r="U158" s="3" t="s">
        <v>173</v>
      </c>
      <c r="V158" s="2"/>
      <c r="W158" s="3" t="s">
        <v>173</v>
      </c>
      <c r="X158" s="2"/>
      <c r="Y158" s="3" t="s">
        <v>171</v>
      </c>
      <c r="Z158" s="3" t="s">
        <v>173</v>
      </c>
      <c r="AA158" s="3" t="s">
        <v>173</v>
      </c>
    </row>
    <row r="159" spans="1:27" ht="13.9" customHeight="1">
      <c r="A159" s="2" t="s">
        <v>502</v>
      </c>
      <c r="B159" s="2" t="s">
        <v>503</v>
      </c>
      <c r="C159" s="3" t="s">
        <v>171</v>
      </c>
      <c r="D159" s="3" t="s">
        <v>171</v>
      </c>
      <c r="E159" s="4" t="s">
        <v>178</v>
      </c>
      <c r="F159" s="4" t="s">
        <v>178</v>
      </c>
      <c r="G159" s="3" t="s">
        <v>173</v>
      </c>
      <c r="H159" s="17" t="str">
        <f t="shared" si="9"/>
        <v>NITI</v>
      </c>
      <c r="I159" s="2"/>
      <c r="J159" s="3" t="s">
        <v>173</v>
      </c>
      <c r="K159" s="21" t="str">
        <f t="shared" si="10"/>
        <v>NITI, NV</v>
      </c>
      <c r="L159" s="3" t="s">
        <v>173</v>
      </c>
      <c r="M159" s="20" t="str">
        <f t="shared" si="11"/>
        <v>NITI, NV</v>
      </c>
      <c r="N159" s="8" t="str">
        <f t="shared" si="8"/>
        <v>NITI, NV</v>
      </c>
      <c r="O159" s="2"/>
      <c r="P159" s="3">
        <v>330000</v>
      </c>
      <c r="Q159" s="3">
        <v>125000</v>
      </c>
      <c r="R159" s="3">
        <v>12.5</v>
      </c>
      <c r="S159" s="3" t="s">
        <v>173</v>
      </c>
      <c r="T159" s="2"/>
      <c r="U159" s="3" t="s">
        <v>173</v>
      </c>
      <c r="V159" s="2"/>
      <c r="W159" s="3" t="s">
        <v>173</v>
      </c>
      <c r="X159" s="2"/>
      <c r="Y159" s="3" t="s">
        <v>171</v>
      </c>
      <c r="Z159" s="3" t="s">
        <v>173</v>
      </c>
      <c r="AA159" s="3" t="s">
        <v>173</v>
      </c>
    </row>
    <row r="160" spans="1:27" ht="13.9" customHeight="1">
      <c r="A160" s="2" t="s">
        <v>504</v>
      </c>
      <c r="B160" s="2" t="s">
        <v>505</v>
      </c>
      <c r="C160" s="3" t="s">
        <v>171</v>
      </c>
      <c r="D160" s="3" t="s">
        <v>170</v>
      </c>
      <c r="E160" s="4" t="s">
        <v>178</v>
      </c>
      <c r="F160" s="4" t="s">
        <v>178</v>
      </c>
      <c r="G160" s="3">
        <v>0.13100000000000001</v>
      </c>
      <c r="H160" s="17">
        <f t="shared" si="9"/>
        <v>0.13</v>
      </c>
      <c r="I160" s="2"/>
      <c r="J160" s="3" t="s">
        <v>173</v>
      </c>
      <c r="K160" s="21" t="str">
        <f t="shared" si="10"/>
        <v>NV</v>
      </c>
      <c r="L160" s="3" t="s">
        <v>173</v>
      </c>
      <c r="M160" s="20" t="str">
        <f t="shared" si="11"/>
        <v>NV</v>
      </c>
      <c r="N160" s="8" t="str">
        <f t="shared" si="8"/>
        <v>NV</v>
      </c>
      <c r="O160" s="2"/>
      <c r="P160" s="3">
        <v>44900</v>
      </c>
      <c r="Q160" s="3">
        <v>57900</v>
      </c>
      <c r="R160" s="3">
        <v>12.5</v>
      </c>
      <c r="S160" s="3" t="s">
        <v>173</v>
      </c>
      <c r="T160" s="2"/>
      <c r="U160" s="3" t="s">
        <v>173</v>
      </c>
      <c r="V160" s="2"/>
      <c r="W160" s="3">
        <v>3.0000000000000001E-5</v>
      </c>
      <c r="X160" s="3" t="s">
        <v>184</v>
      </c>
      <c r="Y160" s="3" t="s">
        <v>171</v>
      </c>
      <c r="Z160" s="3" t="s">
        <v>173</v>
      </c>
      <c r="AA160" s="3">
        <v>0.13100000000000001</v>
      </c>
    </row>
    <row r="161" spans="1:27" ht="13.9" customHeight="1">
      <c r="A161" s="2" t="s">
        <v>506</v>
      </c>
      <c r="B161" s="2" t="s">
        <v>507</v>
      </c>
      <c r="C161" s="3" t="s">
        <v>171</v>
      </c>
      <c r="D161" s="3" t="s">
        <v>171</v>
      </c>
      <c r="E161" s="4" t="s">
        <v>178</v>
      </c>
      <c r="F161" s="4" t="s">
        <v>178</v>
      </c>
      <c r="G161" s="3" t="s">
        <v>173</v>
      </c>
      <c r="H161" s="17" t="str">
        <f t="shared" si="9"/>
        <v>NITI</v>
      </c>
      <c r="I161" s="2"/>
      <c r="J161" s="3" t="s">
        <v>173</v>
      </c>
      <c r="K161" s="21" t="str">
        <f t="shared" si="10"/>
        <v>NITI, NV</v>
      </c>
      <c r="L161" s="3" t="s">
        <v>173</v>
      </c>
      <c r="M161" s="20" t="str">
        <f t="shared" si="11"/>
        <v>NITI, NV</v>
      </c>
      <c r="N161" s="8" t="str">
        <f t="shared" si="8"/>
        <v>NITI, NV</v>
      </c>
      <c r="O161" s="2"/>
      <c r="P161" s="3">
        <v>185000</v>
      </c>
      <c r="Q161" s="3">
        <v>64700</v>
      </c>
      <c r="R161" s="3">
        <v>12.5</v>
      </c>
      <c r="S161" s="3">
        <v>2.2000000000000002</v>
      </c>
      <c r="T161" s="3" t="s">
        <v>174</v>
      </c>
      <c r="U161" s="3" t="s">
        <v>173</v>
      </c>
      <c r="V161" s="2"/>
      <c r="W161" s="3" t="s">
        <v>173</v>
      </c>
      <c r="X161" s="2"/>
      <c r="Y161" s="3" t="s">
        <v>171</v>
      </c>
      <c r="Z161" s="3" t="s">
        <v>173</v>
      </c>
      <c r="AA161" s="3" t="s">
        <v>173</v>
      </c>
    </row>
    <row r="162" spans="1:27" ht="13.9" customHeight="1">
      <c r="A162" s="2" t="s">
        <v>508</v>
      </c>
      <c r="B162" s="2" t="s">
        <v>509</v>
      </c>
      <c r="C162" s="3" t="s">
        <v>170</v>
      </c>
      <c r="D162" s="3" t="s">
        <v>170</v>
      </c>
      <c r="E162" s="3" t="s">
        <v>170</v>
      </c>
      <c r="F162" s="3" t="s">
        <v>170</v>
      </c>
      <c r="G162" s="3">
        <v>219</v>
      </c>
      <c r="H162" s="17">
        <f t="shared" si="9"/>
        <v>220</v>
      </c>
      <c r="I162" s="3" t="s">
        <v>194</v>
      </c>
      <c r="J162" s="3">
        <v>7300</v>
      </c>
      <c r="K162" s="21">
        <f t="shared" si="10"/>
        <v>7300</v>
      </c>
      <c r="L162" s="3">
        <v>3400</v>
      </c>
      <c r="M162" s="20">
        <f t="shared" si="11"/>
        <v>3400</v>
      </c>
      <c r="N162" s="8">
        <f t="shared" si="8"/>
        <v>15.454545454545455</v>
      </c>
      <c r="O162" s="3" t="s">
        <v>510</v>
      </c>
      <c r="P162" s="3">
        <v>72500000</v>
      </c>
      <c r="Q162" s="3">
        <v>32100000</v>
      </c>
      <c r="R162" s="3">
        <v>12.5</v>
      </c>
      <c r="S162" s="3">
        <v>1.3</v>
      </c>
      <c r="T162" s="3" t="s">
        <v>183</v>
      </c>
      <c r="U162" s="3" t="s">
        <v>173</v>
      </c>
      <c r="V162" s="2"/>
      <c r="W162" s="3">
        <v>0.05</v>
      </c>
      <c r="X162" s="3" t="s">
        <v>207</v>
      </c>
      <c r="Y162" s="3" t="s">
        <v>171</v>
      </c>
      <c r="Z162" s="3" t="s">
        <v>173</v>
      </c>
      <c r="AA162" s="3">
        <v>219</v>
      </c>
    </row>
    <row r="163" spans="1:27" ht="13.9" customHeight="1">
      <c r="A163" s="2" t="s">
        <v>511</v>
      </c>
      <c r="B163" s="2" t="s">
        <v>512</v>
      </c>
      <c r="C163" s="3" t="s">
        <v>171</v>
      </c>
      <c r="D163" s="3" t="s">
        <v>171</v>
      </c>
      <c r="E163" s="4" t="s">
        <v>178</v>
      </c>
      <c r="F163" s="4" t="s">
        <v>178</v>
      </c>
      <c r="G163" s="3" t="s">
        <v>173</v>
      </c>
      <c r="H163" s="17" t="str">
        <f t="shared" si="9"/>
        <v>NITI</v>
      </c>
      <c r="I163" s="2"/>
      <c r="J163" s="3" t="s">
        <v>173</v>
      </c>
      <c r="K163" s="21" t="str">
        <f t="shared" si="10"/>
        <v>NITI, NV</v>
      </c>
      <c r="L163" s="3" t="s">
        <v>173</v>
      </c>
      <c r="M163" s="20" t="str">
        <f t="shared" si="11"/>
        <v>NITI, NV</v>
      </c>
      <c r="N163" s="8" t="str">
        <f t="shared" si="8"/>
        <v>NITI, NV</v>
      </c>
      <c r="O163" s="2"/>
      <c r="P163" s="3">
        <v>44.3</v>
      </c>
      <c r="Q163" s="3">
        <v>23300</v>
      </c>
      <c r="R163" s="3">
        <v>12.5</v>
      </c>
      <c r="S163" s="3" t="s">
        <v>173</v>
      </c>
      <c r="T163" s="2"/>
      <c r="U163" s="3" t="s">
        <v>173</v>
      </c>
      <c r="V163" s="2"/>
      <c r="W163" s="3" t="s">
        <v>173</v>
      </c>
      <c r="X163" s="2"/>
      <c r="Y163" s="3" t="s">
        <v>171</v>
      </c>
      <c r="Z163" s="3" t="s">
        <v>173</v>
      </c>
      <c r="AA163" s="3" t="s">
        <v>173</v>
      </c>
    </row>
    <row r="164" spans="1:27" ht="13.9" customHeight="1">
      <c r="A164" s="2" t="s">
        <v>513</v>
      </c>
      <c r="B164" s="2" t="s">
        <v>514</v>
      </c>
      <c r="C164" s="3" t="s">
        <v>171</v>
      </c>
      <c r="D164" s="3" t="s">
        <v>170</v>
      </c>
      <c r="E164" s="4" t="s">
        <v>178</v>
      </c>
      <c r="F164" s="4" t="s">
        <v>178</v>
      </c>
      <c r="G164" s="3">
        <v>0.39600000000000002</v>
      </c>
      <c r="H164" s="17">
        <f t="shared" si="9"/>
        <v>0.4</v>
      </c>
      <c r="I164" s="2"/>
      <c r="J164" s="3" t="s">
        <v>173</v>
      </c>
      <c r="K164" s="21" t="str">
        <f t="shared" si="10"/>
        <v>NV</v>
      </c>
      <c r="L164" s="3" t="s">
        <v>173</v>
      </c>
      <c r="M164" s="20" t="str">
        <f t="shared" si="11"/>
        <v>NV</v>
      </c>
      <c r="N164" s="8" t="str">
        <f t="shared" si="8"/>
        <v>NV</v>
      </c>
      <c r="O164" s="2"/>
      <c r="P164" s="3">
        <v>38.5</v>
      </c>
      <c r="Q164" s="3">
        <v>38.5</v>
      </c>
      <c r="R164" s="3">
        <v>12.5</v>
      </c>
      <c r="S164" s="3" t="s">
        <v>173</v>
      </c>
      <c r="T164" s="2"/>
      <c r="U164" s="3">
        <v>3.1000000000000001E-5</v>
      </c>
      <c r="V164" s="3" t="s">
        <v>199</v>
      </c>
      <c r="W164" s="3" t="s">
        <v>173</v>
      </c>
      <c r="X164" s="2"/>
      <c r="Y164" s="3" t="s">
        <v>171</v>
      </c>
      <c r="Z164" s="3">
        <v>0.39600000000000002</v>
      </c>
      <c r="AA164" s="3" t="s">
        <v>173</v>
      </c>
    </row>
    <row r="165" spans="1:27" ht="13.9" customHeight="1">
      <c r="A165" s="2" t="s">
        <v>515</v>
      </c>
      <c r="B165" s="2" t="s">
        <v>516</v>
      </c>
      <c r="C165" s="3" t="s">
        <v>171</v>
      </c>
      <c r="D165" s="3" t="s">
        <v>171</v>
      </c>
      <c r="E165" s="4" t="s">
        <v>178</v>
      </c>
      <c r="F165" s="4" t="s">
        <v>178</v>
      </c>
      <c r="G165" s="3" t="s">
        <v>173</v>
      </c>
      <c r="H165" s="17" t="str">
        <f t="shared" si="9"/>
        <v>NITI</v>
      </c>
      <c r="I165" s="2"/>
      <c r="J165" s="3" t="s">
        <v>173</v>
      </c>
      <c r="K165" s="21" t="str">
        <f t="shared" si="10"/>
        <v>NITI, NV</v>
      </c>
      <c r="L165" s="3" t="s">
        <v>173</v>
      </c>
      <c r="M165" s="20" t="str">
        <f t="shared" si="11"/>
        <v>NITI, NV</v>
      </c>
      <c r="N165" s="8" t="str">
        <f t="shared" si="8"/>
        <v>NITI, NV</v>
      </c>
      <c r="O165" s="2"/>
      <c r="P165" s="3">
        <v>19600</v>
      </c>
      <c r="Q165" s="3">
        <v>236</v>
      </c>
      <c r="R165" s="3">
        <v>12.5</v>
      </c>
      <c r="S165" s="3" t="s">
        <v>173</v>
      </c>
      <c r="T165" s="2"/>
      <c r="U165" s="3" t="s">
        <v>173</v>
      </c>
      <c r="V165" s="2"/>
      <c r="W165" s="3" t="s">
        <v>173</v>
      </c>
      <c r="X165" s="2"/>
      <c r="Y165" s="3" t="s">
        <v>171</v>
      </c>
      <c r="Z165" s="3" t="s">
        <v>173</v>
      </c>
      <c r="AA165" s="3" t="s">
        <v>173</v>
      </c>
    </row>
    <row r="166" spans="1:27" ht="13.9" customHeight="1">
      <c r="A166" s="2" t="s">
        <v>517</v>
      </c>
      <c r="B166" s="2" t="s">
        <v>518</v>
      </c>
      <c r="C166" s="3" t="s">
        <v>170</v>
      </c>
      <c r="D166" s="3" t="s">
        <v>170</v>
      </c>
      <c r="E166" s="3" t="s">
        <v>170</v>
      </c>
      <c r="F166" s="3" t="s">
        <v>170</v>
      </c>
      <c r="G166" s="3">
        <v>1.43</v>
      </c>
      <c r="H166" s="17">
        <f t="shared" si="9"/>
        <v>1.4</v>
      </c>
      <c r="I166" s="3" t="s">
        <v>181</v>
      </c>
      <c r="J166" s="3">
        <v>47.5</v>
      </c>
      <c r="K166" s="21">
        <f t="shared" si="10"/>
        <v>48</v>
      </c>
      <c r="L166" s="3">
        <v>2.13</v>
      </c>
      <c r="M166" s="20">
        <f t="shared" si="11"/>
        <v>2.1</v>
      </c>
      <c r="N166" s="8">
        <f t="shared" si="8"/>
        <v>1.5000000000000002</v>
      </c>
      <c r="O166" s="3" t="s">
        <v>182</v>
      </c>
      <c r="P166" s="3">
        <v>74100000</v>
      </c>
      <c r="Q166" s="3">
        <v>19400000</v>
      </c>
      <c r="R166" s="3">
        <v>12.5</v>
      </c>
      <c r="S166" s="3">
        <v>1.8</v>
      </c>
      <c r="T166" s="3" t="s">
        <v>174</v>
      </c>
      <c r="U166" s="3">
        <v>8.6000000000000007E-6</v>
      </c>
      <c r="V166" s="3" t="s">
        <v>199</v>
      </c>
      <c r="W166" s="3">
        <v>0.3</v>
      </c>
      <c r="X166" s="3" t="s">
        <v>207</v>
      </c>
      <c r="Y166" s="3" t="s">
        <v>171</v>
      </c>
      <c r="Z166" s="3">
        <v>1.43</v>
      </c>
      <c r="AA166" s="3">
        <v>1310</v>
      </c>
    </row>
    <row r="167" spans="1:27" ht="13.9" customHeight="1">
      <c r="A167" s="2" t="s">
        <v>519</v>
      </c>
      <c r="B167" s="2" t="s">
        <v>520</v>
      </c>
      <c r="C167" s="3" t="s">
        <v>170</v>
      </c>
      <c r="D167" s="3" t="s">
        <v>171</v>
      </c>
      <c r="E167" s="4" t="s">
        <v>172</v>
      </c>
      <c r="F167" s="4" t="s">
        <v>172</v>
      </c>
      <c r="G167" s="3" t="s">
        <v>173</v>
      </c>
      <c r="H167" s="17" t="str">
        <f t="shared" si="9"/>
        <v>NITI</v>
      </c>
      <c r="I167" s="2"/>
      <c r="J167" s="3" t="s">
        <v>173</v>
      </c>
      <c r="K167" s="21" t="str">
        <f t="shared" si="10"/>
        <v>NITI</v>
      </c>
      <c r="L167" s="3" t="s">
        <v>173</v>
      </c>
      <c r="M167" s="20" t="str">
        <f t="shared" si="11"/>
        <v>NITI</v>
      </c>
      <c r="N167" s="8" t="str">
        <f t="shared" si="8"/>
        <v>NITI</v>
      </c>
      <c r="O167" s="2"/>
      <c r="P167" s="3">
        <v>504000000</v>
      </c>
      <c r="Q167" s="3">
        <v>430000000</v>
      </c>
      <c r="R167" s="3">
        <v>12.5</v>
      </c>
      <c r="S167" s="3">
        <v>1.9</v>
      </c>
      <c r="T167" s="3" t="s">
        <v>183</v>
      </c>
      <c r="U167" s="3" t="s">
        <v>173</v>
      </c>
      <c r="V167" s="2"/>
      <c r="W167" s="3" t="s">
        <v>173</v>
      </c>
      <c r="X167" s="2"/>
      <c r="Y167" s="3" t="s">
        <v>171</v>
      </c>
      <c r="Z167" s="3" t="s">
        <v>173</v>
      </c>
      <c r="AA167" s="3" t="s">
        <v>173</v>
      </c>
    </row>
    <row r="168" spans="1:27" ht="13.9" customHeight="1">
      <c r="A168" s="2" t="s">
        <v>521</v>
      </c>
      <c r="B168" s="2" t="s">
        <v>522</v>
      </c>
      <c r="C168" s="3" t="s">
        <v>170</v>
      </c>
      <c r="D168" s="3" t="s">
        <v>170</v>
      </c>
      <c r="E168" s="3" t="s">
        <v>170</v>
      </c>
      <c r="F168" s="3" t="s">
        <v>170</v>
      </c>
      <c r="G168" s="3">
        <v>219000</v>
      </c>
      <c r="H168" s="17">
        <f t="shared" si="9"/>
        <v>220000</v>
      </c>
      <c r="I168" s="3" t="s">
        <v>194</v>
      </c>
      <c r="J168" s="3">
        <v>7300000</v>
      </c>
      <c r="K168" s="21">
        <f t="shared" si="10"/>
        <v>7300000</v>
      </c>
      <c r="L168" s="3">
        <v>171000</v>
      </c>
      <c r="M168" s="20">
        <f t="shared" si="11"/>
        <v>170000</v>
      </c>
      <c r="N168" s="8">
        <f t="shared" si="8"/>
        <v>0.77272727272727271</v>
      </c>
      <c r="O168" s="3" t="s">
        <v>182</v>
      </c>
      <c r="P168" s="3">
        <v>33700000000</v>
      </c>
      <c r="Q168" s="3">
        <v>3550000000</v>
      </c>
      <c r="R168" s="3">
        <v>12.5</v>
      </c>
      <c r="S168" s="3" t="s">
        <v>173</v>
      </c>
      <c r="T168" s="2"/>
      <c r="U168" s="3" t="s">
        <v>173</v>
      </c>
      <c r="V168" s="2"/>
      <c r="W168" s="3">
        <v>50</v>
      </c>
      <c r="X168" s="3" t="s">
        <v>184</v>
      </c>
      <c r="Y168" s="3" t="s">
        <v>171</v>
      </c>
      <c r="Z168" s="3" t="s">
        <v>173</v>
      </c>
      <c r="AA168" s="3">
        <v>219000</v>
      </c>
    </row>
    <row r="169" spans="1:27" ht="13.9" customHeight="1">
      <c r="A169" s="2" t="s">
        <v>523</v>
      </c>
      <c r="B169" s="2" t="s">
        <v>524</v>
      </c>
      <c r="C169" s="3" t="s">
        <v>170</v>
      </c>
      <c r="D169" s="3" t="s">
        <v>171</v>
      </c>
      <c r="E169" s="4" t="s">
        <v>172</v>
      </c>
      <c r="F169" s="4" t="s">
        <v>172</v>
      </c>
      <c r="G169" s="3" t="s">
        <v>173</v>
      </c>
      <c r="H169" s="17" t="str">
        <f t="shared" si="9"/>
        <v>NITI</v>
      </c>
      <c r="I169" s="2"/>
      <c r="J169" s="3" t="s">
        <v>173</v>
      </c>
      <c r="K169" s="21" t="str">
        <f t="shared" si="10"/>
        <v>NITI</v>
      </c>
      <c r="L169" s="3" t="s">
        <v>173</v>
      </c>
      <c r="M169" s="20" t="str">
        <f t="shared" si="11"/>
        <v>NITI</v>
      </c>
      <c r="N169" s="8" t="str">
        <f t="shared" si="8"/>
        <v>NITI</v>
      </c>
      <c r="O169" s="2"/>
      <c r="P169" s="3">
        <v>31100000</v>
      </c>
      <c r="Q169" s="3">
        <v>13400000</v>
      </c>
      <c r="R169" s="3">
        <v>12.5</v>
      </c>
      <c r="S169" s="3">
        <v>4.9000000000000004</v>
      </c>
      <c r="T169" s="3" t="s">
        <v>183</v>
      </c>
      <c r="U169" s="3" t="s">
        <v>173</v>
      </c>
      <c r="V169" s="2"/>
      <c r="W169" s="3" t="s">
        <v>173</v>
      </c>
      <c r="X169" s="2"/>
      <c r="Y169" s="3" t="s">
        <v>171</v>
      </c>
      <c r="Z169" s="3" t="s">
        <v>173</v>
      </c>
      <c r="AA169" s="3" t="s">
        <v>173</v>
      </c>
    </row>
    <row r="170" spans="1:27" ht="13.9" customHeight="1">
      <c r="A170" s="2" t="s">
        <v>525</v>
      </c>
      <c r="B170" s="2" t="s">
        <v>526</v>
      </c>
      <c r="C170" s="3" t="s">
        <v>170</v>
      </c>
      <c r="D170" s="3" t="s">
        <v>170</v>
      </c>
      <c r="E170" s="3" t="s">
        <v>170</v>
      </c>
      <c r="F170" s="3" t="s">
        <v>170</v>
      </c>
      <c r="G170" s="3">
        <v>0.53300000000000003</v>
      </c>
      <c r="H170" s="17">
        <f t="shared" si="9"/>
        <v>0.53</v>
      </c>
      <c r="I170" s="3" t="s">
        <v>181</v>
      </c>
      <c r="J170" s="3">
        <v>17.8</v>
      </c>
      <c r="K170" s="21">
        <f t="shared" si="10"/>
        <v>18</v>
      </c>
      <c r="L170" s="3">
        <v>5.94</v>
      </c>
      <c r="M170" s="20">
        <f t="shared" si="11"/>
        <v>5.9</v>
      </c>
      <c r="N170" s="8">
        <f t="shared" si="8"/>
        <v>11.132075471698114</v>
      </c>
      <c r="O170" s="3" t="s">
        <v>398</v>
      </c>
      <c r="P170" s="3">
        <v>1260000000</v>
      </c>
      <c r="Q170" s="3">
        <v>714000000</v>
      </c>
      <c r="R170" s="3">
        <v>12.5</v>
      </c>
      <c r="S170" s="3" t="s">
        <v>173</v>
      </c>
      <c r="T170" s="2"/>
      <c r="U170" s="3">
        <v>2.3E-5</v>
      </c>
      <c r="V170" s="3" t="s">
        <v>184</v>
      </c>
      <c r="W170" s="3">
        <v>9.7699999999999995E-2</v>
      </c>
      <c r="X170" s="3" t="s">
        <v>269</v>
      </c>
      <c r="Y170" s="3" t="s">
        <v>171</v>
      </c>
      <c r="Z170" s="3">
        <v>0.53300000000000003</v>
      </c>
      <c r="AA170" s="3">
        <v>428</v>
      </c>
    </row>
    <row r="171" spans="1:27" ht="13.9" customHeight="1">
      <c r="A171" s="2" t="s">
        <v>527</v>
      </c>
      <c r="B171" s="2" t="s">
        <v>528</v>
      </c>
      <c r="C171" s="3" t="s">
        <v>170</v>
      </c>
      <c r="D171" s="3" t="s">
        <v>170</v>
      </c>
      <c r="E171" s="3" t="s">
        <v>170</v>
      </c>
      <c r="F171" s="3" t="s">
        <v>170</v>
      </c>
      <c r="G171" s="3">
        <v>394</v>
      </c>
      <c r="H171" s="17">
        <f t="shared" si="9"/>
        <v>390</v>
      </c>
      <c r="I171" s="3" t="s">
        <v>194</v>
      </c>
      <c r="J171" s="3">
        <v>13100</v>
      </c>
      <c r="K171" s="21">
        <f t="shared" si="10"/>
        <v>13000</v>
      </c>
      <c r="L171" s="3">
        <v>1480</v>
      </c>
      <c r="M171" s="20">
        <f t="shared" si="11"/>
        <v>1500</v>
      </c>
      <c r="N171" s="8">
        <f t="shared" si="8"/>
        <v>3.8461538461538463</v>
      </c>
      <c r="O171" s="3" t="s">
        <v>182</v>
      </c>
      <c r="P171" s="3">
        <v>11700000000</v>
      </c>
      <c r="Q171" s="3">
        <v>1410000000</v>
      </c>
      <c r="R171" s="3">
        <v>12.5</v>
      </c>
      <c r="S171" s="3">
        <v>8.1</v>
      </c>
      <c r="T171" s="3" t="s">
        <v>183</v>
      </c>
      <c r="U171" s="3" t="s">
        <v>173</v>
      </c>
      <c r="V171" s="2"/>
      <c r="W171" s="3">
        <v>0.09</v>
      </c>
      <c r="X171" s="3" t="s">
        <v>184</v>
      </c>
      <c r="Y171" s="3" t="s">
        <v>171</v>
      </c>
      <c r="Z171" s="3" t="s">
        <v>173</v>
      </c>
      <c r="AA171" s="3">
        <v>394</v>
      </c>
    </row>
    <row r="172" spans="1:27" ht="13.9" customHeight="1">
      <c r="A172" s="2" t="s">
        <v>529</v>
      </c>
      <c r="B172" s="2" t="s">
        <v>530</v>
      </c>
      <c r="C172" s="3" t="s">
        <v>170</v>
      </c>
      <c r="D172" s="3" t="s">
        <v>170</v>
      </c>
      <c r="E172" s="3" t="s">
        <v>170</v>
      </c>
      <c r="F172" s="3" t="s">
        <v>170</v>
      </c>
      <c r="G172" s="3">
        <v>1.78E-2</v>
      </c>
      <c r="H172" s="17">
        <f t="shared" si="9"/>
        <v>1.7999999999999999E-2</v>
      </c>
      <c r="I172" s="3" t="s">
        <v>181</v>
      </c>
      <c r="J172" s="3">
        <v>0.59199999999999997</v>
      </c>
      <c r="K172" s="21">
        <f t="shared" si="10"/>
        <v>0.59</v>
      </c>
      <c r="L172" s="3">
        <v>2.34</v>
      </c>
      <c r="M172" s="20">
        <f t="shared" si="11"/>
        <v>2.2999999999999998</v>
      </c>
      <c r="N172" s="8">
        <f t="shared" si="8"/>
        <v>127.77777777777777</v>
      </c>
      <c r="O172" s="3" t="s">
        <v>182</v>
      </c>
      <c r="P172" s="3">
        <v>130000000</v>
      </c>
      <c r="Q172" s="3">
        <v>527000000</v>
      </c>
      <c r="R172" s="3">
        <v>12.5</v>
      </c>
      <c r="S172" s="3" t="s">
        <v>173</v>
      </c>
      <c r="T172" s="2"/>
      <c r="U172" s="3">
        <v>6.8999999999999997E-4</v>
      </c>
      <c r="V172" s="3" t="s">
        <v>199</v>
      </c>
      <c r="W172" s="3" t="s">
        <v>173</v>
      </c>
      <c r="X172" s="2"/>
      <c r="Y172" s="3" t="s">
        <v>171</v>
      </c>
      <c r="Z172" s="3">
        <v>1.78E-2</v>
      </c>
      <c r="AA172" s="3" t="s">
        <v>173</v>
      </c>
    </row>
    <row r="173" spans="1:27" ht="13.9" customHeight="1">
      <c r="A173" s="2" t="s">
        <v>531</v>
      </c>
      <c r="B173" s="2" t="s">
        <v>532</v>
      </c>
      <c r="C173" s="3" t="s">
        <v>170</v>
      </c>
      <c r="D173" s="3" t="s">
        <v>171</v>
      </c>
      <c r="E173" s="4" t="s">
        <v>172</v>
      </c>
      <c r="F173" s="4" t="s">
        <v>172</v>
      </c>
      <c r="G173" s="3" t="s">
        <v>173</v>
      </c>
      <c r="H173" s="17" t="str">
        <f t="shared" si="9"/>
        <v>NITI</v>
      </c>
      <c r="I173" s="2"/>
      <c r="J173" s="3" t="s">
        <v>173</v>
      </c>
      <c r="K173" s="21" t="str">
        <f t="shared" si="10"/>
        <v>NITI</v>
      </c>
      <c r="L173" s="3" t="s">
        <v>173</v>
      </c>
      <c r="M173" s="20" t="str">
        <f t="shared" si="11"/>
        <v>NITI</v>
      </c>
      <c r="N173" s="8" t="str">
        <f t="shared" si="8"/>
        <v>NITI</v>
      </c>
      <c r="O173" s="2"/>
      <c r="P173" s="3">
        <v>107000</v>
      </c>
      <c r="Q173" s="3">
        <v>54300</v>
      </c>
      <c r="R173" s="3">
        <v>12.5</v>
      </c>
      <c r="S173" s="3" t="s">
        <v>173</v>
      </c>
      <c r="T173" s="2"/>
      <c r="U173" s="3" t="s">
        <v>173</v>
      </c>
      <c r="V173" s="2"/>
      <c r="W173" s="3" t="s">
        <v>173</v>
      </c>
      <c r="X173" s="2"/>
      <c r="Y173" s="3" t="s">
        <v>171</v>
      </c>
      <c r="Z173" s="3" t="s">
        <v>173</v>
      </c>
      <c r="AA173" s="3" t="s">
        <v>173</v>
      </c>
    </row>
    <row r="174" spans="1:27" ht="13.9" customHeight="1">
      <c r="A174" s="2" t="s">
        <v>533</v>
      </c>
      <c r="B174" s="2" t="s">
        <v>534</v>
      </c>
      <c r="C174" s="3" t="s">
        <v>171</v>
      </c>
      <c r="D174" s="3" t="s">
        <v>170</v>
      </c>
      <c r="E174" s="4" t="s">
        <v>178</v>
      </c>
      <c r="F174" s="4" t="s">
        <v>178</v>
      </c>
      <c r="G174" s="3">
        <v>4.3799999999999999E-2</v>
      </c>
      <c r="H174" s="17">
        <f t="shared" si="9"/>
        <v>4.3999999999999997E-2</v>
      </c>
      <c r="I174" s="2"/>
      <c r="J174" s="3" t="s">
        <v>173</v>
      </c>
      <c r="K174" s="21" t="str">
        <f t="shared" si="10"/>
        <v>NV</v>
      </c>
      <c r="L174" s="3" t="s">
        <v>173</v>
      </c>
      <c r="M174" s="20" t="str">
        <f t="shared" si="11"/>
        <v>NV</v>
      </c>
      <c r="N174" s="8" t="str">
        <f t="shared" si="8"/>
        <v>NV</v>
      </c>
      <c r="O174" s="2"/>
      <c r="P174" s="3">
        <v>154000</v>
      </c>
      <c r="Q174" s="3">
        <v>53700</v>
      </c>
      <c r="R174" s="3">
        <v>12.5</v>
      </c>
      <c r="S174" s="3" t="s">
        <v>173</v>
      </c>
      <c r="T174" s="2"/>
      <c r="U174" s="3" t="s">
        <v>173</v>
      </c>
      <c r="V174" s="2"/>
      <c r="W174" s="3">
        <v>1.0000000000000001E-5</v>
      </c>
      <c r="X174" s="3" t="s">
        <v>191</v>
      </c>
      <c r="Y174" s="3" t="s">
        <v>171</v>
      </c>
      <c r="Z174" s="3" t="s">
        <v>173</v>
      </c>
      <c r="AA174" s="3">
        <v>4.3799999999999999E-2</v>
      </c>
    </row>
    <row r="175" spans="1:27" ht="13.9" customHeight="1">
      <c r="A175" s="2" t="s">
        <v>535</v>
      </c>
      <c r="B175" s="2" t="s">
        <v>536</v>
      </c>
      <c r="C175" s="3" t="s">
        <v>171</v>
      </c>
      <c r="D175" s="3" t="s">
        <v>170</v>
      </c>
      <c r="E175" s="4" t="s">
        <v>178</v>
      </c>
      <c r="F175" s="4" t="s">
        <v>178</v>
      </c>
      <c r="G175" s="3">
        <v>8.76</v>
      </c>
      <c r="H175" s="17">
        <f t="shared" si="9"/>
        <v>8.8000000000000007</v>
      </c>
      <c r="I175" s="2"/>
      <c r="J175" s="3" t="s">
        <v>173</v>
      </c>
      <c r="K175" s="21" t="str">
        <f t="shared" si="10"/>
        <v>NV</v>
      </c>
      <c r="L175" s="3" t="s">
        <v>173</v>
      </c>
      <c r="M175" s="20" t="str">
        <f t="shared" si="11"/>
        <v>NV</v>
      </c>
      <c r="N175" s="8" t="str">
        <f t="shared" si="8"/>
        <v>NV</v>
      </c>
      <c r="O175" s="2"/>
      <c r="P175" s="3">
        <v>186000</v>
      </c>
      <c r="Q175" s="3">
        <v>14500</v>
      </c>
      <c r="R175" s="3">
        <v>12.5</v>
      </c>
      <c r="S175" s="3" t="s">
        <v>173</v>
      </c>
      <c r="T175" s="2"/>
      <c r="U175" s="3" t="s">
        <v>173</v>
      </c>
      <c r="V175" s="2"/>
      <c r="W175" s="3">
        <v>2E-3</v>
      </c>
      <c r="X175" s="3" t="s">
        <v>207</v>
      </c>
      <c r="Y175" s="3" t="s">
        <v>171</v>
      </c>
      <c r="Z175" s="3" t="s">
        <v>173</v>
      </c>
      <c r="AA175" s="3">
        <v>8.76</v>
      </c>
    </row>
    <row r="176" spans="1:27" ht="13.9" customHeight="1">
      <c r="A176" s="2" t="s">
        <v>537</v>
      </c>
      <c r="B176" s="2" t="s">
        <v>538</v>
      </c>
      <c r="C176" s="3" t="s">
        <v>170</v>
      </c>
      <c r="D176" s="3" t="s">
        <v>171</v>
      </c>
      <c r="E176" s="4" t="s">
        <v>172</v>
      </c>
      <c r="F176" s="4" t="s">
        <v>172</v>
      </c>
      <c r="G176" s="3" t="s">
        <v>173</v>
      </c>
      <c r="H176" s="17" t="str">
        <f t="shared" si="9"/>
        <v>NITI</v>
      </c>
      <c r="I176" s="2"/>
      <c r="J176" s="3" t="s">
        <v>173</v>
      </c>
      <c r="K176" s="21" t="str">
        <f t="shared" si="10"/>
        <v>NITI</v>
      </c>
      <c r="L176" s="3" t="s">
        <v>173</v>
      </c>
      <c r="M176" s="20" t="str">
        <f t="shared" si="11"/>
        <v>NITI</v>
      </c>
      <c r="N176" s="8" t="str">
        <f t="shared" si="8"/>
        <v>NITI</v>
      </c>
      <c r="O176" s="2"/>
      <c r="P176" s="3">
        <v>17500000</v>
      </c>
      <c r="Q176" s="3">
        <v>2270000</v>
      </c>
      <c r="R176" s="3">
        <v>12.5</v>
      </c>
      <c r="S176" s="3">
        <v>1.7</v>
      </c>
      <c r="T176" s="3" t="s">
        <v>174</v>
      </c>
      <c r="U176" s="3" t="s">
        <v>173</v>
      </c>
      <c r="V176" s="2"/>
      <c r="W176" s="3" t="s">
        <v>173</v>
      </c>
      <c r="X176" s="2"/>
      <c r="Y176" s="3" t="s">
        <v>171</v>
      </c>
      <c r="Z176" s="3" t="s">
        <v>173</v>
      </c>
      <c r="AA176" s="3" t="s">
        <v>173</v>
      </c>
    </row>
    <row r="177" spans="1:28" ht="13.9" customHeight="1">
      <c r="A177" s="2" t="s">
        <v>539</v>
      </c>
      <c r="B177" s="2" t="s">
        <v>540</v>
      </c>
      <c r="C177" s="3" t="s">
        <v>170</v>
      </c>
      <c r="D177" s="3" t="s">
        <v>170</v>
      </c>
      <c r="E177" s="3" t="s">
        <v>170</v>
      </c>
      <c r="F177" s="3" t="s">
        <v>170</v>
      </c>
      <c r="G177" s="3">
        <v>1.75</v>
      </c>
      <c r="H177" s="17">
        <f t="shared" si="9"/>
        <v>1.8</v>
      </c>
      <c r="I177" s="3" t="s">
        <v>194</v>
      </c>
      <c r="J177" s="3">
        <v>58.4</v>
      </c>
      <c r="K177" s="21">
        <f t="shared" si="10"/>
        <v>58</v>
      </c>
      <c r="L177" s="3">
        <v>39.6</v>
      </c>
      <c r="M177" s="20">
        <f t="shared" si="11"/>
        <v>40</v>
      </c>
      <c r="N177" s="8">
        <f t="shared" si="8"/>
        <v>22.222222222222221</v>
      </c>
      <c r="O177" s="3" t="s">
        <v>182</v>
      </c>
      <c r="P177" s="3">
        <v>212000000</v>
      </c>
      <c r="Q177" s="3">
        <v>71700000</v>
      </c>
      <c r="R177" s="3">
        <v>12.5</v>
      </c>
      <c r="S177" s="3" t="s">
        <v>173</v>
      </c>
      <c r="T177" s="2"/>
      <c r="U177" s="3" t="s">
        <v>173</v>
      </c>
      <c r="V177" s="2"/>
      <c r="W177" s="3">
        <v>4.0000000000000002E-4</v>
      </c>
      <c r="X177" s="3" t="s">
        <v>199</v>
      </c>
      <c r="Y177" s="3" t="s">
        <v>171</v>
      </c>
      <c r="Z177" s="3" t="s">
        <v>173</v>
      </c>
      <c r="AA177" s="3">
        <v>1.75</v>
      </c>
    </row>
    <row r="178" spans="1:28" ht="13.9" customHeight="1">
      <c r="A178" s="2" t="s">
        <v>541</v>
      </c>
      <c r="B178" s="2" t="s">
        <v>542</v>
      </c>
      <c r="C178" s="3" t="s">
        <v>171</v>
      </c>
      <c r="D178" s="3" t="s">
        <v>171</v>
      </c>
      <c r="E178" s="4" t="s">
        <v>178</v>
      </c>
      <c r="F178" s="4" t="s">
        <v>178</v>
      </c>
      <c r="G178" s="3" t="s">
        <v>173</v>
      </c>
      <c r="H178" s="17" t="str">
        <f t="shared" si="9"/>
        <v>NITI</v>
      </c>
      <c r="I178" s="2"/>
      <c r="J178" s="3" t="s">
        <v>173</v>
      </c>
      <c r="K178" s="21" t="str">
        <f t="shared" si="10"/>
        <v>NITI, NV</v>
      </c>
      <c r="L178" s="3" t="s">
        <v>173</v>
      </c>
      <c r="M178" s="20" t="str">
        <f t="shared" si="11"/>
        <v>NITI, NV</v>
      </c>
      <c r="N178" s="8" t="str">
        <f t="shared" si="8"/>
        <v>NITI, NV</v>
      </c>
      <c r="O178" s="2"/>
      <c r="P178" s="3">
        <v>8.15</v>
      </c>
      <c r="Q178" s="3">
        <v>18.8</v>
      </c>
      <c r="R178" s="3">
        <v>12.5</v>
      </c>
      <c r="S178" s="3" t="s">
        <v>173</v>
      </c>
      <c r="T178" s="2"/>
      <c r="U178" s="3" t="s">
        <v>173</v>
      </c>
      <c r="V178" s="2"/>
      <c r="W178" s="3" t="s">
        <v>173</v>
      </c>
      <c r="X178" s="2"/>
      <c r="Y178" s="3" t="s">
        <v>171</v>
      </c>
      <c r="Z178" s="3" t="s">
        <v>173</v>
      </c>
      <c r="AA178" s="3" t="s">
        <v>173</v>
      </c>
    </row>
    <row r="179" spans="1:28" ht="13.9" customHeight="1">
      <c r="A179" s="2" t="s">
        <v>543</v>
      </c>
      <c r="B179" s="2" t="s">
        <v>544</v>
      </c>
      <c r="C179" s="3" t="s">
        <v>170</v>
      </c>
      <c r="D179" s="3" t="s">
        <v>171</v>
      </c>
      <c r="E179" s="4" t="s">
        <v>172</v>
      </c>
      <c r="F179" s="4" t="s">
        <v>172</v>
      </c>
      <c r="G179" s="3" t="s">
        <v>173</v>
      </c>
      <c r="H179" s="17" t="str">
        <f t="shared" si="9"/>
        <v>NITI</v>
      </c>
      <c r="I179" s="2"/>
      <c r="J179" s="3" t="s">
        <v>173</v>
      </c>
      <c r="K179" s="21" t="str">
        <f t="shared" si="10"/>
        <v>NITI</v>
      </c>
      <c r="L179" s="3" t="s">
        <v>173</v>
      </c>
      <c r="M179" s="20" t="str">
        <f t="shared" si="11"/>
        <v>NITI</v>
      </c>
      <c r="N179" s="8" t="str">
        <f t="shared" si="8"/>
        <v>NITI</v>
      </c>
      <c r="O179" s="2"/>
      <c r="P179" s="3">
        <v>23400000</v>
      </c>
      <c r="Q179" s="3">
        <v>25600000</v>
      </c>
      <c r="R179" s="3">
        <v>12.5</v>
      </c>
      <c r="S179" s="3">
        <v>1.3</v>
      </c>
      <c r="T179" s="3" t="s">
        <v>174</v>
      </c>
      <c r="U179" s="3" t="s">
        <v>173</v>
      </c>
      <c r="V179" s="2"/>
      <c r="W179" s="3" t="s">
        <v>173</v>
      </c>
      <c r="X179" s="2"/>
      <c r="Y179" s="3" t="s">
        <v>171</v>
      </c>
      <c r="Z179" s="3" t="s">
        <v>173</v>
      </c>
      <c r="AA179" s="3" t="s">
        <v>173</v>
      </c>
    </row>
    <row r="180" spans="1:28" ht="13.9" customHeight="1">
      <c r="A180" s="2" t="s">
        <v>545</v>
      </c>
      <c r="B180" s="2" t="s">
        <v>546</v>
      </c>
      <c r="C180" s="3" t="s">
        <v>170</v>
      </c>
      <c r="D180" s="3" t="s">
        <v>171</v>
      </c>
      <c r="E180" s="4" t="s">
        <v>172</v>
      </c>
      <c r="F180" s="4" t="s">
        <v>172</v>
      </c>
      <c r="G180" s="3" t="s">
        <v>173</v>
      </c>
      <c r="H180" s="17" t="str">
        <f t="shared" si="9"/>
        <v>NITI</v>
      </c>
      <c r="I180" s="2"/>
      <c r="J180" s="3" t="s">
        <v>173</v>
      </c>
      <c r="K180" s="21" t="str">
        <f t="shared" si="10"/>
        <v>NITI</v>
      </c>
      <c r="L180" s="3" t="s">
        <v>173</v>
      </c>
      <c r="M180" s="20" t="str">
        <f t="shared" si="11"/>
        <v>NITI</v>
      </c>
      <c r="N180" s="8" t="str">
        <f t="shared" si="8"/>
        <v>NITI</v>
      </c>
      <c r="O180" s="2"/>
      <c r="P180" s="3">
        <v>18300000</v>
      </c>
      <c r="Q180" s="3">
        <v>8270000</v>
      </c>
      <c r="R180" s="3">
        <v>12.5</v>
      </c>
      <c r="S180" s="3">
        <v>1.3</v>
      </c>
      <c r="T180" s="3" t="s">
        <v>174</v>
      </c>
      <c r="U180" s="3" t="s">
        <v>173</v>
      </c>
      <c r="V180" s="2"/>
      <c r="W180" s="3" t="s">
        <v>173</v>
      </c>
      <c r="X180" s="2"/>
      <c r="Y180" s="3" t="s">
        <v>171</v>
      </c>
      <c r="Z180" s="3" t="s">
        <v>173</v>
      </c>
      <c r="AA180" s="3" t="s">
        <v>173</v>
      </c>
    </row>
    <row r="181" spans="1:28" ht="13.9" customHeight="1">
      <c r="A181" s="2" t="s">
        <v>547</v>
      </c>
      <c r="B181" s="2" t="s">
        <v>548</v>
      </c>
      <c r="C181" s="3" t="s">
        <v>171</v>
      </c>
      <c r="D181" s="3" t="s">
        <v>170</v>
      </c>
      <c r="E181" s="4" t="s">
        <v>178</v>
      </c>
      <c r="F181" s="4" t="s">
        <v>178</v>
      </c>
      <c r="G181" s="3">
        <v>1.7799999999999999E-4</v>
      </c>
      <c r="H181" s="17">
        <f t="shared" si="9"/>
        <v>1.8000000000000001E-4</v>
      </c>
      <c r="I181" s="2"/>
      <c r="J181" s="3" t="s">
        <v>173</v>
      </c>
      <c r="K181" s="21" t="str">
        <f t="shared" si="10"/>
        <v>NV</v>
      </c>
      <c r="L181" s="3" t="s">
        <v>173</v>
      </c>
      <c r="M181" s="20" t="str">
        <f t="shared" si="11"/>
        <v>NV</v>
      </c>
      <c r="N181" s="8" t="str">
        <f t="shared" si="8"/>
        <v>NV</v>
      </c>
      <c r="O181" s="2"/>
      <c r="P181" s="3">
        <v>5.6899999999999997E-7</v>
      </c>
      <c r="Q181" s="3">
        <v>2.7499999999999999E-11</v>
      </c>
      <c r="R181" s="3">
        <v>12.5</v>
      </c>
      <c r="S181" s="3" t="s">
        <v>173</v>
      </c>
      <c r="T181" s="2"/>
      <c r="U181" s="3">
        <v>6.9000000000000006E-2</v>
      </c>
      <c r="V181" s="3" t="s">
        <v>199</v>
      </c>
      <c r="W181" s="3" t="s">
        <v>173</v>
      </c>
      <c r="X181" s="2"/>
      <c r="Y181" s="3" t="s">
        <v>171</v>
      </c>
      <c r="Z181" s="3">
        <v>1.7799999999999999E-4</v>
      </c>
      <c r="AA181" s="3" t="s">
        <v>173</v>
      </c>
    </row>
    <row r="182" spans="1:28" ht="13.9" customHeight="1">
      <c r="A182" s="2" t="s">
        <v>549</v>
      </c>
      <c r="B182" s="2" t="s">
        <v>550</v>
      </c>
      <c r="C182" s="3" t="s">
        <v>171</v>
      </c>
      <c r="D182" s="3" t="s">
        <v>171</v>
      </c>
      <c r="E182" s="4" t="s">
        <v>178</v>
      </c>
      <c r="F182" s="4" t="s">
        <v>178</v>
      </c>
      <c r="G182" s="3" t="s">
        <v>173</v>
      </c>
      <c r="H182" s="17" t="str">
        <f t="shared" si="9"/>
        <v>NITI</v>
      </c>
      <c r="I182" s="2"/>
      <c r="J182" s="3" t="s">
        <v>173</v>
      </c>
      <c r="K182" s="21" t="str">
        <f t="shared" si="10"/>
        <v>NITI, NV</v>
      </c>
      <c r="L182" s="3" t="s">
        <v>173</v>
      </c>
      <c r="M182" s="20" t="str">
        <f t="shared" si="11"/>
        <v>NITI, NV</v>
      </c>
      <c r="N182" s="8" t="str">
        <f t="shared" si="8"/>
        <v>NITI, NV</v>
      </c>
      <c r="O182" s="2"/>
      <c r="P182" s="3">
        <v>2070</v>
      </c>
      <c r="Q182" s="3">
        <v>2070</v>
      </c>
      <c r="R182" s="3">
        <v>12.5</v>
      </c>
      <c r="S182" s="3" t="s">
        <v>173</v>
      </c>
      <c r="T182" s="2"/>
      <c r="U182" s="3" t="s">
        <v>173</v>
      </c>
      <c r="V182" s="2"/>
      <c r="W182" s="3" t="s">
        <v>173</v>
      </c>
      <c r="X182" s="2"/>
      <c r="Y182" s="3" t="s">
        <v>171</v>
      </c>
      <c r="Z182" s="3" t="s">
        <v>173</v>
      </c>
      <c r="AA182" s="3" t="s">
        <v>173</v>
      </c>
    </row>
    <row r="183" spans="1:28" ht="13.9" customHeight="1">
      <c r="A183" s="2" t="s">
        <v>551</v>
      </c>
      <c r="B183" s="2" t="s">
        <v>552</v>
      </c>
      <c r="C183" s="3" t="s">
        <v>171</v>
      </c>
      <c r="D183" s="3" t="s">
        <v>171</v>
      </c>
      <c r="E183" s="4" t="s">
        <v>178</v>
      </c>
      <c r="F183" s="4" t="s">
        <v>178</v>
      </c>
      <c r="G183" s="3" t="s">
        <v>173</v>
      </c>
      <c r="H183" s="17" t="str">
        <f t="shared" si="9"/>
        <v>NITI</v>
      </c>
      <c r="I183" s="2"/>
      <c r="J183" s="3" t="s">
        <v>173</v>
      </c>
      <c r="K183" s="21" t="str">
        <f t="shared" si="10"/>
        <v>NITI, NV</v>
      </c>
      <c r="L183" s="3" t="s">
        <v>173</v>
      </c>
      <c r="M183" s="20" t="str">
        <f t="shared" si="11"/>
        <v>NITI, NV</v>
      </c>
      <c r="N183" s="8" t="str">
        <f t="shared" si="8"/>
        <v>NITI, NV</v>
      </c>
      <c r="O183" s="2"/>
      <c r="P183" s="3">
        <v>382</v>
      </c>
      <c r="Q183" s="3">
        <v>134</v>
      </c>
      <c r="R183" s="3">
        <v>12.5</v>
      </c>
      <c r="S183" s="3" t="s">
        <v>173</v>
      </c>
      <c r="T183" s="2"/>
      <c r="U183" s="3" t="s">
        <v>173</v>
      </c>
      <c r="V183" s="2"/>
      <c r="W183" s="3" t="s">
        <v>173</v>
      </c>
      <c r="X183" s="2"/>
      <c r="Y183" s="3" t="s">
        <v>171</v>
      </c>
      <c r="Z183" s="3" t="s">
        <v>173</v>
      </c>
      <c r="AA183" s="3" t="s">
        <v>173</v>
      </c>
    </row>
    <row r="184" spans="1:28" ht="13.9" customHeight="1">
      <c r="A184" s="2" t="s">
        <v>553</v>
      </c>
      <c r="B184" s="2" t="s">
        <v>554</v>
      </c>
      <c r="C184" s="3" t="s">
        <v>171</v>
      </c>
      <c r="D184" s="3" t="s">
        <v>171</v>
      </c>
      <c r="E184" s="4" t="s">
        <v>178</v>
      </c>
      <c r="F184" s="4" t="s">
        <v>178</v>
      </c>
      <c r="G184" s="3" t="s">
        <v>173</v>
      </c>
      <c r="H184" s="17" t="str">
        <f t="shared" si="9"/>
        <v>NITI</v>
      </c>
      <c r="I184" s="2"/>
      <c r="J184" s="3" t="s">
        <v>173</v>
      </c>
      <c r="K184" s="21" t="str">
        <f t="shared" si="10"/>
        <v>NITI, NV</v>
      </c>
      <c r="L184" s="3" t="s">
        <v>173</v>
      </c>
      <c r="M184" s="20" t="str">
        <f t="shared" si="11"/>
        <v>NITI, NV</v>
      </c>
      <c r="N184" s="8" t="str">
        <f t="shared" si="8"/>
        <v>NITI, NV</v>
      </c>
      <c r="O184" s="2"/>
      <c r="P184" s="3">
        <v>729</v>
      </c>
      <c r="Q184" s="3">
        <v>730</v>
      </c>
      <c r="R184" s="3">
        <v>12.5</v>
      </c>
      <c r="S184" s="3" t="s">
        <v>173</v>
      </c>
      <c r="T184" s="2"/>
      <c r="U184" s="3" t="s">
        <v>173</v>
      </c>
      <c r="V184" s="2"/>
      <c r="W184" s="3" t="s">
        <v>173</v>
      </c>
      <c r="X184" s="2"/>
      <c r="Y184" s="3" t="s">
        <v>171</v>
      </c>
      <c r="Z184" s="3" t="s">
        <v>173</v>
      </c>
      <c r="AA184" s="3" t="s">
        <v>173</v>
      </c>
    </row>
    <row r="185" spans="1:28" ht="13.9" customHeight="1">
      <c r="A185" s="2" t="s">
        <v>555</v>
      </c>
      <c r="B185" s="2" t="s">
        <v>556</v>
      </c>
      <c r="C185" s="3" t="s">
        <v>171</v>
      </c>
      <c r="D185" s="3" t="s">
        <v>171</v>
      </c>
      <c r="E185" s="4" t="s">
        <v>178</v>
      </c>
      <c r="F185" s="4" t="s">
        <v>178</v>
      </c>
      <c r="G185" s="3" t="s">
        <v>173</v>
      </c>
      <c r="H185" s="17" t="str">
        <f t="shared" si="9"/>
        <v>NITI</v>
      </c>
      <c r="I185" s="2"/>
      <c r="J185" s="3" t="s">
        <v>173</v>
      </c>
      <c r="K185" s="21" t="str">
        <f t="shared" si="10"/>
        <v>NITI, NV</v>
      </c>
      <c r="L185" s="3" t="s">
        <v>173</v>
      </c>
      <c r="M185" s="20" t="str">
        <f t="shared" si="11"/>
        <v>NITI, NV</v>
      </c>
      <c r="N185" s="8" t="str">
        <f t="shared" si="8"/>
        <v>NITI, NV</v>
      </c>
      <c r="O185" s="2"/>
      <c r="P185" s="3">
        <v>4.3300000000000001E-4</v>
      </c>
      <c r="Q185" s="3">
        <v>4.3300000000000001E-4</v>
      </c>
      <c r="R185" s="3">
        <v>12.5</v>
      </c>
      <c r="S185" s="3" t="s">
        <v>173</v>
      </c>
      <c r="T185" s="2"/>
      <c r="U185" s="3" t="s">
        <v>173</v>
      </c>
      <c r="V185" s="2"/>
      <c r="W185" s="3" t="s">
        <v>173</v>
      </c>
      <c r="X185" s="2"/>
      <c r="Y185" s="3" t="s">
        <v>171</v>
      </c>
      <c r="Z185" s="3" t="s">
        <v>173</v>
      </c>
      <c r="AA185" s="3" t="s">
        <v>173</v>
      </c>
    </row>
    <row r="186" spans="1:28" ht="13.9" customHeight="1">
      <c r="A186" s="2" t="s">
        <v>557</v>
      </c>
      <c r="B186" s="2" t="s">
        <v>558</v>
      </c>
      <c r="C186" s="3" t="s">
        <v>171</v>
      </c>
      <c r="D186" s="3" t="s">
        <v>171</v>
      </c>
      <c r="E186" s="4" t="s">
        <v>178</v>
      </c>
      <c r="F186" s="4" t="s">
        <v>178</v>
      </c>
      <c r="G186" s="3" t="s">
        <v>173</v>
      </c>
      <c r="H186" s="17" t="str">
        <f t="shared" si="9"/>
        <v>NITI</v>
      </c>
      <c r="I186" s="2"/>
      <c r="J186" s="3" t="s">
        <v>173</v>
      </c>
      <c r="K186" s="21" t="str">
        <f t="shared" si="10"/>
        <v>NITI, NV</v>
      </c>
      <c r="L186" s="3" t="s">
        <v>173</v>
      </c>
      <c r="M186" s="20" t="str">
        <f t="shared" si="11"/>
        <v>NITI, NV</v>
      </c>
      <c r="N186" s="8" t="str">
        <f t="shared" si="8"/>
        <v>NITI, NV</v>
      </c>
      <c r="O186" s="2"/>
      <c r="P186" s="3">
        <v>44.6</v>
      </c>
      <c r="Q186" s="3">
        <v>15.8</v>
      </c>
      <c r="R186" s="3">
        <v>12.5</v>
      </c>
      <c r="S186" s="3" t="s">
        <v>173</v>
      </c>
      <c r="T186" s="2"/>
      <c r="U186" s="3" t="s">
        <v>173</v>
      </c>
      <c r="V186" s="2"/>
      <c r="W186" s="3" t="s">
        <v>173</v>
      </c>
      <c r="X186" s="2"/>
      <c r="Y186" s="3" t="s">
        <v>171</v>
      </c>
      <c r="Z186" s="3" t="s">
        <v>173</v>
      </c>
      <c r="AA186" s="3" t="s">
        <v>173</v>
      </c>
    </row>
    <row r="187" spans="1:28" ht="13.9" customHeight="1">
      <c r="A187" s="2" t="s">
        <v>559</v>
      </c>
      <c r="B187" s="2" t="s">
        <v>560</v>
      </c>
      <c r="C187" s="3" t="s">
        <v>171</v>
      </c>
      <c r="D187" s="3" t="s">
        <v>171</v>
      </c>
      <c r="E187" s="4" t="s">
        <v>178</v>
      </c>
      <c r="F187" s="4" t="s">
        <v>178</v>
      </c>
      <c r="G187" s="3" t="s">
        <v>173</v>
      </c>
      <c r="H187" s="17" t="str">
        <f t="shared" si="9"/>
        <v>NITI</v>
      </c>
      <c r="I187" s="2"/>
      <c r="J187" s="3" t="s">
        <v>173</v>
      </c>
      <c r="K187" s="21" t="str">
        <f t="shared" si="10"/>
        <v>NITI, NV</v>
      </c>
      <c r="L187" s="3" t="s">
        <v>173</v>
      </c>
      <c r="M187" s="20" t="str">
        <f t="shared" si="11"/>
        <v>NITI, NV</v>
      </c>
      <c r="N187" s="8" t="str">
        <f t="shared" si="8"/>
        <v>NITI, NV</v>
      </c>
      <c r="O187" s="2"/>
      <c r="P187" s="3">
        <v>7710000</v>
      </c>
      <c r="Q187" s="3">
        <v>14.7</v>
      </c>
      <c r="R187" s="3">
        <v>12.5</v>
      </c>
      <c r="S187" s="3" t="s">
        <v>173</v>
      </c>
      <c r="T187" s="2"/>
      <c r="U187" s="3" t="s">
        <v>173</v>
      </c>
      <c r="V187" s="2"/>
      <c r="W187" s="3" t="s">
        <v>173</v>
      </c>
      <c r="X187" s="2"/>
      <c r="Y187" s="3" t="s">
        <v>171</v>
      </c>
      <c r="Z187" s="3" t="s">
        <v>173</v>
      </c>
      <c r="AA187" s="3" t="s">
        <v>173</v>
      </c>
    </row>
    <row r="188" spans="1:28" ht="13.9" customHeight="1">
      <c r="A188" s="2" t="s">
        <v>561</v>
      </c>
      <c r="B188" s="2" t="s">
        <v>562</v>
      </c>
      <c r="C188" s="3" t="s">
        <v>228</v>
      </c>
      <c r="D188" s="3" t="s">
        <v>170</v>
      </c>
      <c r="E188" s="4" t="s">
        <v>178</v>
      </c>
      <c r="F188" s="4" t="s">
        <v>178</v>
      </c>
      <c r="G188" s="3">
        <v>0.26300000000000001</v>
      </c>
      <c r="H188" s="17">
        <f t="shared" si="9"/>
        <v>0.26</v>
      </c>
      <c r="I188" s="2"/>
      <c r="J188" s="3" t="s">
        <v>173</v>
      </c>
      <c r="K188" s="21" t="str">
        <f t="shared" si="10"/>
        <v>NV</v>
      </c>
      <c r="L188" s="3" t="s">
        <v>173</v>
      </c>
      <c r="M188" s="20" t="str">
        <f t="shared" si="11"/>
        <v>NV</v>
      </c>
      <c r="N188" s="8" t="str">
        <f t="shared" si="8"/>
        <v>NV</v>
      </c>
      <c r="O188" s="2"/>
      <c r="P188" s="3" t="s">
        <v>173</v>
      </c>
      <c r="Q188" s="3" t="s">
        <v>173</v>
      </c>
      <c r="R188" s="3">
        <v>12.5</v>
      </c>
      <c r="S188" s="3" t="s">
        <v>173</v>
      </c>
      <c r="T188" s="2"/>
      <c r="U188" s="3" t="s">
        <v>173</v>
      </c>
      <c r="V188" s="2"/>
      <c r="W188" s="3">
        <v>6.0000000000000002E-5</v>
      </c>
      <c r="X188" s="3" t="s">
        <v>199</v>
      </c>
      <c r="Y188" s="3" t="s">
        <v>171</v>
      </c>
      <c r="Z188" s="3" t="s">
        <v>173</v>
      </c>
      <c r="AA188" s="3">
        <v>0.26300000000000001</v>
      </c>
    </row>
    <row r="189" spans="1:28" ht="13.9" customHeight="1">
      <c r="A189" s="2" t="s">
        <v>563</v>
      </c>
      <c r="B189" s="2" t="s">
        <v>562</v>
      </c>
      <c r="C189" s="3" t="s">
        <v>228</v>
      </c>
      <c r="D189" s="3" t="s">
        <v>171</v>
      </c>
      <c r="E189" s="4" t="s">
        <v>178</v>
      </c>
      <c r="F189" s="4" t="s">
        <v>178</v>
      </c>
      <c r="G189" s="3" t="s">
        <v>173</v>
      </c>
      <c r="H189" s="17" t="str">
        <f t="shared" si="9"/>
        <v>NITI</v>
      </c>
      <c r="I189" s="2"/>
      <c r="J189" s="3" t="s">
        <v>173</v>
      </c>
      <c r="K189" s="21" t="str">
        <f t="shared" si="10"/>
        <v>NITI, NV</v>
      </c>
      <c r="L189" s="3" t="s">
        <v>173</v>
      </c>
      <c r="M189" s="20" t="str">
        <f t="shared" si="11"/>
        <v>NITI, NV</v>
      </c>
      <c r="N189" s="8" t="str">
        <f t="shared" si="8"/>
        <v>NITI, NV</v>
      </c>
      <c r="O189" s="2"/>
      <c r="P189" s="3" t="s">
        <v>173</v>
      </c>
      <c r="Q189" s="3" t="s">
        <v>173</v>
      </c>
      <c r="R189" s="3">
        <v>12.5</v>
      </c>
      <c r="S189" s="3" t="s">
        <v>173</v>
      </c>
      <c r="T189" s="2"/>
      <c r="U189" s="3" t="s">
        <v>173</v>
      </c>
      <c r="V189" s="2"/>
      <c r="W189" s="3" t="s">
        <v>173</v>
      </c>
      <c r="X189" s="2"/>
      <c r="Y189" s="3" t="s">
        <v>171</v>
      </c>
      <c r="Z189" s="3" t="s">
        <v>173</v>
      </c>
      <c r="AA189" s="3" t="s">
        <v>173</v>
      </c>
    </row>
    <row r="190" spans="1:28" ht="13.9" customHeight="1">
      <c r="A190" s="2" t="s">
        <v>564</v>
      </c>
      <c r="B190" s="2" t="s">
        <v>565</v>
      </c>
      <c r="C190" s="3" t="s">
        <v>228</v>
      </c>
      <c r="D190" s="3" t="s">
        <v>170</v>
      </c>
      <c r="E190" s="4" t="s">
        <v>178</v>
      </c>
      <c r="F190" s="4" t="s">
        <v>178</v>
      </c>
      <c r="G190" s="3">
        <v>1.46E-4</v>
      </c>
      <c r="H190" s="17">
        <f t="shared" si="9"/>
        <v>1.4999999999999999E-4</v>
      </c>
      <c r="I190" s="2"/>
      <c r="J190" s="3" t="s">
        <v>173</v>
      </c>
      <c r="K190" s="21" t="str">
        <f t="shared" si="10"/>
        <v>NV</v>
      </c>
      <c r="L190" s="3" t="s">
        <v>173</v>
      </c>
      <c r="M190" s="20" t="str">
        <f t="shared" si="11"/>
        <v>NV</v>
      </c>
      <c r="N190" s="8" t="str">
        <f t="shared" si="8"/>
        <v>NV</v>
      </c>
      <c r="O190" s="2"/>
      <c r="P190" s="3" t="s">
        <v>173</v>
      </c>
      <c r="Q190" s="3" t="s">
        <v>173</v>
      </c>
      <c r="R190" s="3">
        <v>12.5</v>
      </c>
      <c r="S190" s="3" t="s">
        <v>173</v>
      </c>
      <c r="T190" s="2"/>
      <c r="U190" s="3">
        <v>8.4000000000000005E-2</v>
      </c>
      <c r="V190" s="3" t="s">
        <v>278</v>
      </c>
      <c r="W190" s="3">
        <v>1E-4</v>
      </c>
      <c r="X190" s="3" t="s">
        <v>184</v>
      </c>
      <c r="Y190" s="3" t="s">
        <v>204</v>
      </c>
      <c r="Z190" s="3">
        <v>1.46E-4</v>
      </c>
      <c r="AA190" s="3">
        <v>0.438</v>
      </c>
    </row>
    <row r="191" spans="1:28" ht="13.9" customHeight="1">
      <c r="A191" s="2" t="s">
        <v>566</v>
      </c>
      <c r="B191" s="2" t="s">
        <v>567</v>
      </c>
      <c r="C191" s="3" t="s">
        <v>171</v>
      </c>
      <c r="D191" s="3" t="s">
        <v>170</v>
      </c>
      <c r="E191" s="4" t="s">
        <v>178</v>
      </c>
      <c r="F191" s="4" t="s">
        <v>178</v>
      </c>
      <c r="G191" s="3">
        <v>20.399999999999999</v>
      </c>
      <c r="H191" s="17">
        <f t="shared" si="9"/>
        <v>20</v>
      </c>
      <c r="I191" s="2"/>
      <c r="J191" s="3" t="s">
        <v>173</v>
      </c>
      <c r="K191" s="21" t="str">
        <f t="shared" si="10"/>
        <v>NV</v>
      </c>
      <c r="L191" s="3" t="s">
        <v>173</v>
      </c>
      <c r="M191" s="20" t="str">
        <f t="shared" si="11"/>
        <v>NV</v>
      </c>
      <c r="N191" s="8" t="str">
        <f t="shared" si="8"/>
        <v>NV</v>
      </c>
      <c r="O191" s="2"/>
      <c r="P191" s="3">
        <v>7.6499999999999999E-2</v>
      </c>
      <c r="Q191" s="3">
        <v>7.1999999999999995E-2</v>
      </c>
      <c r="R191" s="3">
        <v>12.5</v>
      </c>
      <c r="S191" s="3">
        <v>0.5</v>
      </c>
      <c r="T191" s="3" t="s">
        <v>174</v>
      </c>
      <c r="U191" s="3">
        <v>5.9999999999999997E-7</v>
      </c>
      <c r="V191" s="3" t="s">
        <v>325</v>
      </c>
      <c r="W191" s="3" t="s">
        <v>173</v>
      </c>
      <c r="X191" s="2"/>
      <c r="Y191" s="3" t="s">
        <v>204</v>
      </c>
      <c r="Z191" s="3">
        <v>20.399999999999999</v>
      </c>
      <c r="AA191" s="3" t="s">
        <v>173</v>
      </c>
      <c r="AB191" s="261" t="s">
        <v>175</v>
      </c>
    </row>
    <row r="192" spans="1:28" ht="13.9" customHeight="1">
      <c r="A192" s="2" t="s">
        <v>568</v>
      </c>
      <c r="B192" s="2" t="s">
        <v>569</v>
      </c>
      <c r="C192" s="3" t="s">
        <v>171</v>
      </c>
      <c r="D192" s="3" t="s">
        <v>171</v>
      </c>
      <c r="E192" s="4" t="s">
        <v>178</v>
      </c>
      <c r="F192" s="4" t="s">
        <v>178</v>
      </c>
      <c r="G192" s="3" t="s">
        <v>173</v>
      </c>
      <c r="H192" s="17" t="str">
        <f t="shared" si="9"/>
        <v>NITI</v>
      </c>
      <c r="I192" s="2"/>
      <c r="J192" s="3" t="s">
        <v>173</v>
      </c>
      <c r="K192" s="21" t="str">
        <f t="shared" si="10"/>
        <v>NITI, NV</v>
      </c>
      <c r="L192" s="3" t="s">
        <v>173</v>
      </c>
      <c r="M192" s="20" t="str">
        <f t="shared" si="11"/>
        <v>NITI, NV</v>
      </c>
      <c r="N192" s="8" t="str">
        <f t="shared" si="8"/>
        <v>NITI, NV</v>
      </c>
      <c r="O192" s="2"/>
      <c r="P192" s="3">
        <v>1.5900000000000001E-2</v>
      </c>
      <c r="Q192" s="3">
        <v>1.5900000000000001E-2</v>
      </c>
      <c r="R192" s="3">
        <v>12.5</v>
      </c>
      <c r="S192" s="3" t="s">
        <v>173</v>
      </c>
      <c r="T192" s="2"/>
      <c r="U192" s="3" t="s">
        <v>173</v>
      </c>
      <c r="V192" s="2"/>
      <c r="W192" s="3" t="s">
        <v>173</v>
      </c>
      <c r="X192" s="2"/>
      <c r="Y192" s="3" t="s">
        <v>171</v>
      </c>
      <c r="Z192" s="3" t="s">
        <v>173</v>
      </c>
      <c r="AA192" s="3" t="s">
        <v>173</v>
      </c>
    </row>
    <row r="193" spans="1:27" ht="13.9" customHeight="1">
      <c r="A193" s="2" t="s">
        <v>570</v>
      </c>
      <c r="B193" s="2" t="s">
        <v>571</v>
      </c>
      <c r="C193" s="3" t="s">
        <v>171</v>
      </c>
      <c r="D193" s="3" t="s">
        <v>170</v>
      </c>
      <c r="E193" s="4" t="s">
        <v>178</v>
      </c>
      <c r="F193" s="4" t="s">
        <v>178</v>
      </c>
      <c r="G193" s="3">
        <v>1.3600000000000001E-3</v>
      </c>
      <c r="H193" s="17">
        <f t="shared" si="9"/>
        <v>1.4E-3</v>
      </c>
      <c r="I193" s="2"/>
      <c r="J193" s="3" t="s">
        <v>173</v>
      </c>
      <c r="K193" s="21" t="str">
        <f t="shared" si="10"/>
        <v>NV</v>
      </c>
      <c r="L193" s="3" t="s">
        <v>173</v>
      </c>
      <c r="M193" s="20" t="str">
        <f t="shared" si="11"/>
        <v>NV</v>
      </c>
      <c r="N193" s="8" t="str">
        <f t="shared" si="8"/>
        <v>NV</v>
      </c>
      <c r="O193" s="2"/>
      <c r="P193" s="3">
        <v>0</v>
      </c>
      <c r="Q193" s="3" t="s">
        <v>173</v>
      </c>
      <c r="R193" s="3">
        <v>12.5</v>
      </c>
      <c r="S193" s="3" t="s">
        <v>173</v>
      </c>
      <c r="T193" s="2"/>
      <c r="U193" s="3">
        <v>8.9999999999999993E-3</v>
      </c>
      <c r="V193" s="3" t="s">
        <v>207</v>
      </c>
      <c r="W193" s="3">
        <v>6.0000000000000002E-6</v>
      </c>
      <c r="X193" s="3" t="s">
        <v>207</v>
      </c>
      <c r="Y193" s="3" t="s">
        <v>171</v>
      </c>
      <c r="Z193" s="3">
        <v>1.3600000000000001E-3</v>
      </c>
      <c r="AA193" s="3">
        <v>2.63E-2</v>
      </c>
    </row>
    <row r="194" spans="1:27" ht="13.9" customHeight="1">
      <c r="A194" s="2" t="s">
        <v>572</v>
      </c>
      <c r="B194" s="2" t="s">
        <v>232</v>
      </c>
      <c r="C194" s="3" t="s">
        <v>170</v>
      </c>
      <c r="D194" s="3" t="s">
        <v>170</v>
      </c>
      <c r="E194" s="2"/>
      <c r="F194" s="2"/>
      <c r="G194" s="3">
        <v>1.9800000000000002E-2</v>
      </c>
      <c r="H194" s="17">
        <f t="shared" si="9"/>
        <v>0.02</v>
      </c>
      <c r="I194" s="2"/>
      <c r="J194" s="3" t="s">
        <v>173</v>
      </c>
      <c r="K194" s="21" t="str">
        <f t="shared" si="10"/>
        <v>NV</v>
      </c>
      <c r="L194" s="3" t="s">
        <v>173</v>
      </c>
      <c r="M194" s="20" t="str">
        <f t="shared" si="11"/>
        <v>NV</v>
      </c>
      <c r="N194" s="8" t="str">
        <f t="shared" si="8"/>
        <v>NV</v>
      </c>
      <c r="O194" s="2"/>
      <c r="P194" s="3" t="s">
        <v>173</v>
      </c>
      <c r="Q194" s="3" t="s">
        <v>173</v>
      </c>
      <c r="R194" s="3">
        <v>12.5</v>
      </c>
      <c r="S194" s="3" t="s">
        <v>173</v>
      </c>
      <c r="T194" s="2"/>
      <c r="U194" s="3">
        <v>6.2E-4</v>
      </c>
      <c r="V194" s="3" t="s">
        <v>184</v>
      </c>
      <c r="W194" s="3" t="s">
        <v>173</v>
      </c>
      <c r="X194" s="2"/>
      <c r="Y194" s="3" t="s">
        <v>204</v>
      </c>
      <c r="Z194" s="3">
        <v>1.9800000000000002E-2</v>
      </c>
      <c r="AA194" s="3" t="s">
        <v>173</v>
      </c>
    </row>
    <row r="195" spans="1:27" ht="13.9" customHeight="1">
      <c r="A195" s="2" t="s">
        <v>573</v>
      </c>
      <c r="B195" s="2" t="s">
        <v>574</v>
      </c>
      <c r="C195" s="3" t="s">
        <v>171</v>
      </c>
      <c r="D195" s="3" t="s">
        <v>171</v>
      </c>
      <c r="E195" s="4" t="s">
        <v>178</v>
      </c>
      <c r="F195" s="4" t="s">
        <v>178</v>
      </c>
      <c r="G195" s="3" t="s">
        <v>173</v>
      </c>
      <c r="H195" s="17" t="str">
        <f t="shared" si="9"/>
        <v>NITI</v>
      </c>
      <c r="I195" s="2"/>
      <c r="J195" s="3" t="s">
        <v>173</v>
      </c>
      <c r="K195" s="21" t="str">
        <f t="shared" si="10"/>
        <v>NITI, NV</v>
      </c>
      <c r="L195" s="3" t="s">
        <v>173</v>
      </c>
      <c r="M195" s="20" t="str">
        <f t="shared" si="11"/>
        <v>NITI, NV</v>
      </c>
      <c r="N195" s="8" t="str">
        <f t="shared" si="8"/>
        <v>NITI, NV</v>
      </c>
      <c r="O195" s="2"/>
      <c r="P195" s="3">
        <v>0</v>
      </c>
      <c r="Q195" s="3" t="s">
        <v>173</v>
      </c>
      <c r="R195" s="3">
        <v>12.5</v>
      </c>
      <c r="S195" s="3" t="s">
        <v>173</v>
      </c>
      <c r="T195" s="2"/>
      <c r="U195" s="3" t="s">
        <v>173</v>
      </c>
      <c r="V195" s="2"/>
      <c r="W195" s="3" t="s">
        <v>173</v>
      </c>
      <c r="X195" s="2"/>
      <c r="Y195" s="3" t="s">
        <v>171</v>
      </c>
      <c r="Z195" s="3" t="s">
        <v>173</v>
      </c>
      <c r="AA195" s="3" t="s">
        <v>173</v>
      </c>
    </row>
    <row r="196" spans="1:27" ht="13.9" customHeight="1">
      <c r="A196" s="2" t="s">
        <v>575</v>
      </c>
      <c r="B196" s="2" t="s">
        <v>576</v>
      </c>
      <c r="C196" s="3" t="s">
        <v>228</v>
      </c>
      <c r="D196" s="3" t="s">
        <v>171</v>
      </c>
      <c r="E196" s="4" t="s">
        <v>178</v>
      </c>
      <c r="F196" s="4" t="s">
        <v>178</v>
      </c>
      <c r="G196" s="3" t="s">
        <v>173</v>
      </c>
      <c r="H196" s="17" t="str">
        <f t="shared" si="9"/>
        <v>NITI</v>
      </c>
      <c r="I196" s="2"/>
      <c r="J196" s="3" t="s">
        <v>173</v>
      </c>
      <c r="K196" s="21" t="str">
        <f t="shared" si="10"/>
        <v>NITI, NV</v>
      </c>
      <c r="L196" s="3" t="s">
        <v>173</v>
      </c>
      <c r="M196" s="20" t="str">
        <f t="shared" si="11"/>
        <v>NITI, NV</v>
      </c>
      <c r="N196" s="8" t="str">
        <f t="shared" si="8"/>
        <v>NITI, NV</v>
      </c>
      <c r="O196" s="2"/>
      <c r="P196" s="3" t="s">
        <v>173</v>
      </c>
      <c r="Q196" s="3" t="s">
        <v>173</v>
      </c>
      <c r="R196" s="3">
        <v>12.5</v>
      </c>
      <c r="S196" s="3" t="s">
        <v>173</v>
      </c>
      <c r="T196" s="2"/>
      <c r="U196" s="3" t="s">
        <v>173</v>
      </c>
      <c r="V196" s="2"/>
      <c r="W196" s="3" t="s">
        <v>173</v>
      </c>
      <c r="X196" s="2"/>
      <c r="Y196" s="3" t="s">
        <v>171</v>
      </c>
      <c r="Z196" s="3" t="s">
        <v>173</v>
      </c>
      <c r="AA196" s="3" t="s">
        <v>173</v>
      </c>
    </row>
    <row r="197" spans="1:27" ht="13.9" customHeight="1">
      <c r="A197" s="2" t="s">
        <v>577</v>
      </c>
      <c r="B197" s="2" t="s">
        <v>578</v>
      </c>
      <c r="C197" s="3" t="s">
        <v>171</v>
      </c>
      <c r="D197" s="3" t="s">
        <v>170</v>
      </c>
      <c r="E197" s="4" t="s">
        <v>178</v>
      </c>
      <c r="F197" s="4" t="s">
        <v>178</v>
      </c>
      <c r="G197" s="3">
        <v>2630</v>
      </c>
      <c r="H197" s="17">
        <f t="shared" si="9"/>
        <v>2600</v>
      </c>
      <c r="I197" s="2"/>
      <c r="J197" s="3" t="s">
        <v>173</v>
      </c>
      <c r="K197" s="21" t="str">
        <f t="shared" si="10"/>
        <v>NV</v>
      </c>
      <c r="L197" s="3" t="s">
        <v>173</v>
      </c>
      <c r="M197" s="20" t="str">
        <f t="shared" si="11"/>
        <v>NV</v>
      </c>
      <c r="N197" s="8" t="str">
        <f t="shared" ref="N197:N260" si="12">IF(ISNUMBER(M197)=TRUE, M197/H197, M197)</f>
        <v>NV</v>
      </c>
      <c r="O197" s="2"/>
      <c r="P197" s="3">
        <v>640000</v>
      </c>
      <c r="Q197" s="3">
        <v>289000</v>
      </c>
      <c r="R197" s="3">
        <v>12.5</v>
      </c>
      <c r="S197" s="3">
        <v>1.1000000000000001</v>
      </c>
      <c r="T197" s="3" t="s">
        <v>183</v>
      </c>
      <c r="U197" s="3" t="s">
        <v>173</v>
      </c>
      <c r="V197" s="2"/>
      <c r="W197" s="3">
        <v>0.6</v>
      </c>
      <c r="X197" s="3" t="s">
        <v>199</v>
      </c>
      <c r="Y197" s="3" t="s">
        <v>171</v>
      </c>
      <c r="Z197" s="3" t="s">
        <v>173</v>
      </c>
      <c r="AA197" s="3">
        <v>2630</v>
      </c>
    </row>
    <row r="198" spans="1:27" ht="13.9" customHeight="1">
      <c r="A198" s="2" t="s">
        <v>579</v>
      </c>
      <c r="B198" s="2" t="s">
        <v>580</v>
      </c>
      <c r="C198" s="3" t="s">
        <v>171</v>
      </c>
      <c r="D198" s="3" t="s">
        <v>170</v>
      </c>
      <c r="E198" s="4" t="s">
        <v>178</v>
      </c>
      <c r="F198" s="4" t="s">
        <v>178</v>
      </c>
      <c r="G198" s="3">
        <v>2630</v>
      </c>
      <c r="H198" s="17">
        <f t="shared" ref="H198:H261" si="13">IF(ISNUMBER(G198),ROUND(G198,2-(1+INT(LOG10(G198)))),"NITI")</f>
        <v>2600</v>
      </c>
      <c r="I198" s="2"/>
      <c r="J198" s="3" t="s">
        <v>173</v>
      </c>
      <c r="K198" s="21" t="str">
        <f t="shared" ref="K198:K261" si="14">IF(ISNUMBER(J198),ROUND(J198,2-(1+INT(LOG10(J198)))),IF(AND(NOT($C198="Yes"),$D198="No"), "NITI, NV",IF(AND($C198="Yes",$D198="No"),"NITI","NV")))</f>
        <v>NV</v>
      </c>
      <c r="L198" s="3" t="s">
        <v>173</v>
      </c>
      <c r="M198" s="20" t="str">
        <f t="shared" ref="M198:M261" si="15">IF(ISNUMBER(L198),ROUND(L198,2-(1+INT(LOG10(L198)))),IF(AND(NOT($C198="Yes"),$D198="No"), "NITI, NV",IF(AND($C198="Yes",$D198="No"),"NITI","NV")))</f>
        <v>NV</v>
      </c>
      <c r="N198" s="8" t="str">
        <f t="shared" si="12"/>
        <v>NV</v>
      </c>
      <c r="O198" s="2"/>
      <c r="P198" s="3">
        <v>1740000</v>
      </c>
      <c r="Q198" s="3">
        <v>494000</v>
      </c>
      <c r="R198" s="3">
        <v>12.5</v>
      </c>
      <c r="S198" s="3">
        <v>1.4</v>
      </c>
      <c r="T198" s="3" t="s">
        <v>183</v>
      </c>
      <c r="U198" s="3" t="s">
        <v>173</v>
      </c>
      <c r="V198" s="2"/>
      <c r="W198" s="3">
        <v>0.6</v>
      </c>
      <c r="X198" s="3" t="s">
        <v>199</v>
      </c>
      <c r="Y198" s="3" t="s">
        <v>171</v>
      </c>
      <c r="Z198" s="3" t="s">
        <v>173</v>
      </c>
      <c r="AA198" s="3">
        <v>2630</v>
      </c>
    </row>
    <row r="199" spans="1:27" ht="13.9" customHeight="1">
      <c r="A199" s="2" t="s">
        <v>581</v>
      </c>
      <c r="B199" s="2" t="s">
        <v>582</v>
      </c>
      <c r="C199" s="3" t="s">
        <v>171</v>
      </c>
      <c r="D199" s="3" t="s">
        <v>170</v>
      </c>
      <c r="E199" s="4" t="s">
        <v>178</v>
      </c>
      <c r="F199" s="4" t="s">
        <v>178</v>
      </c>
      <c r="G199" s="3">
        <v>2630</v>
      </c>
      <c r="H199" s="17">
        <f t="shared" si="13"/>
        <v>2600</v>
      </c>
      <c r="I199" s="2"/>
      <c r="J199" s="3" t="s">
        <v>173</v>
      </c>
      <c r="K199" s="21" t="str">
        <f t="shared" si="14"/>
        <v>NV</v>
      </c>
      <c r="L199" s="3" t="s">
        <v>173</v>
      </c>
      <c r="M199" s="20" t="str">
        <f t="shared" si="15"/>
        <v>NV</v>
      </c>
      <c r="N199" s="8" t="str">
        <f t="shared" si="12"/>
        <v>NV</v>
      </c>
      <c r="O199" s="2"/>
      <c r="P199" s="3">
        <v>640000</v>
      </c>
      <c r="Q199" s="3">
        <v>320000</v>
      </c>
      <c r="R199" s="3">
        <v>12.5</v>
      </c>
      <c r="S199" s="3">
        <v>1.1000000000000001</v>
      </c>
      <c r="T199" s="3" t="s">
        <v>183</v>
      </c>
      <c r="U199" s="3" t="s">
        <v>173</v>
      </c>
      <c r="V199" s="2"/>
      <c r="W199" s="3">
        <v>0.6</v>
      </c>
      <c r="X199" s="3" t="s">
        <v>199</v>
      </c>
      <c r="Y199" s="3" t="s">
        <v>171</v>
      </c>
      <c r="Z199" s="3" t="s">
        <v>173</v>
      </c>
      <c r="AA199" s="3">
        <v>2630</v>
      </c>
    </row>
    <row r="200" spans="1:27" ht="13.9" customHeight="1">
      <c r="A200" s="2" t="s">
        <v>583</v>
      </c>
      <c r="B200" s="2" t="s">
        <v>584</v>
      </c>
      <c r="C200" s="3" t="s">
        <v>171</v>
      </c>
      <c r="D200" s="3" t="s">
        <v>171</v>
      </c>
      <c r="E200" s="4" t="s">
        <v>178</v>
      </c>
      <c r="F200" s="4" t="s">
        <v>178</v>
      </c>
      <c r="G200" s="3" t="s">
        <v>173</v>
      </c>
      <c r="H200" s="17" t="str">
        <f t="shared" si="13"/>
        <v>NITI</v>
      </c>
      <c r="I200" s="2"/>
      <c r="J200" s="3" t="s">
        <v>173</v>
      </c>
      <c r="K200" s="21" t="str">
        <f t="shared" si="14"/>
        <v>NITI, NV</v>
      </c>
      <c r="L200" s="3" t="s">
        <v>173</v>
      </c>
      <c r="M200" s="20" t="str">
        <f t="shared" si="15"/>
        <v>NITI, NV</v>
      </c>
      <c r="N200" s="8" t="str">
        <f t="shared" si="12"/>
        <v>NITI, NV</v>
      </c>
      <c r="O200" s="2"/>
      <c r="P200" s="3">
        <v>383000</v>
      </c>
      <c r="Q200" s="3">
        <v>147000</v>
      </c>
      <c r="R200" s="3">
        <v>12.5</v>
      </c>
      <c r="S200" s="3" t="s">
        <v>173</v>
      </c>
      <c r="T200" s="2"/>
      <c r="U200" s="3" t="s">
        <v>173</v>
      </c>
      <c r="V200" s="2"/>
      <c r="W200" s="3" t="s">
        <v>173</v>
      </c>
      <c r="X200" s="2"/>
      <c r="Y200" s="3" t="s">
        <v>171</v>
      </c>
      <c r="Z200" s="3" t="s">
        <v>173</v>
      </c>
      <c r="AA200" s="3" t="s">
        <v>173</v>
      </c>
    </row>
    <row r="201" spans="1:27" ht="13.9" customHeight="1">
      <c r="A201" s="2" t="s">
        <v>585</v>
      </c>
      <c r="B201" s="2" t="s">
        <v>586</v>
      </c>
      <c r="C201" s="3" t="s">
        <v>171</v>
      </c>
      <c r="D201" s="3" t="s">
        <v>170</v>
      </c>
      <c r="E201" s="4" t="s">
        <v>178</v>
      </c>
      <c r="F201" s="4" t="s">
        <v>178</v>
      </c>
      <c r="G201" s="3">
        <v>2630</v>
      </c>
      <c r="H201" s="17">
        <f t="shared" si="13"/>
        <v>2600</v>
      </c>
      <c r="I201" s="2"/>
      <c r="J201" s="3" t="s">
        <v>173</v>
      </c>
      <c r="K201" s="21" t="str">
        <f t="shared" si="14"/>
        <v>NV</v>
      </c>
      <c r="L201" s="3" t="s">
        <v>173</v>
      </c>
      <c r="M201" s="20" t="str">
        <f t="shared" si="15"/>
        <v>NV</v>
      </c>
      <c r="N201" s="8" t="str">
        <f t="shared" si="12"/>
        <v>NV</v>
      </c>
      <c r="O201" s="2"/>
      <c r="P201" s="3">
        <v>2970000</v>
      </c>
      <c r="Q201" s="3">
        <v>85900</v>
      </c>
      <c r="R201" s="3">
        <v>12.5</v>
      </c>
      <c r="S201" s="3" t="s">
        <v>173</v>
      </c>
      <c r="T201" s="2"/>
      <c r="U201" s="3" t="s">
        <v>173</v>
      </c>
      <c r="V201" s="2"/>
      <c r="W201" s="3">
        <v>0.6</v>
      </c>
      <c r="X201" s="3" t="s">
        <v>199</v>
      </c>
      <c r="Y201" s="3" t="s">
        <v>171</v>
      </c>
      <c r="Z201" s="3" t="s">
        <v>173</v>
      </c>
      <c r="AA201" s="3">
        <v>2630</v>
      </c>
    </row>
    <row r="202" spans="1:27" ht="13.9" customHeight="1">
      <c r="A202" s="2" t="s">
        <v>587</v>
      </c>
      <c r="B202" s="2" t="s">
        <v>588</v>
      </c>
      <c r="C202" s="3" t="s">
        <v>170</v>
      </c>
      <c r="D202" s="3" t="s">
        <v>171</v>
      </c>
      <c r="E202" s="4" t="s">
        <v>172</v>
      </c>
      <c r="F202" s="4" t="s">
        <v>172</v>
      </c>
      <c r="G202" s="3" t="s">
        <v>173</v>
      </c>
      <c r="H202" s="17" t="str">
        <f t="shared" si="13"/>
        <v>NITI</v>
      </c>
      <c r="I202" s="2"/>
      <c r="J202" s="3" t="s">
        <v>173</v>
      </c>
      <c r="K202" s="21" t="str">
        <f t="shared" si="14"/>
        <v>NITI</v>
      </c>
      <c r="L202" s="3" t="s">
        <v>173</v>
      </c>
      <c r="M202" s="20" t="str">
        <f t="shared" si="15"/>
        <v>NITI</v>
      </c>
      <c r="N202" s="8" t="str">
        <f t="shared" si="12"/>
        <v>NITI</v>
      </c>
      <c r="O202" s="2"/>
      <c r="P202" s="3">
        <v>113000000</v>
      </c>
      <c r="Q202" s="3">
        <v>124000000</v>
      </c>
      <c r="R202" s="3">
        <v>12.5</v>
      </c>
      <c r="S202" s="3">
        <v>2.1</v>
      </c>
      <c r="T202" s="3" t="s">
        <v>183</v>
      </c>
      <c r="U202" s="3" t="s">
        <v>173</v>
      </c>
      <c r="V202" s="2"/>
      <c r="W202" s="3" t="s">
        <v>173</v>
      </c>
      <c r="X202" s="2"/>
      <c r="Y202" s="3" t="s">
        <v>171</v>
      </c>
      <c r="Z202" s="3" t="s">
        <v>173</v>
      </c>
      <c r="AA202" s="3" t="s">
        <v>173</v>
      </c>
    </row>
    <row r="203" spans="1:27" ht="13.9" customHeight="1">
      <c r="A203" s="2" t="s">
        <v>589</v>
      </c>
      <c r="B203" s="2" t="s">
        <v>590</v>
      </c>
      <c r="C203" s="3" t="s">
        <v>170</v>
      </c>
      <c r="D203" s="3" t="s">
        <v>170</v>
      </c>
      <c r="E203" s="3" t="s">
        <v>170</v>
      </c>
      <c r="F203" s="3" t="s">
        <v>170</v>
      </c>
      <c r="G203" s="3">
        <v>1750</v>
      </c>
      <c r="H203" s="17">
        <f t="shared" si="13"/>
        <v>1800</v>
      </c>
      <c r="I203" s="3" t="s">
        <v>194</v>
      </c>
      <c r="J203" s="3">
        <v>58400</v>
      </c>
      <c r="K203" s="21">
        <f t="shared" si="14"/>
        <v>58000</v>
      </c>
      <c r="L203" s="3">
        <v>9060</v>
      </c>
      <c r="M203" s="20">
        <f t="shared" si="15"/>
        <v>9100</v>
      </c>
      <c r="N203" s="8">
        <f t="shared" si="12"/>
        <v>5.0555555555555554</v>
      </c>
      <c r="O203" s="3" t="s">
        <v>182</v>
      </c>
      <c r="P203" s="3">
        <v>29100000</v>
      </c>
      <c r="Q203" s="3">
        <v>11900000</v>
      </c>
      <c r="R203" s="3">
        <v>12.5</v>
      </c>
      <c r="S203" s="3">
        <v>0.9</v>
      </c>
      <c r="T203" s="3" t="s">
        <v>183</v>
      </c>
      <c r="U203" s="3" t="s">
        <v>173</v>
      </c>
      <c r="V203" s="2"/>
      <c r="W203" s="3">
        <v>0.4</v>
      </c>
      <c r="X203" s="3" t="s">
        <v>184</v>
      </c>
      <c r="Y203" s="3" t="s">
        <v>171</v>
      </c>
      <c r="Z203" s="3" t="s">
        <v>173</v>
      </c>
      <c r="AA203" s="3">
        <v>1750</v>
      </c>
    </row>
    <row r="204" spans="1:27" ht="13.9" customHeight="1">
      <c r="A204" s="2" t="s">
        <v>591</v>
      </c>
      <c r="B204" s="2" t="s">
        <v>592</v>
      </c>
      <c r="C204" s="3" t="s">
        <v>171</v>
      </c>
      <c r="D204" s="3" t="s">
        <v>170</v>
      </c>
      <c r="E204" s="4" t="s">
        <v>178</v>
      </c>
      <c r="F204" s="4" t="s">
        <v>178</v>
      </c>
      <c r="G204" s="3">
        <v>0.19500000000000001</v>
      </c>
      <c r="H204" s="17">
        <f t="shared" si="13"/>
        <v>0.2</v>
      </c>
      <c r="I204" s="2"/>
      <c r="J204" s="3" t="s">
        <v>173</v>
      </c>
      <c r="K204" s="21" t="str">
        <f t="shared" si="14"/>
        <v>NV</v>
      </c>
      <c r="L204" s="3" t="s">
        <v>173</v>
      </c>
      <c r="M204" s="20" t="str">
        <f t="shared" si="15"/>
        <v>NV</v>
      </c>
      <c r="N204" s="8" t="str">
        <f t="shared" si="12"/>
        <v>NV</v>
      </c>
      <c r="O204" s="2"/>
      <c r="P204" s="3">
        <v>525</v>
      </c>
      <c r="Q204" s="3">
        <v>90000</v>
      </c>
      <c r="R204" s="3">
        <v>12.5</v>
      </c>
      <c r="S204" s="3" t="s">
        <v>173</v>
      </c>
      <c r="T204" s="2"/>
      <c r="U204" s="3">
        <v>6.3E-5</v>
      </c>
      <c r="V204" s="3" t="s">
        <v>199</v>
      </c>
      <c r="W204" s="3" t="s">
        <v>173</v>
      </c>
      <c r="X204" s="2"/>
      <c r="Y204" s="3" t="s">
        <v>171</v>
      </c>
      <c r="Z204" s="3">
        <v>0.19500000000000001</v>
      </c>
      <c r="AA204" s="3" t="s">
        <v>173</v>
      </c>
    </row>
    <row r="205" spans="1:27" ht="13.9" customHeight="1">
      <c r="A205" s="2" t="s">
        <v>593</v>
      </c>
      <c r="B205" s="2" t="s">
        <v>594</v>
      </c>
      <c r="C205" s="3" t="s">
        <v>171</v>
      </c>
      <c r="D205" s="3" t="s">
        <v>171</v>
      </c>
      <c r="E205" s="4" t="s">
        <v>178</v>
      </c>
      <c r="F205" s="4" t="s">
        <v>178</v>
      </c>
      <c r="G205" s="3" t="s">
        <v>173</v>
      </c>
      <c r="H205" s="17" t="str">
        <f t="shared" si="13"/>
        <v>NITI</v>
      </c>
      <c r="I205" s="2"/>
      <c r="J205" s="3" t="s">
        <v>173</v>
      </c>
      <c r="K205" s="21" t="str">
        <f t="shared" si="14"/>
        <v>NITI, NV</v>
      </c>
      <c r="L205" s="3" t="s">
        <v>173</v>
      </c>
      <c r="M205" s="20" t="str">
        <f t="shared" si="15"/>
        <v>NITI, NV</v>
      </c>
      <c r="N205" s="8" t="str">
        <f t="shared" si="12"/>
        <v>NITI, NV</v>
      </c>
      <c r="O205" s="2"/>
      <c r="P205" s="3">
        <v>1.79</v>
      </c>
      <c r="Q205" s="3">
        <v>1.7899999999999999E-2</v>
      </c>
      <c r="R205" s="3">
        <v>12.5</v>
      </c>
      <c r="S205" s="3" t="s">
        <v>173</v>
      </c>
      <c r="T205" s="2"/>
      <c r="U205" s="3" t="s">
        <v>173</v>
      </c>
      <c r="V205" s="2"/>
      <c r="W205" s="3" t="s">
        <v>173</v>
      </c>
      <c r="X205" s="2"/>
      <c r="Y205" s="3" t="s">
        <v>171</v>
      </c>
      <c r="Z205" s="3" t="s">
        <v>173</v>
      </c>
      <c r="AA205" s="3" t="s">
        <v>173</v>
      </c>
    </row>
    <row r="206" spans="1:27" ht="13.9" customHeight="1">
      <c r="A206" s="2" t="s">
        <v>595</v>
      </c>
      <c r="B206" s="2" t="s">
        <v>596</v>
      </c>
      <c r="C206" s="3" t="s">
        <v>170</v>
      </c>
      <c r="D206" s="3" t="s">
        <v>170</v>
      </c>
      <c r="E206" s="3" t="s">
        <v>170</v>
      </c>
      <c r="F206" s="3" t="s">
        <v>170</v>
      </c>
      <c r="G206" s="3">
        <v>3.5</v>
      </c>
      <c r="H206" s="17">
        <f t="shared" si="13"/>
        <v>3.5</v>
      </c>
      <c r="I206" s="3" t="s">
        <v>194</v>
      </c>
      <c r="J206" s="3">
        <v>117</v>
      </c>
      <c r="K206" s="21">
        <f t="shared" si="14"/>
        <v>120</v>
      </c>
      <c r="L206" s="3">
        <v>844</v>
      </c>
      <c r="M206" s="20">
        <f t="shared" si="15"/>
        <v>840</v>
      </c>
      <c r="N206" s="8">
        <f t="shared" si="12"/>
        <v>240</v>
      </c>
      <c r="O206" s="3" t="s">
        <v>597</v>
      </c>
      <c r="P206" s="3">
        <v>431000000</v>
      </c>
      <c r="Q206" s="3">
        <v>396000000</v>
      </c>
      <c r="R206" s="3">
        <v>12.5</v>
      </c>
      <c r="S206" s="3" t="s">
        <v>173</v>
      </c>
      <c r="T206" s="2"/>
      <c r="U206" s="3" t="s">
        <v>173</v>
      </c>
      <c r="V206" s="2"/>
      <c r="W206" s="3">
        <v>8.0000000000000004E-4</v>
      </c>
      <c r="X206" s="3" t="s">
        <v>278</v>
      </c>
      <c r="Y206" s="3" t="s">
        <v>171</v>
      </c>
      <c r="Z206" s="3" t="s">
        <v>173</v>
      </c>
      <c r="AA206" s="3">
        <v>3.5</v>
      </c>
    </row>
    <row r="207" spans="1:27" ht="13.9" customHeight="1">
      <c r="A207" s="2" t="s">
        <v>598</v>
      </c>
      <c r="B207" s="2" t="s">
        <v>599</v>
      </c>
      <c r="C207" s="3" t="s">
        <v>170</v>
      </c>
      <c r="D207" s="3" t="s">
        <v>171</v>
      </c>
      <c r="E207" s="4" t="s">
        <v>172</v>
      </c>
      <c r="F207" s="4" t="s">
        <v>172</v>
      </c>
      <c r="G207" s="3" t="s">
        <v>173</v>
      </c>
      <c r="H207" s="17" t="str">
        <f t="shared" si="13"/>
        <v>NITI</v>
      </c>
      <c r="I207" s="2"/>
      <c r="J207" s="3" t="s">
        <v>173</v>
      </c>
      <c r="K207" s="21" t="str">
        <f t="shared" si="14"/>
        <v>NITI</v>
      </c>
      <c r="L207" s="3" t="s">
        <v>173</v>
      </c>
      <c r="M207" s="20" t="str">
        <f t="shared" si="15"/>
        <v>NITI</v>
      </c>
      <c r="N207" s="8" t="str">
        <f t="shared" si="12"/>
        <v>NITI</v>
      </c>
      <c r="O207" s="2"/>
      <c r="P207" s="3">
        <v>12000000000</v>
      </c>
      <c r="Q207" s="3">
        <v>1270000000</v>
      </c>
      <c r="R207" s="3">
        <v>12.5</v>
      </c>
      <c r="S207" s="3">
        <v>6.6</v>
      </c>
      <c r="T207" s="3" t="s">
        <v>183</v>
      </c>
      <c r="U207" s="3" t="s">
        <v>173</v>
      </c>
      <c r="V207" s="2"/>
      <c r="W207" s="3" t="s">
        <v>173</v>
      </c>
      <c r="X207" s="2"/>
      <c r="Y207" s="3" t="s">
        <v>171</v>
      </c>
      <c r="Z207" s="3" t="s">
        <v>173</v>
      </c>
      <c r="AA207" s="3" t="s">
        <v>173</v>
      </c>
    </row>
    <row r="208" spans="1:27" ht="13.9" customHeight="1">
      <c r="A208" s="2" t="s">
        <v>600</v>
      </c>
      <c r="B208" s="2" t="s">
        <v>601</v>
      </c>
      <c r="C208" s="3" t="s">
        <v>170</v>
      </c>
      <c r="D208" s="3" t="s">
        <v>171</v>
      </c>
      <c r="E208" s="4" t="s">
        <v>172</v>
      </c>
      <c r="F208" s="4" t="s">
        <v>172</v>
      </c>
      <c r="G208" s="3" t="s">
        <v>173</v>
      </c>
      <c r="H208" s="17" t="str">
        <f t="shared" si="13"/>
        <v>NITI</v>
      </c>
      <c r="I208" s="2"/>
      <c r="J208" s="3" t="s">
        <v>173</v>
      </c>
      <c r="K208" s="21" t="str">
        <f t="shared" si="14"/>
        <v>NITI</v>
      </c>
      <c r="L208" s="3" t="s">
        <v>173</v>
      </c>
      <c r="M208" s="20" t="str">
        <f t="shared" si="15"/>
        <v>NITI</v>
      </c>
      <c r="N208" s="8" t="str">
        <f t="shared" si="12"/>
        <v>NITI</v>
      </c>
      <c r="O208" s="2"/>
      <c r="P208" s="3">
        <v>693000000</v>
      </c>
      <c r="Q208" s="3" t="s">
        <v>173</v>
      </c>
      <c r="R208" s="3">
        <v>12.5</v>
      </c>
      <c r="S208" s="3" t="s">
        <v>173</v>
      </c>
      <c r="T208" s="2"/>
      <c r="U208" s="3" t="s">
        <v>173</v>
      </c>
      <c r="V208" s="2"/>
      <c r="W208" s="3" t="s">
        <v>173</v>
      </c>
      <c r="X208" s="2"/>
      <c r="Y208" s="3" t="s">
        <v>171</v>
      </c>
      <c r="Z208" s="3" t="s">
        <v>173</v>
      </c>
      <c r="AA208" s="3" t="s">
        <v>173</v>
      </c>
    </row>
    <row r="209" spans="1:28" ht="13.9" customHeight="1">
      <c r="A209" s="2" t="s">
        <v>602</v>
      </c>
      <c r="B209" s="2" t="s">
        <v>603</v>
      </c>
      <c r="C209" s="3" t="s">
        <v>170</v>
      </c>
      <c r="D209" s="3" t="s">
        <v>171</v>
      </c>
      <c r="E209" s="4" t="s">
        <v>172</v>
      </c>
      <c r="F209" s="4" t="s">
        <v>172</v>
      </c>
      <c r="G209" s="3" t="s">
        <v>173</v>
      </c>
      <c r="H209" s="17" t="str">
        <f t="shared" si="13"/>
        <v>NITI</v>
      </c>
      <c r="I209" s="2"/>
      <c r="J209" s="3" t="s">
        <v>173</v>
      </c>
      <c r="K209" s="21" t="str">
        <f t="shared" si="14"/>
        <v>NITI</v>
      </c>
      <c r="L209" s="3" t="s">
        <v>173</v>
      </c>
      <c r="M209" s="20" t="str">
        <f t="shared" si="15"/>
        <v>NITI</v>
      </c>
      <c r="N209" s="8" t="str">
        <f t="shared" si="12"/>
        <v>NITI</v>
      </c>
      <c r="O209" s="2"/>
      <c r="P209" s="3">
        <v>4050000000</v>
      </c>
      <c r="Q209" s="3">
        <v>3100000000</v>
      </c>
      <c r="R209" s="3">
        <v>12.5</v>
      </c>
      <c r="S209" s="3">
        <v>6.6</v>
      </c>
      <c r="T209" s="3" t="s">
        <v>174</v>
      </c>
      <c r="U209" s="3" t="s">
        <v>173</v>
      </c>
      <c r="V209" s="2"/>
      <c r="W209" s="3" t="s">
        <v>173</v>
      </c>
      <c r="X209" s="2"/>
      <c r="Y209" s="3" t="s">
        <v>171</v>
      </c>
      <c r="Z209" s="3" t="s">
        <v>173</v>
      </c>
      <c r="AA209" s="3" t="s">
        <v>173</v>
      </c>
    </row>
    <row r="210" spans="1:28" ht="13.9" customHeight="1">
      <c r="A210" s="2" t="s">
        <v>604</v>
      </c>
      <c r="B210" s="2" t="s">
        <v>605</v>
      </c>
      <c r="C210" s="3" t="s">
        <v>170</v>
      </c>
      <c r="D210" s="3" t="s">
        <v>170</v>
      </c>
      <c r="E210" s="3" t="s">
        <v>170</v>
      </c>
      <c r="F210" s="3" t="s">
        <v>170</v>
      </c>
      <c r="G210" s="3">
        <v>26300</v>
      </c>
      <c r="H210" s="17">
        <f t="shared" si="13"/>
        <v>26000</v>
      </c>
      <c r="I210" s="3" t="s">
        <v>194</v>
      </c>
      <c r="J210" s="3">
        <v>876000</v>
      </c>
      <c r="K210" s="21">
        <f t="shared" si="14"/>
        <v>880000</v>
      </c>
      <c r="L210" s="3">
        <v>7390</v>
      </c>
      <c r="M210" s="20">
        <f t="shared" si="15"/>
        <v>7400</v>
      </c>
      <c r="N210" s="8">
        <f t="shared" si="12"/>
        <v>0.2846153846153846</v>
      </c>
      <c r="O210" s="3" t="s">
        <v>182</v>
      </c>
      <c r="P210" s="3">
        <v>438000000</v>
      </c>
      <c r="Q210" s="3">
        <v>196000000</v>
      </c>
      <c r="R210" s="3">
        <v>12.5</v>
      </c>
      <c r="S210" s="3">
        <v>1.3</v>
      </c>
      <c r="T210" s="3" t="s">
        <v>183</v>
      </c>
      <c r="U210" s="3" t="s">
        <v>173</v>
      </c>
      <c r="V210" s="2"/>
      <c r="W210" s="3">
        <v>6</v>
      </c>
      <c r="X210" s="3" t="s">
        <v>184</v>
      </c>
      <c r="Y210" s="3" t="s">
        <v>171</v>
      </c>
      <c r="Z210" s="3" t="s">
        <v>173</v>
      </c>
      <c r="AA210" s="3">
        <v>26300</v>
      </c>
    </row>
    <row r="211" spans="1:28" ht="13.9" customHeight="1">
      <c r="A211" s="2" t="s">
        <v>606</v>
      </c>
      <c r="B211" s="2" t="s">
        <v>607</v>
      </c>
      <c r="C211" s="3" t="s">
        <v>171</v>
      </c>
      <c r="D211" s="3" t="s">
        <v>171</v>
      </c>
      <c r="E211" s="4" t="s">
        <v>178</v>
      </c>
      <c r="F211" s="4" t="s">
        <v>178</v>
      </c>
      <c r="G211" s="3" t="s">
        <v>173</v>
      </c>
      <c r="H211" s="17" t="str">
        <f t="shared" si="13"/>
        <v>NITI</v>
      </c>
      <c r="I211" s="2"/>
      <c r="J211" s="3" t="s">
        <v>173</v>
      </c>
      <c r="K211" s="21" t="str">
        <f t="shared" si="14"/>
        <v>NITI, NV</v>
      </c>
      <c r="L211" s="3" t="s">
        <v>173</v>
      </c>
      <c r="M211" s="20" t="str">
        <f t="shared" si="15"/>
        <v>NITI, NV</v>
      </c>
      <c r="N211" s="8" t="str">
        <f t="shared" si="12"/>
        <v>NITI, NV</v>
      </c>
      <c r="O211" s="2"/>
      <c r="P211" s="3">
        <v>95.5</v>
      </c>
      <c r="Q211" s="3">
        <v>2.15</v>
      </c>
      <c r="R211" s="3">
        <v>12.5</v>
      </c>
      <c r="S211" s="3" t="s">
        <v>173</v>
      </c>
      <c r="T211" s="2"/>
      <c r="U211" s="3" t="s">
        <v>173</v>
      </c>
      <c r="V211" s="2"/>
      <c r="W211" s="3" t="s">
        <v>173</v>
      </c>
      <c r="X211" s="2"/>
      <c r="Y211" s="3" t="s">
        <v>171</v>
      </c>
      <c r="Z211" s="3" t="s">
        <v>173</v>
      </c>
      <c r="AA211" s="3" t="s">
        <v>173</v>
      </c>
    </row>
    <row r="212" spans="1:28" ht="13.9" customHeight="1">
      <c r="A212" s="2" t="s">
        <v>608</v>
      </c>
      <c r="B212" s="2" t="s">
        <v>609</v>
      </c>
      <c r="C212" s="3" t="s">
        <v>170</v>
      </c>
      <c r="D212" s="3" t="s">
        <v>170</v>
      </c>
      <c r="E212" s="3" t="s">
        <v>170</v>
      </c>
      <c r="F212" s="3" t="s">
        <v>170</v>
      </c>
      <c r="G212" s="3">
        <v>3070</v>
      </c>
      <c r="H212" s="17">
        <f t="shared" si="13"/>
        <v>3100</v>
      </c>
      <c r="I212" s="3" t="s">
        <v>194</v>
      </c>
      <c r="J212" s="3">
        <v>102000</v>
      </c>
      <c r="K212" s="21">
        <f t="shared" si="14"/>
        <v>100000</v>
      </c>
      <c r="L212" s="3">
        <v>20500000</v>
      </c>
      <c r="M212" s="20">
        <f t="shared" si="15"/>
        <v>21000000</v>
      </c>
      <c r="N212" s="8">
        <f t="shared" si="12"/>
        <v>6774.1935483870966</v>
      </c>
      <c r="O212" s="3" t="s">
        <v>182</v>
      </c>
      <c r="P212" s="3">
        <v>22900000</v>
      </c>
      <c r="Q212" s="3">
        <v>3740000</v>
      </c>
      <c r="R212" s="3">
        <v>12.5</v>
      </c>
      <c r="S212" s="3">
        <v>1.1000000000000001</v>
      </c>
      <c r="T212" s="3" t="s">
        <v>183</v>
      </c>
      <c r="U212" s="3" t="s">
        <v>173</v>
      </c>
      <c r="V212" s="2"/>
      <c r="W212" s="3">
        <v>0.7</v>
      </c>
      <c r="X212" s="3" t="s">
        <v>207</v>
      </c>
      <c r="Y212" s="3" t="s">
        <v>171</v>
      </c>
      <c r="Z212" s="3" t="s">
        <v>173</v>
      </c>
      <c r="AA212" s="3">
        <v>3070</v>
      </c>
    </row>
    <row r="213" spans="1:28" ht="13.9" customHeight="1">
      <c r="A213" s="2" t="s">
        <v>610</v>
      </c>
      <c r="B213" s="2" t="s">
        <v>611</v>
      </c>
      <c r="C213" s="3" t="s">
        <v>170</v>
      </c>
      <c r="D213" s="3" t="s">
        <v>170</v>
      </c>
      <c r="E213" s="3" t="s">
        <v>170</v>
      </c>
      <c r="F213" s="3" t="s">
        <v>170</v>
      </c>
      <c r="G213" s="3">
        <v>4380</v>
      </c>
      <c r="H213" s="17">
        <f t="shared" si="13"/>
        <v>4400</v>
      </c>
      <c r="I213" s="3" t="s">
        <v>194</v>
      </c>
      <c r="J213" s="3">
        <v>146000</v>
      </c>
      <c r="K213" s="21">
        <f t="shared" si="14"/>
        <v>150000</v>
      </c>
      <c r="L213" s="3">
        <v>4100</v>
      </c>
      <c r="M213" s="20">
        <f t="shared" si="15"/>
        <v>4100</v>
      </c>
      <c r="N213" s="8">
        <f t="shared" si="12"/>
        <v>0.93181818181818177</v>
      </c>
      <c r="O213" s="3" t="s">
        <v>182</v>
      </c>
      <c r="P213" s="3">
        <v>393000000</v>
      </c>
      <c r="Q213" s="3">
        <v>228000000</v>
      </c>
      <c r="R213" s="3">
        <v>12.5</v>
      </c>
      <c r="S213" s="3">
        <v>1.2</v>
      </c>
      <c r="T213" s="3" t="s">
        <v>183</v>
      </c>
      <c r="U213" s="3" t="s">
        <v>173</v>
      </c>
      <c r="V213" s="2"/>
      <c r="W213" s="3">
        <v>1</v>
      </c>
      <c r="X213" s="3" t="s">
        <v>191</v>
      </c>
      <c r="Y213" s="3" t="s">
        <v>171</v>
      </c>
      <c r="Z213" s="3" t="s">
        <v>173</v>
      </c>
      <c r="AA213" s="3">
        <v>4380</v>
      </c>
    </row>
    <row r="214" spans="1:28" ht="13.9" customHeight="1">
      <c r="A214" s="2" t="s">
        <v>612</v>
      </c>
      <c r="B214" s="2" t="s">
        <v>613</v>
      </c>
      <c r="C214" s="3" t="s">
        <v>170</v>
      </c>
      <c r="D214" s="3" t="s">
        <v>171</v>
      </c>
      <c r="E214" s="4" t="s">
        <v>172</v>
      </c>
      <c r="F214" s="4" t="s">
        <v>172</v>
      </c>
      <c r="G214" s="3" t="s">
        <v>173</v>
      </c>
      <c r="H214" s="17" t="str">
        <f t="shared" si="13"/>
        <v>NITI</v>
      </c>
      <c r="I214" s="2"/>
      <c r="J214" s="3" t="s">
        <v>173</v>
      </c>
      <c r="K214" s="21" t="str">
        <f t="shared" si="14"/>
        <v>NITI</v>
      </c>
      <c r="L214" s="3" t="s">
        <v>173</v>
      </c>
      <c r="M214" s="20" t="str">
        <f t="shared" si="15"/>
        <v>NITI</v>
      </c>
      <c r="N214" s="8" t="str">
        <f t="shared" si="12"/>
        <v>NITI</v>
      </c>
      <c r="O214" s="2"/>
      <c r="P214" s="3">
        <v>53900000</v>
      </c>
      <c r="Q214" s="3">
        <v>83900000</v>
      </c>
      <c r="R214" s="3">
        <v>12.5</v>
      </c>
      <c r="S214" s="3">
        <v>1.9</v>
      </c>
      <c r="T214" s="3" t="s">
        <v>183</v>
      </c>
      <c r="U214" s="3" t="s">
        <v>173</v>
      </c>
      <c r="V214" s="2"/>
      <c r="W214" s="3" t="s">
        <v>173</v>
      </c>
      <c r="X214" s="2"/>
      <c r="Y214" s="3" t="s">
        <v>171</v>
      </c>
      <c r="Z214" s="3" t="s">
        <v>173</v>
      </c>
      <c r="AA214" s="3" t="s">
        <v>173</v>
      </c>
    </row>
    <row r="215" spans="1:28" ht="13.9" customHeight="1">
      <c r="A215" s="2" t="s">
        <v>614</v>
      </c>
      <c r="B215" s="2" t="s">
        <v>615</v>
      </c>
      <c r="C215" s="3" t="s">
        <v>171</v>
      </c>
      <c r="D215" s="3" t="s">
        <v>171</v>
      </c>
      <c r="E215" s="4" t="s">
        <v>178</v>
      </c>
      <c r="F215" s="4" t="s">
        <v>178</v>
      </c>
      <c r="G215" s="3" t="s">
        <v>173</v>
      </c>
      <c r="H215" s="17" t="str">
        <f t="shared" si="13"/>
        <v>NITI</v>
      </c>
      <c r="I215" s="2"/>
      <c r="J215" s="3" t="s">
        <v>173</v>
      </c>
      <c r="K215" s="21" t="str">
        <f t="shared" si="14"/>
        <v>NITI, NV</v>
      </c>
      <c r="L215" s="3" t="s">
        <v>173</v>
      </c>
      <c r="M215" s="20" t="str">
        <f t="shared" si="15"/>
        <v>NITI, NV</v>
      </c>
      <c r="N215" s="8" t="str">
        <f t="shared" si="12"/>
        <v>NITI, NV</v>
      </c>
      <c r="O215" s="2"/>
      <c r="P215" s="3">
        <v>3.5000000000000001E-3</v>
      </c>
      <c r="Q215" s="3">
        <v>3.5599999999999998E-3</v>
      </c>
      <c r="R215" s="3">
        <v>12.5</v>
      </c>
      <c r="S215" s="3" t="s">
        <v>173</v>
      </c>
      <c r="T215" s="2"/>
      <c r="U215" s="3" t="s">
        <v>173</v>
      </c>
      <c r="V215" s="2"/>
      <c r="W215" s="3" t="s">
        <v>173</v>
      </c>
      <c r="X215" s="2"/>
      <c r="Y215" s="3" t="s">
        <v>171</v>
      </c>
      <c r="Z215" s="3" t="s">
        <v>173</v>
      </c>
      <c r="AA215" s="3" t="s">
        <v>173</v>
      </c>
    </row>
    <row r="216" spans="1:28" ht="13.9" customHeight="1">
      <c r="A216" s="2" t="s">
        <v>616</v>
      </c>
      <c r="B216" s="2" t="s">
        <v>617</v>
      </c>
      <c r="C216" s="3" t="s">
        <v>171</v>
      </c>
      <c r="D216" s="3" t="s">
        <v>171</v>
      </c>
      <c r="E216" s="4" t="s">
        <v>178</v>
      </c>
      <c r="F216" s="4" t="s">
        <v>178</v>
      </c>
      <c r="G216" s="3" t="s">
        <v>173</v>
      </c>
      <c r="H216" s="17" t="str">
        <f t="shared" si="13"/>
        <v>NITI</v>
      </c>
      <c r="I216" s="2"/>
      <c r="J216" s="3" t="s">
        <v>173</v>
      </c>
      <c r="K216" s="21" t="str">
        <f t="shared" si="14"/>
        <v>NITI, NV</v>
      </c>
      <c r="L216" s="3" t="s">
        <v>173</v>
      </c>
      <c r="M216" s="20" t="str">
        <f t="shared" si="15"/>
        <v>NITI, NV</v>
      </c>
      <c r="N216" s="8" t="str">
        <f t="shared" si="12"/>
        <v>NITI, NV</v>
      </c>
      <c r="O216" s="2"/>
      <c r="P216" s="3">
        <v>0.03</v>
      </c>
      <c r="Q216" s="3">
        <v>0.03</v>
      </c>
      <c r="R216" s="3">
        <v>12.5</v>
      </c>
      <c r="S216" s="3" t="s">
        <v>173</v>
      </c>
      <c r="T216" s="2"/>
      <c r="U216" s="3" t="s">
        <v>173</v>
      </c>
      <c r="V216" s="2"/>
      <c r="W216" s="3" t="s">
        <v>173</v>
      </c>
      <c r="X216" s="2"/>
      <c r="Y216" s="3" t="s">
        <v>171</v>
      </c>
      <c r="Z216" s="3" t="s">
        <v>173</v>
      </c>
      <c r="AA216" s="3" t="s">
        <v>173</v>
      </c>
    </row>
    <row r="217" spans="1:28" ht="13.9" customHeight="1">
      <c r="A217" s="2" t="s">
        <v>618</v>
      </c>
      <c r="B217" s="2" t="s">
        <v>619</v>
      </c>
      <c r="C217" s="3" t="s">
        <v>171</v>
      </c>
      <c r="D217" s="3" t="s">
        <v>171</v>
      </c>
      <c r="E217" s="4" t="s">
        <v>178</v>
      </c>
      <c r="F217" s="4" t="s">
        <v>178</v>
      </c>
      <c r="G217" s="3" t="s">
        <v>173</v>
      </c>
      <c r="H217" s="17" t="str">
        <f t="shared" si="13"/>
        <v>NITI</v>
      </c>
      <c r="I217" s="2"/>
      <c r="J217" s="3" t="s">
        <v>173</v>
      </c>
      <c r="K217" s="21" t="str">
        <f t="shared" si="14"/>
        <v>NITI, NV</v>
      </c>
      <c r="L217" s="3" t="s">
        <v>173</v>
      </c>
      <c r="M217" s="20" t="str">
        <f t="shared" si="15"/>
        <v>NITI, NV</v>
      </c>
      <c r="N217" s="8" t="str">
        <f t="shared" si="12"/>
        <v>NITI, NV</v>
      </c>
      <c r="O217" s="2"/>
      <c r="P217" s="3">
        <v>1160000</v>
      </c>
      <c r="Q217" s="3">
        <v>505000</v>
      </c>
      <c r="R217" s="3">
        <v>12.5</v>
      </c>
      <c r="S217" s="3" t="s">
        <v>173</v>
      </c>
      <c r="T217" s="2"/>
      <c r="U217" s="3" t="s">
        <v>173</v>
      </c>
      <c r="V217" s="2"/>
      <c r="W217" s="3" t="s">
        <v>173</v>
      </c>
      <c r="X217" s="2"/>
      <c r="Y217" s="3" t="s">
        <v>171</v>
      </c>
      <c r="Z217" s="3" t="s">
        <v>173</v>
      </c>
      <c r="AA217" s="3" t="s">
        <v>173</v>
      </c>
    </row>
    <row r="218" spans="1:28" ht="13.9" customHeight="1">
      <c r="A218" s="2" t="s">
        <v>620</v>
      </c>
      <c r="B218" s="2" t="s">
        <v>621</v>
      </c>
      <c r="C218" s="3" t="s">
        <v>171</v>
      </c>
      <c r="D218" s="3" t="s">
        <v>170</v>
      </c>
      <c r="E218" s="4" t="s">
        <v>178</v>
      </c>
      <c r="F218" s="4" t="s">
        <v>178</v>
      </c>
      <c r="G218" s="3">
        <v>2.4</v>
      </c>
      <c r="H218" s="17">
        <f t="shared" si="13"/>
        <v>2.4</v>
      </c>
      <c r="I218" s="2"/>
      <c r="J218" s="3" t="s">
        <v>173</v>
      </c>
      <c r="K218" s="21" t="str">
        <f t="shared" si="14"/>
        <v>NV</v>
      </c>
      <c r="L218" s="3" t="s">
        <v>173</v>
      </c>
      <c r="M218" s="20" t="str">
        <f t="shared" si="15"/>
        <v>NV</v>
      </c>
      <c r="N218" s="8" t="str">
        <f t="shared" si="12"/>
        <v>NV</v>
      </c>
      <c r="O218" s="2"/>
      <c r="P218" s="3">
        <v>1720</v>
      </c>
      <c r="Q218" s="3">
        <v>1730</v>
      </c>
      <c r="R218" s="3">
        <v>12.5</v>
      </c>
      <c r="S218" s="3" t="s">
        <v>173</v>
      </c>
      <c r="T218" s="2"/>
      <c r="U218" s="3">
        <v>5.1000000000000003E-6</v>
      </c>
      <c r="V218" s="3" t="s">
        <v>199</v>
      </c>
      <c r="W218" s="3" t="s">
        <v>173</v>
      </c>
      <c r="X218" s="2"/>
      <c r="Y218" s="3" t="s">
        <v>171</v>
      </c>
      <c r="Z218" s="3">
        <v>2.4</v>
      </c>
      <c r="AA218" s="3" t="s">
        <v>173</v>
      </c>
    </row>
    <row r="219" spans="1:28" ht="13.9" customHeight="1">
      <c r="A219" s="2" t="s">
        <v>622</v>
      </c>
      <c r="B219" s="2" t="s">
        <v>623</v>
      </c>
      <c r="C219" s="3" t="s">
        <v>171</v>
      </c>
      <c r="D219" s="3" t="s">
        <v>171</v>
      </c>
      <c r="E219" s="4" t="s">
        <v>178</v>
      </c>
      <c r="F219" s="4" t="s">
        <v>178</v>
      </c>
      <c r="G219" s="3" t="s">
        <v>173</v>
      </c>
      <c r="H219" s="17" t="str">
        <f t="shared" si="13"/>
        <v>NITI</v>
      </c>
      <c r="I219" s="2"/>
      <c r="J219" s="3" t="s">
        <v>173</v>
      </c>
      <c r="K219" s="21" t="str">
        <f t="shared" si="14"/>
        <v>NITI, NV</v>
      </c>
      <c r="L219" s="3" t="s">
        <v>173</v>
      </c>
      <c r="M219" s="20" t="str">
        <f t="shared" si="15"/>
        <v>NITI, NV</v>
      </c>
      <c r="N219" s="8" t="str">
        <f t="shared" si="12"/>
        <v>NITI, NV</v>
      </c>
      <c r="O219" s="2"/>
      <c r="P219" s="3">
        <v>2.41E-4</v>
      </c>
      <c r="Q219" s="3">
        <v>8.5900000000000008E-6</v>
      </c>
      <c r="R219" s="3">
        <v>12.5</v>
      </c>
      <c r="S219" s="3" t="s">
        <v>173</v>
      </c>
      <c r="T219" s="2"/>
      <c r="U219" s="3" t="s">
        <v>173</v>
      </c>
      <c r="V219" s="2"/>
      <c r="W219" s="3" t="s">
        <v>173</v>
      </c>
      <c r="X219" s="2"/>
      <c r="Y219" s="3" t="s">
        <v>171</v>
      </c>
      <c r="Z219" s="3" t="s">
        <v>173</v>
      </c>
      <c r="AA219" s="3" t="s">
        <v>173</v>
      </c>
    </row>
    <row r="220" spans="1:28" ht="13.9" customHeight="1">
      <c r="A220" s="2" t="s">
        <v>624</v>
      </c>
      <c r="B220" s="2" t="s">
        <v>625</v>
      </c>
      <c r="C220" s="3" t="s">
        <v>171</v>
      </c>
      <c r="D220" s="3" t="s">
        <v>171</v>
      </c>
      <c r="E220" s="4" t="s">
        <v>178</v>
      </c>
      <c r="F220" s="4" t="s">
        <v>178</v>
      </c>
      <c r="G220" s="3" t="s">
        <v>173</v>
      </c>
      <c r="H220" s="17" t="str">
        <f t="shared" si="13"/>
        <v>NITI</v>
      </c>
      <c r="I220" s="2"/>
      <c r="J220" s="3" t="s">
        <v>173</v>
      </c>
      <c r="K220" s="21" t="str">
        <f t="shared" si="14"/>
        <v>NITI, NV</v>
      </c>
      <c r="L220" s="3" t="s">
        <v>173</v>
      </c>
      <c r="M220" s="20" t="str">
        <f t="shared" si="15"/>
        <v>NITI, NV</v>
      </c>
      <c r="N220" s="8" t="str">
        <f t="shared" si="12"/>
        <v>NITI, NV</v>
      </c>
      <c r="O220" s="2"/>
      <c r="P220" s="3">
        <v>9450</v>
      </c>
      <c r="Q220" s="3">
        <v>104000</v>
      </c>
      <c r="R220" s="3">
        <v>12.5</v>
      </c>
      <c r="S220" s="3" t="s">
        <v>173</v>
      </c>
      <c r="T220" s="2"/>
      <c r="U220" s="3" t="s">
        <v>173</v>
      </c>
      <c r="V220" s="2"/>
      <c r="W220" s="3" t="s">
        <v>173</v>
      </c>
      <c r="X220" s="2"/>
      <c r="Y220" s="3" t="s">
        <v>171</v>
      </c>
      <c r="Z220" s="3" t="s">
        <v>173</v>
      </c>
      <c r="AA220" s="3" t="s">
        <v>173</v>
      </c>
    </row>
    <row r="221" spans="1:28" ht="13.9" customHeight="1">
      <c r="A221" s="2" t="s">
        <v>626</v>
      </c>
      <c r="B221" s="2" t="s">
        <v>627</v>
      </c>
      <c r="C221" s="3" t="s">
        <v>171</v>
      </c>
      <c r="D221" s="3" t="s">
        <v>171</v>
      </c>
      <c r="E221" s="4" t="s">
        <v>178</v>
      </c>
      <c r="F221" s="4" t="s">
        <v>178</v>
      </c>
      <c r="G221" s="3" t="s">
        <v>173</v>
      </c>
      <c r="H221" s="17" t="str">
        <f t="shared" si="13"/>
        <v>NITI</v>
      </c>
      <c r="I221" s="2"/>
      <c r="J221" s="3" t="s">
        <v>173</v>
      </c>
      <c r="K221" s="21" t="str">
        <f t="shared" si="14"/>
        <v>NITI, NV</v>
      </c>
      <c r="L221" s="3" t="s">
        <v>173</v>
      </c>
      <c r="M221" s="20" t="str">
        <f t="shared" si="15"/>
        <v>NITI, NV</v>
      </c>
      <c r="N221" s="8" t="str">
        <f t="shared" si="12"/>
        <v>NITI, NV</v>
      </c>
      <c r="O221" s="2"/>
      <c r="P221" s="3">
        <v>16.899999999999999</v>
      </c>
      <c r="Q221" s="3">
        <v>2.64</v>
      </c>
      <c r="R221" s="3">
        <v>12.5</v>
      </c>
      <c r="S221" s="3">
        <v>0.4</v>
      </c>
      <c r="T221" s="3" t="s">
        <v>183</v>
      </c>
      <c r="U221" s="3" t="s">
        <v>173</v>
      </c>
      <c r="V221" s="2"/>
      <c r="W221" s="3" t="s">
        <v>173</v>
      </c>
      <c r="X221" s="2"/>
      <c r="Y221" s="3" t="s">
        <v>171</v>
      </c>
      <c r="Z221" s="3" t="s">
        <v>173</v>
      </c>
      <c r="AA221" s="3" t="s">
        <v>173</v>
      </c>
    </row>
    <row r="222" spans="1:28" ht="13.9" customHeight="1">
      <c r="A222" s="2" t="s">
        <v>628</v>
      </c>
      <c r="B222" s="2" t="s">
        <v>629</v>
      </c>
      <c r="C222" s="3" t="s">
        <v>171</v>
      </c>
      <c r="D222" s="3" t="s">
        <v>171</v>
      </c>
      <c r="E222" s="4" t="s">
        <v>178</v>
      </c>
      <c r="F222" s="4" t="s">
        <v>178</v>
      </c>
      <c r="G222" s="3" t="s">
        <v>173</v>
      </c>
      <c r="H222" s="17" t="str">
        <f t="shared" si="13"/>
        <v>NITI</v>
      </c>
      <c r="I222" s="2"/>
      <c r="J222" s="3" t="s">
        <v>173</v>
      </c>
      <c r="K222" s="21" t="str">
        <f t="shared" si="14"/>
        <v>NITI, NV</v>
      </c>
      <c r="L222" s="3" t="s">
        <v>173</v>
      </c>
      <c r="M222" s="20" t="str">
        <f t="shared" si="15"/>
        <v>NITI, NV</v>
      </c>
      <c r="N222" s="8" t="str">
        <f t="shared" si="12"/>
        <v>NITI, NV</v>
      </c>
      <c r="O222" s="2"/>
      <c r="P222" s="3">
        <v>2180</v>
      </c>
      <c r="Q222" s="3">
        <v>2170</v>
      </c>
      <c r="R222" s="3">
        <v>12.5</v>
      </c>
      <c r="S222" s="3" t="s">
        <v>173</v>
      </c>
      <c r="T222" s="2"/>
      <c r="U222" s="3" t="s">
        <v>173</v>
      </c>
      <c r="V222" s="2"/>
      <c r="W222" s="3" t="s">
        <v>173</v>
      </c>
      <c r="X222" s="2"/>
      <c r="Y222" s="3" t="s">
        <v>171</v>
      </c>
      <c r="Z222" s="3" t="s">
        <v>173</v>
      </c>
      <c r="AA222" s="3" t="s">
        <v>173</v>
      </c>
    </row>
    <row r="223" spans="1:28" ht="13.9" customHeight="1">
      <c r="A223" s="2" t="s">
        <v>630</v>
      </c>
      <c r="B223" s="2" t="s">
        <v>631</v>
      </c>
      <c r="C223" s="3" t="s">
        <v>171</v>
      </c>
      <c r="D223" s="3" t="s">
        <v>171</v>
      </c>
      <c r="E223" s="4" t="s">
        <v>178</v>
      </c>
      <c r="F223" s="4" t="s">
        <v>178</v>
      </c>
      <c r="G223" s="3" t="s">
        <v>173</v>
      </c>
      <c r="H223" s="17" t="str">
        <f t="shared" si="13"/>
        <v>NITI</v>
      </c>
      <c r="I223" s="2"/>
      <c r="J223" s="3" t="s">
        <v>173</v>
      </c>
      <c r="K223" s="21" t="str">
        <f t="shared" si="14"/>
        <v>NITI, NV</v>
      </c>
      <c r="L223" s="3" t="s">
        <v>173</v>
      </c>
      <c r="M223" s="20" t="str">
        <f t="shared" si="15"/>
        <v>NITI, NV</v>
      </c>
      <c r="N223" s="8" t="str">
        <f t="shared" si="12"/>
        <v>NITI, NV</v>
      </c>
      <c r="O223" s="2"/>
      <c r="P223" s="3">
        <v>1470</v>
      </c>
      <c r="Q223" s="3">
        <v>185</v>
      </c>
      <c r="R223" s="3">
        <v>12.5</v>
      </c>
      <c r="S223" s="3" t="s">
        <v>173</v>
      </c>
      <c r="T223" s="2"/>
      <c r="U223" s="3" t="s">
        <v>173</v>
      </c>
      <c r="V223" s="2"/>
      <c r="W223" s="3" t="s">
        <v>173</v>
      </c>
      <c r="X223" s="2"/>
      <c r="Y223" s="3" t="s">
        <v>171</v>
      </c>
      <c r="Z223" s="3" t="s">
        <v>173</v>
      </c>
      <c r="AA223" s="3" t="s">
        <v>173</v>
      </c>
    </row>
    <row r="224" spans="1:28" ht="13.9" customHeight="1">
      <c r="A224" s="2" t="s">
        <v>632</v>
      </c>
      <c r="B224" s="2" t="s">
        <v>633</v>
      </c>
      <c r="C224" s="3" t="s">
        <v>171</v>
      </c>
      <c r="D224" s="3" t="s">
        <v>170</v>
      </c>
      <c r="E224" s="4" t="s">
        <v>178</v>
      </c>
      <c r="F224" s="4" t="s">
        <v>178</v>
      </c>
      <c r="G224" s="3">
        <v>2.0400000000000001E-2</v>
      </c>
      <c r="H224" s="17">
        <f t="shared" si="13"/>
        <v>0.02</v>
      </c>
      <c r="I224" s="2"/>
      <c r="J224" s="3" t="s">
        <v>173</v>
      </c>
      <c r="K224" s="21" t="str">
        <f t="shared" si="14"/>
        <v>NV</v>
      </c>
      <c r="L224" s="3" t="s">
        <v>173</v>
      </c>
      <c r="M224" s="20" t="str">
        <f t="shared" si="15"/>
        <v>NV</v>
      </c>
      <c r="N224" s="8" t="str">
        <f t="shared" si="12"/>
        <v>NV</v>
      </c>
      <c r="O224" s="2"/>
      <c r="P224" s="3">
        <v>1.43E-2</v>
      </c>
      <c r="Q224" s="3">
        <v>1.6999999999999999E-3</v>
      </c>
      <c r="R224" s="3">
        <v>12.5</v>
      </c>
      <c r="S224" s="3" t="s">
        <v>173</v>
      </c>
      <c r="T224" s="2"/>
      <c r="U224" s="3">
        <v>5.9999999999999995E-4</v>
      </c>
      <c r="V224" s="3" t="s">
        <v>325</v>
      </c>
      <c r="W224" s="3" t="s">
        <v>173</v>
      </c>
      <c r="X224" s="2"/>
      <c r="Y224" s="3" t="s">
        <v>204</v>
      </c>
      <c r="Z224" s="3">
        <v>2.0400000000000001E-2</v>
      </c>
      <c r="AA224" s="3" t="s">
        <v>173</v>
      </c>
      <c r="AB224" s="261" t="s">
        <v>175</v>
      </c>
    </row>
    <row r="225" spans="1:28" ht="13.9" customHeight="1">
      <c r="A225" s="2" t="s">
        <v>634</v>
      </c>
      <c r="B225" s="2" t="s">
        <v>635</v>
      </c>
      <c r="C225" s="3" t="s">
        <v>171</v>
      </c>
      <c r="D225" s="3" t="s">
        <v>170</v>
      </c>
      <c r="E225" s="4" t="s">
        <v>178</v>
      </c>
      <c r="F225" s="4" t="s">
        <v>178</v>
      </c>
      <c r="G225" s="3">
        <v>1.11E-2</v>
      </c>
      <c r="H225" s="17">
        <f t="shared" si="13"/>
        <v>1.0999999999999999E-2</v>
      </c>
      <c r="I225" s="2"/>
      <c r="J225" s="3" t="s">
        <v>173</v>
      </c>
      <c r="K225" s="21" t="str">
        <f t="shared" si="14"/>
        <v>NV</v>
      </c>
      <c r="L225" s="3" t="s">
        <v>173</v>
      </c>
      <c r="M225" s="20" t="str">
        <f t="shared" si="15"/>
        <v>NV</v>
      </c>
      <c r="N225" s="8" t="str">
        <f t="shared" si="12"/>
        <v>NV</v>
      </c>
      <c r="O225" s="2"/>
      <c r="P225" s="3">
        <v>1.14E-3</v>
      </c>
      <c r="Q225" s="3">
        <v>4.6199999999999998E-5</v>
      </c>
      <c r="R225" s="3">
        <v>12.5</v>
      </c>
      <c r="S225" s="3" t="s">
        <v>173</v>
      </c>
      <c r="T225" s="2"/>
      <c r="U225" s="3">
        <v>1.1000000000000001E-3</v>
      </c>
      <c r="V225" s="3" t="s">
        <v>199</v>
      </c>
      <c r="W225" s="3" t="s">
        <v>173</v>
      </c>
      <c r="X225" s="2"/>
      <c r="Y225" s="3" t="s">
        <v>171</v>
      </c>
      <c r="Z225" s="3">
        <v>1.11E-2</v>
      </c>
      <c r="AA225" s="3" t="s">
        <v>173</v>
      </c>
      <c r="AB225" s="261" t="s">
        <v>175</v>
      </c>
    </row>
    <row r="226" spans="1:28" ht="13.9" customHeight="1">
      <c r="A226" s="2" t="s">
        <v>636</v>
      </c>
      <c r="B226" s="2" t="s">
        <v>637</v>
      </c>
      <c r="C226" s="3" t="s">
        <v>170</v>
      </c>
      <c r="D226" s="3" t="s">
        <v>171</v>
      </c>
      <c r="E226" s="4" t="s">
        <v>172</v>
      </c>
      <c r="F226" s="4" t="s">
        <v>172</v>
      </c>
      <c r="G226" s="3" t="s">
        <v>173</v>
      </c>
      <c r="H226" s="17" t="str">
        <f t="shared" si="13"/>
        <v>NITI</v>
      </c>
      <c r="I226" s="2"/>
      <c r="J226" s="3" t="s">
        <v>173</v>
      </c>
      <c r="K226" s="21" t="str">
        <f t="shared" si="14"/>
        <v>NITI</v>
      </c>
      <c r="L226" s="3" t="s">
        <v>173</v>
      </c>
      <c r="M226" s="20" t="str">
        <f t="shared" si="15"/>
        <v>NITI</v>
      </c>
      <c r="N226" s="8" t="str">
        <f t="shared" si="12"/>
        <v>NITI</v>
      </c>
      <c r="O226" s="2"/>
      <c r="P226" s="3">
        <v>22400</v>
      </c>
      <c r="Q226" s="3">
        <v>43.9</v>
      </c>
      <c r="R226" s="3">
        <v>12.5</v>
      </c>
      <c r="S226" s="3">
        <v>0.8</v>
      </c>
      <c r="T226" s="3" t="s">
        <v>174</v>
      </c>
      <c r="U226" s="3" t="s">
        <v>173</v>
      </c>
      <c r="V226" s="2"/>
      <c r="W226" s="3" t="s">
        <v>173</v>
      </c>
      <c r="X226" s="2"/>
      <c r="Y226" s="3" t="s">
        <v>171</v>
      </c>
      <c r="Z226" s="3" t="s">
        <v>173</v>
      </c>
      <c r="AA226" s="3" t="s">
        <v>173</v>
      </c>
    </row>
    <row r="227" spans="1:28" ht="13.9" customHeight="1">
      <c r="A227" s="2" t="s">
        <v>638</v>
      </c>
      <c r="B227" s="2" t="s">
        <v>639</v>
      </c>
      <c r="C227" s="3" t="s">
        <v>170</v>
      </c>
      <c r="D227" s="3" t="s">
        <v>170</v>
      </c>
      <c r="E227" s="3" t="s">
        <v>170</v>
      </c>
      <c r="F227" s="3" t="s">
        <v>170</v>
      </c>
      <c r="G227" s="3">
        <v>2.0400000000000001E-3</v>
      </c>
      <c r="H227" s="17">
        <f t="shared" si="13"/>
        <v>2E-3</v>
      </c>
      <c r="I227" s="3" t="s">
        <v>181</v>
      </c>
      <c r="J227" s="3">
        <v>6.8099999999999994E-2</v>
      </c>
      <c r="K227" s="21">
        <f t="shared" si="14"/>
        <v>6.8000000000000005E-2</v>
      </c>
      <c r="L227" s="3">
        <v>0.81399999999999995</v>
      </c>
      <c r="M227" s="20">
        <f t="shared" si="15"/>
        <v>0.81</v>
      </c>
      <c r="N227" s="8">
        <f t="shared" si="12"/>
        <v>405</v>
      </c>
      <c r="O227" s="3" t="s">
        <v>651</v>
      </c>
      <c r="P227" s="3">
        <v>7370000</v>
      </c>
      <c r="Q227" s="3">
        <v>3090000</v>
      </c>
      <c r="R227" s="3">
        <v>12.5</v>
      </c>
      <c r="S227" s="3" t="s">
        <v>173</v>
      </c>
      <c r="T227" s="2"/>
      <c r="U227" s="3">
        <v>6.0000000000000001E-3</v>
      </c>
      <c r="V227" s="3" t="s">
        <v>207</v>
      </c>
      <c r="W227" s="3">
        <v>2.0000000000000001E-4</v>
      </c>
      <c r="X227" s="3" t="s">
        <v>184</v>
      </c>
      <c r="Y227" s="3" t="s">
        <v>204</v>
      </c>
      <c r="Z227" s="3">
        <v>2.0400000000000001E-3</v>
      </c>
      <c r="AA227" s="3">
        <v>0.876</v>
      </c>
    </row>
    <row r="228" spans="1:28" ht="13.9" customHeight="1">
      <c r="A228" s="2" t="s">
        <v>641</v>
      </c>
      <c r="B228" s="2" t="s">
        <v>642</v>
      </c>
      <c r="C228" s="3" t="s">
        <v>171</v>
      </c>
      <c r="D228" s="3" t="s">
        <v>171</v>
      </c>
      <c r="E228" s="4" t="s">
        <v>178</v>
      </c>
      <c r="F228" s="4" t="s">
        <v>178</v>
      </c>
      <c r="G228" s="3" t="s">
        <v>173</v>
      </c>
      <c r="H228" s="17" t="str">
        <f t="shared" si="13"/>
        <v>NITI</v>
      </c>
      <c r="I228" s="2"/>
      <c r="J228" s="3" t="s">
        <v>173</v>
      </c>
      <c r="K228" s="21" t="str">
        <f t="shared" si="14"/>
        <v>NITI, NV</v>
      </c>
      <c r="L228" s="3" t="s">
        <v>173</v>
      </c>
      <c r="M228" s="20" t="str">
        <f t="shared" si="15"/>
        <v>NITI, NV</v>
      </c>
      <c r="N228" s="8" t="str">
        <f t="shared" si="12"/>
        <v>NITI, NV</v>
      </c>
      <c r="O228" s="2"/>
      <c r="P228" s="3">
        <v>269000</v>
      </c>
      <c r="Q228" s="3">
        <v>381000</v>
      </c>
      <c r="R228" s="3">
        <v>12.5</v>
      </c>
      <c r="S228" s="3" t="s">
        <v>173</v>
      </c>
      <c r="T228" s="2"/>
      <c r="U228" s="3" t="s">
        <v>173</v>
      </c>
      <c r="V228" s="2"/>
      <c r="W228" s="3" t="s">
        <v>173</v>
      </c>
      <c r="X228" s="2"/>
      <c r="Y228" s="3" t="s">
        <v>171</v>
      </c>
      <c r="Z228" s="3" t="s">
        <v>173</v>
      </c>
      <c r="AA228" s="3" t="s">
        <v>173</v>
      </c>
    </row>
    <row r="229" spans="1:28" ht="13.9" customHeight="1">
      <c r="A229" s="2" t="s">
        <v>643</v>
      </c>
      <c r="B229" s="2" t="s">
        <v>644</v>
      </c>
      <c r="C229" s="3" t="s">
        <v>170</v>
      </c>
      <c r="D229" s="3" t="s">
        <v>171</v>
      </c>
      <c r="E229" s="4" t="s">
        <v>172</v>
      </c>
      <c r="F229" s="4" t="s">
        <v>172</v>
      </c>
      <c r="G229" s="3" t="s">
        <v>173</v>
      </c>
      <c r="H229" s="17" t="str">
        <f t="shared" si="13"/>
        <v>NITI</v>
      </c>
      <c r="I229" s="2"/>
      <c r="J229" s="3" t="s">
        <v>173</v>
      </c>
      <c r="K229" s="21" t="str">
        <f t="shared" si="14"/>
        <v>NITI</v>
      </c>
      <c r="L229" s="3" t="s">
        <v>173</v>
      </c>
      <c r="M229" s="20" t="str">
        <f t="shared" si="15"/>
        <v>NITI</v>
      </c>
      <c r="N229" s="8" t="str">
        <f t="shared" si="12"/>
        <v>NITI</v>
      </c>
      <c r="O229" s="2"/>
      <c r="P229" s="3">
        <v>3410000</v>
      </c>
      <c r="Q229" s="3">
        <v>1380000</v>
      </c>
      <c r="R229" s="3">
        <v>12.5</v>
      </c>
      <c r="S229" s="3">
        <v>1.9</v>
      </c>
      <c r="T229" s="3" t="s">
        <v>174</v>
      </c>
      <c r="U229" s="3" t="s">
        <v>173</v>
      </c>
      <c r="V229" s="2"/>
      <c r="W229" s="3" t="s">
        <v>173</v>
      </c>
      <c r="X229" s="2"/>
      <c r="Y229" s="3" t="s">
        <v>171</v>
      </c>
      <c r="Z229" s="3" t="s">
        <v>173</v>
      </c>
      <c r="AA229" s="3" t="s">
        <v>173</v>
      </c>
    </row>
    <row r="230" spans="1:28" ht="13.9" customHeight="1">
      <c r="A230" s="2" t="s">
        <v>645</v>
      </c>
      <c r="B230" s="2" t="s">
        <v>646</v>
      </c>
      <c r="C230" s="3" t="s">
        <v>170</v>
      </c>
      <c r="D230" s="3" t="s">
        <v>171</v>
      </c>
      <c r="E230" s="4" t="s">
        <v>172</v>
      </c>
      <c r="F230" s="4" t="s">
        <v>172</v>
      </c>
      <c r="G230" s="3" t="s">
        <v>173</v>
      </c>
      <c r="H230" s="17" t="str">
        <f t="shared" si="13"/>
        <v>NITI</v>
      </c>
      <c r="I230" s="2"/>
      <c r="J230" s="3" t="s">
        <v>173</v>
      </c>
      <c r="K230" s="21" t="str">
        <f t="shared" si="14"/>
        <v>NITI</v>
      </c>
      <c r="L230" s="3" t="s">
        <v>173</v>
      </c>
      <c r="M230" s="20" t="str">
        <f t="shared" si="15"/>
        <v>NITI</v>
      </c>
      <c r="N230" s="8" t="str">
        <f t="shared" si="12"/>
        <v>NITI</v>
      </c>
      <c r="O230" s="2"/>
      <c r="P230" s="3">
        <v>730000</v>
      </c>
      <c r="Q230" s="3">
        <v>290000</v>
      </c>
      <c r="R230" s="3">
        <v>12.5</v>
      </c>
      <c r="S230" s="3" t="s">
        <v>173</v>
      </c>
      <c r="T230" s="2"/>
      <c r="U230" s="3" t="s">
        <v>173</v>
      </c>
      <c r="V230" s="2"/>
      <c r="W230" s="3" t="s">
        <v>173</v>
      </c>
      <c r="X230" s="2"/>
      <c r="Y230" s="3" t="s">
        <v>171</v>
      </c>
      <c r="Z230" s="3" t="s">
        <v>173</v>
      </c>
      <c r="AA230" s="3" t="s">
        <v>173</v>
      </c>
    </row>
    <row r="231" spans="1:28" ht="13.9" customHeight="1">
      <c r="A231" s="2" t="s">
        <v>647</v>
      </c>
      <c r="B231" s="2" t="s">
        <v>648</v>
      </c>
      <c r="C231" s="3" t="s">
        <v>170</v>
      </c>
      <c r="D231" s="3" t="s">
        <v>171</v>
      </c>
      <c r="E231" s="4" t="s">
        <v>172</v>
      </c>
      <c r="F231" s="4" t="s">
        <v>172</v>
      </c>
      <c r="G231" s="3" t="s">
        <v>173</v>
      </c>
      <c r="H231" s="17" t="str">
        <f t="shared" si="13"/>
        <v>NITI</v>
      </c>
      <c r="I231" s="2"/>
      <c r="J231" s="3" t="s">
        <v>173</v>
      </c>
      <c r="K231" s="21" t="str">
        <f t="shared" si="14"/>
        <v>NITI</v>
      </c>
      <c r="L231" s="3" t="s">
        <v>173</v>
      </c>
      <c r="M231" s="20" t="str">
        <f t="shared" si="15"/>
        <v>NITI</v>
      </c>
      <c r="N231" s="8" t="str">
        <f t="shared" si="12"/>
        <v>NITI</v>
      </c>
      <c r="O231" s="2"/>
      <c r="P231" s="3">
        <v>62100000</v>
      </c>
      <c r="Q231" s="3">
        <v>55700000</v>
      </c>
      <c r="R231" s="3">
        <v>12.5</v>
      </c>
      <c r="S231" s="3" t="s">
        <v>173</v>
      </c>
      <c r="T231" s="2"/>
      <c r="U231" s="3" t="s">
        <v>173</v>
      </c>
      <c r="V231" s="2"/>
      <c r="W231" s="3" t="s">
        <v>173</v>
      </c>
      <c r="X231" s="2"/>
      <c r="Y231" s="3" t="s">
        <v>171</v>
      </c>
      <c r="Z231" s="3" t="s">
        <v>173</v>
      </c>
      <c r="AA231" s="3" t="s">
        <v>173</v>
      </c>
    </row>
    <row r="232" spans="1:28" ht="13.9" customHeight="1">
      <c r="A232" s="2" t="s">
        <v>649</v>
      </c>
      <c r="B232" s="2" t="s">
        <v>650</v>
      </c>
      <c r="C232" s="3" t="s">
        <v>170</v>
      </c>
      <c r="D232" s="3" t="s">
        <v>170</v>
      </c>
      <c r="E232" s="3" t="s">
        <v>170</v>
      </c>
      <c r="F232" s="3" t="s">
        <v>170</v>
      </c>
      <c r="G232" s="3">
        <v>2.0400000000000001E-2</v>
      </c>
      <c r="H232" s="17">
        <f t="shared" si="13"/>
        <v>0.02</v>
      </c>
      <c r="I232" s="3" t="s">
        <v>181</v>
      </c>
      <c r="J232" s="3">
        <v>0.68100000000000005</v>
      </c>
      <c r="K232" s="21">
        <f t="shared" si="14"/>
        <v>0.68</v>
      </c>
      <c r="L232" s="3">
        <v>1.49</v>
      </c>
      <c r="M232" s="20">
        <f t="shared" si="15"/>
        <v>1.5</v>
      </c>
      <c r="N232" s="8">
        <f t="shared" si="12"/>
        <v>75</v>
      </c>
      <c r="O232" s="3" t="s">
        <v>651</v>
      </c>
      <c r="P232" s="3">
        <v>113000000</v>
      </c>
      <c r="Q232" s="3">
        <v>53700000</v>
      </c>
      <c r="R232" s="3">
        <v>12.5</v>
      </c>
      <c r="S232" s="3" t="s">
        <v>173</v>
      </c>
      <c r="T232" s="2"/>
      <c r="U232" s="3">
        <v>5.9999999999999995E-4</v>
      </c>
      <c r="V232" s="3" t="s">
        <v>184</v>
      </c>
      <c r="W232" s="3">
        <v>8.9999999999999993E-3</v>
      </c>
      <c r="X232" s="3" t="s">
        <v>184</v>
      </c>
      <c r="Y232" s="3" t="s">
        <v>171</v>
      </c>
      <c r="Z232" s="3">
        <v>2.0400000000000001E-2</v>
      </c>
      <c r="AA232" s="3">
        <v>39.4</v>
      </c>
    </row>
    <row r="233" spans="1:28" ht="13.9" customHeight="1">
      <c r="A233" s="2" t="s">
        <v>652</v>
      </c>
      <c r="B233" s="2" t="s">
        <v>653</v>
      </c>
      <c r="C233" s="3" t="s">
        <v>170</v>
      </c>
      <c r="D233" s="3" t="s">
        <v>170</v>
      </c>
      <c r="E233" s="3" t="s">
        <v>170</v>
      </c>
      <c r="F233" s="3" t="s">
        <v>170</v>
      </c>
      <c r="G233" s="3">
        <v>17.5</v>
      </c>
      <c r="H233" s="17">
        <f t="shared" si="13"/>
        <v>18</v>
      </c>
      <c r="I233" s="3" t="s">
        <v>194</v>
      </c>
      <c r="J233" s="3">
        <v>584</v>
      </c>
      <c r="K233" s="21">
        <f t="shared" si="14"/>
        <v>580</v>
      </c>
      <c r="L233" s="3">
        <v>949</v>
      </c>
      <c r="M233" s="20">
        <f t="shared" si="15"/>
        <v>950</v>
      </c>
      <c r="N233" s="8">
        <f t="shared" si="12"/>
        <v>52.777777777777779</v>
      </c>
      <c r="O233" s="3" t="s">
        <v>182</v>
      </c>
      <c r="P233" s="3">
        <v>415000000</v>
      </c>
      <c r="Q233" s="3">
        <v>220000000</v>
      </c>
      <c r="R233" s="3">
        <v>12.5</v>
      </c>
      <c r="S233" s="3" t="s">
        <v>173</v>
      </c>
      <c r="T233" s="2"/>
      <c r="U233" s="3" t="s">
        <v>173</v>
      </c>
      <c r="V233" s="2"/>
      <c r="W233" s="3">
        <v>4.0000000000000001E-3</v>
      </c>
      <c r="X233" s="3" t="s">
        <v>191</v>
      </c>
      <c r="Y233" s="3" t="s">
        <v>171</v>
      </c>
      <c r="Z233" s="3" t="s">
        <v>173</v>
      </c>
      <c r="AA233" s="3">
        <v>17.5</v>
      </c>
    </row>
    <row r="234" spans="1:28" ht="13.9" customHeight="1">
      <c r="A234" s="2" t="s">
        <v>654</v>
      </c>
      <c r="B234" s="2" t="s">
        <v>655</v>
      </c>
      <c r="C234" s="3" t="s">
        <v>171</v>
      </c>
      <c r="D234" s="3" t="s">
        <v>171</v>
      </c>
      <c r="E234" s="4" t="s">
        <v>178</v>
      </c>
      <c r="F234" s="4" t="s">
        <v>178</v>
      </c>
      <c r="G234" s="3" t="s">
        <v>173</v>
      </c>
      <c r="H234" s="17" t="str">
        <f t="shared" si="13"/>
        <v>NITI</v>
      </c>
      <c r="I234" s="2"/>
      <c r="J234" s="3" t="s">
        <v>173</v>
      </c>
      <c r="K234" s="21" t="str">
        <f t="shared" si="14"/>
        <v>NITI, NV</v>
      </c>
      <c r="L234" s="3" t="s">
        <v>173</v>
      </c>
      <c r="M234" s="20" t="str">
        <f t="shared" si="15"/>
        <v>NITI, NV</v>
      </c>
      <c r="N234" s="8" t="str">
        <f t="shared" si="12"/>
        <v>NITI, NV</v>
      </c>
      <c r="O234" s="2"/>
      <c r="P234" s="3">
        <v>301</v>
      </c>
      <c r="Q234" s="3">
        <v>103</v>
      </c>
      <c r="R234" s="3">
        <v>12.5</v>
      </c>
      <c r="S234" s="3">
        <v>0.5</v>
      </c>
      <c r="T234" s="3" t="s">
        <v>183</v>
      </c>
      <c r="U234" s="3" t="s">
        <v>173</v>
      </c>
      <c r="V234" s="2"/>
      <c r="W234" s="3" t="s">
        <v>173</v>
      </c>
      <c r="X234" s="2"/>
      <c r="Y234" s="3" t="s">
        <v>171</v>
      </c>
      <c r="Z234" s="3" t="s">
        <v>173</v>
      </c>
      <c r="AA234" s="3" t="s">
        <v>173</v>
      </c>
    </row>
    <row r="235" spans="1:28" ht="13.9" customHeight="1">
      <c r="A235" s="2" t="s">
        <v>656</v>
      </c>
      <c r="B235" s="2" t="s">
        <v>232</v>
      </c>
      <c r="C235" s="3" t="s">
        <v>228</v>
      </c>
      <c r="D235" s="3" t="s">
        <v>171</v>
      </c>
      <c r="E235" s="4" t="s">
        <v>178</v>
      </c>
      <c r="F235" s="4" t="s">
        <v>178</v>
      </c>
      <c r="G235" s="3" t="s">
        <v>173</v>
      </c>
      <c r="H235" s="17" t="str">
        <f t="shared" si="13"/>
        <v>NITI</v>
      </c>
      <c r="I235" s="2"/>
      <c r="J235" s="3" t="s">
        <v>173</v>
      </c>
      <c r="K235" s="21" t="str">
        <f t="shared" si="14"/>
        <v>NITI, NV</v>
      </c>
      <c r="L235" s="3" t="s">
        <v>173</v>
      </c>
      <c r="M235" s="20" t="str">
        <f t="shared" si="15"/>
        <v>NITI, NV</v>
      </c>
      <c r="N235" s="8" t="str">
        <f t="shared" si="12"/>
        <v>NITI, NV</v>
      </c>
      <c r="O235" s="2"/>
      <c r="P235" s="3" t="s">
        <v>173</v>
      </c>
      <c r="Q235" s="3" t="s">
        <v>173</v>
      </c>
      <c r="R235" s="3">
        <v>12.5</v>
      </c>
      <c r="S235" s="3" t="s">
        <v>173</v>
      </c>
      <c r="T235" s="2"/>
      <c r="U235" s="3" t="s">
        <v>173</v>
      </c>
      <c r="V235" s="2"/>
      <c r="W235" s="3" t="s">
        <v>173</v>
      </c>
      <c r="X235" s="2"/>
      <c r="Y235" s="3" t="s">
        <v>171</v>
      </c>
      <c r="Z235" s="3" t="s">
        <v>173</v>
      </c>
      <c r="AA235" s="3" t="s">
        <v>173</v>
      </c>
    </row>
    <row r="236" spans="1:28" ht="13.9" customHeight="1">
      <c r="A236" s="2" t="s">
        <v>657</v>
      </c>
      <c r="B236" s="2" t="s">
        <v>658</v>
      </c>
      <c r="C236" s="3" t="s">
        <v>171</v>
      </c>
      <c r="D236" s="3" t="s">
        <v>171</v>
      </c>
      <c r="E236" s="4" t="s">
        <v>178</v>
      </c>
      <c r="F236" s="4" t="s">
        <v>178</v>
      </c>
      <c r="G236" s="3" t="s">
        <v>173</v>
      </c>
      <c r="H236" s="17" t="str">
        <f t="shared" si="13"/>
        <v>NITI</v>
      </c>
      <c r="I236" s="2"/>
      <c r="J236" s="3" t="s">
        <v>173</v>
      </c>
      <c r="K236" s="21" t="str">
        <f t="shared" si="14"/>
        <v>NITI, NV</v>
      </c>
      <c r="L236" s="3" t="s">
        <v>173</v>
      </c>
      <c r="M236" s="20" t="str">
        <f t="shared" si="15"/>
        <v>NITI, NV</v>
      </c>
      <c r="N236" s="8" t="str">
        <f t="shared" si="12"/>
        <v>NITI, NV</v>
      </c>
      <c r="O236" s="2"/>
      <c r="P236" s="3">
        <v>149</v>
      </c>
      <c r="Q236" s="3">
        <v>741</v>
      </c>
      <c r="R236" s="3">
        <v>12.5</v>
      </c>
      <c r="S236" s="3" t="s">
        <v>173</v>
      </c>
      <c r="T236" s="2"/>
      <c r="U236" s="3" t="s">
        <v>173</v>
      </c>
      <c r="V236" s="2"/>
      <c r="W236" s="3" t="s">
        <v>173</v>
      </c>
      <c r="X236" s="2"/>
      <c r="Y236" s="3" t="s">
        <v>171</v>
      </c>
      <c r="Z236" s="3" t="s">
        <v>173</v>
      </c>
      <c r="AA236" s="3" t="s">
        <v>173</v>
      </c>
    </row>
    <row r="237" spans="1:28" ht="13.9" customHeight="1">
      <c r="A237" s="2" t="s">
        <v>659</v>
      </c>
      <c r="B237" s="2" t="s">
        <v>660</v>
      </c>
      <c r="C237" s="3" t="s">
        <v>170</v>
      </c>
      <c r="D237" s="3" t="s">
        <v>170</v>
      </c>
      <c r="E237" s="3" t="s">
        <v>170</v>
      </c>
      <c r="F237" s="3" t="s">
        <v>170</v>
      </c>
      <c r="G237" s="3">
        <v>2.9199999999999999E-3</v>
      </c>
      <c r="H237" s="17">
        <f t="shared" si="13"/>
        <v>2.8999999999999998E-3</v>
      </c>
      <c r="I237" s="3" t="s">
        <v>181</v>
      </c>
      <c r="J237" s="3">
        <v>9.7299999999999998E-2</v>
      </c>
      <c r="K237" s="21">
        <f t="shared" si="14"/>
        <v>9.7000000000000003E-2</v>
      </c>
      <c r="L237" s="3">
        <v>2.0299999999999999E-2</v>
      </c>
      <c r="M237" s="20">
        <f t="shared" si="15"/>
        <v>0.02</v>
      </c>
      <c r="N237" s="8">
        <f t="shared" si="12"/>
        <v>6.8965517241379315</v>
      </c>
      <c r="O237" s="3" t="s">
        <v>182</v>
      </c>
      <c r="P237" s="3">
        <v>20200000</v>
      </c>
      <c r="Q237" s="3">
        <v>83600000</v>
      </c>
      <c r="R237" s="3">
        <v>12.5</v>
      </c>
      <c r="S237" s="3" t="s">
        <v>173</v>
      </c>
      <c r="T237" s="2"/>
      <c r="U237" s="3">
        <v>4.1999999999999997E-3</v>
      </c>
      <c r="V237" s="3" t="s">
        <v>207</v>
      </c>
      <c r="W237" s="3" t="s">
        <v>173</v>
      </c>
      <c r="X237" s="2"/>
      <c r="Y237" s="3" t="s">
        <v>171</v>
      </c>
      <c r="Z237" s="3">
        <v>2.9199999999999999E-3</v>
      </c>
      <c r="AA237" s="3" t="s">
        <v>173</v>
      </c>
    </row>
    <row r="238" spans="1:28" ht="13.9" customHeight="1">
      <c r="A238" s="2" t="s">
        <v>661</v>
      </c>
      <c r="B238" s="2" t="s">
        <v>662</v>
      </c>
      <c r="C238" s="3" t="s">
        <v>170</v>
      </c>
      <c r="D238" s="3" t="s">
        <v>170</v>
      </c>
      <c r="E238" s="3" t="s">
        <v>170</v>
      </c>
      <c r="F238" s="3" t="s">
        <v>170</v>
      </c>
      <c r="G238" s="3">
        <v>2.9199999999999999E-3</v>
      </c>
      <c r="H238" s="17">
        <f t="shared" si="13"/>
        <v>2.8999999999999998E-3</v>
      </c>
      <c r="I238" s="3" t="s">
        <v>181</v>
      </c>
      <c r="J238" s="3">
        <v>9.7299999999999998E-2</v>
      </c>
      <c r="K238" s="21">
        <f t="shared" si="14"/>
        <v>9.7000000000000003E-2</v>
      </c>
      <c r="L238" s="3">
        <v>0.23300000000000001</v>
      </c>
      <c r="M238" s="20">
        <f t="shared" si="15"/>
        <v>0.23</v>
      </c>
      <c r="N238" s="8">
        <f t="shared" si="12"/>
        <v>79.310344827586221</v>
      </c>
      <c r="O238" s="3" t="s">
        <v>182</v>
      </c>
      <c r="P238" s="3">
        <v>27500000</v>
      </c>
      <c r="Q238" s="3">
        <v>7280000</v>
      </c>
      <c r="R238" s="3">
        <v>12.5</v>
      </c>
      <c r="S238" s="3">
        <v>2.5</v>
      </c>
      <c r="T238" s="3" t="s">
        <v>174</v>
      </c>
      <c r="U238" s="3">
        <v>4.1999999999999997E-3</v>
      </c>
      <c r="V238" s="3" t="s">
        <v>207</v>
      </c>
      <c r="W238" s="3" t="s">
        <v>173</v>
      </c>
      <c r="X238" s="2"/>
      <c r="Y238" s="3" t="s">
        <v>171</v>
      </c>
      <c r="Z238" s="3">
        <v>2.9199999999999999E-3</v>
      </c>
      <c r="AA238" s="3" t="s">
        <v>173</v>
      </c>
    </row>
    <row r="239" spans="1:28" ht="13.9" customHeight="1">
      <c r="A239" s="2" t="s">
        <v>663</v>
      </c>
      <c r="B239" s="2" t="s">
        <v>664</v>
      </c>
      <c r="C239" s="3" t="s">
        <v>170</v>
      </c>
      <c r="D239" s="3" t="s">
        <v>170</v>
      </c>
      <c r="E239" s="3" t="s">
        <v>170</v>
      </c>
      <c r="F239" s="3" t="s">
        <v>170</v>
      </c>
      <c r="G239" s="3">
        <v>2.9199999999999999E-3</v>
      </c>
      <c r="H239" s="17">
        <f t="shared" si="13"/>
        <v>2.8999999999999998E-3</v>
      </c>
      <c r="I239" s="3" t="s">
        <v>181</v>
      </c>
      <c r="J239" s="3">
        <v>9.7299999999999998E-2</v>
      </c>
      <c r="K239" s="21">
        <f t="shared" si="14"/>
        <v>9.7000000000000003E-2</v>
      </c>
      <c r="L239" s="3">
        <v>0.23300000000000001</v>
      </c>
      <c r="M239" s="20">
        <f t="shared" si="15"/>
        <v>0.23</v>
      </c>
      <c r="N239" s="8">
        <f t="shared" si="12"/>
        <v>79.310344827586221</v>
      </c>
      <c r="O239" s="3" t="s">
        <v>182</v>
      </c>
      <c r="P239" s="3">
        <v>23100000</v>
      </c>
      <c r="Q239" s="3">
        <v>10700000</v>
      </c>
      <c r="R239" s="3">
        <v>12.5</v>
      </c>
      <c r="S239" s="3">
        <v>1.5</v>
      </c>
      <c r="T239" s="3" t="s">
        <v>174</v>
      </c>
      <c r="U239" s="3">
        <v>4.1999999999999997E-3</v>
      </c>
      <c r="V239" s="3" t="s">
        <v>207</v>
      </c>
      <c r="W239" s="3" t="s">
        <v>173</v>
      </c>
      <c r="X239" s="2"/>
      <c r="Y239" s="3" t="s">
        <v>171</v>
      </c>
      <c r="Z239" s="3">
        <v>2.9199999999999999E-3</v>
      </c>
      <c r="AA239" s="3" t="s">
        <v>173</v>
      </c>
    </row>
    <row r="240" spans="1:28" ht="13.9" customHeight="1">
      <c r="A240" s="2" t="s">
        <v>665</v>
      </c>
      <c r="B240" s="2" t="s">
        <v>666</v>
      </c>
      <c r="C240" s="3" t="s">
        <v>171</v>
      </c>
      <c r="D240" s="3" t="s">
        <v>171</v>
      </c>
      <c r="E240" s="4" t="s">
        <v>178</v>
      </c>
      <c r="F240" s="4" t="s">
        <v>178</v>
      </c>
      <c r="G240" s="3" t="s">
        <v>173</v>
      </c>
      <c r="H240" s="17" t="str">
        <f t="shared" si="13"/>
        <v>NITI</v>
      </c>
      <c r="I240" s="2"/>
      <c r="J240" s="3" t="s">
        <v>173</v>
      </c>
      <c r="K240" s="21" t="str">
        <f t="shared" si="14"/>
        <v>NITI, NV</v>
      </c>
      <c r="L240" s="3" t="s">
        <v>173</v>
      </c>
      <c r="M240" s="20" t="str">
        <f t="shared" si="15"/>
        <v>NITI, NV</v>
      </c>
      <c r="N240" s="8" t="str">
        <f t="shared" si="12"/>
        <v>NITI, NV</v>
      </c>
      <c r="O240" s="2"/>
      <c r="P240" s="3">
        <v>1240000</v>
      </c>
      <c r="Q240" s="3">
        <v>118000</v>
      </c>
      <c r="R240" s="3">
        <v>12.5</v>
      </c>
      <c r="S240" s="3" t="s">
        <v>173</v>
      </c>
      <c r="T240" s="2"/>
      <c r="U240" s="3" t="s">
        <v>173</v>
      </c>
      <c r="V240" s="2"/>
      <c r="W240" s="3" t="s">
        <v>173</v>
      </c>
      <c r="X240" s="2"/>
      <c r="Y240" s="3" t="s">
        <v>171</v>
      </c>
      <c r="Z240" s="3" t="s">
        <v>173</v>
      </c>
      <c r="AA240" s="3" t="s">
        <v>173</v>
      </c>
    </row>
    <row r="241" spans="1:27" ht="13.9" customHeight="1">
      <c r="A241" s="2" t="s">
        <v>667</v>
      </c>
      <c r="B241" s="2" t="s">
        <v>668</v>
      </c>
      <c r="C241" s="3" t="s">
        <v>170</v>
      </c>
      <c r="D241" s="3" t="s">
        <v>170</v>
      </c>
      <c r="E241" s="3" t="s">
        <v>170</v>
      </c>
      <c r="F241" s="3" t="s">
        <v>170</v>
      </c>
      <c r="G241" s="3">
        <v>876</v>
      </c>
      <c r="H241" s="17">
        <f t="shared" si="13"/>
        <v>880</v>
      </c>
      <c r="I241" s="3" t="s">
        <v>194</v>
      </c>
      <c r="J241" s="3">
        <v>29200</v>
      </c>
      <c r="K241" s="21">
        <f t="shared" si="14"/>
        <v>29000</v>
      </c>
      <c r="L241" s="3">
        <v>24800</v>
      </c>
      <c r="M241" s="20">
        <f t="shared" si="15"/>
        <v>25000</v>
      </c>
      <c r="N241" s="8">
        <f t="shared" si="12"/>
        <v>28.40909090909091</v>
      </c>
      <c r="O241" s="3" t="s">
        <v>669</v>
      </c>
      <c r="P241" s="3">
        <v>10800000</v>
      </c>
      <c r="Q241" s="3">
        <v>5510000</v>
      </c>
      <c r="R241" s="3">
        <v>12.5</v>
      </c>
      <c r="S241" s="3">
        <v>2.2000000000000002</v>
      </c>
      <c r="T241" s="3" t="s">
        <v>183</v>
      </c>
      <c r="U241" s="3" t="s">
        <v>173</v>
      </c>
      <c r="V241" s="2"/>
      <c r="W241" s="3">
        <v>0.2</v>
      </c>
      <c r="X241" s="3" t="s">
        <v>314</v>
      </c>
      <c r="Y241" s="3" t="s">
        <v>171</v>
      </c>
      <c r="Z241" s="3" t="s">
        <v>173</v>
      </c>
      <c r="AA241" s="3">
        <v>876</v>
      </c>
    </row>
    <row r="242" spans="1:27" ht="13.9" customHeight="1">
      <c r="A242" s="2" t="s">
        <v>670</v>
      </c>
      <c r="B242" s="2" t="s">
        <v>671</v>
      </c>
      <c r="C242" s="3" t="s">
        <v>170</v>
      </c>
      <c r="D242" s="3" t="s">
        <v>170</v>
      </c>
      <c r="E242" s="3" t="s">
        <v>170</v>
      </c>
      <c r="F242" s="3" t="s">
        <v>170</v>
      </c>
      <c r="G242" s="3">
        <v>1.1100000000000001</v>
      </c>
      <c r="H242" s="17">
        <f t="shared" si="13"/>
        <v>1.1000000000000001</v>
      </c>
      <c r="I242" s="3" t="s">
        <v>181</v>
      </c>
      <c r="J242" s="3">
        <v>37.200000000000003</v>
      </c>
      <c r="K242" s="21">
        <f t="shared" si="14"/>
        <v>37</v>
      </c>
      <c r="L242" s="3">
        <v>25.2</v>
      </c>
      <c r="M242" s="20">
        <f t="shared" si="15"/>
        <v>25</v>
      </c>
      <c r="N242" s="8">
        <f t="shared" si="12"/>
        <v>22.727272727272727</v>
      </c>
      <c r="O242" s="3" t="s">
        <v>672</v>
      </c>
      <c r="P242" s="3">
        <v>13800000</v>
      </c>
      <c r="Q242" s="3">
        <v>3600000</v>
      </c>
      <c r="R242" s="3">
        <v>12.5</v>
      </c>
      <c r="S242" s="3">
        <v>1.8</v>
      </c>
      <c r="T242" s="3" t="s">
        <v>174</v>
      </c>
      <c r="U242" s="3">
        <v>1.1E-5</v>
      </c>
      <c r="V242" s="3" t="s">
        <v>199</v>
      </c>
      <c r="W242" s="3">
        <v>0.8</v>
      </c>
      <c r="X242" s="3" t="s">
        <v>184</v>
      </c>
      <c r="Y242" s="3" t="s">
        <v>171</v>
      </c>
      <c r="Z242" s="3">
        <v>1.1100000000000001</v>
      </c>
      <c r="AA242" s="3">
        <v>3500</v>
      </c>
    </row>
    <row r="243" spans="1:27" ht="13.9" customHeight="1">
      <c r="A243" s="2" t="s">
        <v>673</v>
      </c>
      <c r="B243" s="2" t="s">
        <v>674</v>
      </c>
      <c r="C243" s="3" t="s">
        <v>171</v>
      </c>
      <c r="D243" s="3" t="s">
        <v>170</v>
      </c>
      <c r="E243" s="4" t="s">
        <v>178</v>
      </c>
      <c r="F243" s="4" t="s">
        <v>178</v>
      </c>
      <c r="G243" s="3">
        <v>3.61E-2</v>
      </c>
      <c r="H243" s="17">
        <f t="shared" si="13"/>
        <v>3.5999999999999997E-2</v>
      </c>
      <c r="I243" s="2"/>
      <c r="J243" s="3" t="s">
        <v>173</v>
      </c>
      <c r="K243" s="21" t="str">
        <f t="shared" si="14"/>
        <v>NV</v>
      </c>
      <c r="L243" s="3" t="s">
        <v>173</v>
      </c>
      <c r="M243" s="20" t="str">
        <f t="shared" si="15"/>
        <v>NV</v>
      </c>
      <c r="N243" s="8" t="str">
        <f t="shared" si="12"/>
        <v>NV</v>
      </c>
      <c r="O243" s="2"/>
      <c r="P243" s="3">
        <v>3.49</v>
      </c>
      <c r="Q243" s="3">
        <v>3.5999999999999999E-3</v>
      </c>
      <c r="R243" s="3">
        <v>12.5</v>
      </c>
      <c r="S243" s="3" t="s">
        <v>173</v>
      </c>
      <c r="T243" s="2"/>
      <c r="U243" s="3">
        <v>3.4000000000000002E-4</v>
      </c>
      <c r="V243" s="3" t="s">
        <v>199</v>
      </c>
      <c r="W243" s="3" t="s">
        <v>173</v>
      </c>
      <c r="X243" s="2"/>
      <c r="Y243" s="3" t="s">
        <v>171</v>
      </c>
      <c r="Z243" s="3">
        <v>3.61E-2</v>
      </c>
      <c r="AA243" s="3" t="s">
        <v>173</v>
      </c>
    </row>
    <row r="244" spans="1:27" ht="13.9" customHeight="1">
      <c r="A244" s="2" t="s">
        <v>675</v>
      </c>
      <c r="B244" s="2" t="s">
        <v>676</v>
      </c>
      <c r="C244" s="3" t="s">
        <v>171</v>
      </c>
      <c r="D244" s="3" t="s">
        <v>171</v>
      </c>
      <c r="E244" s="4" t="s">
        <v>178</v>
      </c>
      <c r="F244" s="4" t="s">
        <v>178</v>
      </c>
      <c r="G244" s="3" t="s">
        <v>173</v>
      </c>
      <c r="H244" s="17" t="str">
        <f t="shared" si="13"/>
        <v>NITI</v>
      </c>
      <c r="I244" s="2"/>
      <c r="J244" s="3" t="s">
        <v>173</v>
      </c>
      <c r="K244" s="21" t="str">
        <f t="shared" si="14"/>
        <v>NITI, NV</v>
      </c>
      <c r="L244" s="3" t="s">
        <v>173</v>
      </c>
      <c r="M244" s="20" t="str">
        <f t="shared" si="15"/>
        <v>NITI, NV</v>
      </c>
      <c r="N244" s="8" t="str">
        <f t="shared" si="12"/>
        <v>NITI, NV</v>
      </c>
      <c r="O244" s="2"/>
      <c r="P244" s="3">
        <v>86.3</v>
      </c>
      <c r="Q244" s="3">
        <v>10.199999999999999</v>
      </c>
      <c r="R244" s="3">
        <v>12.5</v>
      </c>
      <c r="S244" s="3" t="s">
        <v>173</v>
      </c>
      <c r="T244" s="2"/>
      <c r="U244" s="3" t="s">
        <v>173</v>
      </c>
      <c r="V244" s="2"/>
      <c r="W244" s="3" t="s">
        <v>173</v>
      </c>
      <c r="X244" s="2"/>
      <c r="Y244" s="3" t="s">
        <v>171</v>
      </c>
      <c r="Z244" s="3" t="s">
        <v>173</v>
      </c>
      <c r="AA244" s="3" t="s">
        <v>173</v>
      </c>
    </row>
    <row r="245" spans="1:27" ht="13.9" customHeight="1">
      <c r="A245" s="2" t="s">
        <v>677</v>
      </c>
      <c r="B245" s="2" t="s">
        <v>678</v>
      </c>
      <c r="C245" s="3" t="s">
        <v>170</v>
      </c>
      <c r="D245" s="3" t="s">
        <v>170</v>
      </c>
      <c r="E245" s="3" t="s">
        <v>170</v>
      </c>
      <c r="F245" s="3" t="s">
        <v>170</v>
      </c>
      <c r="G245" s="3">
        <v>438</v>
      </c>
      <c r="H245" s="17">
        <f t="shared" si="13"/>
        <v>440</v>
      </c>
      <c r="I245" s="3" t="s">
        <v>194</v>
      </c>
      <c r="J245" s="3">
        <v>14600</v>
      </c>
      <c r="K245" s="21">
        <f t="shared" si="14"/>
        <v>15000</v>
      </c>
      <c r="L245" s="3">
        <v>40.9</v>
      </c>
      <c r="M245" s="20">
        <f t="shared" si="15"/>
        <v>41</v>
      </c>
      <c r="N245" s="8">
        <f t="shared" si="12"/>
        <v>9.3181818181818185E-2</v>
      </c>
      <c r="O245" s="3" t="s">
        <v>182</v>
      </c>
      <c r="P245" s="3">
        <v>31500000000</v>
      </c>
      <c r="Q245" s="3">
        <v>3000000000</v>
      </c>
      <c r="R245" s="3">
        <v>12.5</v>
      </c>
      <c r="S245" s="3" t="s">
        <v>173</v>
      </c>
      <c r="T245" s="2"/>
      <c r="U245" s="3" t="s">
        <v>173</v>
      </c>
      <c r="V245" s="2"/>
      <c r="W245" s="3">
        <v>0.1</v>
      </c>
      <c r="X245" s="3" t="s">
        <v>191</v>
      </c>
      <c r="Y245" s="3" t="s">
        <v>171</v>
      </c>
      <c r="Z245" s="3" t="s">
        <v>173</v>
      </c>
      <c r="AA245" s="3">
        <v>438</v>
      </c>
    </row>
    <row r="246" spans="1:27" ht="13.9" customHeight="1">
      <c r="A246" s="2" t="s">
        <v>679</v>
      </c>
      <c r="B246" s="2" t="s">
        <v>680</v>
      </c>
      <c r="C246" s="3" t="s">
        <v>171</v>
      </c>
      <c r="D246" s="3" t="s">
        <v>170</v>
      </c>
      <c r="E246" s="4" t="s">
        <v>178</v>
      </c>
      <c r="F246" s="4" t="s">
        <v>178</v>
      </c>
      <c r="G246" s="3">
        <v>0.17799999999999999</v>
      </c>
      <c r="H246" s="17">
        <f t="shared" si="13"/>
        <v>0.18</v>
      </c>
      <c r="I246" s="2"/>
      <c r="J246" s="3" t="s">
        <v>173</v>
      </c>
      <c r="K246" s="21" t="str">
        <f t="shared" si="14"/>
        <v>NV</v>
      </c>
      <c r="L246" s="3" t="s">
        <v>173</v>
      </c>
      <c r="M246" s="20" t="str">
        <f t="shared" si="15"/>
        <v>NV</v>
      </c>
      <c r="N246" s="8" t="str">
        <f t="shared" si="12"/>
        <v>NV</v>
      </c>
      <c r="O246" s="2"/>
      <c r="P246" s="3">
        <v>23.2</v>
      </c>
      <c r="Q246" s="3">
        <v>24.3</v>
      </c>
      <c r="R246" s="3">
        <v>12.5</v>
      </c>
      <c r="S246" s="3" t="s">
        <v>173</v>
      </c>
      <c r="T246" s="2"/>
      <c r="U246" s="3">
        <v>6.8999999999999997E-5</v>
      </c>
      <c r="V246" s="3" t="s">
        <v>199</v>
      </c>
      <c r="W246" s="3" t="s">
        <v>173</v>
      </c>
      <c r="X246" s="2"/>
      <c r="Y246" s="3" t="s">
        <v>171</v>
      </c>
      <c r="Z246" s="3">
        <v>0.17799999999999999</v>
      </c>
      <c r="AA246" s="3" t="s">
        <v>173</v>
      </c>
    </row>
    <row r="247" spans="1:27" ht="13.9" customHeight="1">
      <c r="A247" s="2" t="s">
        <v>681</v>
      </c>
      <c r="B247" s="2" t="s">
        <v>682</v>
      </c>
      <c r="C247" s="3" t="s">
        <v>170</v>
      </c>
      <c r="D247" s="3" t="s">
        <v>170</v>
      </c>
      <c r="E247" s="3" t="s">
        <v>170</v>
      </c>
      <c r="F247" s="3" t="s">
        <v>170</v>
      </c>
      <c r="G247" s="3">
        <v>0.126</v>
      </c>
      <c r="H247" s="17">
        <f t="shared" si="13"/>
        <v>0.13</v>
      </c>
      <c r="I247" s="3" t="s">
        <v>181</v>
      </c>
      <c r="J247" s="3">
        <v>4.21</v>
      </c>
      <c r="K247" s="21">
        <f t="shared" si="14"/>
        <v>4.2</v>
      </c>
      <c r="L247" s="3">
        <v>305</v>
      </c>
      <c r="M247" s="20">
        <f t="shared" si="15"/>
        <v>310</v>
      </c>
      <c r="N247" s="8">
        <f t="shared" si="12"/>
        <v>2384.6153846153848</v>
      </c>
      <c r="O247" s="3" t="s">
        <v>182</v>
      </c>
      <c r="P247" s="3">
        <v>103</v>
      </c>
      <c r="Q247" s="3">
        <v>16.600000000000001</v>
      </c>
      <c r="R247" s="3">
        <v>12.5</v>
      </c>
      <c r="S247" s="3" t="s">
        <v>173</v>
      </c>
      <c r="T247" s="2"/>
      <c r="U247" s="3">
        <v>9.7E-5</v>
      </c>
      <c r="V247" s="3" t="s">
        <v>199</v>
      </c>
      <c r="W247" s="3" t="s">
        <v>173</v>
      </c>
      <c r="X247" s="2"/>
      <c r="Y247" s="3" t="s">
        <v>171</v>
      </c>
      <c r="Z247" s="3">
        <v>0.126</v>
      </c>
      <c r="AA247" s="3" t="s">
        <v>173</v>
      </c>
    </row>
    <row r="248" spans="1:27" ht="13.9" customHeight="1">
      <c r="A248" s="2" t="s">
        <v>683</v>
      </c>
      <c r="B248" s="2" t="s">
        <v>684</v>
      </c>
      <c r="C248" s="3" t="s">
        <v>171</v>
      </c>
      <c r="D248" s="3" t="s">
        <v>170</v>
      </c>
      <c r="E248" s="4" t="s">
        <v>178</v>
      </c>
      <c r="F248" s="4" t="s">
        <v>178</v>
      </c>
      <c r="G248" s="3">
        <v>0.126</v>
      </c>
      <c r="H248" s="17">
        <f t="shared" si="13"/>
        <v>0.13</v>
      </c>
      <c r="I248" s="2"/>
      <c r="J248" s="3" t="s">
        <v>173</v>
      </c>
      <c r="K248" s="21" t="str">
        <f t="shared" si="14"/>
        <v>NV</v>
      </c>
      <c r="L248" s="3" t="s">
        <v>173</v>
      </c>
      <c r="M248" s="20" t="str">
        <f t="shared" si="15"/>
        <v>NV</v>
      </c>
      <c r="N248" s="8" t="str">
        <f t="shared" si="12"/>
        <v>NV</v>
      </c>
      <c r="O248" s="2"/>
      <c r="P248" s="3">
        <v>3.05</v>
      </c>
      <c r="Q248" s="3">
        <v>0.67300000000000004</v>
      </c>
      <c r="R248" s="3">
        <v>12.5</v>
      </c>
      <c r="S248" s="3" t="s">
        <v>173</v>
      </c>
      <c r="T248" s="2"/>
      <c r="U248" s="3">
        <v>9.7E-5</v>
      </c>
      <c r="V248" s="3" t="s">
        <v>184</v>
      </c>
      <c r="W248" s="3" t="s">
        <v>173</v>
      </c>
      <c r="X248" s="2"/>
      <c r="Y248" s="3" t="s">
        <v>171</v>
      </c>
      <c r="Z248" s="3">
        <v>0.126</v>
      </c>
      <c r="AA248" s="3" t="s">
        <v>173</v>
      </c>
    </row>
    <row r="249" spans="1:27" ht="13.9" customHeight="1">
      <c r="A249" s="2" t="s">
        <v>685</v>
      </c>
      <c r="B249" s="2" t="s">
        <v>686</v>
      </c>
      <c r="C249" s="3" t="s">
        <v>170</v>
      </c>
      <c r="D249" s="3" t="s">
        <v>170</v>
      </c>
      <c r="E249" s="3" t="s">
        <v>170</v>
      </c>
      <c r="F249" s="3" t="s">
        <v>170</v>
      </c>
      <c r="G249" s="3">
        <v>7.67</v>
      </c>
      <c r="H249" s="17">
        <f t="shared" si="13"/>
        <v>7.7</v>
      </c>
      <c r="I249" s="3" t="s">
        <v>181</v>
      </c>
      <c r="J249" s="3">
        <v>256</v>
      </c>
      <c r="K249" s="21">
        <f t="shared" si="14"/>
        <v>260</v>
      </c>
      <c r="L249" s="3">
        <v>55.3</v>
      </c>
      <c r="M249" s="20">
        <f t="shared" si="15"/>
        <v>55</v>
      </c>
      <c r="N249" s="8">
        <f t="shared" si="12"/>
        <v>7.1428571428571423</v>
      </c>
      <c r="O249" s="3" t="s">
        <v>182</v>
      </c>
      <c r="P249" s="3">
        <v>1210000000</v>
      </c>
      <c r="Q249" s="3">
        <v>699000000</v>
      </c>
      <c r="R249" s="3">
        <v>12.5</v>
      </c>
      <c r="S249" s="3">
        <v>5.4</v>
      </c>
      <c r="T249" s="3" t="s">
        <v>183</v>
      </c>
      <c r="U249" s="3">
        <v>1.5999999999999999E-6</v>
      </c>
      <c r="V249" s="3" t="s">
        <v>199</v>
      </c>
      <c r="W249" s="3" t="s">
        <v>173</v>
      </c>
      <c r="X249" s="2"/>
      <c r="Y249" s="3" t="s">
        <v>171</v>
      </c>
      <c r="Z249" s="3">
        <v>7.67</v>
      </c>
      <c r="AA249" s="3" t="s">
        <v>173</v>
      </c>
    </row>
    <row r="250" spans="1:27" ht="13.9" customHeight="1">
      <c r="A250" s="2" t="s">
        <v>687</v>
      </c>
      <c r="B250" s="2" t="s">
        <v>688</v>
      </c>
      <c r="C250" s="3" t="s">
        <v>170</v>
      </c>
      <c r="D250" s="3" t="s">
        <v>170</v>
      </c>
      <c r="E250" s="3" t="s">
        <v>170</v>
      </c>
      <c r="F250" s="3" t="s">
        <v>170</v>
      </c>
      <c r="G250" s="3">
        <v>0.47199999999999998</v>
      </c>
      <c r="H250" s="17">
        <f t="shared" si="13"/>
        <v>0.47</v>
      </c>
      <c r="I250" s="3" t="s">
        <v>181</v>
      </c>
      <c r="J250" s="3">
        <v>15.7</v>
      </c>
      <c r="K250" s="21">
        <f t="shared" si="14"/>
        <v>16</v>
      </c>
      <c r="L250" s="3">
        <v>17.5</v>
      </c>
      <c r="M250" s="20">
        <f t="shared" si="15"/>
        <v>18</v>
      </c>
      <c r="N250" s="8">
        <f t="shared" si="12"/>
        <v>38.297872340425535</v>
      </c>
      <c r="O250" s="3" t="s">
        <v>703</v>
      </c>
      <c r="P250" s="3">
        <v>420000000</v>
      </c>
      <c r="Q250" s="3">
        <v>231000000</v>
      </c>
      <c r="R250" s="3">
        <v>12.5</v>
      </c>
      <c r="S250" s="3">
        <v>6.2</v>
      </c>
      <c r="T250" s="3" t="s">
        <v>183</v>
      </c>
      <c r="U250" s="3">
        <v>2.5999999999999998E-5</v>
      </c>
      <c r="V250" s="3" t="s">
        <v>184</v>
      </c>
      <c r="W250" s="3">
        <v>7.0000000000000001E-3</v>
      </c>
      <c r="X250" s="3" t="s">
        <v>207</v>
      </c>
      <c r="Y250" s="3" t="s">
        <v>171</v>
      </c>
      <c r="Z250" s="3">
        <v>0.47199999999999998</v>
      </c>
      <c r="AA250" s="3">
        <v>30.7</v>
      </c>
    </row>
    <row r="251" spans="1:27" ht="13.9" customHeight="1">
      <c r="A251" s="2" t="s">
        <v>689</v>
      </c>
      <c r="B251" s="2" t="s">
        <v>690</v>
      </c>
      <c r="C251" s="3" t="s">
        <v>170</v>
      </c>
      <c r="D251" s="3" t="s">
        <v>170</v>
      </c>
      <c r="E251" s="3" t="s">
        <v>170</v>
      </c>
      <c r="F251" s="3" t="s">
        <v>170</v>
      </c>
      <c r="G251" s="3">
        <v>876</v>
      </c>
      <c r="H251" s="17">
        <f t="shared" si="13"/>
        <v>880</v>
      </c>
      <c r="I251" s="3" t="s">
        <v>194</v>
      </c>
      <c r="J251" s="3">
        <v>29200</v>
      </c>
      <c r="K251" s="21">
        <f t="shared" si="14"/>
        <v>29000</v>
      </c>
      <c r="L251" s="3">
        <v>1270</v>
      </c>
      <c r="M251" s="20">
        <f t="shared" si="15"/>
        <v>1300</v>
      </c>
      <c r="N251" s="8">
        <f t="shared" si="12"/>
        <v>1.4772727272727273</v>
      </c>
      <c r="O251" s="3" t="s">
        <v>691</v>
      </c>
      <c r="P251" s="3">
        <v>3130000000</v>
      </c>
      <c r="Q251" s="3">
        <v>1670000000</v>
      </c>
      <c r="R251" s="3">
        <v>12.5</v>
      </c>
      <c r="S251" s="3">
        <v>6.5</v>
      </c>
      <c r="T251" s="3" t="s">
        <v>183</v>
      </c>
      <c r="U251" s="3" t="s">
        <v>173</v>
      </c>
      <c r="V251" s="2"/>
      <c r="W251" s="3">
        <v>0.2</v>
      </c>
      <c r="X251" s="3" t="s">
        <v>184</v>
      </c>
      <c r="Y251" s="3" t="s">
        <v>171</v>
      </c>
      <c r="Z251" s="3" t="s">
        <v>173</v>
      </c>
      <c r="AA251" s="3">
        <v>876</v>
      </c>
    </row>
    <row r="252" spans="1:27" ht="13.9" customHeight="1">
      <c r="A252" s="2" t="s">
        <v>692</v>
      </c>
      <c r="B252" s="2" t="s">
        <v>693</v>
      </c>
      <c r="C252" s="3" t="s">
        <v>170</v>
      </c>
      <c r="D252" s="3" t="s">
        <v>170</v>
      </c>
      <c r="E252" s="3" t="s">
        <v>170</v>
      </c>
      <c r="F252" s="3" t="s">
        <v>170</v>
      </c>
      <c r="G252" s="3">
        <v>175</v>
      </c>
      <c r="H252" s="17">
        <f t="shared" si="13"/>
        <v>180</v>
      </c>
      <c r="I252" s="3" t="s">
        <v>194</v>
      </c>
      <c r="J252" s="3">
        <v>5840</v>
      </c>
      <c r="K252" s="21">
        <f t="shared" si="14"/>
        <v>5800</v>
      </c>
      <c r="L252" s="3">
        <v>1790</v>
      </c>
      <c r="M252" s="20">
        <f t="shared" si="15"/>
        <v>1800</v>
      </c>
      <c r="N252" s="8">
        <f t="shared" si="12"/>
        <v>10</v>
      </c>
      <c r="O252" s="3" t="s">
        <v>694</v>
      </c>
      <c r="P252" s="3">
        <v>1040000000</v>
      </c>
      <c r="Q252" s="3">
        <v>629000000</v>
      </c>
      <c r="R252" s="3">
        <v>12.5</v>
      </c>
      <c r="S252" s="3">
        <v>3</v>
      </c>
      <c r="T252" s="3" t="s">
        <v>183</v>
      </c>
      <c r="U252" s="3" t="s">
        <v>173</v>
      </c>
      <c r="V252" s="2"/>
      <c r="W252" s="3">
        <v>0.04</v>
      </c>
      <c r="X252" s="3" t="s">
        <v>191</v>
      </c>
      <c r="Y252" s="3" t="s">
        <v>171</v>
      </c>
      <c r="Z252" s="3" t="s">
        <v>173</v>
      </c>
      <c r="AA252" s="3">
        <v>175</v>
      </c>
    </row>
    <row r="253" spans="1:27" ht="13.9" customHeight="1">
      <c r="A253" s="2" t="s">
        <v>695</v>
      </c>
      <c r="B253" s="2" t="s">
        <v>696</v>
      </c>
      <c r="C253" s="3" t="s">
        <v>170</v>
      </c>
      <c r="D253" s="3" t="s">
        <v>170</v>
      </c>
      <c r="E253" s="3" t="s">
        <v>170</v>
      </c>
      <c r="F253" s="3" t="s">
        <v>170</v>
      </c>
      <c r="G253" s="3">
        <v>175</v>
      </c>
      <c r="H253" s="17">
        <f t="shared" si="13"/>
        <v>180</v>
      </c>
      <c r="I253" s="3" t="s">
        <v>194</v>
      </c>
      <c r="J253" s="3">
        <v>5840</v>
      </c>
      <c r="K253" s="21">
        <f t="shared" si="14"/>
        <v>5800</v>
      </c>
      <c r="L253" s="3">
        <v>752</v>
      </c>
      <c r="M253" s="20">
        <f t="shared" si="15"/>
        <v>750</v>
      </c>
      <c r="N253" s="8">
        <f t="shared" si="12"/>
        <v>4.166666666666667</v>
      </c>
      <c r="O253" s="3" t="s">
        <v>510</v>
      </c>
      <c r="P253" s="3">
        <v>1730000000</v>
      </c>
      <c r="Q253" s="3">
        <v>1050000000</v>
      </c>
      <c r="R253" s="3">
        <v>12.5</v>
      </c>
      <c r="S253" s="3">
        <v>6</v>
      </c>
      <c r="T253" s="3" t="s">
        <v>183</v>
      </c>
      <c r="U253" s="3" t="s">
        <v>173</v>
      </c>
      <c r="V253" s="2"/>
      <c r="W253" s="3">
        <v>0.04</v>
      </c>
      <c r="X253" s="3" t="s">
        <v>191</v>
      </c>
      <c r="Y253" s="3" t="s">
        <v>171</v>
      </c>
      <c r="Z253" s="3" t="s">
        <v>173</v>
      </c>
      <c r="AA253" s="3">
        <v>175</v>
      </c>
    </row>
    <row r="254" spans="1:27" ht="13.9" customHeight="1">
      <c r="A254" s="2" t="s">
        <v>697</v>
      </c>
      <c r="B254" s="2" t="s">
        <v>698</v>
      </c>
      <c r="C254" s="3" t="s">
        <v>171</v>
      </c>
      <c r="D254" s="3" t="s">
        <v>171</v>
      </c>
      <c r="E254" s="4" t="s">
        <v>178</v>
      </c>
      <c r="F254" s="4" t="s">
        <v>178</v>
      </c>
      <c r="G254" s="3" t="s">
        <v>173</v>
      </c>
      <c r="H254" s="17" t="str">
        <f t="shared" si="13"/>
        <v>NITI</v>
      </c>
      <c r="I254" s="2"/>
      <c r="J254" s="3" t="s">
        <v>173</v>
      </c>
      <c r="K254" s="21" t="str">
        <f t="shared" si="14"/>
        <v>NITI, NV</v>
      </c>
      <c r="L254" s="3" t="s">
        <v>173</v>
      </c>
      <c r="M254" s="20" t="str">
        <f t="shared" si="15"/>
        <v>NITI, NV</v>
      </c>
      <c r="N254" s="8" t="str">
        <f t="shared" si="12"/>
        <v>NITI, NV</v>
      </c>
      <c r="O254" s="2"/>
      <c r="P254" s="3">
        <v>789000</v>
      </c>
      <c r="Q254" s="3">
        <v>399000</v>
      </c>
      <c r="R254" s="3">
        <v>12.5</v>
      </c>
      <c r="S254" s="3" t="s">
        <v>173</v>
      </c>
      <c r="T254" s="2"/>
      <c r="U254" s="3" t="s">
        <v>173</v>
      </c>
      <c r="V254" s="2"/>
      <c r="W254" s="3" t="s">
        <v>173</v>
      </c>
      <c r="X254" s="2"/>
      <c r="Y254" s="3" t="s">
        <v>171</v>
      </c>
      <c r="Z254" s="3" t="s">
        <v>173</v>
      </c>
      <c r="AA254" s="3" t="s">
        <v>173</v>
      </c>
    </row>
    <row r="255" spans="1:27" ht="13.9" customHeight="1">
      <c r="A255" s="2" t="s">
        <v>699</v>
      </c>
      <c r="B255" s="2" t="s">
        <v>700</v>
      </c>
      <c r="C255" s="3" t="s">
        <v>171</v>
      </c>
      <c r="D255" s="3" t="s">
        <v>171</v>
      </c>
      <c r="E255" s="4" t="s">
        <v>178</v>
      </c>
      <c r="F255" s="4" t="s">
        <v>178</v>
      </c>
      <c r="G255" s="3" t="s">
        <v>173</v>
      </c>
      <c r="H255" s="17" t="str">
        <f t="shared" si="13"/>
        <v>NITI</v>
      </c>
      <c r="I255" s="2"/>
      <c r="J255" s="3" t="s">
        <v>173</v>
      </c>
      <c r="K255" s="21" t="str">
        <f t="shared" si="14"/>
        <v>NITI, NV</v>
      </c>
      <c r="L255" s="3" t="s">
        <v>173</v>
      </c>
      <c r="M255" s="20" t="str">
        <f t="shared" si="15"/>
        <v>NITI, NV</v>
      </c>
      <c r="N255" s="8" t="str">
        <f t="shared" si="12"/>
        <v>NITI, NV</v>
      </c>
      <c r="O255" s="2"/>
      <c r="P255" s="3">
        <v>981</v>
      </c>
      <c r="Q255" s="3">
        <v>980</v>
      </c>
      <c r="R255" s="3">
        <v>12.5</v>
      </c>
      <c r="S255" s="3" t="s">
        <v>173</v>
      </c>
      <c r="T255" s="2"/>
      <c r="U255" s="3" t="s">
        <v>173</v>
      </c>
      <c r="V255" s="2"/>
      <c r="W255" s="3" t="s">
        <v>173</v>
      </c>
      <c r="X255" s="2"/>
      <c r="Y255" s="3" t="s">
        <v>171</v>
      </c>
      <c r="Z255" s="3" t="s">
        <v>173</v>
      </c>
      <c r="AA255" s="3" t="s">
        <v>173</v>
      </c>
    </row>
    <row r="256" spans="1:27" ht="13.9" customHeight="1">
      <c r="A256" s="2" t="s">
        <v>701</v>
      </c>
      <c r="B256" s="2" t="s">
        <v>702</v>
      </c>
      <c r="C256" s="3" t="s">
        <v>170</v>
      </c>
      <c r="D256" s="3" t="s">
        <v>170</v>
      </c>
      <c r="E256" s="3" t="s">
        <v>170</v>
      </c>
      <c r="F256" s="3" t="s">
        <v>170</v>
      </c>
      <c r="G256" s="3">
        <v>3.31</v>
      </c>
      <c r="H256" s="17">
        <f t="shared" si="13"/>
        <v>3.3</v>
      </c>
      <c r="I256" s="3" t="s">
        <v>181</v>
      </c>
      <c r="J256" s="3">
        <v>110</v>
      </c>
      <c r="K256" s="21">
        <f t="shared" si="14"/>
        <v>110</v>
      </c>
      <c r="L256" s="3">
        <v>51.9</v>
      </c>
      <c r="M256" s="20">
        <f t="shared" si="15"/>
        <v>52</v>
      </c>
      <c r="N256" s="8">
        <f t="shared" si="12"/>
        <v>15.757575757575758</v>
      </c>
      <c r="O256" s="3" t="s">
        <v>703</v>
      </c>
      <c r="P256" s="3">
        <v>324000000</v>
      </c>
      <c r="Q256" s="3">
        <v>179000000</v>
      </c>
      <c r="R256" s="3">
        <v>12.5</v>
      </c>
      <c r="S256" s="3">
        <v>3.4</v>
      </c>
      <c r="T256" s="3" t="s">
        <v>174</v>
      </c>
      <c r="U256" s="3">
        <v>3.7000000000000002E-6</v>
      </c>
      <c r="V256" s="3" t="s">
        <v>207</v>
      </c>
      <c r="W256" s="3">
        <v>4.0000000000000001E-3</v>
      </c>
      <c r="X256" s="3" t="s">
        <v>184</v>
      </c>
      <c r="Y256" s="3" t="s">
        <v>171</v>
      </c>
      <c r="Z256" s="3">
        <v>3.31</v>
      </c>
      <c r="AA256" s="3">
        <v>17.5</v>
      </c>
    </row>
    <row r="257" spans="1:27" ht="13.9" customHeight="1">
      <c r="A257" s="2" t="s">
        <v>704</v>
      </c>
      <c r="B257" s="2" t="s">
        <v>705</v>
      </c>
      <c r="C257" s="3" t="s">
        <v>170</v>
      </c>
      <c r="D257" s="3" t="s">
        <v>171</v>
      </c>
      <c r="E257" s="4" t="s">
        <v>172</v>
      </c>
      <c r="F257" s="4" t="s">
        <v>172</v>
      </c>
      <c r="G257" s="3" t="s">
        <v>173</v>
      </c>
      <c r="H257" s="17" t="str">
        <f t="shared" si="13"/>
        <v>NITI</v>
      </c>
      <c r="I257" s="2"/>
      <c r="J257" s="3" t="s">
        <v>173</v>
      </c>
      <c r="K257" s="21" t="str">
        <f t="shared" si="14"/>
        <v>NITI</v>
      </c>
      <c r="L257" s="3" t="s">
        <v>173</v>
      </c>
      <c r="M257" s="20" t="str">
        <f t="shared" si="15"/>
        <v>NITI</v>
      </c>
      <c r="N257" s="8" t="str">
        <f t="shared" si="12"/>
        <v>NITI</v>
      </c>
      <c r="O257" s="2"/>
      <c r="P257" s="3">
        <v>110000000</v>
      </c>
      <c r="Q257" s="3">
        <v>55900000</v>
      </c>
      <c r="R257" s="3">
        <v>12.5</v>
      </c>
      <c r="S257" s="3">
        <v>3.4</v>
      </c>
      <c r="T257" s="3" t="s">
        <v>174</v>
      </c>
      <c r="U257" s="3" t="s">
        <v>173</v>
      </c>
      <c r="V257" s="2"/>
      <c r="W257" s="3" t="s">
        <v>173</v>
      </c>
      <c r="X257" s="2"/>
      <c r="Y257" s="3" t="s">
        <v>171</v>
      </c>
      <c r="Z257" s="3" t="s">
        <v>173</v>
      </c>
      <c r="AA257" s="3" t="s">
        <v>173</v>
      </c>
    </row>
    <row r="258" spans="1:27" ht="13.9" customHeight="1">
      <c r="A258" s="2" t="s">
        <v>706</v>
      </c>
      <c r="B258" s="2" t="s">
        <v>707</v>
      </c>
      <c r="C258" s="3" t="s">
        <v>171</v>
      </c>
      <c r="D258" s="3" t="s">
        <v>171</v>
      </c>
      <c r="E258" s="4" t="s">
        <v>178</v>
      </c>
      <c r="F258" s="4" t="s">
        <v>178</v>
      </c>
      <c r="G258" s="3" t="s">
        <v>173</v>
      </c>
      <c r="H258" s="17" t="str">
        <f t="shared" si="13"/>
        <v>NITI</v>
      </c>
      <c r="I258" s="2"/>
      <c r="J258" s="3" t="s">
        <v>173</v>
      </c>
      <c r="K258" s="21" t="str">
        <f t="shared" si="14"/>
        <v>NITI, NV</v>
      </c>
      <c r="L258" s="3" t="s">
        <v>173</v>
      </c>
      <c r="M258" s="20" t="str">
        <f t="shared" si="15"/>
        <v>NITI, NV</v>
      </c>
      <c r="N258" s="8" t="str">
        <f t="shared" si="12"/>
        <v>NITI, NV</v>
      </c>
      <c r="O258" s="2"/>
      <c r="P258" s="3">
        <v>1280000</v>
      </c>
      <c r="Q258" s="3">
        <v>3960</v>
      </c>
      <c r="R258" s="3">
        <v>12.5</v>
      </c>
      <c r="S258" s="3" t="s">
        <v>173</v>
      </c>
      <c r="T258" s="2"/>
      <c r="U258" s="3" t="s">
        <v>173</v>
      </c>
      <c r="V258" s="2"/>
      <c r="W258" s="3" t="s">
        <v>173</v>
      </c>
      <c r="X258" s="2"/>
      <c r="Y258" s="3" t="s">
        <v>171</v>
      </c>
      <c r="Z258" s="3" t="s">
        <v>173</v>
      </c>
      <c r="AA258" s="3" t="s">
        <v>173</v>
      </c>
    </row>
    <row r="259" spans="1:27" ht="13.9" customHeight="1">
      <c r="A259" s="2" t="s">
        <v>708</v>
      </c>
      <c r="B259" s="2" t="s">
        <v>709</v>
      </c>
      <c r="C259" s="3" t="s">
        <v>170</v>
      </c>
      <c r="D259" s="3" t="s">
        <v>170</v>
      </c>
      <c r="E259" s="3" t="s">
        <v>170</v>
      </c>
      <c r="F259" s="3" t="s">
        <v>170</v>
      </c>
      <c r="G259" s="3">
        <v>3.07</v>
      </c>
      <c r="H259" s="17">
        <f t="shared" si="13"/>
        <v>3.1</v>
      </c>
      <c r="I259" s="3" t="s">
        <v>181</v>
      </c>
      <c r="J259" s="3">
        <v>102</v>
      </c>
      <c r="K259" s="21">
        <f t="shared" si="14"/>
        <v>100</v>
      </c>
      <c r="L259" s="3">
        <v>40.1</v>
      </c>
      <c r="M259" s="20">
        <f t="shared" si="15"/>
        <v>40</v>
      </c>
      <c r="N259" s="8">
        <f t="shared" si="12"/>
        <v>12.903225806451612</v>
      </c>
      <c r="O259" s="3" t="s">
        <v>182</v>
      </c>
      <c r="P259" s="3">
        <v>203000000</v>
      </c>
      <c r="Q259" s="3">
        <v>214000000</v>
      </c>
      <c r="R259" s="3">
        <v>12.5</v>
      </c>
      <c r="S259" s="3">
        <v>5.3</v>
      </c>
      <c r="T259" s="3" t="s">
        <v>710</v>
      </c>
      <c r="U259" s="3">
        <v>3.9999999999999998E-6</v>
      </c>
      <c r="V259" s="3" t="s">
        <v>184</v>
      </c>
      <c r="W259" s="3">
        <v>0.02</v>
      </c>
      <c r="X259" s="3" t="s">
        <v>184</v>
      </c>
      <c r="Y259" s="3" t="s">
        <v>171</v>
      </c>
      <c r="Z259" s="3">
        <v>3.07</v>
      </c>
      <c r="AA259" s="3">
        <v>87.6</v>
      </c>
    </row>
    <row r="260" spans="1:27" ht="13.9" customHeight="1">
      <c r="A260" s="2" t="s">
        <v>711</v>
      </c>
      <c r="B260" s="2" t="s">
        <v>712</v>
      </c>
      <c r="C260" s="3" t="s">
        <v>171</v>
      </c>
      <c r="D260" s="3" t="s">
        <v>170</v>
      </c>
      <c r="E260" s="4" t="s">
        <v>178</v>
      </c>
      <c r="F260" s="4" t="s">
        <v>178</v>
      </c>
      <c r="G260" s="3">
        <v>0.14799999999999999</v>
      </c>
      <c r="H260" s="17">
        <f t="shared" si="13"/>
        <v>0.15</v>
      </c>
      <c r="I260" s="2"/>
      <c r="J260" s="3" t="s">
        <v>173</v>
      </c>
      <c r="K260" s="21" t="str">
        <f t="shared" si="14"/>
        <v>NV</v>
      </c>
      <c r="L260" s="3" t="s">
        <v>173</v>
      </c>
      <c r="M260" s="20" t="str">
        <f t="shared" si="15"/>
        <v>NV</v>
      </c>
      <c r="N260" s="8" t="str">
        <f t="shared" si="12"/>
        <v>NV</v>
      </c>
      <c r="O260" s="2"/>
      <c r="P260" s="3">
        <v>187000</v>
      </c>
      <c r="Q260" s="3">
        <v>188000</v>
      </c>
      <c r="R260" s="3">
        <v>12.5</v>
      </c>
      <c r="S260" s="3" t="s">
        <v>173</v>
      </c>
      <c r="T260" s="2"/>
      <c r="U260" s="3">
        <v>8.2999999999999998E-5</v>
      </c>
      <c r="V260" s="3" t="s">
        <v>199</v>
      </c>
      <c r="W260" s="3">
        <v>5.0000000000000001E-4</v>
      </c>
      <c r="X260" s="3" t="s">
        <v>184</v>
      </c>
      <c r="Y260" s="3" t="s">
        <v>171</v>
      </c>
      <c r="Z260" s="3">
        <v>0.14799999999999999</v>
      </c>
      <c r="AA260" s="3">
        <v>2.19</v>
      </c>
    </row>
    <row r="261" spans="1:27" ht="13.9" customHeight="1">
      <c r="A261" s="2" t="s">
        <v>713</v>
      </c>
      <c r="B261" s="2" t="s">
        <v>714</v>
      </c>
      <c r="C261" s="3" t="s">
        <v>171</v>
      </c>
      <c r="D261" s="3" t="s">
        <v>171</v>
      </c>
      <c r="E261" s="4" t="s">
        <v>178</v>
      </c>
      <c r="F261" s="4" t="s">
        <v>178</v>
      </c>
      <c r="G261" s="3" t="s">
        <v>173</v>
      </c>
      <c r="H261" s="17" t="str">
        <f t="shared" si="13"/>
        <v>NITI</v>
      </c>
      <c r="I261" s="2"/>
      <c r="J261" s="3" t="s">
        <v>173</v>
      </c>
      <c r="K261" s="21" t="str">
        <f t="shared" si="14"/>
        <v>NITI, NV</v>
      </c>
      <c r="L261" s="3" t="s">
        <v>173</v>
      </c>
      <c r="M261" s="20" t="str">
        <f t="shared" si="15"/>
        <v>NITI, NV</v>
      </c>
      <c r="N261" s="8" t="str">
        <f t="shared" ref="N261:N324" si="16">IF(ISNUMBER(M261)=TRUE, M261/H261, M261)</f>
        <v>NITI, NV</v>
      </c>
      <c r="O261" s="2"/>
      <c r="P261" s="3">
        <v>2040</v>
      </c>
      <c r="Q261" s="3">
        <v>2060</v>
      </c>
      <c r="R261" s="3">
        <v>12.5</v>
      </c>
      <c r="S261" s="3" t="s">
        <v>173</v>
      </c>
      <c r="T261" s="2"/>
      <c r="U261" s="3" t="s">
        <v>173</v>
      </c>
      <c r="V261" s="2"/>
      <c r="W261" s="3" t="s">
        <v>173</v>
      </c>
      <c r="X261" s="2"/>
      <c r="Y261" s="3" t="s">
        <v>171</v>
      </c>
      <c r="Z261" s="3" t="s">
        <v>173</v>
      </c>
      <c r="AA261" s="3" t="s">
        <v>173</v>
      </c>
    </row>
    <row r="262" spans="1:27" ht="13.9" customHeight="1">
      <c r="A262" s="2" t="s">
        <v>715</v>
      </c>
      <c r="B262" s="2" t="s">
        <v>716</v>
      </c>
      <c r="C262" s="3" t="s">
        <v>170</v>
      </c>
      <c r="D262" s="3" t="s">
        <v>170</v>
      </c>
      <c r="E262" s="3" t="s">
        <v>170</v>
      </c>
      <c r="F262" s="3" t="s">
        <v>170</v>
      </c>
      <c r="G262" s="3">
        <v>1.31</v>
      </c>
      <c r="H262" s="17">
        <f t="shared" ref="H262:H325" si="17">IF(ISNUMBER(G262),ROUND(G262,2-(1+INT(LOG10(G262)))),"NITI")</f>
        <v>1.3</v>
      </c>
      <c r="I262" s="3" t="s">
        <v>194</v>
      </c>
      <c r="J262" s="3">
        <v>43.8</v>
      </c>
      <c r="K262" s="21">
        <f t="shared" ref="K262:K325" si="18">IF(ISNUMBER(J262),ROUND(J262,2-(1+INT(LOG10(J262)))),IF(AND(NOT($C262="Yes"),$D262="No"), "NITI, NV",IF(AND($C262="Yes",$D262="No"),"NITI","NV")))</f>
        <v>44</v>
      </c>
      <c r="L262" s="3">
        <v>0.60199999999999998</v>
      </c>
      <c r="M262" s="20">
        <f t="shared" ref="M262:M325" si="19">IF(ISNUMBER(L262),ROUND(L262,2-(1+INT(LOG10(L262)))),IF(AND(NOT($C262="Yes"),$D262="No"), "NITI, NV",IF(AND($C262="Yes",$D262="No"),"NITI","NV")))</f>
        <v>0.6</v>
      </c>
      <c r="N262" s="8">
        <f t="shared" si="16"/>
        <v>0.46153846153846151</v>
      </c>
      <c r="O262" s="3" t="s">
        <v>182</v>
      </c>
      <c r="P262" s="3">
        <v>16300000</v>
      </c>
      <c r="Q262" s="3">
        <v>57800000</v>
      </c>
      <c r="R262" s="3">
        <v>12.5</v>
      </c>
      <c r="S262" s="3">
        <v>1</v>
      </c>
      <c r="T262" s="3" t="s">
        <v>174</v>
      </c>
      <c r="U262" s="3" t="s">
        <v>173</v>
      </c>
      <c r="V262" s="2"/>
      <c r="W262" s="3">
        <v>2.9999999999999997E-4</v>
      </c>
      <c r="X262" s="3" t="s">
        <v>191</v>
      </c>
      <c r="Y262" s="3" t="s">
        <v>171</v>
      </c>
      <c r="Z262" s="3" t="s">
        <v>173</v>
      </c>
      <c r="AA262" s="3">
        <v>1.31</v>
      </c>
    </row>
    <row r="263" spans="1:27" ht="13.9" customHeight="1">
      <c r="A263" s="2" t="s">
        <v>717</v>
      </c>
      <c r="B263" s="2" t="s">
        <v>718</v>
      </c>
      <c r="C263" s="3" t="s">
        <v>171</v>
      </c>
      <c r="D263" s="3" t="s">
        <v>170</v>
      </c>
      <c r="E263" s="4" t="s">
        <v>178</v>
      </c>
      <c r="F263" s="4" t="s">
        <v>178</v>
      </c>
      <c r="G263" s="3">
        <v>2.6700000000000001E-3</v>
      </c>
      <c r="H263" s="17">
        <f t="shared" si="17"/>
        <v>2.7000000000000001E-3</v>
      </c>
      <c r="I263" s="2"/>
      <c r="J263" s="3" t="s">
        <v>173</v>
      </c>
      <c r="K263" s="21" t="str">
        <f t="shared" si="18"/>
        <v>NV</v>
      </c>
      <c r="L263" s="3" t="s">
        <v>173</v>
      </c>
      <c r="M263" s="20" t="str">
        <f t="shared" si="19"/>
        <v>NV</v>
      </c>
      <c r="N263" s="8" t="str">
        <f t="shared" si="16"/>
        <v>NV</v>
      </c>
      <c r="O263" s="2"/>
      <c r="P263" s="3">
        <v>121</v>
      </c>
      <c r="Q263" s="3">
        <v>16</v>
      </c>
      <c r="R263" s="3">
        <v>12.5</v>
      </c>
      <c r="S263" s="3" t="s">
        <v>173</v>
      </c>
      <c r="T263" s="2"/>
      <c r="U263" s="3">
        <v>4.5999999999999999E-3</v>
      </c>
      <c r="V263" s="3" t="s">
        <v>184</v>
      </c>
      <c r="W263" s="3" t="s">
        <v>173</v>
      </c>
      <c r="X263" s="2"/>
      <c r="Y263" s="3" t="s">
        <v>171</v>
      </c>
      <c r="Z263" s="3">
        <v>2.6700000000000001E-3</v>
      </c>
      <c r="AA263" s="3" t="s">
        <v>173</v>
      </c>
    </row>
    <row r="264" spans="1:27" ht="13.9" customHeight="1">
      <c r="A264" s="2" t="s">
        <v>719</v>
      </c>
      <c r="B264" s="2" t="s">
        <v>232</v>
      </c>
      <c r="C264" s="3" t="s">
        <v>228</v>
      </c>
      <c r="D264" s="3" t="s">
        <v>170</v>
      </c>
      <c r="E264" s="4" t="s">
        <v>178</v>
      </c>
      <c r="F264" s="4" t="s">
        <v>178</v>
      </c>
      <c r="G264" s="3">
        <v>4.0899999999999999E-2</v>
      </c>
      <c r="H264" s="17">
        <f t="shared" si="17"/>
        <v>4.1000000000000002E-2</v>
      </c>
      <c r="I264" s="2"/>
      <c r="J264" s="3" t="s">
        <v>173</v>
      </c>
      <c r="K264" s="21" t="str">
        <f t="shared" si="18"/>
        <v>NV</v>
      </c>
      <c r="L264" s="3" t="s">
        <v>173</v>
      </c>
      <c r="M264" s="20" t="str">
        <f t="shared" si="19"/>
        <v>NV</v>
      </c>
      <c r="N264" s="8" t="str">
        <f t="shared" si="16"/>
        <v>NV</v>
      </c>
      <c r="O264" s="2"/>
      <c r="P264" s="3" t="s">
        <v>173</v>
      </c>
      <c r="Q264" s="3" t="s">
        <v>173</v>
      </c>
      <c r="R264" s="3">
        <v>12.5</v>
      </c>
      <c r="S264" s="3" t="s">
        <v>173</v>
      </c>
      <c r="T264" s="2"/>
      <c r="U264" s="3">
        <v>2.9999999999999997E-4</v>
      </c>
      <c r="V264" s="3" t="s">
        <v>199</v>
      </c>
      <c r="W264" s="3">
        <v>5.0000000000000001E-3</v>
      </c>
      <c r="X264" s="3" t="s">
        <v>184</v>
      </c>
      <c r="Y264" s="3" t="s">
        <v>171</v>
      </c>
      <c r="Z264" s="3">
        <v>4.0899999999999999E-2</v>
      </c>
      <c r="AA264" s="3">
        <v>21.9</v>
      </c>
    </row>
    <row r="265" spans="1:27" ht="13.9" customHeight="1">
      <c r="A265" s="2" t="s">
        <v>720</v>
      </c>
      <c r="B265" s="2" t="s">
        <v>721</v>
      </c>
      <c r="C265" s="3" t="s">
        <v>171</v>
      </c>
      <c r="D265" s="3" t="s">
        <v>170</v>
      </c>
      <c r="E265" s="4" t="s">
        <v>178</v>
      </c>
      <c r="F265" s="4" t="s">
        <v>178</v>
      </c>
      <c r="G265" s="3">
        <v>0.876</v>
      </c>
      <c r="H265" s="17">
        <f t="shared" si="17"/>
        <v>0.88</v>
      </c>
      <c r="I265" s="2"/>
      <c r="J265" s="3" t="s">
        <v>173</v>
      </c>
      <c r="K265" s="21" t="str">
        <f t="shared" si="18"/>
        <v>NV</v>
      </c>
      <c r="L265" s="3" t="s">
        <v>173</v>
      </c>
      <c r="M265" s="20" t="str">
        <f t="shared" si="19"/>
        <v>NV</v>
      </c>
      <c r="N265" s="8" t="str">
        <f t="shared" si="16"/>
        <v>NV</v>
      </c>
      <c r="O265" s="2"/>
      <c r="P265" s="3">
        <v>1580</v>
      </c>
      <c r="Q265" s="3">
        <v>325</v>
      </c>
      <c r="R265" s="3">
        <v>12.5</v>
      </c>
      <c r="S265" s="3">
        <v>2</v>
      </c>
      <c r="T265" s="3" t="s">
        <v>183</v>
      </c>
      <c r="U265" s="3" t="s">
        <v>173</v>
      </c>
      <c r="V265" s="2"/>
      <c r="W265" s="3">
        <v>2.0000000000000001E-4</v>
      </c>
      <c r="X265" s="3" t="s">
        <v>207</v>
      </c>
      <c r="Y265" s="3" t="s">
        <v>171</v>
      </c>
      <c r="Z265" s="3" t="s">
        <v>173</v>
      </c>
      <c r="AA265" s="3">
        <v>0.876</v>
      </c>
    </row>
    <row r="266" spans="1:27" ht="13.9" customHeight="1">
      <c r="A266" s="2" t="s">
        <v>722</v>
      </c>
      <c r="B266" s="2" t="s">
        <v>723</v>
      </c>
      <c r="C266" s="3" t="s">
        <v>171</v>
      </c>
      <c r="D266" s="3" t="s">
        <v>171</v>
      </c>
      <c r="E266" s="4" t="s">
        <v>178</v>
      </c>
      <c r="F266" s="4" t="s">
        <v>178</v>
      </c>
      <c r="G266" s="3" t="s">
        <v>173</v>
      </c>
      <c r="H266" s="17" t="str">
        <f t="shared" si="17"/>
        <v>NITI</v>
      </c>
      <c r="I266" s="2"/>
      <c r="J266" s="3" t="s">
        <v>173</v>
      </c>
      <c r="K266" s="21" t="str">
        <f t="shared" si="18"/>
        <v>NITI, NV</v>
      </c>
      <c r="L266" s="3" t="s">
        <v>173</v>
      </c>
      <c r="M266" s="20" t="str">
        <f t="shared" si="19"/>
        <v>NITI, NV</v>
      </c>
      <c r="N266" s="8" t="str">
        <f t="shared" si="16"/>
        <v>NITI, NV</v>
      </c>
      <c r="O266" s="2"/>
      <c r="P266" s="3">
        <v>25100</v>
      </c>
      <c r="Q266" s="3">
        <v>6650</v>
      </c>
      <c r="R266" s="3">
        <v>12.5</v>
      </c>
      <c r="S266" s="3">
        <v>0.7</v>
      </c>
      <c r="T266" s="3" t="s">
        <v>183</v>
      </c>
      <c r="U266" s="3" t="s">
        <v>173</v>
      </c>
      <c r="V266" s="2"/>
      <c r="W266" s="3" t="s">
        <v>173</v>
      </c>
      <c r="X266" s="2"/>
      <c r="Y266" s="3" t="s">
        <v>171</v>
      </c>
      <c r="Z266" s="3" t="s">
        <v>173</v>
      </c>
      <c r="AA266" s="3" t="s">
        <v>173</v>
      </c>
    </row>
    <row r="267" spans="1:27" ht="13.9" customHeight="1">
      <c r="A267" s="2" t="s">
        <v>724</v>
      </c>
      <c r="B267" s="2" t="s">
        <v>725</v>
      </c>
      <c r="C267" s="3" t="s">
        <v>171</v>
      </c>
      <c r="D267" s="3" t="s">
        <v>170</v>
      </c>
      <c r="E267" s="4" t="s">
        <v>178</v>
      </c>
      <c r="F267" s="4" t="s">
        <v>178</v>
      </c>
      <c r="G267" s="3">
        <v>0.438</v>
      </c>
      <c r="H267" s="17">
        <f t="shared" si="17"/>
        <v>0.44</v>
      </c>
      <c r="I267" s="2"/>
      <c r="J267" s="3" t="s">
        <v>173</v>
      </c>
      <c r="K267" s="21" t="str">
        <f t="shared" si="18"/>
        <v>NV</v>
      </c>
      <c r="L267" s="3" t="s">
        <v>173</v>
      </c>
      <c r="M267" s="20" t="str">
        <f t="shared" si="19"/>
        <v>NV</v>
      </c>
      <c r="N267" s="8" t="str">
        <f t="shared" si="16"/>
        <v>NV</v>
      </c>
      <c r="O267" s="2"/>
      <c r="P267" s="3">
        <v>191000</v>
      </c>
      <c r="Q267" s="3">
        <v>83000</v>
      </c>
      <c r="R267" s="3">
        <v>12.5</v>
      </c>
      <c r="S267" s="3">
        <v>0.9</v>
      </c>
      <c r="T267" s="3" t="s">
        <v>174</v>
      </c>
      <c r="U267" s="3" t="s">
        <v>173</v>
      </c>
      <c r="V267" s="2"/>
      <c r="W267" s="3">
        <v>1E-4</v>
      </c>
      <c r="X267" s="3" t="s">
        <v>207</v>
      </c>
      <c r="Y267" s="3" t="s">
        <v>171</v>
      </c>
      <c r="Z267" s="3" t="s">
        <v>173</v>
      </c>
      <c r="AA267" s="3">
        <v>0.438</v>
      </c>
    </row>
    <row r="268" spans="1:27" ht="13.9" customHeight="1">
      <c r="A268" s="2" t="s">
        <v>726</v>
      </c>
      <c r="B268" s="2" t="s">
        <v>727</v>
      </c>
      <c r="C268" s="3" t="s">
        <v>171</v>
      </c>
      <c r="D268" s="3" t="s">
        <v>170</v>
      </c>
      <c r="E268" s="4" t="s">
        <v>178</v>
      </c>
      <c r="F268" s="4" t="s">
        <v>178</v>
      </c>
      <c r="G268" s="3">
        <v>1.31</v>
      </c>
      <c r="H268" s="17">
        <f t="shared" si="17"/>
        <v>1.3</v>
      </c>
      <c r="I268" s="2"/>
      <c r="J268" s="3" t="s">
        <v>173</v>
      </c>
      <c r="K268" s="21" t="str">
        <f t="shared" si="18"/>
        <v>NV</v>
      </c>
      <c r="L268" s="3" t="s">
        <v>173</v>
      </c>
      <c r="M268" s="20" t="str">
        <f t="shared" si="19"/>
        <v>NV</v>
      </c>
      <c r="N268" s="8" t="str">
        <f t="shared" si="16"/>
        <v>NV</v>
      </c>
      <c r="O268" s="2"/>
      <c r="P268" s="3">
        <v>909000</v>
      </c>
      <c r="Q268" s="3">
        <v>320000</v>
      </c>
      <c r="R268" s="3">
        <v>12.5</v>
      </c>
      <c r="S268" s="3">
        <v>1.2</v>
      </c>
      <c r="T268" s="3" t="s">
        <v>174</v>
      </c>
      <c r="U268" s="3" t="s">
        <v>173</v>
      </c>
      <c r="V268" s="2"/>
      <c r="W268" s="3">
        <v>2.9999999999999997E-4</v>
      </c>
      <c r="X268" s="3" t="s">
        <v>207</v>
      </c>
      <c r="Y268" s="3" t="s">
        <v>171</v>
      </c>
      <c r="Z268" s="3" t="s">
        <v>173</v>
      </c>
      <c r="AA268" s="3">
        <v>1.31</v>
      </c>
    </row>
    <row r="269" spans="1:27" ht="13.9" customHeight="1">
      <c r="A269" s="2" t="s">
        <v>728</v>
      </c>
      <c r="B269" s="2" t="s">
        <v>729</v>
      </c>
      <c r="C269" s="3" t="s">
        <v>170</v>
      </c>
      <c r="D269" s="3" t="s">
        <v>171</v>
      </c>
      <c r="E269" s="4" t="s">
        <v>172</v>
      </c>
      <c r="F269" s="4" t="s">
        <v>172</v>
      </c>
      <c r="G269" s="3" t="s">
        <v>173</v>
      </c>
      <c r="H269" s="17" t="str">
        <f t="shared" si="17"/>
        <v>NITI</v>
      </c>
      <c r="I269" s="2"/>
      <c r="J269" s="3" t="s">
        <v>173</v>
      </c>
      <c r="K269" s="21" t="str">
        <f t="shared" si="18"/>
        <v>NITI</v>
      </c>
      <c r="L269" s="3" t="s">
        <v>173</v>
      </c>
      <c r="M269" s="20" t="str">
        <f t="shared" si="19"/>
        <v>NITI</v>
      </c>
      <c r="N269" s="8" t="str">
        <f t="shared" si="16"/>
        <v>NITI</v>
      </c>
      <c r="O269" s="2"/>
      <c r="P269" s="3">
        <v>6580000</v>
      </c>
      <c r="Q269" s="3">
        <v>1950000</v>
      </c>
      <c r="R269" s="3">
        <v>12.5</v>
      </c>
      <c r="S269" s="3" t="s">
        <v>173</v>
      </c>
      <c r="T269" s="2"/>
      <c r="U269" s="3" t="s">
        <v>173</v>
      </c>
      <c r="V269" s="2"/>
      <c r="W269" s="3" t="s">
        <v>173</v>
      </c>
      <c r="X269" s="2"/>
      <c r="Y269" s="3" t="s">
        <v>171</v>
      </c>
      <c r="Z269" s="3" t="s">
        <v>173</v>
      </c>
      <c r="AA269" s="3" t="s">
        <v>173</v>
      </c>
    </row>
    <row r="270" spans="1:27" ht="13.9" customHeight="1">
      <c r="A270" s="2" t="s">
        <v>730</v>
      </c>
      <c r="B270" s="2" t="s">
        <v>731</v>
      </c>
      <c r="C270" s="3" t="s">
        <v>171</v>
      </c>
      <c r="D270" s="3" t="s">
        <v>170</v>
      </c>
      <c r="E270" s="4" t="s">
        <v>178</v>
      </c>
      <c r="F270" s="4" t="s">
        <v>178</v>
      </c>
      <c r="G270" s="3">
        <v>1.2300000000000001E-4</v>
      </c>
      <c r="H270" s="17">
        <f t="shared" si="17"/>
        <v>1.2E-4</v>
      </c>
      <c r="I270" s="2"/>
      <c r="J270" s="3" t="s">
        <v>173</v>
      </c>
      <c r="K270" s="21" t="str">
        <f t="shared" si="18"/>
        <v>NV</v>
      </c>
      <c r="L270" s="3" t="s">
        <v>173</v>
      </c>
      <c r="M270" s="20" t="str">
        <f t="shared" si="19"/>
        <v>NV</v>
      </c>
      <c r="N270" s="8" t="str">
        <f t="shared" si="16"/>
        <v>NV</v>
      </c>
      <c r="O270" s="2"/>
      <c r="P270" s="3">
        <v>0.20399999999999999</v>
      </c>
      <c r="Q270" s="3">
        <v>2.8500000000000001E-3</v>
      </c>
      <c r="R270" s="3">
        <v>12.5</v>
      </c>
      <c r="S270" s="3" t="s">
        <v>173</v>
      </c>
      <c r="T270" s="2"/>
      <c r="U270" s="3">
        <v>0.1</v>
      </c>
      <c r="V270" s="3" t="s">
        <v>199</v>
      </c>
      <c r="W270" s="3" t="s">
        <v>173</v>
      </c>
      <c r="X270" s="2"/>
      <c r="Y270" s="3" t="s">
        <v>171</v>
      </c>
      <c r="Z270" s="3">
        <v>1.2300000000000001E-4</v>
      </c>
      <c r="AA270" s="3" t="s">
        <v>173</v>
      </c>
    </row>
    <row r="271" spans="1:27" ht="13.9" customHeight="1">
      <c r="A271" s="2" t="s">
        <v>732</v>
      </c>
      <c r="B271" s="2" t="s">
        <v>733</v>
      </c>
      <c r="C271" s="3" t="s">
        <v>171</v>
      </c>
      <c r="D271" s="3" t="s">
        <v>171</v>
      </c>
      <c r="E271" s="4" t="s">
        <v>178</v>
      </c>
      <c r="F271" s="4" t="s">
        <v>178</v>
      </c>
      <c r="G271" s="3" t="s">
        <v>173</v>
      </c>
      <c r="H271" s="17" t="str">
        <f t="shared" si="17"/>
        <v>NITI</v>
      </c>
      <c r="I271" s="2"/>
      <c r="J271" s="3" t="s">
        <v>173</v>
      </c>
      <c r="K271" s="21" t="str">
        <f t="shared" si="18"/>
        <v>NITI, NV</v>
      </c>
      <c r="L271" s="3" t="s">
        <v>173</v>
      </c>
      <c r="M271" s="20" t="str">
        <f t="shared" si="19"/>
        <v>NITI, NV</v>
      </c>
      <c r="N271" s="8" t="str">
        <f t="shared" si="16"/>
        <v>NITI, NV</v>
      </c>
      <c r="O271" s="2"/>
      <c r="P271" s="3">
        <v>7.9300000000000003E-5</v>
      </c>
      <c r="Q271" s="3" t="s">
        <v>173</v>
      </c>
      <c r="R271" s="3">
        <v>12.5</v>
      </c>
      <c r="S271" s="3" t="s">
        <v>173</v>
      </c>
      <c r="T271" s="2"/>
      <c r="U271" s="3" t="s">
        <v>173</v>
      </c>
      <c r="V271" s="2"/>
      <c r="W271" s="3" t="s">
        <v>173</v>
      </c>
      <c r="X271" s="2"/>
      <c r="Y271" s="3" t="s">
        <v>171</v>
      </c>
      <c r="Z271" s="3" t="s">
        <v>173</v>
      </c>
      <c r="AA271" s="3" t="s">
        <v>173</v>
      </c>
    </row>
    <row r="272" spans="1:27" ht="13.9" customHeight="1">
      <c r="A272" s="2" t="s">
        <v>734</v>
      </c>
      <c r="B272" s="2" t="s">
        <v>735</v>
      </c>
      <c r="C272" s="3" t="s">
        <v>171</v>
      </c>
      <c r="D272" s="3" t="s">
        <v>171</v>
      </c>
      <c r="E272" s="4" t="s">
        <v>178</v>
      </c>
      <c r="F272" s="4" t="s">
        <v>178</v>
      </c>
      <c r="G272" s="3" t="s">
        <v>173</v>
      </c>
      <c r="H272" s="17" t="str">
        <f t="shared" si="17"/>
        <v>NITI</v>
      </c>
      <c r="I272" s="2"/>
      <c r="J272" s="3" t="s">
        <v>173</v>
      </c>
      <c r="K272" s="21" t="str">
        <f t="shared" si="18"/>
        <v>NITI, NV</v>
      </c>
      <c r="L272" s="3" t="s">
        <v>173</v>
      </c>
      <c r="M272" s="20" t="str">
        <f t="shared" si="19"/>
        <v>NITI, NV</v>
      </c>
      <c r="N272" s="8" t="str">
        <f t="shared" si="16"/>
        <v>NITI, NV</v>
      </c>
      <c r="O272" s="2"/>
      <c r="P272" s="3">
        <v>1.4999999999999999E-2</v>
      </c>
      <c r="Q272" s="3">
        <v>1.4999999999999999E-2</v>
      </c>
      <c r="R272" s="3">
        <v>12.5</v>
      </c>
      <c r="S272" s="3" t="s">
        <v>173</v>
      </c>
      <c r="T272" s="2"/>
      <c r="U272" s="3" t="s">
        <v>173</v>
      </c>
      <c r="V272" s="2"/>
      <c r="W272" s="3" t="s">
        <v>173</v>
      </c>
      <c r="X272" s="2"/>
      <c r="Y272" s="3" t="s">
        <v>171</v>
      </c>
      <c r="Z272" s="3" t="s">
        <v>173</v>
      </c>
      <c r="AA272" s="3" t="s">
        <v>173</v>
      </c>
    </row>
    <row r="273" spans="1:28" ht="13.9" customHeight="1">
      <c r="A273" s="2" t="s">
        <v>736</v>
      </c>
      <c r="B273" s="2" t="s">
        <v>737</v>
      </c>
      <c r="C273" s="3" t="s">
        <v>170</v>
      </c>
      <c r="D273" s="3" t="s">
        <v>170</v>
      </c>
      <c r="E273" s="3" t="s">
        <v>170</v>
      </c>
      <c r="F273" s="3" t="s">
        <v>170</v>
      </c>
      <c r="G273" s="3">
        <v>175000</v>
      </c>
      <c r="H273" s="17">
        <f t="shared" si="17"/>
        <v>180000</v>
      </c>
      <c r="I273" s="3" t="s">
        <v>194</v>
      </c>
      <c r="J273" s="3">
        <v>5840000</v>
      </c>
      <c r="K273" s="21">
        <f t="shared" si="18"/>
        <v>5800000</v>
      </c>
      <c r="L273" s="3">
        <v>284000</v>
      </c>
      <c r="M273" s="20">
        <f t="shared" si="19"/>
        <v>280000</v>
      </c>
      <c r="N273" s="8">
        <f t="shared" si="16"/>
        <v>1.5555555555555556</v>
      </c>
      <c r="O273" s="3" t="s">
        <v>182</v>
      </c>
      <c r="P273" s="3">
        <v>16200000000</v>
      </c>
      <c r="Q273" s="3">
        <v>1970000000</v>
      </c>
      <c r="R273" s="3">
        <v>12.5</v>
      </c>
      <c r="S273" s="3">
        <v>3.7</v>
      </c>
      <c r="T273" s="3" t="s">
        <v>174</v>
      </c>
      <c r="U273" s="3" t="s">
        <v>173</v>
      </c>
      <c r="V273" s="2"/>
      <c r="W273" s="3">
        <v>40</v>
      </c>
      <c r="X273" s="3" t="s">
        <v>184</v>
      </c>
      <c r="Y273" s="3" t="s">
        <v>171</v>
      </c>
      <c r="Z273" s="3" t="s">
        <v>173</v>
      </c>
      <c r="AA273" s="3">
        <v>175000</v>
      </c>
    </row>
    <row r="274" spans="1:28" ht="13.9" customHeight="1">
      <c r="A274" s="2" t="s">
        <v>738</v>
      </c>
      <c r="B274" s="2" t="s">
        <v>739</v>
      </c>
      <c r="C274" s="3" t="s">
        <v>170</v>
      </c>
      <c r="D274" s="3" t="s">
        <v>170</v>
      </c>
      <c r="E274" s="3" t="s">
        <v>170</v>
      </c>
      <c r="F274" s="3" t="s">
        <v>170</v>
      </c>
      <c r="G274" s="3">
        <v>131000</v>
      </c>
      <c r="H274" s="17">
        <f t="shared" si="17"/>
        <v>130000</v>
      </c>
      <c r="I274" s="3" t="s">
        <v>194</v>
      </c>
      <c r="J274" s="3">
        <v>4380000</v>
      </c>
      <c r="K274" s="21">
        <f t="shared" si="18"/>
        <v>4400000</v>
      </c>
      <c r="L274" s="3">
        <v>8820</v>
      </c>
      <c r="M274" s="20">
        <f t="shared" si="19"/>
        <v>8800</v>
      </c>
      <c r="N274" s="8">
        <f t="shared" si="16"/>
        <v>6.7692307692307691E-2</v>
      </c>
      <c r="O274" s="3" t="s">
        <v>182</v>
      </c>
      <c r="P274" s="3">
        <v>7750000000</v>
      </c>
      <c r="Q274" s="3">
        <v>2370000000</v>
      </c>
      <c r="R274" s="3">
        <v>12.5</v>
      </c>
      <c r="S274" s="3" t="s">
        <v>173</v>
      </c>
      <c r="T274" s="2"/>
      <c r="U274" s="3" t="s">
        <v>173</v>
      </c>
      <c r="V274" s="2"/>
      <c r="W274" s="3">
        <v>30</v>
      </c>
      <c r="X274" s="3" t="s">
        <v>191</v>
      </c>
      <c r="Y274" s="3" t="s">
        <v>171</v>
      </c>
      <c r="Z274" s="3" t="s">
        <v>173</v>
      </c>
      <c r="AA274" s="3">
        <v>131000</v>
      </c>
    </row>
    <row r="275" spans="1:28" ht="13.9" customHeight="1">
      <c r="A275" s="2" t="s">
        <v>740</v>
      </c>
      <c r="B275" s="2" t="s">
        <v>741</v>
      </c>
      <c r="C275" s="3" t="s">
        <v>170</v>
      </c>
      <c r="D275" s="3" t="s">
        <v>170</v>
      </c>
      <c r="E275" s="3" t="s">
        <v>170</v>
      </c>
      <c r="F275" s="3" t="s">
        <v>170</v>
      </c>
      <c r="G275" s="3">
        <v>0.94299999999999995</v>
      </c>
      <c r="H275" s="17">
        <f t="shared" si="17"/>
        <v>0.94</v>
      </c>
      <c r="I275" s="3" t="s">
        <v>181</v>
      </c>
      <c r="J275" s="3">
        <v>31.4</v>
      </c>
      <c r="K275" s="21">
        <f t="shared" si="18"/>
        <v>31</v>
      </c>
      <c r="L275" s="3">
        <v>4840</v>
      </c>
      <c r="M275" s="20">
        <f t="shared" si="19"/>
        <v>4800</v>
      </c>
      <c r="N275" s="8">
        <f t="shared" si="16"/>
        <v>5106.3829787234044</v>
      </c>
      <c r="O275" s="3" t="s">
        <v>182</v>
      </c>
      <c r="P275" s="3">
        <v>495000</v>
      </c>
      <c r="Q275" s="3">
        <v>11100</v>
      </c>
      <c r="R275" s="3">
        <v>12.5</v>
      </c>
      <c r="S275" s="3" t="s">
        <v>173</v>
      </c>
      <c r="T275" s="2"/>
      <c r="U275" s="3">
        <v>1.2999999999999999E-5</v>
      </c>
      <c r="V275" s="3" t="s">
        <v>199</v>
      </c>
      <c r="W275" s="3" t="s">
        <v>173</v>
      </c>
      <c r="X275" s="2"/>
      <c r="Y275" s="3" t="s">
        <v>171</v>
      </c>
      <c r="Z275" s="3">
        <v>0.94299999999999995</v>
      </c>
      <c r="AA275" s="3" t="s">
        <v>173</v>
      </c>
    </row>
    <row r="276" spans="1:28" ht="13.9" customHeight="1">
      <c r="A276" s="2" t="s">
        <v>742</v>
      </c>
      <c r="B276" s="2" t="s">
        <v>743</v>
      </c>
      <c r="C276" s="3" t="s">
        <v>170</v>
      </c>
      <c r="D276" s="3" t="s">
        <v>170</v>
      </c>
      <c r="E276" s="3" t="s">
        <v>170</v>
      </c>
      <c r="F276" s="3" t="s">
        <v>170</v>
      </c>
      <c r="G276" s="3">
        <v>3070</v>
      </c>
      <c r="H276" s="17">
        <f t="shared" si="17"/>
        <v>3100</v>
      </c>
      <c r="I276" s="3" t="s">
        <v>194</v>
      </c>
      <c r="J276" s="3">
        <v>102000</v>
      </c>
      <c r="K276" s="21">
        <f t="shared" si="18"/>
        <v>100000</v>
      </c>
      <c r="L276" s="3">
        <v>50000</v>
      </c>
      <c r="M276" s="20">
        <f t="shared" si="19"/>
        <v>50000</v>
      </c>
      <c r="N276" s="8">
        <f t="shared" si="16"/>
        <v>16.129032258064516</v>
      </c>
      <c r="O276" s="3" t="s">
        <v>182</v>
      </c>
      <c r="P276" s="3">
        <v>819000000</v>
      </c>
      <c r="Q276" s="3">
        <v>539000000</v>
      </c>
      <c r="R276" s="3">
        <v>12.5</v>
      </c>
      <c r="S276" s="3">
        <v>1.4</v>
      </c>
      <c r="T276" s="3" t="s">
        <v>183</v>
      </c>
      <c r="U276" s="3" t="s">
        <v>173</v>
      </c>
      <c r="V276" s="2"/>
      <c r="W276" s="3">
        <v>0.7</v>
      </c>
      <c r="X276" s="3" t="s">
        <v>207</v>
      </c>
      <c r="Y276" s="3" t="s">
        <v>171</v>
      </c>
      <c r="Z276" s="3" t="s">
        <v>173</v>
      </c>
      <c r="AA276" s="3">
        <v>3070</v>
      </c>
    </row>
    <row r="277" spans="1:28" ht="13.9" customHeight="1">
      <c r="A277" s="2" t="s">
        <v>744</v>
      </c>
      <c r="B277" s="2" t="s">
        <v>745</v>
      </c>
      <c r="C277" s="3" t="s">
        <v>170</v>
      </c>
      <c r="D277" s="3" t="s">
        <v>171</v>
      </c>
      <c r="E277" s="4" t="s">
        <v>172</v>
      </c>
      <c r="F277" s="4" t="s">
        <v>172</v>
      </c>
      <c r="G277" s="3" t="s">
        <v>173</v>
      </c>
      <c r="H277" s="17" t="str">
        <f t="shared" si="17"/>
        <v>NITI</v>
      </c>
      <c r="I277" s="2"/>
      <c r="J277" s="3" t="s">
        <v>173</v>
      </c>
      <c r="K277" s="21" t="str">
        <f t="shared" si="18"/>
        <v>NITI</v>
      </c>
      <c r="L277" s="3" t="s">
        <v>173</v>
      </c>
      <c r="M277" s="20" t="str">
        <f t="shared" si="19"/>
        <v>NITI</v>
      </c>
      <c r="N277" s="8" t="str">
        <f t="shared" si="16"/>
        <v>NITI</v>
      </c>
      <c r="O277" s="2"/>
      <c r="P277" s="3">
        <v>2210000</v>
      </c>
      <c r="Q277" s="3">
        <v>1200000</v>
      </c>
      <c r="R277" s="3">
        <v>12.5</v>
      </c>
      <c r="S277" s="3" t="s">
        <v>173</v>
      </c>
      <c r="T277" s="2"/>
      <c r="U277" s="3" t="s">
        <v>173</v>
      </c>
      <c r="V277" s="2"/>
      <c r="W277" s="3" t="s">
        <v>173</v>
      </c>
      <c r="X277" s="2"/>
      <c r="Y277" s="3" t="s">
        <v>171</v>
      </c>
      <c r="Z277" s="3" t="s">
        <v>173</v>
      </c>
      <c r="AA277" s="3" t="s">
        <v>173</v>
      </c>
    </row>
    <row r="278" spans="1:28" ht="13.9" customHeight="1">
      <c r="A278" s="2" t="s">
        <v>746</v>
      </c>
      <c r="B278" s="2" t="s">
        <v>747</v>
      </c>
      <c r="C278" s="3" t="s">
        <v>171</v>
      </c>
      <c r="D278" s="3" t="s">
        <v>171</v>
      </c>
      <c r="E278" s="4" t="s">
        <v>178</v>
      </c>
      <c r="F278" s="4" t="s">
        <v>178</v>
      </c>
      <c r="G278" s="3" t="s">
        <v>173</v>
      </c>
      <c r="H278" s="17" t="str">
        <f t="shared" si="17"/>
        <v>NITI</v>
      </c>
      <c r="I278" s="2"/>
      <c r="J278" s="3" t="s">
        <v>173</v>
      </c>
      <c r="K278" s="21" t="str">
        <f t="shared" si="18"/>
        <v>NITI, NV</v>
      </c>
      <c r="L278" s="3" t="s">
        <v>173</v>
      </c>
      <c r="M278" s="20" t="str">
        <f t="shared" si="19"/>
        <v>NITI, NV</v>
      </c>
      <c r="N278" s="8" t="str">
        <f t="shared" si="16"/>
        <v>NITI, NV</v>
      </c>
      <c r="O278" s="2"/>
      <c r="P278" s="3">
        <v>4.33</v>
      </c>
      <c r="Q278" s="3">
        <v>4.33</v>
      </c>
      <c r="R278" s="3">
        <v>12.5</v>
      </c>
      <c r="S278" s="3" t="s">
        <v>173</v>
      </c>
      <c r="T278" s="2"/>
      <c r="U278" s="3" t="s">
        <v>173</v>
      </c>
      <c r="V278" s="2"/>
      <c r="W278" s="3" t="s">
        <v>173</v>
      </c>
      <c r="X278" s="2"/>
      <c r="Y278" s="3" t="s">
        <v>171</v>
      </c>
      <c r="Z278" s="3" t="s">
        <v>173</v>
      </c>
      <c r="AA278" s="3" t="s">
        <v>173</v>
      </c>
    </row>
    <row r="279" spans="1:28" ht="13.9" customHeight="1">
      <c r="A279" s="2" t="s">
        <v>748</v>
      </c>
      <c r="B279" s="2" t="s">
        <v>749</v>
      </c>
      <c r="C279" s="3" t="s">
        <v>171</v>
      </c>
      <c r="D279" s="3" t="s">
        <v>171</v>
      </c>
      <c r="E279" s="4" t="s">
        <v>178</v>
      </c>
      <c r="F279" s="4" t="s">
        <v>178</v>
      </c>
      <c r="G279" s="3" t="s">
        <v>173</v>
      </c>
      <c r="H279" s="17" t="str">
        <f t="shared" si="17"/>
        <v>NITI</v>
      </c>
      <c r="I279" s="2"/>
      <c r="J279" s="3" t="s">
        <v>173</v>
      </c>
      <c r="K279" s="21" t="str">
        <f t="shared" si="18"/>
        <v>NITI, NV</v>
      </c>
      <c r="L279" s="3" t="s">
        <v>173</v>
      </c>
      <c r="M279" s="20" t="str">
        <f t="shared" si="19"/>
        <v>NITI, NV</v>
      </c>
      <c r="N279" s="8" t="str">
        <f t="shared" si="16"/>
        <v>NITI, NV</v>
      </c>
      <c r="O279" s="2"/>
      <c r="P279" s="3">
        <v>231</v>
      </c>
      <c r="Q279" s="3">
        <v>231</v>
      </c>
      <c r="R279" s="3">
        <v>12.5</v>
      </c>
      <c r="S279" s="3" t="s">
        <v>173</v>
      </c>
      <c r="T279" s="2"/>
      <c r="U279" s="3" t="s">
        <v>173</v>
      </c>
      <c r="V279" s="2"/>
      <c r="W279" s="3" t="s">
        <v>173</v>
      </c>
      <c r="X279" s="2"/>
      <c r="Y279" s="3" t="s">
        <v>171</v>
      </c>
      <c r="Z279" s="3" t="s">
        <v>173</v>
      </c>
      <c r="AA279" s="3" t="s">
        <v>173</v>
      </c>
    </row>
    <row r="280" spans="1:28" ht="13.9" customHeight="1">
      <c r="A280" s="2" t="s">
        <v>750</v>
      </c>
      <c r="B280" s="2" t="s">
        <v>751</v>
      </c>
      <c r="C280" s="3" t="s">
        <v>171</v>
      </c>
      <c r="D280" s="3" t="s">
        <v>170</v>
      </c>
      <c r="E280" s="4" t="s">
        <v>178</v>
      </c>
      <c r="F280" s="4" t="s">
        <v>178</v>
      </c>
      <c r="G280" s="3">
        <v>8.7600000000000002E-5</v>
      </c>
      <c r="H280" s="17">
        <f t="shared" si="17"/>
        <v>8.7999999999999998E-5</v>
      </c>
      <c r="I280" s="2"/>
      <c r="J280" s="3" t="s">
        <v>173</v>
      </c>
      <c r="K280" s="21" t="str">
        <f t="shared" si="18"/>
        <v>NV</v>
      </c>
      <c r="L280" s="3" t="s">
        <v>173</v>
      </c>
      <c r="M280" s="20" t="str">
        <f t="shared" si="19"/>
        <v>NV</v>
      </c>
      <c r="N280" s="8" t="str">
        <f t="shared" si="16"/>
        <v>NV</v>
      </c>
      <c r="O280" s="2"/>
      <c r="P280" s="3">
        <v>1.64</v>
      </c>
      <c r="Q280" s="3">
        <v>0.115</v>
      </c>
      <c r="R280" s="3">
        <v>12.5</v>
      </c>
      <c r="S280" s="3" t="s">
        <v>173</v>
      </c>
      <c r="T280" s="2"/>
      <c r="U280" s="3">
        <v>0.14000000000000001</v>
      </c>
      <c r="V280" s="3" t="s">
        <v>199</v>
      </c>
      <c r="W280" s="3" t="s">
        <v>173</v>
      </c>
      <c r="X280" s="2"/>
      <c r="Y280" s="3" t="s">
        <v>171</v>
      </c>
      <c r="Z280" s="3">
        <v>8.7600000000000002E-5</v>
      </c>
      <c r="AA280" s="3" t="s">
        <v>173</v>
      </c>
    </row>
    <row r="281" spans="1:28" ht="13.9" customHeight="1">
      <c r="A281" s="2" t="s">
        <v>752</v>
      </c>
      <c r="B281" s="2" t="s">
        <v>753</v>
      </c>
      <c r="C281" s="3" t="s">
        <v>171</v>
      </c>
      <c r="D281" s="3" t="s">
        <v>171</v>
      </c>
      <c r="E281" s="4" t="s">
        <v>178</v>
      </c>
      <c r="F281" s="4" t="s">
        <v>178</v>
      </c>
      <c r="G281" s="3" t="s">
        <v>173</v>
      </c>
      <c r="H281" s="17" t="str">
        <f t="shared" si="17"/>
        <v>NITI</v>
      </c>
      <c r="I281" s="2"/>
      <c r="J281" s="3" t="s">
        <v>173</v>
      </c>
      <c r="K281" s="21" t="str">
        <f t="shared" si="18"/>
        <v>NITI, NV</v>
      </c>
      <c r="L281" s="3" t="s">
        <v>173</v>
      </c>
      <c r="M281" s="20" t="str">
        <f t="shared" si="19"/>
        <v>NITI, NV</v>
      </c>
      <c r="N281" s="8" t="str">
        <f t="shared" si="16"/>
        <v>NITI, NV</v>
      </c>
      <c r="O281" s="2"/>
      <c r="P281" s="3">
        <v>5560000</v>
      </c>
      <c r="Q281" s="3">
        <v>2460000</v>
      </c>
      <c r="R281" s="3">
        <v>12.5</v>
      </c>
      <c r="S281" s="3" t="s">
        <v>173</v>
      </c>
      <c r="T281" s="2"/>
      <c r="U281" s="3" t="s">
        <v>173</v>
      </c>
      <c r="V281" s="2"/>
      <c r="W281" s="3" t="s">
        <v>173</v>
      </c>
      <c r="X281" s="2"/>
      <c r="Y281" s="3" t="s">
        <v>171</v>
      </c>
      <c r="Z281" s="3" t="s">
        <v>173</v>
      </c>
      <c r="AA281" s="3" t="s">
        <v>173</v>
      </c>
    </row>
    <row r="282" spans="1:28" ht="13.9" customHeight="1">
      <c r="A282" s="2" t="s">
        <v>754</v>
      </c>
      <c r="B282" s="2" t="s">
        <v>755</v>
      </c>
      <c r="C282" s="3" t="s">
        <v>171</v>
      </c>
      <c r="D282" s="3" t="s">
        <v>170</v>
      </c>
      <c r="E282" s="4" t="s">
        <v>178</v>
      </c>
      <c r="F282" s="4" t="s">
        <v>178</v>
      </c>
      <c r="G282" s="3">
        <v>9.4299999999999991E-3</v>
      </c>
      <c r="H282" s="17">
        <f t="shared" si="17"/>
        <v>9.4000000000000004E-3</v>
      </c>
      <c r="I282" s="2"/>
      <c r="J282" s="3" t="s">
        <v>173</v>
      </c>
      <c r="K282" s="21" t="str">
        <f t="shared" si="18"/>
        <v>NV</v>
      </c>
      <c r="L282" s="3" t="s">
        <v>173</v>
      </c>
      <c r="M282" s="20" t="str">
        <f t="shared" si="19"/>
        <v>NV</v>
      </c>
      <c r="N282" s="8" t="str">
        <f t="shared" si="16"/>
        <v>NV</v>
      </c>
      <c r="O282" s="2"/>
      <c r="P282" s="3">
        <v>0.84799999999999998</v>
      </c>
      <c r="Q282" s="3">
        <v>3.7599999999999999E-3</v>
      </c>
      <c r="R282" s="3">
        <v>12.5</v>
      </c>
      <c r="S282" s="3" t="s">
        <v>173</v>
      </c>
      <c r="T282" s="2"/>
      <c r="U282" s="3">
        <v>1.2999999999999999E-3</v>
      </c>
      <c r="V282" s="3" t="s">
        <v>199</v>
      </c>
      <c r="W282" s="3" t="s">
        <v>173</v>
      </c>
      <c r="X282" s="2"/>
      <c r="Y282" s="3" t="s">
        <v>171</v>
      </c>
      <c r="Z282" s="3">
        <v>9.4299999999999991E-3</v>
      </c>
      <c r="AA282" s="3" t="s">
        <v>173</v>
      </c>
    </row>
    <row r="283" spans="1:28" ht="13.9" customHeight="1">
      <c r="A283" s="2" t="s">
        <v>756</v>
      </c>
      <c r="B283" s="2" t="s">
        <v>757</v>
      </c>
      <c r="C283" s="3" t="s">
        <v>171</v>
      </c>
      <c r="D283" s="3" t="s">
        <v>171</v>
      </c>
      <c r="E283" s="4" t="s">
        <v>178</v>
      </c>
      <c r="F283" s="4" t="s">
        <v>178</v>
      </c>
      <c r="G283" s="3" t="s">
        <v>173</v>
      </c>
      <c r="H283" s="17" t="str">
        <f t="shared" si="17"/>
        <v>NITI</v>
      </c>
      <c r="I283" s="2"/>
      <c r="J283" s="3" t="s">
        <v>173</v>
      </c>
      <c r="K283" s="21" t="str">
        <f t="shared" si="18"/>
        <v>NITI, NV</v>
      </c>
      <c r="L283" s="3" t="s">
        <v>173</v>
      </c>
      <c r="M283" s="20" t="str">
        <f t="shared" si="19"/>
        <v>NITI, NV</v>
      </c>
      <c r="N283" s="8" t="str">
        <f t="shared" si="16"/>
        <v>NITI, NV</v>
      </c>
      <c r="O283" s="2"/>
      <c r="P283" s="3">
        <v>1160000</v>
      </c>
      <c r="Q283" s="3">
        <v>346000</v>
      </c>
      <c r="R283" s="3">
        <v>12.5</v>
      </c>
      <c r="S283" s="3" t="s">
        <v>173</v>
      </c>
      <c r="T283" s="2"/>
      <c r="U283" s="3" t="s">
        <v>173</v>
      </c>
      <c r="V283" s="2"/>
      <c r="W283" s="3" t="s">
        <v>173</v>
      </c>
      <c r="X283" s="2"/>
      <c r="Y283" s="3" t="s">
        <v>171</v>
      </c>
      <c r="Z283" s="3" t="s">
        <v>173</v>
      </c>
      <c r="AA283" s="3" t="s">
        <v>173</v>
      </c>
    </row>
    <row r="284" spans="1:28" ht="13.9" customHeight="1">
      <c r="A284" s="2" t="s">
        <v>758</v>
      </c>
      <c r="B284" s="2" t="s">
        <v>759</v>
      </c>
      <c r="C284" s="3" t="s">
        <v>171</v>
      </c>
      <c r="D284" s="3" t="s">
        <v>171</v>
      </c>
      <c r="E284" s="4" t="s">
        <v>178</v>
      </c>
      <c r="F284" s="4" t="s">
        <v>178</v>
      </c>
      <c r="G284" s="3" t="s">
        <v>173</v>
      </c>
      <c r="H284" s="17" t="str">
        <f t="shared" si="17"/>
        <v>NITI</v>
      </c>
      <c r="I284" s="2"/>
      <c r="J284" s="3" t="s">
        <v>173</v>
      </c>
      <c r="K284" s="21" t="str">
        <f t="shared" si="18"/>
        <v>NITI, NV</v>
      </c>
      <c r="L284" s="3" t="s">
        <v>173</v>
      </c>
      <c r="M284" s="20" t="str">
        <f t="shared" si="19"/>
        <v>NITI, NV</v>
      </c>
      <c r="N284" s="8" t="str">
        <f t="shared" si="16"/>
        <v>NITI, NV</v>
      </c>
      <c r="O284" s="2"/>
      <c r="P284" s="3">
        <v>867000</v>
      </c>
      <c r="Q284" s="3">
        <v>241000</v>
      </c>
      <c r="R284" s="3">
        <v>12.5</v>
      </c>
      <c r="S284" s="3" t="s">
        <v>173</v>
      </c>
      <c r="T284" s="2"/>
      <c r="U284" s="3" t="s">
        <v>173</v>
      </c>
      <c r="V284" s="2"/>
      <c r="W284" s="3" t="s">
        <v>173</v>
      </c>
      <c r="X284" s="2"/>
      <c r="Y284" s="3" t="s">
        <v>171</v>
      </c>
      <c r="Z284" s="3" t="s">
        <v>173</v>
      </c>
      <c r="AA284" s="3" t="s">
        <v>173</v>
      </c>
    </row>
    <row r="285" spans="1:28" ht="13.9" customHeight="1">
      <c r="A285" s="2" t="s">
        <v>760</v>
      </c>
      <c r="B285" s="2" t="s">
        <v>761</v>
      </c>
      <c r="C285" s="3" t="s">
        <v>170</v>
      </c>
      <c r="D285" s="3" t="s">
        <v>171</v>
      </c>
      <c r="E285" s="4" t="s">
        <v>172</v>
      </c>
      <c r="F285" s="4" t="s">
        <v>172</v>
      </c>
      <c r="G285" s="3" t="s">
        <v>173</v>
      </c>
      <c r="H285" s="17" t="str">
        <f t="shared" si="17"/>
        <v>NITI</v>
      </c>
      <c r="I285" s="2"/>
      <c r="J285" s="3" t="s">
        <v>173</v>
      </c>
      <c r="K285" s="21" t="str">
        <f t="shared" si="18"/>
        <v>NITI</v>
      </c>
      <c r="L285" s="3" t="s">
        <v>173</v>
      </c>
      <c r="M285" s="20" t="str">
        <f t="shared" si="19"/>
        <v>NITI</v>
      </c>
      <c r="N285" s="8" t="str">
        <f t="shared" si="16"/>
        <v>NITI</v>
      </c>
      <c r="O285" s="2"/>
      <c r="P285" s="3">
        <v>4560000</v>
      </c>
      <c r="Q285" s="3">
        <v>1120000</v>
      </c>
      <c r="R285" s="3">
        <v>12.5</v>
      </c>
      <c r="S285" s="3">
        <v>1.2</v>
      </c>
      <c r="T285" s="3" t="s">
        <v>174</v>
      </c>
      <c r="U285" s="3" t="s">
        <v>173</v>
      </c>
      <c r="V285" s="2"/>
      <c r="W285" s="3" t="s">
        <v>173</v>
      </c>
      <c r="X285" s="2"/>
      <c r="Y285" s="3" t="s">
        <v>171</v>
      </c>
      <c r="Z285" s="3" t="s">
        <v>173</v>
      </c>
      <c r="AA285" s="3" t="s">
        <v>173</v>
      </c>
    </row>
    <row r="286" spans="1:28" ht="13.9" customHeight="1">
      <c r="A286" s="2" t="s">
        <v>762</v>
      </c>
      <c r="B286" s="2" t="s">
        <v>763</v>
      </c>
      <c r="C286" s="3" t="s">
        <v>171</v>
      </c>
      <c r="D286" s="3" t="s">
        <v>170</v>
      </c>
      <c r="E286" s="4" t="s">
        <v>178</v>
      </c>
      <c r="F286" s="4" t="s">
        <v>178</v>
      </c>
      <c r="G286" s="3">
        <v>1.73E-4</v>
      </c>
      <c r="H286" s="17">
        <f t="shared" si="17"/>
        <v>1.7000000000000001E-4</v>
      </c>
      <c r="I286" s="2"/>
      <c r="J286" s="3" t="s">
        <v>173</v>
      </c>
      <c r="K286" s="21" t="str">
        <f t="shared" si="18"/>
        <v>NV</v>
      </c>
      <c r="L286" s="3" t="s">
        <v>173</v>
      </c>
      <c r="M286" s="20" t="str">
        <f t="shared" si="19"/>
        <v>NV</v>
      </c>
      <c r="N286" s="8" t="str">
        <f t="shared" si="16"/>
        <v>NV</v>
      </c>
      <c r="O286" s="2"/>
      <c r="P286" s="3">
        <v>9.3800000000000008</v>
      </c>
      <c r="Q286" s="3">
        <v>9.3800000000000008</v>
      </c>
      <c r="R286" s="3">
        <v>12.5</v>
      </c>
      <c r="S286" s="3" t="s">
        <v>173</v>
      </c>
      <c r="T286" s="2"/>
      <c r="U286" s="3">
        <v>7.0999999999999994E-2</v>
      </c>
      <c r="V286" s="3" t="s">
        <v>199</v>
      </c>
      <c r="W286" s="3" t="s">
        <v>173</v>
      </c>
      <c r="X286" s="2"/>
      <c r="Y286" s="3" t="s">
        <v>204</v>
      </c>
      <c r="Z286" s="3">
        <v>1.73E-4</v>
      </c>
      <c r="AA286" s="3" t="s">
        <v>173</v>
      </c>
      <c r="AB286" s="261" t="s">
        <v>175</v>
      </c>
    </row>
    <row r="287" spans="1:28" ht="13.9" customHeight="1">
      <c r="A287" s="2" t="s">
        <v>764</v>
      </c>
      <c r="B287" s="2" t="s">
        <v>765</v>
      </c>
      <c r="C287" s="3" t="s">
        <v>171</v>
      </c>
      <c r="D287" s="3" t="s">
        <v>171</v>
      </c>
      <c r="E287" s="4" t="s">
        <v>178</v>
      </c>
      <c r="F287" s="4" t="s">
        <v>178</v>
      </c>
      <c r="G287" s="3" t="s">
        <v>173</v>
      </c>
      <c r="H287" s="17" t="str">
        <f t="shared" si="17"/>
        <v>NITI</v>
      </c>
      <c r="I287" s="2"/>
      <c r="J287" s="3" t="s">
        <v>173</v>
      </c>
      <c r="K287" s="21" t="str">
        <f t="shared" si="18"/>
        <v>NITI, NV</v>
      </c>
      <c r="L287" s="3" t="s">
        <v>173</v>
      </c>
      <c r="M287" s="20" t="str">
        <f t="shared" si="19"/>
        <v>NITI, NV</v>
      </c>
      <c r="N287" s="8" t="str">
        <f t="shared" si="16"/>
        <v>NITI, NV</v>
      </c>
      <c r="O287" s="2"/>
      <c r="P287" s="3">
        <v>7.9</v>
      </c>
      <c r="Q287" s="3">
        <v>1.33</v>
      </c>
      <c r="R287" s="3">
        <v>12.5</v>
      </c>
      <c r="S287" s="3" t="s">
        <v>173</v>
      </c>
      <c r="T287" s="2"/>
      <c r="U287" s="3" t="s">
        <v>173</v>
      </c>
      <c r="V287" s="2"/>
      <c r="W287" s="3" t="s">
        <v>173</v>
      </c>
      <c r="X287" s="2"/>
      <c r="Y287" s="3" t="s">
        <v>171</v>
      </c>
      <c r="Z287" s="3" t="s">
        <v>173</v>
      </c>
      <c r="AA287" s="3" t="s">
        <v>173</v>
      </c>
    </row>
    <row r="288" spans="1:28" ht="13.9" customHeight="1">
      <c r="A288" s="2" t="s">
        <v>766</v>
      </c>
      <c r="B288" s="2" t="s">
        <v>767</v>
      </c>
      <c r="C288" s="3" t="s">
        <v>170</v>
      </c>
      <c r="D288" s="3" t="s">
        <v>170</v>
      </c>
      <c r="E288" s="3" t="s">
        <v>170</v>
      </c>
      <c r="F288" s="3" t="s">
        <v>170</v>
      </c>
      <c r="G288" s="3">
        <v>131</v>
      </c>
      <c r="H288" s="17">
        <f t="shared" si="17"/>
        <v>130</v>
      </c>
      <c r="I288" s="3" t="s">
        <v>194</v>
      </c>
      <c r="J288" s="3">
        <v>4380</v>
      </c>
      <c r="K288" s="21">
        <f t="shared" si="18"/>
        <v>4400</v>
      </c>
      <c r="L288" s="3">
        <v>114000000</v>
      </c>
      <c r="M288" s="20">
        <f t="shared" si="19"/>
        <v>110000000</v>
      </c>
      <c r="N288" s="8">
        <f t="shared" si="16"/>
        <v>846153.84615384613</v>
      </c>
      <c r="O288" s="3" t="s">
        <v>182</v>
      </c>
      <c r="P288" s="3">
        <v>15200000</v>
      </c>
      <c r="Q288" s="3">
        <v>1150000</v>
      </c>
      <c r="R288" s="3">
        <v>12.5</v>
      </c>
      <c r="S288" s="3">
        <v>2.2000000000000002</v>
      </c>
      <c r="T288" s="3" t="s">
        <v>183</v>
      </c>
      <c r="U288" s="3" t="s">
        <v>173</v>
      </c>
      <c r="V288" s="2"/>
      <c r="W288" s="3">
        <v>0.03</v>
      </c>
      <c r="X288" s="3" t="s">
        <v>184</v>
      </c>
      <c r="Y288" s="3" t="s">
        <v>171</v>
      </c>
      <c r="Z288" s="3" t="s">
        <v>173</v>
      </c>
      <c r="AA288" s="3">
        <v>131</v>
      </c>
    </row>
    <row r="289" spans="1:27" ht="13.9" customHeight="1">
      <c r="A289" s="2" t="s">
        <v>768</v>
      </c>
      <c r="B289" s="2" t="s">
        <v>769</v>
      </c>
      <c r="C289" s="3" t="s">
        <v>170</v>
      </c>
      <c r="D289" s="3" t="s">
        <v>170</v>
      </c>
      <c r="E289" s="3" t="s">
        <v>170</v>
      </c>
      <c r="F289" s="3" t="s">
        <v>170</v>
      </c>
      <c r="G289" s="3">
        <v>8.7600000000000004E-3</v>
      </c>
      <c r="H289" s="17">
        <f t="shared" si="17"/>
        <v>8.8000000000000005E-3</v>
      </c>
      <c r="I289" s="3" t="s">
        <v>194</v>
      </c>
      <c r="J289" s="3">
        <v>0.29199999999999998</v>
      </c>
      <c r="K289" s="21">
        <f t="shared" si="18"/>
        <v>0.28999999999999998</v>
      </c>
      <c r="L289" s="3">
        <v>29.8</v>
      </c>
      <c r="M289" s="20">
        <f t="shared" si="19"/>
        <v>30</v>
      </c>
      <c r="N289" s="8">
        <f t="shared" si="16"/>
        <v>3409.090909090909</v>
      </c>
      <c r="O289" s="3" t="s">
        <v>182</v>
      </c>
      <c r="P289" s="3">
        <v>527000000</v>
      </c>
      <c r="Q289" s="3">
        <v>294000000</v>
      </c>
      <c r="R289" s="3">
        <v>12.5</v>
      </c>
      <c r="S289" s="3">
        <v>2</v>
      </c>
      <c r="T289" s="3" t="s">
        <v>183</v>
      </c>
      <c r="U289" s="3" t="s">
        <v>173</v>
      </c>
      <c r="V289" s="2"/>
      <c r="W289" s="3">
        <v>1.9999999999999999E-6</v>
      </c>
      <c r="X289" s="3" t="s">
        <v>191</v>
      </c>
      <c r="Y289" s="3" t="s">
        <v>171</v>
      </c>
      <c r="Z289" s="3" t="s">
        <v>173</v>
      </c>
      <c r="AA289" s="3">
        <v>8.7600000000000004E-3</v>
      </c>
    </row>
    <row r="290" spans="1:27" ht="13.9" customHeight="1">
      <c r="A290" s="2" t="s">
        <v>770</v>
      </c>
      <c r="B290" s="2" t="s">
        <v>771</v>
      </c>
      <c r="C290" s="3" t="s">
        <v>170</v>
      </c>
      <c r="D290" s="3" t="s">
        <v>170</v>
      </c>
      <c r="E290" s="3" t="s">
        <v>170</v>
      </c>
      <c r="F290" s="3" t="s">
        <v>170</v>
      </c>
      <c r="G290" s="3">
        <v>7.6699999999999994E-5</v>
      </c>
      <c r="H290" s="17">
        <f t="shared" si="17"/>
        <v>7.7000000000000001E-5</v>
      </c>
      <c r="I290" s="3" t="s">
        <v>181</v>
      </c>
      <c r="J290" s="3">
        <v>2.5600000000000002E-3</v>
      </c>
      <c r="K290" s="21">
        <f t="shared" si="18"/>
        <v>2.5999999999999999E-3</v>
      </c>
      <c r="L290" s="3">
        <v>47.1</v>
      </c>
      <c r="M290" s="20">
        <f t="shared" si="19"/>
        <v>47</v>
      </c>
      <c r="N290" s="8">
        <f t="shared" si="16"/>
        <v>610389.6103896104</v>
      </c>
      <c r="O290" s="3" t="s">
        <v>182</v>
      </c>
      <c r="P290" s="3">
        <v>226000000</v>
      </c>
      <c r="Q290" s="3">
        <v>1630000</v>
      </c>
      <c r="R290" s="3">
        <v>12.5</v>
      </c>
      <c r="S290" s="3" t="s">
        <v>173</v>
      </c>
      <c r="T290" s="2"/>
      <c r="U290" s="3">
        <v>0.16</v>
      </c>
      <c r="V290" s="3" t="s">
        <v>199</v>
      </c>
      <c r="W290" s="3" t="s">
        <v>173</v>
      </c>
      <c r="X290" s="2"/>
      <c r="Y290" s="3" t="s">
        <v>171</v>
      </c>
      <c r="Z290" s="3">
        <v>7.6699999999999994E-5</v>
      </c>
      <c r="AA290" s="3" t="s">
        <v>173</v>
      </c>
    </row>
    <row r="291" spans="1:27" ht="13.9" customHeight="1">
      <c r="A291" s="2" t="s">
        <v>772</v>
      </c>
      <c r="B291" s="2" t="s">
        <v>773</v>
      </c>
      <c r="C291" s="3" t="s">
        <v>171</v>
      </c>
      <c r="D291" s="3" t="s">
        <v>171</v>
      </c>
      <c r="E291" s="4" t="s">
        <v>178</v>
      </c>
      <c r="F291" s="4" t="s">
        <v>178</v>
      </c>
      <c r="G291" s="3" t="s">
        <v>173</v>
      </c>
      <c r="H291" s="17" t="str">
        <f t="shared" si="17"/>
        <v>NITI</v>
      </c>
      <c r="I291" s="2"/>
      <c r="J291" s="3" t="s">
        <v>173</v>
      </c>
      <c r="K291" s="21" t="str">
        <f t="shared" si="18"/>
        <v>NITI, NV</v>
      </c>
      <c r="L291" s="3" t="s">
        <v>173</v>
      </c>
      <c r="M291" s="20" t="str">
        <f t="shared" si="19"/>
        <v>NITI, NV</v>
      </c>
      <c r="N291" s="8" t="str">
        <f t="shared" si="16"/>
        <v>NITI, NV</v>
      </c>
      <c r="O291" s="2"/>
      <c r="P291" s="3">
        <v>670000</v>
      </c>
      <c r="Q291" s="3">
        <v>106000</v>
      </c>
      <c r="R291" s="3">
        <v>12.5</v>
      </c>
      <c r="S291" s="3">
        <v>1.1000000000000001</v>
      </c>
      <c r="T291" s="3" t="s">
        <v>174</v>
      </c>
      <c r="U291" s="3" t="s">
        <v>173</v>
      </c>
      <c r="V291" s="2"/>
      <c r="W291" s="3" t="s">
        <v>173</v>
      </c>
      <c r="X291" s="2"/>
      <c r="Y291" s="3" t="s">
        <v>171</v>
      </c>
      <c r="Z291" s="3" t="s">
        <v>173</v>
      </c>
      <c r="AA291" s="3" t="s">
        <v>173</v>
      </c>
    </row>
    <row r="292" spans="1:27" ht="13.9" customHeight="1">
      <c r="A292" s="2" t="s">
        <v>774</v>
      </c>
      <c r="B292" s="2" t="s">
        <v>775</v>
      </c>
      <c r="C292" s="3" t="s">
        <v>171</v>
      </c>
      <c r="D292" s="3" t="s">
        <v>171</v>
      </c>
      <c r="E292" s="4" t="s">
        <v>178</v>
      </c>
      <c r="F292" s="4" t="s">
        <v>178</v>
      </c>
      <c r="G292" s="3" t="s">
        <v>173</v>
      </c>
      <c r="H292" s="17" t="str">
        <f t="shared" si="17"/>
        <v>NITI</v>
      </c>
      <c r="I292" s="2"/>
      <c r="J292" s="3" t="s">
        <v>173</v>
      </c>
      <c r="K292" s="21" t="str">
        <f t="shared" si="18"/>
        <v>NITI, NV</v>
      </c>
      <c r="L292" s="3" t="s">
        <v>173</v>
      </c>
      <c r="M292" s="20" t="str">
        <f t="shared" si="19"/>
        <v>NITI, NV</v>
      </c>
      <c r="N292" s="8" t="str">
        <f t="shared" si="16"/>
        <v>NITI, NV</v>
      </c>
      <c r="O292" s="2"/>
      <c r="P292" s="3">
        <v>1120000</v>
      </c>
      <c r="Q292" s="3">
        <v>620000</v>
      </c>
      <c r="R292" s="3">
        <v>12.5</v>
      </c>
      <c r="S292" s="3">
        <v>1.4</v>
      </c>
      <c r="T292" s="3" t="s">
        <v>174</v>
      </c>
      <c r="U292" s="3" t="s">
        <v>173</v>
      </c>
      <c r="V292" s="2"/>
      <c r="W292" s="3" t="s">
        <v>173</v>
      </c>
      <c r="X292" s="2"/>
      <c r="Y292" s="3" t="s">
        <v>171</v>
      </c>
      <c r="Z292" s="3" t="s">
        <v>173</v>
      </c>
      <c r="AA292" s="3" t="s">
        <v>173</v>
      </c>
    </row>
    <row r="293" spans="1:27" ht="13.9" customHeight="1">
      <c r="A293" s="2" t="s">
        <v>776</v>
      </c>
      <c r="B293" s="2" t="s">
        <v>777</v>
      </c>
      <c r="C293" s="3" t="s">
        <v>171</v>
      </c>
      <c r="D293" s="3" t="s">
        <v>171</v>
      </c>
      <c r="E293" s="4" t="s">
        <v>178</v>
      </c>
      <c r="F293" s="4" t="s">
        <v>178</v>
      </c>
      <c r="G293" s="3" t="s">
        <v>173</v>
      </c>
      <c r="H293" s="17" t="str">
        <f t="shared" si="17"/>
        <v>NITI</v>
      </c>
      <c r="I293" s="2"/>
      <c r="J293" s="3" t="s">
        <v>173</v>
      </c>
      <c r="K293" s="21" t="str">
        <f t="shared" si="18"/>
        <v>NITI, NV</v>
      </c>
      <c r="L293" s="3" t="s">
        <v>173</v>
      </c>
      <c r="M293" s="20" t="str">
        <f t="shared" si="19"/>
        <v>NITI, NV</v>
      </c>
      <c r="N293" s="8" t="str">
        <f t="shared" si="16"/>
        <v>NITI, NV</v>
      </c>
      <c r="O293" s="2"/>
      <c r="P293" s="3">
        <v>234000</v>
      </c>
      <c r="Q293" s="3">
        <v>25400</v>
      </c>
      <c r="R293" s="3">
        <v>12.5</v>
      </c>
      <c r="S293" s="3">
        <v>1.1000000000000001</v>
      </c>
      <c r="T293" s="3" t="s">
        <v>174</v>
      </c>
      <c r="U293" s="3" t="s">
        <v>173</v>
      </c>
      <c r="V293" s="2"/>
      <c r="W293" s="3" t="s">
        <v>173</v>
      </c>
      <c r="X293" s="2"/>
      <c r="Y293" s="3" t="s">
        <v>171</v>
      </c>
      <c r="Z293" s="3" t="s">
        <v>173</v>
      </c>
      <c r="AA293" s="3" t="s">
        <v>173</v>
      </c>
    </row>
    <row r="294" spans="1:27" ht="13.9" customHeight="1">
      <c r="A294" s="2" t="s">
        <v>778</v>
      </c>
      <c r="B294" s="2" t="s">
        <v>779</v>
      </c>
      <c r="C294" s="3" t="s">
        <v>170</v>
      </c>
      <c r="D294" s="3" t="s">
        <v>171</v>
      </c>
      <c r="E294" s="4" t="s">
        <v>172</v>
      </c>
      <c r="F294" s="4" t="s">
        <v>172</v>
      </c>
      <c r="G294" s="3" t="s">
        <v>173</v>
      </c>
      <c r="H294" s="17" t="str">
        <f t="shared" si="17"/>
        <v>NITI</v>
      </c>
      <c r="I294" s="2"/>
      <c r="J294" s="3" t="s">
        <v>173</v>
      </c>
      <c r="K294" s="21" t="str">
        <f t="shared" si="18"/>
        <v>NITI</v>
      </c>
      <c r="L294" s="3" t="s">
        <v>173</v>
      </c>
      <c r="M294" s="20" t="str">
        <f t="shared" si="19"/>
        <v>NITI</v>
      </c>
      <c r="N294" s="8" t="str">
        <f t="shared" si="16"/>
        <v>NITI</v>
      </c>
      <c r="O294" s="2"/>
      <c r="P294" s="3">
        <v>104000</v>
      </c>
      <c r="Q294" s="3">
        <v>29200</v>
      </c>
      <c r="R294" s="3">
        <v>12.5</v>
      </c>
      <c r="S294" s="3">
        <v>1</v>
      </c>
      <c r="T294" s="3" t="s">
        <v>174</v>
      </c>
      <c r="U294" s="3" t="s">
        <v>173</v>
      </c>
      <c r="V294" s="2"/>
      <c r="W294" s="3" t="s">
        <v>173</v>
      </c>
      <c r="X294" s="2"/>
      <c r="Y294" s="3" t="s">
        <v>171</v>
      </c>
      <c r="Z294" s="3" t="s">
        <v>173</v>
      </c>
      <c r="AA294" s="3" t="s">
        <v>173</v>
      </c>
    </row>
    <row r="295" spans="1:27" ht="13.9" customHeight="1">
      <c r="A295" s="2" t="s">
        <v>780</v>
      </c>
      <c r="B295" s="2" t="s">
        <v>781</v>
      </c>
      <c r="C295" s="3" t="s">
        <v>170</v>
      </c>
      <c r="D295" s="3" t="s">
        <v>170</v>
      </c>
      <c r="E295" s="3" t="s">
        <v>170</v>
      </c>
      <c r="F295" s="3" t="s">
        <v>170</v>
      </c>
      <c r="G295" s="3">
        <v>0.94299999999999995</v>
      </c>
      <c r="H295" s="17">
        <f t="shared" si="17"/>
        <v>0.94</v>
      </c>
      <c r="I295" s="3" t="s">
        <v>181</v>
      </c>
      <c r="J295" s="3">
        <v>31.4</v>
      </c>
      <c r="K295" s="21">
        <f t="shared" si="18"/>
        <v>31</v>
      </c>
      <c r="L295" s="3">
        <v>32.6</v>
      </c>
      <c r="M295" s="20">
        <f t="shared" si="19"/>
        <v>33</v>
      </c>
      <c r="N295" s="8">
        <f t="shared" si="16"/>
        <v>35.106382978723403</v>
      </c>
      <c r="O295" s="3" t="s">
        <v>182</v>
      </c>
      <c r="P295" s="3">
        <v>1030000000</v>
      </c>
      <c r="Q295" s="3">
        <v>29000000</v>
      </c>
      <c r="R295" s="3">
        <v>12.5</v>
      </c>
      <c r="S295" s="3" t="s">
        <v>173</v>
      </c>
      <c r="T295" s="2"/>
      <c r="U295" s="3">
        <v>1.2999999999999999E-5</v>
      </c>
      <c r="V295" s="3" t="s">
        <v>199</v>
      </c>
      <c r="W295" s="3" t="s">
        <v>173</v>
      </c>
      <c r="X295" s="2"/>
      <c r="Y295" s="3" t="s">
        <v>171</v>
      </c>
      <c r="Z295" s="3">
        <v>0.94299999999999995</v>
      </c>
      <c r="AA295" s="3" t="s">
        <v>173</v>
      </c>
    </row>
    <row r="296" spans="1:27" ht="13.9" customHeight="1">
      <c r="A296" s="2" t="s">
        <v>782</v>
      </c>
      <c r="B296" s="2" t="s">
        <v>783</v>
      </c>
      <c r="C296" s="3" t="s">
        <v>171</v>
      </c>
      <c r="D296" s="3" t="s">
        <v>171</v>
      </c>
      <c r="E296" s="4" t="s">
        <v>178</v>
      </c>
      <c r="F296" s="4" t="s">
        <v>178</v>
      </c>
      <c r="G296" s="3" t="s">
        <v>173</v>
      </c>
      <c r="H296" s="17" t="str">
        <f t="shared" si="17"/>
        <v>NITI</v>
      </c>
      <c r="I296" s="2"/>
      <c r="J296" s="3" t="s">
        <v>173</v>
      </c>
      <c r="K296" s="21" t="str">
        <f t="shared" si="18"/>
        <v>NITI, NV</v>
      </c>
      <c r="L296" s="3" t="s">
        <v>173</v>
      </c>
      <c r="M296" s="20" t="str">
        <f t="shared" si="19"/>
        <v>NITI, NV</v>
      </c>
      <c r="N296" s="8" t="str">
        <f t="shared" si="16"/>
        <v>NITI, NV</v>
      </c>
      <c r="O296" s="2"/>
      <c r="P296" s="3">
        <v>1280</v>
      </c>
      <c r="Q296" s="3">
        <v>11300</v>
      </c>
      <c r="R296" s="3">
        <v>12.5</v>
      </c>
      <c r="S296" s="3" t="s">
        <v>173</v>
      </c>
      <c r="T296" s="2"/>
      <c r="U296" s="3" t="s">
        <v>173</v>
      </c>
      <c r="V296" s="2"/>
      <c r="W296" s="3" t="s">
        <v>173</v>
      </c>
      <c r="X296" s="2"/>
      <c r="Y296" s="3" t="s">
        <v>171</v>
      </c>
      <c r="Z296" s="3" t="s">
        <v>173</v>
      </c>
      <c r="AA296" s="3" t="s">
        <v>173</v>
      </c>
    </row>
    <row r="297" spans="1:27" ht="13.9" customHeight="1">
      <c r="A297" s="2" t="s">
        <v>784</v>
      </c>
      <c r="B297" s="2" t="s">
        <v>785</v>
      </c>
      <c r="C297" s="3" t="s">
        <v>171</v>
      </c>
      <c r="D297" s="3" t="s">
        <v>171</v>
      </c>
      <c r="E297" s="4" t="s">
        <v>178</v>
      </c>
      <c r="F297" s="4" t="s">
        <v>178</v>
      </c>
      <c r="G297" s="3" t="s">
        <v>173</v>
      </c>
      <c r="H297" s="17" t="str">
        <f t="shared" si="17"/>
        <v>NITI</v>
      </c>
      <c r="I297" s="2"/>
      <c r="J297" s="3" t="s">
        <v>173</v>
      </c>
      <c r="K297" s="21" t="str">
        <f t="shared" si="18"/>
        <v>NITI, NV</v>
      </c>
      <c r="L297" s="3" t="s">
        <v>173</v>
      </c>
      <c r="M297" s="20" t="str">
        <f t="shared" si="19"/>
        <v>NITI, NV</v>
      </c>
      <c r="N297" s="8" t="str">
        <f t="shared" si="16"/>
        <v>NITI, NV</v>
      </c>
      <c r="O297" s="2"/>
      <c r="P297" s="3">
        <v>0.6</v>
      </c>
      <c r="Q297" s="3">
        <v>34</v>
      </c>
      <c r="R297" s="3">
        <v>12.5</v>
      </c>
      <c r="S297" s="3" t="s">
        <v>173</v>
      </c>
      <c r="T297" s="2"/>
      <c r="U297" s="3" t="s">
        <v>173</v>
      </c>
      <c r="V297" s="2"/>
      <c r="W297" s="3" t="s">
        <v>173</v>
      </c>
      <c r="X297" s="2"/>
      <c r="Y297" s="3" t="s">
        <v>171</v>
      </c>
      <c r="Z297" s="3" t="s">
        <v>173</v>
      </c>
      <c r="AA297" s="3" t="s">
        <v>173</v>
      </c>
    </row>
    <row r="298" spans="1:27" ht="13.9" customHeight="1">
      <c r="A298" s="2" t="s">
        <v>786</v>
      </c>
      <c r="B298" s="2" t="s">
        <v>787</v>
      </c>
      <c r="C298" s="3" t="s">
        <v>171</v>
      </c>
      <c r="D298" s="3" t="s">
        <v>170</v>
      </c>
      <c r="E298" s="4" t="s">
        <v>178</v>
      </c>
      <c r="F298" s="4" t="s">
        <v>178</v>
      </c>
      <c r="G298" s="3">
        <v>8.76</v>
      </c>
      <c r="H298" s="17">
        <f t="shared" si="17"/>
        <v>8.8000000000000007</v>
      </c>
      <c r="I298" s="2"/>
      <c r="J298" s="3" t="s">
        <v>173</v>
      </c>
      <c r="K298" s="21" t="str">
        <f t="shared" si="18"/>
        <v>NV</v>
      </c>
      <c r="L298" s="3" t="s">
        <v>173</v>
      </c>
      <c r="M298" s="20" t="str">
        <f t="shared" si="19"/>
        <v>NV</v>
      </c>
      <c r="N298" s="8" t="str">
        <f t="shared" si="16"/>
        <v>NV</v>
      </c>
      <c r="O298" s="2"/>
      <c r="P298" s="3">
        <v>264</v>
      </c>
      <c r="Q298" s="3">
        <v>1.56</v>
      </c>
      <c r="R298" s="3">
        <v>12.5</v>
      </c>
      <c r="S298" s="3" t="s">
        <v>173</v>
      </c>
      <c r="T298" s="2"/>
      <c r="U298" s="3" t="s">
        <v>173</v>
      </c>
      <c r="V298" s="2"/>
      <c r="W298" s="3">
        <v>2E-3</v>
      </c>
      <c r="X298" s="3" t="s">
        <v>191</v>
      </c>
      <c r="Y298" s="3" t="s">
        <v>171</v>
      </c>
      <c r="Z298" s="3" t="s">
        <v>173</v>
      </c>
      <c r="AA298" s="3">
        <v>8.76</v>
      </c>
    </row>
    <row r="299" spans="1:27" ht="13.9" customHeight="1">
      <c r="A299" s="2" t="s">
        <v>788</v>
      </c>
      <c r="B299" s="2" t="s">
        <v>789</v>
      </c>
      <c r="C299" s="3" t="s">
        <v>171</v>
      </c>
      <c r="D299" s="3" t="s">
        <v>171</v>
      </c>
      <c r="E299" s="4" t="s">
        <v>178</v>
      </c>
      <c r="F299" s="4" t="s">
        <v>178</v>
      </c>
      <c r="G299" s="3" t="s">
        <v>173</v>
      </c>
      <c r="H299" s="17" t="str">
        <f t="shared" si="17"/>
        <v>NITI</v>
      </c>
      <c r="I299" s="2"/>
      <c r="J299" s="3" t="s">
        <v>173</v>
      </c>
      <c r="K299" s="21" t="str">
        <f t="shared" si="18"/>
        <v>NITI, NV</v>
      </c>
      <c r="L299" s="3" t="s">
        <v>173</v>
      </c>
      <c r="M299" s="20" t="str">
        <f t="shared" si="19"/>
        <v>NITI, NV</v>
      </c>
      <c r="N299" s="8" t="str">
        <f t="shared" si="16"/>
        <v>NITI, NV</v>
      </c>
      <c r="O299" s="2"/>
      <c r="P299" s="3">
        <v>411</v>
      </c>
      <c r="Q299" s="3">
        <v>62.5</v>
      </c>
      <c r="R299" s="3">
        <v>12.5</v>
      </c>
      <c r="S299" s="3">
        <v>1.8</v>
      </c>
      <c r="T299" s="3" t="s">
        <v>174</v>
      </c>
      <c r="U299" s="3" t="s">
        <v>173</v>
      </c>
      <c r="V299" s="2"/>
      <c r="W299" s="3" t="s">
        <v>173</v>
      </c>
      <c r="X299" s="2"/>
      <c r="Y299" s="3" t="s">
        <v>171</v>
      </c>
      <c r="Z299" s="3" t="s">
        <v>173</v>
      </c>
      <c r="AA299" s="3" t="s">
        <v>173</v>
      </c>
    </row>
    <row r="300" spans="1:27" ht="13.9" customHeight="1">
      <c r="A300" s="2" t="s">
        <v>790</v>
      </c>
      <c r="B300" s="2" t="s">
        <v>791</v>
      </c>
      <c r="C300" s="3" t="s">
        <v>171</v>
      </c>
      <c r="D300" s="3" t="s">
        <v>171</v>
      </c>
      <c r="E300" s="4" t="s">
        <v>178</v>
      </c>
      <c r="F300" s="4" t="s">
        <v>178</v>
      </c>
      <c r="G300" s="3" t="s">
        <v>173</v>
      </c>
      <c r="H300" s="17" t="str">
        <f t="shared" si="17"/>
        <v>NITI</v>
      </c>
      <c r="I300" s="2"/>
      <c r="J300" s="3" t="s">
        <v>173</v>
      </c>
      <c r="K300" s="21" t="str">
        <f t="shared" si="18"/>
        <v>NITI, NV</v>
      </c>
      <c r="L300" s="3" t="s">
        <v>173</v>
      </c>
      <c r="M300" s="20" t="str">
        <f t="shared" si="19"/>
        <v>NITI, NV</v>
      </c>
      <c r="N300" s="8" t="str">
        <f t="shared" si="16"/>
        <v>NITI, NV</v>
      </c>
      <c r="O300" s="2"/>
      <c r="P300" s="3">
        <v>8140</v>
      </c>
      <c r="Q300" s="3">
        <v>254</v>
      </c>
      <c r="R300" s="3">
        <v>12.5</v>
      </c>
      <c r="S300" s="3" t="s">
        <v>173</v>
      </c>
      <c r="T300" s="2"/>
      <c r="U300" s="3" t="s">
        <v>173</v>
      </c>
      <c r="V300" s="2"/>
      <c r="W300" s="3" t="s">
        <v>173</v>
      </c>
      <c r="X300" s="2"/>
      <c r="Y300" s="3" t="s">
        <v>171</v>
      </c>
      <c r="Z300" s="3" t="s">
        <v>173</v>
      </c>
      <c r="AA300" s="3" t="s">
        <v>173</v>
      </c>
    </row>
    <row r="301" spans="1:27" ht="13.9" customHeight="1">
      <c r="A301" s="2" t="s">
        <v>792</v>
      </c>
      <c r="B301" s="2" t="s">
        <v>793</v>
      </c>
      <c r="C301" s="3" t="s">
        <v>171</v>
      </c>
      <c r="D301" s="3" t="s">
        <v>171</v>
      </c>
      <c r="E301" s="4" t="s">
        <v>178</v>
      </c>
      <c r="F301" s="4" t="s">
        <v>178</v>
      </c>
      <c r="G301" s="3" t="s">
        <v>173</v>
      </c>
      <c r="H301" s="17" t="str">
        <f t="shared" si="17"/>
        <v>NITI</v>
      </c>
      <c r="I301" s="2"/>
      <c r="J301" s="3" t="s">
        <v>173</v>
      </c>
      <c r="K301" s="21" t="str">
        <f t="shared" si="18"/>
        <v>NITI, NV</v>
      </c>
      <c r="L301" s="3" t="s">
        <v>173</v>
      </c>
      <c r="M301" s="20" t="str">
        <f t="shared" si="19"/>
        <v>NITI, NV</v>
      </c>
      <c r="N301" s="8" t="str">
        <f t="shared" si="16"/>
        <v>NITI, NV</v>
      </c>
      <c r="O301" s="2"/>
      <c r="P301" s="3">
        <v>236</v>
      </c>
      <c r="Q301" s="3">
        <v>54.7</v>
      </c>
      <c r="R301" s="3">
        <v>12.5</v>
      </c>
      <c r="S301" s="3">
        <v>1.8</v>
      </c>
      <c r="T301" s="3" t="s">
        <v>174</v>
      </c>
      <c r="U301" s="3" t="s">
        <v>173</v>
      </c>
      <c r="V301" s="2"/>
      <c r="W301" s="3" t="s">
        <v>173</v>
      </c>
      <c r="X301" s="2"/>
      <c r="Y301" s="3" t="s">
        <v>171</v>
      </c>
      <c r="Z301" s="3" t="s">
        <v>173</v>
      </c>
      <c r="AA301" s="3" t="s">
        <v>173</v>
      </c>
    </row>
    <row r="302" spans="1:27" ht="13.9" customHeight="1">
      <c r="A302" s="2" t="s">
        <v>794</v>
      </c>
      <c r="B302" s="2" t="s">
        <v>795</v>
      </c>
      <c r="C302" s="3" t="s">
        <v>171</v>
      </c>
      <c r="D302" s="3" t="s">
        <v>171</v>
      </c>
      <c r="E302" s="4" t="s">
        <v>178</v>
      </c>
      <c r="F302" s="4" t="s">
        <v>178</v>
      </c>
      <c r="G302" s="3" t="s">
        <v>173</v>
      </c>
      <c r="H302" s="17" t="str">
        <f t="shared" si="17"/>
        <v>NITI</v>
      </c>
      <c r="I302" s="2"/>
      <c r="J302" s="3" t="s">
        <v>173</v>
      </c>
      <c r="K302" s="21" t="str">
        <f t="shared" si="18"/>
        <v>NITI, NV</v>
      </c>
      <c r="L302" s="3" t="s">
        <v>173</v>
      </c>
      <c r="M302" s="20" t="str">
        <f t="shared" si="19"/>
        <v>NITI, NV</v>
      </c>
      <c r="N302" s="8" t="str">
        <f t="shared" si="16"/>
        <v>NITI, NV</v>
      </c>
      <c r="O302" s="2"/>
      <c r="P302" s="3">
        <v>3860</v>
      </c>
      <c r="Q302" s="3">
        <v>9810</v>
      </c>
      <c r="R302" s="3">
        <v>12.5</v>
      </c>
      <c r="S302" s="3" t="s">
        <v>173</v>
      </c>
      <c r="T302" s="2"/>
      <c r="U302" s="3" t="s">
        <v>173</v>
      </c>
      <c r="V302" s="2"/>
      <c r="W302" s="3" t="s">
        <v>173</v>
      </c>
      <c r="X302" s="2"/>
      <c r="Y302" s="3" t="s">
        <v>171</v>
      </c>
      <c r="Z302" s="3" t="s">
        <v>173</v>
      </c>
      <c r="AA302" s="3" t="s">
        <v>173</v>
      </c>
    </row>
    <row r="303" spans="1:27" ht="13.9" customHeight="1">
      <c r="A303" s="2" t="s">
        <v>796</v>
      </c>
      <c r="B303" s="2" t="s">
        <v>232</v>
      </c>
      <c r="C303" s="3" t="s">
        <v>171</v>
      </c>
      <c r="D303" s="3" t="s">
        <v>171</v>
      </c>
      <c r="E303" s="4" t="s">
        <v>178</v>
      </c>
      <c r="F303" s="4" t="s">
        <v>178</v>
      </c>
      <c r="G303" s="3" t="s">
        <v>173</v>
      </c>
      <c r="H303" s="17" t="str">
        <f t="shared" si="17"/>
        <v>NITI</v>
      </c>
      <c r="I303" s="2"/>
      <c r="J303" s="3" t="s">
        <v>173</v>
      </c>
      <c r="K303" s="21" t="str">
        <f t="shared" si="18"/>
        <v>NITI, NV</v>
      </c>
      <c r="L303" s="3" t="s">
        <v>173</v>
      </c>
      <c r="M303" s="20" t="str">
        <f t="shared" si="19"/>
        <v>NITI, NV</v>
      </c>
      <c r="N303" s="8" t="str">
        <f t="shared" si="16"/>
        <v>NITI, NV</v>
      </c>
      <c r="O303" s="2"/>
      <c r="P303" s="3">
        <v>21100</v>
      </c>
      <c r="Q303" s="3">
        <v>4380</v>
      </c>
      <c r="R303" s="3">
        <v>12.5</v>
      </c>
      <c r="S303" s="3" t="s">
        <v>173</v>
      </c>
      <c r="T303" s="2"/>
      <c r="U303" s="3" t="s">
        <v>173</v>
      </c>
      <c r="V303" s="2"/>
      <c r="W303" s="3" t="s">
        <v>173</v>
      </c>
      <c r="X303" s="2"/>
      <c r="Y303" s="3" t="s">
        <v>171</v>
      </c>
      <c r="Z303" s="3" t="s">
        <v>173</v>
      </c>
      <c r="AA303" s="3" t="s">
        <v>173</v>
      </c>
    </row>
    <row r="304" spans="1:27" ht="13.9" customHeight="1">
      <c r="A304" s="2" t="s">
        <v>797</v>
      </c>
      <c r="B304" s="2" t="s">
        <v>798</v>
      </c>
      <c r="C304" s="3" t="s">
        <v>171</v>
      </c>
      <c r="D304" s="3" t="s">
        <v>170</v>
      </c>
      <c r="E304" s="4" t="s">
        <v>178</v>
      </c>
      <c r="F304" s="4" t="s">
        <v>178</v>
      </c>
      <c r="G304" s="3">
        <v>0.13800000000000001</v>
      </c>
      <c r="H304" s="17">
        <f t="shared" si="17"/>
        <v>0.14000000000000001</v>
      </c>
      <c r="I304" s="2"/>
      <c r="J304" s="3" t="s">
        <v>173</v>
      </c>
      <c r="K304" s="21" t="str">
        <f t="shared" si="18"/>
        <v>NV</v>
      </c>
      <c r="L304" s="3" t="s">
        <v>173</v>
      </c>
      <c r="M304" s="20" t="str">
        <f t="shared" si="19"/>
        <v>NV</v>
      </c>
      <c r="N304" s="8" t="str">
        <f t="shared" si="16"/>
        <v>NV</v>
      </c>
      <c r="O304" s="2"/>
      <c r="P304" s="3">
        <v>1440</v>
      </c>
      <c r="Q304" s="3">
        <v>90.4</v>
      </c>
      <c r="R304" s="3">
        <v>12.5</v>
      </c>
      <c r="S304" s="3">
        <v>1.5</v>
      </c>
      <c r="T304" s="3" t="s">
        <v>174</v>
      </c>
      <c r="U304" s="3">
        <v>8.8999999999999995E-5</v>
      </c>
      <c r="V304" s="3" t="s">
        <v>199</v>
      </c>
      <c r="W304" s="3" t="s">
        <v>173</v>
      </c>
      <c r="X304" s="2"/>
      <c r="Y304" s="3" t="s">
        <v>171</v>
      </c>
      <c r="Z304" s="3">
        <v>0.13800000000000001</v>
      </c>
      <c r="AA304" s="3" t="s">
        <v>173</v>
      </c>
    </row>
    <row r="305" spans="1:27" ht="13.9" customHeight="1">
      <c r="A305" s="2" t="s">
        <v>799</v>
      </c>
      <c r="B305" s="2" t="s">
        <v>800</v>
      </c>
      <c r="C305" s="3" t="s">
        <v>171</v>
      </c>
      <c r="D305" s="3" t="s">
        <v>171</v>
      </c>
      <c r="E305" s="4" t="s">
        <v>178</v>
      </c>
      <c r="F305" s="4" t="s">
        <v>178</v>
      </c>
      <c r="G305" s="3" t="s">
        <v>173</v>
      </c>
      <c r="H305" s="17" t="str">
        <f t="shared" si="17"/>
        <v>NITI</v>
      </c>
      <c r="I305" s="2"/>
      <c r="J305" s="3" t="s">
        <v>173</v>
      </c>
      <c r="K305" s="21" t="str">
        <f t="shared" si="18"/>
        <v>NITI, NV</v>
      </c>
      <c r="L305" s="3" t="s">
        <v>173</v>
      </c>
      <c r="M305" s="20" t="str">
        <f t="shared" si="19"/>
        <v>NITI, NV</v>
      </c>
      <c r="N305" s="8" t="str">
        <f t="shared" si="16"/>
        <v>NITI, NV</v>
      </c>
      <c r="O305" s="2"/>
      <c r="P305" s="3">
        <v>5550</v>
      </c>
      <c r="Q305" s="3">
        <v>1240</v>
      </c>
      <c r="R305" s="3">
        <v>12.5</v>
      </c>
      <c r="S305" s="3">
        <v>1.5</v>
      </c>
      <c r="T305" s="3" t="s">
        <v>174</v>
      </c>
      <c r="U305" s="3" t="s">
        <v>173</v>
      </c>
      <c r="V305" s="2"/>
      <c r="W305" s="3" t="s">
        <v>173</v>
      </c>
      <c r="X305" s="2"/>
      <c r="Y305" s="3" t="s">
        <v>171</v>
      </c>
      <c r="Z305" s="3" t="s">
        <v>173</v>
      </c>
      <c r="AA305" s="3" t="s">
        <v>173</v>
      </c>
    </row>
    <row r="306" spans="1:27" ht="13.9" customHeight="1">
      <c r="A306" s="2" t="s">
        <v>801</v>
      </c>
      <c r="B306" s="2" t="s">
        <v>802</v>
      </c>
      <c r="C306" s="3" t="s">
        <v>171</v>
      </c>
      <c r="D306" s="3" t="s">
        <v>171</v>
      </c>
      <c r="E306" s="4" t="s">
        <v>178</v>
      </c>
      <c r="F306" s="4" t="s">
        <v>178</v>
      </c>
      <c r="G306" s="3" t="s">
        <v>173</v>
      </c>
      <c r="H306" s="17" t="str">
        <f t="shared" si="17"/>
        <v>NITI</v>
      </c>
      <c r="I306" s="2"/>
      <c r="J306" s="3" t="s">
        <v>173</v>
      </c>
      <c r="K306" s="21" t="str">
        <f t="shared" si="18"/>
        <v>NITI, NV</v>
      </c>
      <c r="L306" s="3" t="s">
        <v>173</v>
      </c>
      <c r="M306" s="20" t="str">
        <f t="shared" si="19"/>
        <v>NITI, NV</v>
      </c>
      <c r="N306" s="8" t="str">
        <f t="shared" si="16"/>
        <v>NITI, NV</v>
      </c>
      <c r="O306" s="2"/>
      <c r="P306" s="3">
        <v>113</v>
      </c>
      <c r="Q306" s="3">
        <v>1.63</v>
      </c>
      <c r="R306" s="3">
        <v>12.5</v>
      </c>
      <c r="S306" s="3" t="s">
        <v>173</v>
      </c>
      <c r="T306" s="2"/>
      <c r="U306" s="3" t="s">
        <v>173</v>
      </c>
      <c r="V306" s="2"/>
      <c r="W306" s="3" t="s">
        <v>173</v>
      </c>
      <c r="X306" s="2"/>
      <c r="Y306" s="3" t="s">
        <v>171</v>
      </c>
      <c r="Z306" s="3" t="s">
        <v>173</v>
      </c>
      <c r="AA306" s="3" t="s">
        <v>173</v>
      </c>
    </row>
    <row r="307" spans="1:27" ht="13.9" customHeight="1">
      <c r="A307" s="2" t="s">
        <v>803</v>
      </c>
      <c r="B307" s="2" t="s">
        <v>804</v>
      </c>
      <c r="C307" s="3" t="s">
        <v>171</v>
      </c>
      <c r="D307" s="3" t="s">
        <v>171</v>
      </c>
      <c r="E307" s="4" t="s">
        <v>178</v>
      </c>
      <c r="F307" s="4" t="s">
        <v>178</v>
      </c>
      <c r="G307" s="3" t="s">
        <v>173</v>
      </c>
      <c r="H307" s="17" t="str">
        <f t="shared" si="17"/>
        <v>NITI</v>
      </c>
      <c r="I307" s="2"/>
      <c r="J307" s="3" t="s">
        <v>173</v>
      </c>
      <c r="K307" s="21" t="str">
        <f t="shared" si="18"/>
        <v>NITI, NV</v>
      </c>
      <c r="L307" s="3" t="s">
        <v>173</v>
      </c>
      <c r="M307" s="20" t="str">
        <f t="shared" si="19"/>
        <v>NITI, NV</v>
      </c>
      <c r="N307" s="8" t="str">
        <f t="shared" si="16"/>
        <v>NITI, NV</v>
      </c>
      <c r="O307" s="2"/>
      <c r="P307" s="3">
        <v>113</v>
      </c>
      <c r="Q307" s="3">
        <v>1.63</v>
      </c>
      <c r="R307" s="3">
        <v>12.5</v>
      </c>
      <c r="S307" s="3" t="s">
        <v>173</v>
      </c>
      <c r="T307" s="2"/>
      <c r="U307" s="3" t="s">
        <v>173</v>
      </c>
      <c r="V307" s="2"/>
      <c r="W307" s="3" t="s">
        <v>173</v>
      </c>
      <c r="X307" s="2"/>
      <c r="Y307" s="3" t="s">
        <v>171</v>
      </c>
      <c r="Z307" s="3" t="s">
        <v>173</v>
      </c>
      <c r="AA307" s="3" t="s">
        <v>173</v>
      </c>
    </row>
    <row r="308" spans="1:27" ht="13.9" customHeight="1">
      <c r="A308" s="2" t="s">
        <v>805</v>
      </c>
      <c r="B308" s="2" t="s">
        <v>806</v>
      </c>
      <c r="C308" s="3" t="s">
        <v>171</v>
      </c>
      <c r="D308" s="3" t="s">
        <v>171</v>
      </c>
      <c r="E308" s="4" t="s">
        <v>178</v>
      </c>
      <c r="F308" s="4" t="s">
        <v>178</v>
      </c>
      <c r="G308" s="3" t="s">
        <v>173</v>
      </c>
      <c r="H308" s="17" t="str">
        <f t="shared" si="17"/>
        <v>NITI</v>
      </c>
      <c r="I308" s="2"/>
      <c r="J308" s="3" t="s">
        <v>173</v>
      </c>
      <c r="K308" s="21" t="str">
        <f t="shared" si="18"/>
        <v>NITI, NV</v>
      </c>
      <c r="L308" s="3" t="s">
        <v>173</v>
      </c>
      <c r="M308" s="20" t="str">
        <f t="shared" si="19"/>
        <v>NITI, NV</v>
      </c>
      <c r="N308" s="8" t="str">
        <f t="shared" si="16"/>
        <v>NITI, NV</v>
      </c>
      <c r="O308" s="2"/>
      <c r="P308" s="3">
        <v>11700</v>
      </c>
      <c r="Q308" s="3">
        <v>1020</v>
      </c>
      <c r="R308" s="3">
        <v>12.5</v>
      </c>
      <c r="S308" s="3" t="s">
        <v>173</v>
      </c>
      <c r="T308" s="2"/>
      <c r="U308" s="3" t="s">
        <v>173</v>
      </c>
      <c r="V308" s="2"/>
      <c r="W308" s="3" t="s">
        <v>173</v>
      </c>
      <c r="X308" s="2"/>
      <c r="Y308" s="3" t="s">
        <v>171</v>
      </c>
      <c r="Z308" s="3" t="s">
        <v>173</v>
      </c>
      <c r="AA308" s="3" t="s">
        <v>173</v>
      </c>
    </row>
    <row r="309" spans="1:27" ht="13.9" customHeight="1">
      <c r="A309" s="2" t="s">
        <v>807</v>
      </c>
      <c r="B309" s="2" t="s">
        <v>808</v>
      </c>
      <c r="C309" s="3" t="s">
        <v>171</v>
      </c>
      <c r="D309" s="3" t="s">
        <v>171</v>
      </c>
      <c r="E309" s="4" t="s">
        <v>178</v>
      </c>
      <c r="F309" s="4" t="s">
        <v>178</v>
      </c>
      <c r="G309" s="3" t="s">
        <v>173</v>
      </c>
      <c r="H309" s="17" t="str">
        <f t="shared" si="17"/>
        <v>NITI</v>
      </c>
      <c r="I309" s="2"/>
      <c r="J309" s="3" t="s">
        <v>173</v>
      </c>
      <c r="K309" s="21" t="str">
        <f t="shared" si="18"/>
        <v>NITI, NV</v>
      </c>
      <c r="L309" s="3" t="s">
        <v>173</v>
      </c>
      <c r="M309" s="20" t="str">
        <f t="shared" si="19"/>
        <v>NITI, NV</v>
      </c>
      <c r="N309" s="8" t="str">
        <f t="shared" si="16"/>
        <v>NITI, NV</v>
      </c>
      <c r="O309" s="2"/>
      <c r="P309" s="3">
        <v>969</v>
      </c>
      <c r="Q309" s="3">
        <v>969</v>
      </c>
      <c r="R309" s="3">
        <v>12.5</v>
      </c>
      <c r="S309" s="3" t="s">
        <v>173</v>
      </c>
      <c r="T309" s="2"/>
      <c r="U309" s="3" t="s">
        <v>173</v>
      </c>
      <c r="V309" s="2"/>
      <c r="W309" s="3" t="s">
        <v>173</v>
      </c>
      <c r="X309" s="2"/>
      <c r="Y309" s="3" t="s">
        <v>171</v>
      </c>
      <c r="Z309" s="3" t="s">
        <v>173</v>
      </c>
      <c r="AA309" s="3" t="s">
        <v>173</v>
      </c>
    </row>
    <row r="310" spans="1:27" ht="13.9" customHeight="1">
      <c r="A310" s="2" t="s">
        <v>809</v>
      </c>
      <c r="B310" s="2" t="s">
        <v>810</v>
      </c>
      <c r="C310" s="3" t="s">
        <v>170</v>
      </c>
      <c r="D310" s="3" t="s">
        <v>170</v>
      </c>
      <c r="E310" s="3" t="s">
        <v>170</v>
      </c>
      <c r="F310" s="3" t="s">
        <v>170</v>
      </c>
      <c r="G310" s="3">
        <v>2.4500000000000002</v>
      </c>
      <c r="H310" s="17">
        <f t="shared" si="17"/>
        <v>2.5</v>
      </c>
      <c r="I310" s="3" t="s">
        <v>181</v>
      </c>
      <c r="J310" s="3">
        <v>81.8</v>
      </c>
      <c r="K310" s="21">
        <f t="shared" si="18"/>
        <v>82</v>
      </c>
      <c r="L310" s="3">
        <v>23700</v>
      </c>
      <c r="M310" s="20">
        <f t="shared" si="19"/>
        <v>24000</v>
      </c>
      <c r="N310" s="8">
        <f t="shared" si="16"/>
        <v>9600</v>
      </c>
      <c r="O310" s="3" t="s">
        <v>182</v>
      </c>
      <c r="P310" s="3">
        <v>180000000</v>
      </c>
      <c r="Q310" s="3">
        <v>103000000</v>
      </c>
      <c r="R310" s="3">
        <v>12.5</v>
      </c>
      <c r="S310" s="3">
        <v>2</v>
      </c>
      <c r="T310" s="3" t="s">
        <v>183</v>
      </c>
      <c r="U310" s="3">
        <v>5.0000000000000004E-6</v>
      </c>
      <c r="V310" s="3" t="s">
        <v>184</v>
      </c>
      <c r="W310" s="3">
        <v>0.03</v>
      </c>
      <c r="X310" s="3" t="s">
        <v>184</v>
      </c>
      <c r="Y310" s="3" t="s">
        <v>171</v>
      </c>
      <c r="Z310" s="3">
        <v>2.4500000000000002</v>
      </c>
      <c r="AA310" s="3">
        <v>131</v>
      </c>
    </row>
    <row r="311" spans="1:27" ht="13.9" customHeight="1">
      <c r="A311" s="2" t="s">
        <v>811</v>
      </c>
      <c r="B311" s="2" t="s">
        <v>812</v>
      </c>
      <c r="C311" s="3" t="s">
        <v>171</v>
      </c>
      <c r="D311" s="3" t="s">
        <v>171</v>
      </c>
      <c r="E311" s="4" t="s">
        <v>178</v>
      </c>
      <c r="F311" s="4" t="s">
        <v>178</v>
      </c>
      <c r="G311" s="3" t="s">
        <v>173</v>
      </c>
      <c r="H311" s="17" t="str">
        <f t="shared" si="17"/>
        <v>NITI</v>
      </c>
      <c r="I311" s="2"/>
      <c r="J311" s="3" t="s">
        <v>173</v>
      </c>
      <c r="K311" s="21" t="str">
        <f t="shared" si="18"/>
        <v>NITI, NV</v>
      </c>
      <c r="L311" s="3" t="s">
        <v>173</v>
      </c>
      <c r="M311" s="20" t="str">
        <f t="shared" si="19"/>
        <v>NITI, NV</v>
      </c>
      <c r="N311" s="8" t="str">
        <f t="shared" si="16"/>
        <v>NITI, NV</v>
      </c>
      <c r="O311" s="2"/>
      <c r="P311" s="3">
        <v>0.38600000000000001</v>
      </c>
      <c r="Q311" s="3">
        <v>0.38600000000000001</v>
      </c>
      <c r="R311" s="3">
        <v>12.5</v>
      </c>
      <c r="S311" s="3" t="s">
        <v>173</v>
      </c>
      <c r="T311" s="2"/>
      <c r="U311" s="3" t="s">
        <v>173</v>
      </c>
      <c r="V311" s="2"/>
      <c r="W311" s="3" t="s">
        <v>173</v>
      </c>
      <c r="X311" s="2"/>
      <c r="Y311" s="3" t="s">
        <v>171</v>
      </c>
      <c r="Z311" s="3" t="s">
        <v>173</v>
      </c>
      <c r="AA311" s="3" t="s">
        <v>173</v>
      </c>
    </row>
    <row r="312" spans="1:27" ht="13.9" customHeight="1">
      <c r="A312" s="2" t="s">
        <v>813</v>
      </c>
      <c r="B312" s="2" t="s">
        <v>814</v>
      </c>
      <c r="C312" s="3" t="s">
        <v>170</v>
      </c>
      <c r="D312" s="3" t="s">
        <v>170</v>
      </c>
      <c r="E312" s="3" t="s">
        <v>170</v>
      </c>
      <c r="F312" s="3" t="s">
        <v>170</v>
      </c>
      <c r="G312" s="3">
        <v>1.75</v>
      </c>
      <c r="H312" s="17">
        <f t="shared" si="17"/>
        <v>1.8</v>
      </c>
      <c r="I312" s="3" t="s">
        <v>194</v>
      </c>
      <c r="J312" s="3">
        <v>58.4</v>
      </c>
      <c r="K312" s="21">
        <f t="shared" si="18"/>
        <v>58</v>
      </c>
      <c r="L312" s="3">
        <v>455</v>
      </c>
      <c r="M312" s="20">
        <f t="shared" si="19"/>
        <v>460</v>
      </c>
      <c r="N312" s="8">
        <f t="shared" si="16"/>
        <v>255.55555555555554</v>
      </c>
      <c r="O312" s="3" t="s">
        <v>182</v>
      </c>
      <c r="P312" s="3">
        <v>206000</v>
      </c>
      <c r="Q312" s="3">
        <v>69300</v>
      </c>
      <c r="R312" s="3">
        <v>12.5</v>
      </c>
      <c r="S312" s="3">
        <v>0.8</v>
      </c>
      <c r="T312" s="3" t="s">
        <v>183</v>
      </c>
      <c r="U312" s="3" t="s">
        <v>173</v>
      </c>
      <c r="V312" s="2"/>
      <c r="W312" s="3">
        <v>4.0000000000000002E-4</v>
      </c>
      <c r="X312" s="3" t="s">
        <v>191</v>
      </c>
      <c r="Y312" s="3" t="s">
        <v>171</v>
      </c>
      <c r="Z312" s="3" t="s">
        <v>173</v>
      </c>
      <c r="AA312" s="3">
        <v>1.75</v>
      </c>
    </row>
    <row r="313" spans="1:27" ht="13.9" customHeight="1">
      <c r="A313" s="2" t="s">
        <v>815</v>
      </c>
      <c r="B313" s="2" t="s">
        <v>816</v>
      </c>
      <c r="C313" s="3" t="s">
        <v>171</v>
      </c>
      <c r="D313" s="3" t="s">
        <v>171</v>
      </c>
      <c r="E313" s="4" t="s">
        <v>178</v>
      </c>
      <c r="F313" s="4" t="s">
        <v>178</v>
      </c>
      <c r="G313" s="3" t="s">
        <v>173</v>
      </c>
      <c r="H313" s="17" t="str">
        <f t="shared" si="17"/>
        <v>NITI</v>
      </c>
      <c r="I313" s="2"/>
      <c r="J313" s="3" t="s">
        <v>173</v>
      </c>
      <c r="K313" s="21" t="str">
        <f t="shared" si="18"/>
        <v>NITI, NV</v>
      </c>
      <c r="L313" s="3" t="s">
        <v>173</v>
      </c>
      <c r="M313" s="20" t="str">
        <f t="shared" si="19"/>
        <v>NITI, NV</v>
      </c>
      <c r="N313" s="8" t="str">
        <f t="shared" si="16"/>
        <v>NITI, NV</v>
      </c>
      <c r="O313" s="2"/>
      <c r="P313" s="3">
        <v>180</v>
      </c>
      <c r="Q313" s="3">
        <v>875</v>
      </c>
      <c r="R313" s="3">
        <v>12.5</v>
      </c>
      <c r="S313" s="3" t="s">
        <v>173</v>
      </c>
      <c r="T313" s="2"/>
      <c r="U313" s="3" t="s">
        <v>173</v>
      </c>
      <c r="V313" s="2"/>
      <c r="W313" s="3" t="s">
        <v>173</v>
      </c>
      <c r="X313" s="2"/>
      <c r="Y313" s="3" t="s">
        <v>171</v>
      </c>
      <c r="Z313" s="3" t="s">
        <v>173</v>
      </c>
      <c r="AA313" s="3" t="s">
        <v>173</v>
      </c>
    </row>
    <row r="314" spans="1:27" ht="13.9" customHeight="1">
      <c r="A314" s="2" t="s">
        <v>817</v>
      </c>
      <c r="B314" s="2" t="s">
        <v>818</v>
      </c>
      <c r="C314" s="3" t="s">
        <v>171</v>
      </c>
      <c r="D314" s="3" t="s">
        <v>171</v>
      </c>
      <c r="E314" s="4" t="s">
        <v>178</v>
      </c>
      <c r="F314" s="4" t="s">
        <v>178</v>
      </c>
      <c r="G314" s="3" t="s">
        <v>173</v>
      </c>
      <c r="H314" s="17" t="str">
        <f t="shared" si="17"/>
        <v>NITI</v>
      </c>
      <c r="I314" s="2"/>
      <c r="J314" s="3" t="s">
        <v>173</v>
      </c>
      <c r="K314" s="21" t="str">
        <f t="shared" si="18"/>
        <v>NITI, NV</v>
      </c>
      <c r="L314" s="3" t="s">
        <v>173</v>
      </c>
      <c r="M314" s="20" t="str">
        <f t="shared" si="19"/>
        <v>NITI, NV</v>
      </c>
      <c r="N314" s="8" t="str">
        <f t="shared" si="16"/>
        <v>NITI, NV</v>
      </c>
      <c r="O314" s="2"/>
      <c r="P314" s="3">
        <v>6100</v>
      </c>
      <c r="Q314" s="3">
        <v>1600</v>
      </c>
      <c r="R314" s="3">
        <v>12.5</v>
      </c>
      <c r="S314" s="3">
        <v>0.7</v>
      </c>
      <c r="T314" s="3" t="s">
        <v>174</v>
      </c>
      <c r="U314" s="3" t="s">
        <v>173</v>
      </c>
      <c r="V314" s="2"/>
      <c r="W314" s="3" t="s">
        <v>173</v>
      </c>
      <c r="X314" s="2"/>
      <c r="Y314" s="3" t="s">
        <v>171</v>
      </c>
      <c r="Z314" s="3" t="s">
        <v>173</v>
      </c>
      <c r="AA314" s="3" t="s">
        <v>173</v>
      </c>
    </row>
    <row r="315" spans="1:27" ht="13.9" customHeight="1">
      <c r="A315" s="2" t="s">
        <v>819</v>
      </c>
      <c r="B315" s="2" t="s">
        <v>820</v>
      </c>
      <c r="C315" s="3" t="s">
        <v>171</v>
      </c>
      <c r="D315" s="3" t="s">
        <v>170</v>
      </c>
      <c r="E315" s="4" t="s">
        <v>178</v>
      </c>
      <c r="F315" s="4" t="s">
        <v>178</v>
      </c>
      <c r="G315" s="3">
        <v>5.57E-2</v>
      </c>
      <c r="H315" s="17">
        <f t="shared" si="17"/>
        <v>5.6000000000000001E-2</v>
      </c>
      <c r="I315" s="2"/>
      <c r="J315" s="3" t="s">
        <v>173</v>
      </c>
      <c r="K315" s="21" t="str">
        <f t="shared" si="18"/>
        <v>NV</v>
      </c>
      <c r="L315" s="3" t="s">
        <v>173</v>
      </c>
      <c r="M315" s="20" t="str">
        <f t="shared" si="19"/>
        <v>NV</v>
      </c>
      <c r="N315" s="8" t="str">
        <f t="shared" si="16"/>
        <v>NV</v>
      </c>
      <c r="O315" s="2"/>
      <c r="P315" s="3">
        <v>4320</v>
      </c>
      <c r="Q315" s="3">
        <v>1240</v>
      </c>
      <c r="R315" s="3">
        <v>12.5</v>
      </c>
      <c r="S315" s="3">
        <v>0.7</v>
      </c>
      <c r="T315" s="3" t="s">
        <v>174</v>
      </c>
      <c r="U315" s="3">
        <v>2.2000000000000001E-4</v>
      </c>
      <c r="V315" s="3" t="s">
        <v>184</v>
      </c>
      <c r="W315" s="3" t="s">
        <v>173</v>
      </c>
      <c r="X315" s="2"/>
      <c r="Y315" s="3" t="s">
        <v>171</v>
      </c>
      <c r="Z315" s="3">
        <v>5.57E-2</v>
      </c>
      <c r="AA315" s="3" t="s">
        <v>173</v>
      </c>
    </row>
    <row r="316" spans="1:27" ht="13.9" customHeight="1">
      <c r="A316" s="2" t="s">
        <v>821</v>
      </c>
      <c r="B316" s="2" t="s">
        <v>822</v>
      </c>
      <c r="C316" s="3" t="s">
        <v>228</v>
      </c>
      <c r="D316" s="3" t="s">
        <v>171</v>
      </c>
      <c r="E316" s="4" t="s">
        <v>178</v>
      </c>
      <c r="F316" s="4" t="s">
        <v>178</v>
      </c>
      <c r="G316" s="3" t="s">
        <v>173</v>
      </c>
      <c r="H316" s="17" t="str">
        <f t="shared" si="17"/>
        <v>NITI</v>
      </c>
      <c r="I316" s="2"/>
      <c r="J316" s="3" t="s">
        <v>173</v>
      </c>
      <c r="K316" s="21" t="str">
        <f t="shared" si="18"/>
        <v>NITI, NV</v>
      </c>
      <c r="L316" s="3" t="s">
        <v>173</v>
      </c>
      <c r="M316" s="20" t="str">
        <f t="shared" si="19"/>
        <v>NITI, NV</v>
      </c>
      <c r="N316" s="8" t="str">
        <f t="shared" si="16"/>
        <v>NITI, NV</v>
      </c>
      <c r="O316" s="2"/>
      <c r="P316" s="3" t="s">
        <v>173</v>
      </c>
      <c r="Q316" s="3" t="s">
        <v>173</v>
      </c>
      <c r="R316" s="3">
        <v>12.5</v>
      </c>
      <c r="S316" s="3" t="s">
        <v>173</v>
      </c>
      <c r="T316" s="2"/>
      <c r="U316" s="3" t="s">
        <v>173</v>
      </c>
      <c r="V316" s="2"/>
      <c r="W316" s="3" t="s">
        <v>173</v>
      </c>
      <c r="X316" s="2"/>
      <c r="Y316" s="3" t="s">
        <v>171</v>
      </c>
      <c r="Z316" s="3" t="s">
        <v>173</v>
      </c>
      <c r="AA316" s="3" t="s">
        <v>173</v>
      </c>
    </row>
    <row r="317" spans="1:27" ht="13.9" customHeight="1">
      <c r="A317" s="2" t="s">
        <v>823</v>
      </c>
      <c r="B317" s="2" t="s">
        <v>824</v>
      </c>
      <c r="C317" s="3" t="s">
        <v>171</v>
      </c>
      <c r="D317" s="3" t="s">
        <v>171</v>
      </c>
      <c r="E317" s="4" t="s">
        <v>178</v>
      </c>
      <c r="F317" s="4" t="s">
        <v>178</v>
      </c>
      <c r="G317" s="3" t="s">
        <v>173</v>
      </c>
      <c r="H317" s="17" t="str">
        <f t="shared" si="17"/>
        <v>NITI</v>
      </c>
      <c r="I317" s="2"/>
      <c r="J317" s="3" t="s">
        <v>173</v>
      </c>
      <c r="K317" s="21" t="str">
        <f t="shared" si="18"/>
        <v>NITI, NV</v>
      </c>
      <c r="L317" s="3" t="s">
        <v>173</v>
      </c>
      <c r="M317" s="20" t="str">
        <f t="shared" si="19"/>
        <v>NITI, NV</v>
      </c>
      <c r="N317" s="8" t="str">
        <f t="shared" si="16"/>
        <v>NITI, NV</v>
      </c>
      <c r="O317" s="2"/>
      <c r="P317" s="3">
        <v>9.9099999999999994E-2</v>
      </c>
      <c r="Q317" s="3">
        <v>407</v>
      </c>
      <c r="R317" s="3">
        <v>12.5</v>
      </c>
      <c r="S317" s="3" t="s">
        <v>173</v>
      </c>
      <c r="T317" s="2"/>
      <c r="U317" s="3" t="s">
        <v>173</v>
      </c>
      <c r="V317" s="2"/>
      <c r="W317" s="3" t="s">
        <v>173</v>
      </c>
      <c r="X317" s="2"/>
      <c r="Y317" s="3" t="s">
        <v>171</v>
      </c>
      <c r="Z317" s="3" t="s">
        <v>173</v>
      </c>
      <c r="AA317" s="3" t="s">
        <v>173</v>
      </c>
    </row>
    <row r="318" spans="1:27" ht="13.9" customHeight="1">
      <c r="A318" s="2" t="s">
        <v>825</v>
      </c>
      <c r="B318" s="2" t="s">
        <v>826</v>
      </c>
      <c r="C318" s="3" t="s">
        <v>171</v>
      </c>
      <c r="D318" s="3" t="s">
        <v>170</v>
      </c>
      <c r="E318" s="4" t="s">
        <v>178</v>
      </c>
      <c r="F318" s="4" t="s">
        <v>178</v>
      </c>
      <c r="G318" s="3">
        <v>5.8399999999999997E-3</v>
      </c>
      <c r="H318" s="17">
        <f t="shared" si="17"/>
        <v>5.7999999999999996E-3</v>
      </c>
      <c r="I318" s="2"/>
      <c r="J318" s="3" t="s">
        <v>173</v>
      </c>
      <c r="K318" s="21" t="str">
        <f t="shared" si="18"/>
        <v>NV</v>
      </c>
      <c r="L318" s="3" t="s">
        <v>173</v>
      </c>
      <c r="M318" s="20" t="str">
        <f t="shared" si="19"/>
        <v>NV</v>
      </c>
      <c r="N318" s="8" t="str">
        <f t="shared" si="16"/>
        <v>NV</v>
      </c>
      <c r="O318" s="2"/>
      <c r="P318" s="3">
        <v>6.42E-29</v>
      </c>
      <c r="Q318" s="3">
        <v>1.01E-28</v>
      </c>
      <c r="R318" s="3">
        <v>12.5</v>
      </c>
      <c r="S318" s="3" t="s">
        <v>173</v>
      </c>
      <c r="T318" s="2"/>
      <c r="U318" s="3">
        <v>2.0999999999999999E-3</v>
      </c>
      <c r="V318" s="3" t="s">
        <v>199</v>
      </c>
      <c r="W318" s="3" t="s">
        <v>173</v>
      </c>
      <c r="X318" s="2"/>
      <c r="Y318" s="3" t="s">
        <v>171</v>
      </c>
      <c r="Z318" s="3">
        <v>5.8399999999999997E-3</v>
      </c>
      <c r="AA318" s="3" t="s">
        <v>173</v>
      </c>
    </row>
    <row r="319" spans="1:27" ht="13.9" customHeight="1">
      <c r="A319" s="2" t="s">
        <v>827</v>
      </c>
      <c r="B319" s="2" t="s">
        <v>828</v>
      </c>
      <c r="C319" s="3" t="s">
        <v>171</v>
      </c>
      <c r="D319" s="3" t="s">
        <v>170</v>
      </c>
      <c r="E319" s="4" t="s">
        <v>178</v>
      </c>
      <c r="F319" s="4" t="s">
        <v>178</v>
      </c>
      <c r="G319" s="3">
        <v>5.8399999999999997E-3</v>
      </c>
      <c r="H319" s="17">
        <f t="shared" si="17"/>
        <v>5.7999999999999996E-3</v>
      </c>
      <c r="I319" s="2"/>
      <c r="J319" s="3" t="s">
        <v>173</v>
      </c>
      <c r="K319" s="21" t="str">
        <f t="shared" si="18"/>
        <v>NV</v>
      </c>
      <c r="L319" s="3" t="s">
        <v>173</v>
      </c>
      <c r="M319" s="20" t="str">
        <f t="shared" si="19"/>
        <v>NV</v>
      </c>
      <c r="N319" s="8" t="str">
        <f t="shared" si="16"/>
        <v>NV</v>
      </c>
      <c r="O319" s="2"/>
      <c r="P319" s="3">
        <v>4.7899999999999998E-31</v>
      </c>
      <c r="Q319" s="3">
        <v>5.0899999999999996E-40</v>
      </c>
      <c r="R319" s="3">
        <v>12.5</v>
      </c>
      <c r="S319" s="3" t="s">
        <v>173</v>
      </c>
      <c r="T319" s="2"/>
      <c r="U319" s="3">
        <v>2.0999999999999999E-3</v>
      </c>
      <c r="V319" s="3" t="s">
        <v>199</v>
      </c>
      <c r="W319" s="3" t="s">
        <v>173</v>
      </c>
      <c r="X319" s="2"/>
      <c r="Y319" s="3" t="s">
        <v>171</v>
      </c>
      <c r="Z319" s="3">
        <v>5.8399999999999997E-3</v>
      </c>
      <c r="AA319" s="3" t="s">
        <v>173</v>
      </c>
    </row>
    <row r="320" spans="1:27" ht="13.9" customHeight="1">
      <c r="A320" s="2" t="s">
        <v>829</v>
      </c>
      <c r="B320" s="2" t="s">
        <v>830</v>
      </c>
      <c r="C320" s="3" t="s">
        <v>171</v>
      </c>
      <c r="D320" s="3" t="s">
        <v>170</v>
      </c>
      <c r="E320" s="4" t="s">
        <v>178</v>
      </c>
      <c r="F320" s="4" t="s">
        <v>178</v>
      </c>
      <c r="G320" s="3">
        <v>6.45E-3</v>
      </c>
      <c r="H320" s="17">
        <f t="shared" si="17"/>
        <v>6.4999999999999997E-3</v>
      </c>
      <c r="I320" s="2"/>
      <c r="J320" s="3" t="s">
        <v>173</v>
      </c>
      <c r="K320" s="21" t="str">
        <f t="shared" si="18"/>
        <v>NV</v>
      </c>
      <c r="L320" s="3" t="s">
        <v>173</v>
      </c>
      <c r="M320" s="20" t="str">
        <f t="shared" si="19"/>
        <v>NV</v>
      </c>
      <c r="N320" s="8" t="str">
        <f t="shared" si="16"/>
        <v>NV</v>
      </c>
      <c r="O320" s="2"/>
      <c r="P320" s="3">
        <v>5.8500000000000003E-34</v>
      </c>
      <c r="Q320" s="3" t="s">
        <v>173</v>
      </c>
      <c r="R320" s="3">
        <v>12.5</v>
      </c>
      <c r="S320" s="3" t="s">
        <v>173</v>
      </c>
      <c r="T320" s="2"/>
      <c r="U320" s="3">
        <v>1.9E-3</v>
      </c>
      <c r="V320" s="3" t="s">
        <v>199</v>
      </c>
      <c r="W320" s="3" t="s">
        <v>173</v>
      </c>
      <c r="X320" s="2"/>
      <c r="Y320" s="3" t="s">
        <v>171</v>
      </c>
      <c r="Z320" s="3">
        <v>6.45E-3</v>
      </c>
      <c r="AA320" s="3" t="s">
        <v>173</v>
      </c>
    </row>
    <row r="321" spans="1:27" ht="13.9" customHeight="1">
      <c r="A321" s="2" t="s">
        <v>831</v>
      </c>
      <c r="B321" s="2" t="s">
        <v>832</v>
      </c>
      <c r="C321" s="3" t="s">
        <v>228</v>
      </c>
      <c r="D321" s="3" t="s">
        <v>171</v>
      </c>
      <c r="E321" s="4" t="s">
        <v>178</v>
      </c>
      <c r="F321" s="4" t="s">
        <v>178</v>
      </c>
      <c r="G321" s="3" t="s">
        <v>173</v>
      </c>
      <c r="H321" s="17" t="str">
        <f t="shared" si="17"/>
        <v>NITI</v>
      </c>
      <c r="I321" s="2"/>
      <c r="J321" s="3" t="s">
        <v>173</v>
      </c>
      <c r="K321" s="21" t="str">
        <f t="shared" si="18"/>
        <v>NITI, NV</v>
      </c>
      <c r="L321" s="3" t="s">
        <v>173</v>
      </c>
      <c r="M321" s="20" t="str">
        <f t="shared" si="19"/>
        <v>NITI, NV</v>
      </c>
      <c r="N321" s="8" t="str">
        <f t="shared" si="16"/>
        <v>NITI, NV</v>
      </c>
      <c r="O321" s="2"/>
      <c r="P321" s="3" t="s">
        <v>173</v>
      </c>
      <c r="Q321" s="3" t="s">
        <v>173</v>
      </c>
      <c r="R321" s="3">
        <v>12.5</v>
      </c>
      <c r="S321" s="3" t="s">
        <v>173</v>
      </c>
      <c r="T321" s="2"/>
      <c r="U321" s="3" t="s">
        <v>173</v>
      </c>
      <c r="V321" s="2"/>
      <c r="W321" s="3" t="s">
        <v>173</v>
      </c>
      <c r="X321" s="2"/>
      <c r="Y321" s="3" t="s">
        <v>171</v>
      </c>
      <c r="Z321" s="3" t="s">
        <v>173</v>
      </c>
      <c r="AA321" s="3" t="s">
        <v>173</v>
      </c>
    </row>
    <row r="322" spans="1:27" ht="13.9" customHeight="1">
      <c r="A322" s="2" t="s">
        <v>833</v>
      </c>
      <c r="B322" s="2" t="s">
        <v>834</v>
      </c>
      <c r="C322" s="3" t="s">
        <v>171</v>
      </c>
      <c r="D322" s="3" t="s">
        <v>171</v>
      </c>
      <c r="E322" s="4" t="s">
        <v>178</v>
      </c>
      <c r="F322" s="4" t="s">
        <v>178</v>
      </c>
      <c r="G322" s="3" t="s">
        <v>173</v>
      </c>
      <c r="H322" s="17" t="str">
        <f t="shared" si="17"/>
        <v>NITI</v>
      </c>
      <c r="I322" s="2"/>
      <c r="J322" s="3" t="s">
        <v>173</v>
      </c>
      <c r="K322" s="21" t="str">
        <f t="shared" si="18"/>
        <v>NITI, NV</v>
      </c>
      <c r="L322" s="3" t="s">
        <v>173</v>
      </c>
      <c r="M322" s="20" t="str">
        <f t="shared" si="19"/>
        <v>NITI, NV</v>
      </c>
      <c r="N322" s="8" t="str">
        <f t="shared" si="16"/>
        <v>NITI, NV</v>
      </c>
      <c r="O322" s="2"/>
      <c r="P322" s="3">
        <v>1440</v>
      </c>
      <c r="Q322" s="3">
        <v>1440</v>
      </c>
      <c r="R322" s="3">
        <v>12.5</v>
      </c>
      <c r="S322" s="3" t="s">
        <v>173</v>
      </c>
      <c r="T322" s="2"/>
      <c r="U322" s="3" t="s">
        <v>173</v>
      </c>
      <c r="V322" s="2"/>
      <c r="W322" s="3" t="s">
        <v>173</v>
      </c>
      <c r="X322" s="2"/>
      <c r="Y322" s="3" t="s">
        <v>171</v>
      </c>
      <c r="Z322" s="3" t="s">
        <v>173</v>
      </c>
      <c r="AA322" s="3" t="s">
        <v>173</v>
      </c>
    </row>
    <row r="323" spans="1:27" ht="13.9" customHeight="1">
      <c r="A323" s="2" t="s">
        <v>835</v>
      </c>
      <c r="B323" s="2" t="s">
        <v>836</v>
      </c>
      <c r="C323" s="3" t="s">
        <v>170</v>
      </c>
      <c r="D323" s="3" t="s">
        <v>171</v>
      </c>
      <c r="E323" s="4" t="s">
        <v>172</v>
      </c>
      <c r="F323" s="4" t="s">
        <v>172</v>
      </c>
      <c r="G323" s="3" t="s">
        <v>173</v>
      </c>
      <c r="H323" s="17" t="str">
        <f t="shared" si="17"/>
        <v>NITI</v>
      </c>
      <c r="I323" s="2"/>
      <c r="J323" s="3" t="s">
        <v>173</v>
      </c>
      <c r="K323" s="21" t="str">
        <f t="shared" si="18"/>
        <v>NITI</v>
      </c>
      <c r="L323" s="3" t="s">
        <v>173</v>
      </c>
      <c r="M323" s="20" t="str">
        <f t="shared" si="19"/>
        <v>NITI</v>
      </c>
      <c r="N323" s="8" t="str">
        <f t="shared" si="16"/>
        <v>NITI</v>
      </c>
      <c r="O323" s="2"/>
      <c r="P323" s="3">
        <v>514000</v>
      </c>
      <c r="Q323" s="3">
        <v>2040000</v>
      </c>
      <c r="R323" s="3">
        <v>12.5</v>
      </c>
      <c r="S323" s="3" t="s">
        <v>173</v>
      </c>
      <c r="T323" s="2"/>
      <c r="U323" s="3" t="s">
        <v>173</v>
      </c>
      <c r="V323" s="2"/>
      <c r="W323" s="3" t="s">
        <v>173</v>
      </c>
      <c r="X323" s="2"/>
      <c r="Y323" s="3" t="s">
        <v>171</v>
      </c>
      <c r="Z323" s="3" t="s">
        <v>173</v>
      </c>
      <c r="AA323" s="3" t="s">
        <v>173</v>
      </c>
    </row>
    <row r="324" spans="1:27" ht="13.9" customHeight="1">
      <c r="A324" s="2" t="s">
        <v>837</v>
      </c>
      <c r="B324" s="2" t="s">
        <v>838</v>
      </c>
      <c r="C324" s="3" t="s">
        <v>171</v>
      </c>
      <c r="D324" s="3" t="s">
        <v>171</v>
      </c>
      <c r="E324" s="4" t="s">
        <v>178</v>
      </c>
      <c r="F324" s="4" t="s">
        <v>178</v>
      </c>
      <c r="G324" s="3" t="s">
        <v>173</v>
      </c>
      <c r="H324" s="17" t="str">
        <f t="shared" si="17"/>
        <v>NITI</v>
      </c>
      <c r="I324" s="2"/>
      <c r="J324" s="3" t="s">
        <v>173</v>
      </c>
      <c r="K324" s="21" t="str">
        <f t="shared" si="18"/>
        <v>NITI, NV</v>
      </c>
      <c r="L324" s="3" t="s">
        <v>173</v>
      </c>
      <c r="M324" s="20" t="str">
        <f t="shared" si="19"/>
        <v>NITI, NV</v>
      </c>
      <c r="N324" s="8" t="str">
        <f t="shared" si="16"/>
        <v>NITI, NV</v>
      </c>
      <c r="O324" s="2"/>
      <c r="P324" s="3">
        <v>0.86499999999999999</v>
      </c>
      <c r="Q324" s="3">
        <v>0.86499999999999999</v>
      </c>
      <c r="R324" s="3">
        <v>12.5</v>
      </c>
      <c r="S324" s="3" t="s">
        <v>173</v>
      </c>
      <c r="T324" s="2"/>
      <c r="U324" s="3" t="s">
        <v>173</v>
      </c>
      <c r="V324" s="2"/>
      <c r="W324" s="3" t="s">
        <v>173</v>
      </c>
      <c r="X324" s="2"/>
      <c r="Y324" s="3" t="s">
        <v>171</v>
      </c>
      <c r="Z324" s="3" t="s">
        <v>173</v>
      </c>
      <c r="AA324" s="3" t="s">
        <v>173</v>
      </c>
    </row>
    <row r="325" spans="1:27" ht="13.9" customHeight="1">
      <c r="A325" s="2" t="s">
        <v>839</v>
      </c>
      <c r="B325" s="2" t="s">
        <v>840</v>
      </c>
      <c r="C325" s="3" t="s">
        <v>171</v>
      </c>
      <c r="D325" s="3" t="s">
        <v>171</v>
      </c>
      <c r="E325" s="4" t="s">
        <v>178</v>
      </c>
      <c r="F325" s="4" t="s">
        <v>178</v>
      </c>
      <c r="G325" s="3" t="s">
        <v>173</v>
      </c>
      <c r="H325" s="17" t="str">
        <f t="shared" si="17"/>
        <v>NITI</v>
      </c>
      <c r="I325" s="2"/>
      <c r="J325" s="3" t="s">
        <v>173</v>
      </c>
      <c r="K325" s="21" t="str">
        <f t="shared" si="18"/>
        <v>NITI, NV</v>
      </c>
      <c r="L325" s="3" t="s">
        <v>173</v>
      </c>
      <c r="M325" s="20" t="str">
        <f t="shared" si="19"/>
        <v>NITI, NV</v>
      </c>
      <c r="N325" s="8" t="str">
        <f t="shared" ref="N325:N388" si="20">IF(ISNUMBER(M325)=TRUE, M325/H325, M325)</f>
        <v>NITI, NV</v>
      </c>
      <c r="O325" s="2"/>
      <c r="P325" s="3">
        <v>2.3199999999999998</v>
      </c>
      <c r="Q325" s="3">
        <v>2.3199999999999998</v>
      </c>
      <c r="R325" s="3">
        <v>12.5</v>
      </c>
      <c r="S325" s="3" t="s">
        <v>173</v>
      </c>
      <c r="T325" s="2"/>
      <c r="U325" s="3" t="s">
        <v>173</v>
      </c>
      <c r="V325" s="2"/>
      <c r="W325" s="3" t="s">
        <v>173</v>
      </c>
      <c r="X325" s="2"/>
      <c r="Y325" s="3" t="s">
        <v>171</v>
      </c>
      <c r="Z325" s="3" t="s">
        <v>173</v>
      </c>
      <c r="AA325" s="3" t="s">
        <v>173</v>
      </c>
    </row>
    <row r="326" spans="1:27" ht="13.9" customHeight="1">
      <c r="A326" s="2" t="s">
        <v>841</v>
      </c>
      <c r="B326" s="2" t="s">
        <v>842</v>
      </c>
      <c r="C326" s="3" t="s">
        <v>170</v>
      </c>
      <c r="D326" s="3" t="s">
        <v>171</v>
      </c>
      <c r="E326" s="4" t="s">
        <v>172</v>
      </c>
      <c r="F326" s="4" t="s">
        <v>172</v>
      </c>
      <c r="G326" s="3" t="s">
        <v>173</v>
      </c>
      <c r="H326" s="17" t="str">
        <f t="shared" ref="H326:H389" si="21">IF(ISNUMBER(G326),ROUND(G326,2-(1+INT(LOG10(G326)))),"NITI")</f>
        <v>NITI</v>
      </c>
      <c r="I326" s="2"/>
      <c r="J326" s="3" t="s">
        <v>173</v>
      </c>
      <c r="K326" s="21" t="str">
        <f t="shared" ref="K326:K389" si="22">IF(ISNUMBER(J326),ROUND(J326,2-(1+INT(LOG10(J326)))),IF(AND(NOT($C326="Yes"),$D326="No"), "NITI, NV",IF(AND($C326="Yes",$D326="No"),"NITI","NV")))</f>
        <v>NITI</v>
      </c>
      <c r="L326" s="3" t="s">
        <v>173</v>
      </c>
      <c r="M326" s="20" t="str">
        <f t="shared" ref="M326:M389" si="23">IF(ISNUMBER(L326),ROUND(L326,2-(1+INT(LOG10(L326)))),IF(AND(NOT($C326="Yes"),$D326="No"), "NITI, NV",IF(AND($C326="Yes",$D326="No"),"NITI","NV")))</f>
        <v>NITI</v>
      </c>
      <c r="N326" s="8" t="str">
        <f t="shared" si="20"/>
        <v>NITI</v>
      </c>
      <c r="O326" s="2"/>
      <c r="P326" s="3">
        <v>244000</v>
      </c>
      <c r="Q326" s="3">
        <v>244000</v>
      </c>
      <c r="R326" s="3">
        <v>12.5</v>
      </c>
      <c r="S326" s="3" t="s">
        <v>173</v>
      </c>
      <c r="T326" s="2"/>
      <c r="U326" s="3" t="s">
        <v>173</v>
      </c>
      <c r="V326" s="2"/>
      <c r="W326" s="3" t="s">
        <v>173</v>
      </c>
      <c r="X326" s="2"/>
      <c r="Y326" s="3" t="s">
        <v>171</v>
      </c>
      <c r="Z326" s="3" t="s">
        <v>173</v>
      </c>
      <c r="AA326" s="3" t="s">
        <v>173</v>
      </c>
    </row>
    <row r="327" spans="1:27" ht="13.9" customHeight="1">
      <c r="A327" s="2" t="s">
        <v>843</v>
      </c>
      <c r="B327" s="2" t="s">
        <v>844</v>
      </c>
      <c r="C327" s="3" t="s">
        <v>170</v>
      </c>
      <c r="D327" s="3" t="s">
        <v>171</v>
      </c>
      <c r="E327" s="4" t="s">
        <v>172</v>
      </c>
      <c r="F327" s="4" t="s">
        <v>172</v>
      </c>
      <c r="G327" s="3" t="s">
        <v>173</v>
      </c>
      <c r="H327" s="17" t="str">
        <f t="shared" si="21"/>
        <v>NITI</v>
      </c>
      <c r="I327" s="2"/>
      <c r="J327" s="3" t="s">
        <v>173</v>
      </c>
      <c r="K327" s="21" t="str">
        <f t="shared" si="22"/>
        <v>NITI</v>
      </c>
      <c r="L327" s="3" t="s">
        <v>173</v>
      </c>
      <c r="M327" s="20" t="str">
        <f t="shared" si="23"/>
        <v>NITI</v>
      </c>
      <c r="N327" s="8" t="str">
        <f t="shared" si="20"/>
        <v>NITI</v>
      </c>
      <c r="O327" s="2"/>
      <c r="P327" s="3">
        <v>3.79</v>
      </c>
      <c r="Q327" s="3">
        <v>864</v>
      </c>
      <c r="R327" s="3">
        <v>12.5</v>
      </c>
      <c r="S327" s="3" t="s">
        <v>173</v>
      </c>
      <c r="T327" s="2"/>
      <c r="U327" s="3" t="s">
        <v>173</v>
      </c>
      <c r="V327" s="2"/>
      <c r="W327" s="3" t="s">
        <v>173</v>
      </c>
      <c r="X327" s="2"/>
      <c r="Y327" s="3" t="s">
        <v>171</v>
      </c>
      <c r="Z327" s="3" t="s">
        <v>173</v>
      </c>
      <c r="AA327" s="3" t="s">
        <v>173</v>
      </c>
    </row>
    <row r="328" spans="1:27" ht="13.9" customHeight="1">
      <c r="A328" s="2" t="s">
        <v>845</v>
      </c>
      <c r="B328" s="2" t="s">
        <v>846</v>
      </c>
      <c r="C328" s="3" t="s">
        <v>171</v>
      </c>
      <c r="D328" s="3" t="s">
        <v>171</v>
      </c>
      <c r="E328" s="4" t="s">
        <v>178</v>
      </c>
      <c r="F328" s="4" t="s">
        <v>178</v>
      </c>
      <c r="G328" s="3" t="s">
        <v>173</v>
      </c>
      <c r="H328" s="17" t="str">
        <f t="shared" si="21"/>
        <v>NITI</v>
      </c>
      <c r="I328" s="2"/>
      <c r="J328" s="3" t="s">
        <v>173</v>
      </c>
      <c r="K328" s="21" t="str">
        <f t="shared" si="22"/>
        <v>NITI, NV</v>
      </c>
      <c r="L328" s="3" t="s">
        <v>173</v>
      </c>
      <c r="M328" s="20" t="str">
        <f t="shared" si="23"/>
        <v>NITI, NV</v>
      </c>
      <c r="N328" s="8" t="str">
        <f t="shared" si="20"/>
        <v>NITI, NV</v>
      </c>
      <c r="O328" s="2"/>
      <c r="P328" s="3">
        <v>6.37</v>
      </c>
      <c r="Q328" s="3">
        <v>6.38</v>
      </c>
      <c r="R328" s="3">
        <v>12.5</v>
      </c>
      <c r="S328" s="3" t="s">
        <v>173</v>
      </c>
      <c r="T328" s="2"/>
      <c r="U328" s="3" t="s">
        <v>173</v>
      </c>
      <c r="V328" s="2"/>
      <c r="W328" s="3" t="s">
        <v>173</v>
      </c>
      <c r="X328" s="2"/>
      <c r="Y328" s="3" t="s">
        <v>171</v>
      </c>
      <c r="Z328" s="3" t="s">
        <v>173</v>
      </c>
      <c r="AA328" s="3" t="s">
        <v>173</v>
      </c>
    </row>
    <row r="329" spans="1:27" ht="13.9" customHeight="1">
      <c r="A329" s="2" t="s">
        <v>847</v>
      </c>
      <c r="B329" s="2" t="s">
        <v>848</v>
      </c>
      <c r="C329" s="3" t="s">
        <v>171</v>
      </c>
      <c r="D329" s="3" t="s">
        <v>171</v>
      </c>
      <c r="E329" s="4" t="s">
        <v>178</v>
      </c>
      <c r="F329" s="4" t="s">
        <v>178</v>
      </c>
      <c r="G329" s="3" t="s">
        <v>173</v>
      </c>
      <c r="H329" s="17" t="str">
        <f t="shared" si="21"/>
        <v>NITI</v>
      </c>
      <c r="I329" s="2"/>
      <c r="J329" s="3" t="s">
        <v>173</v>
      </c>
      <c r="K329" s="21" t="str">
        <f t="shared" si="22"/>
        <v>NITI, NV</v>
      </c>
      <c r="L329" s="3" t="s">
        <v>173</v>
      </c>
      <c r="M329" s="20" t="str">
        <f t="shared" si="23"/>
        <v>NITI, NV</v>
      </c>
      <c r="N329" s="8" t="str">
        <f t="shared" si="20"/>
        <v>NITI, NV</v>
      </c>
      <c r="O329" s="2"/>
      <c r="P329" s="3">
        <v>1.57E-3</v>
      </c>
      <c r="Q329" s="3">
        <v>1.57E-3</v>
      </c>
      <c r="R329" s="3">
        <v>12.5</v>
      </c>
      <c r="S329" s="3" t="s">
        <v>173</v>
      </c>
      <c r="T329" s="2"/>
      <c r="U329" s="3" t="s">
        <v>173</v>
      </c>
      <c r="V329" s="2"/>
      <c r="W329" s="3" t="s">
        <v>173</v>
      </c>
      <c r="X329" s="2"/>
      <c r="Y329" s="3" t="s">
        <v>171</v>
      </c>
      <c r="Z329" s="3" t="s">
        <v>173</v>
      </c>
      <c r="AA329" s="3" t="s">
        <v>173</v>
      </c>
    </row>
    <row r="330" spans="1:27" ht="13.9" customHeight="1">
      <c r="A330" s="2" t="s">
        <v>849</v>
      </c>
      <c r="B330" s="2" t="s">
        <v>850</v>
      </c>
      <c r="C330" s="3" t="s">
        <v>171</v>
      </c>
      <c r="D330" s="3" t="s">
        <v>171</v>
      </c>
      <c r="E330" s="4" t="s">
        <v>178</v>
      </c>
      <c r="F330" s="4" t="s">
        <v>178</v>
      </c>
      <c r="G330" s="3" t="s">
        <v>173</v>
      </c>
      <c r="H330" s="17" t="str">
        <f t="shared" si="21"/>
        <v>NITI</v>
      </c>
      <c r="I330" s="2"/>
      <c r="J330" s="3" t="s">
        <v>173</v>
      </c>
      <c r="K330" s="21" t="str">
        <f t="shared" si="22"/>
        <v>NITI, NV</v>
      </c>
      <c r="L330" s="3" t="s">
        <v>173</v>
      </c>
      <c r="M330" s="20" t="str">
        <f t="shared" si="23"/>
        <v>NITI, NV</v>
      </c>
      <c r="N330" s="8" t="str">
        <f t="shared" si="20"/>
        <v>NITI, NV</v>
      </c>
      <c r="O330" s="2"/>
      <c r="P330" s="3">
        <v>61.5</v>
      </c>
      <c r="Q330" s="3">
        <v>65</v>
      </c>
      <c r="R330" s="3">
        <v>12.5</v>
      </c>
      <c r="S330" s="3" t="s">
        <v>173</v>
      </c>
      <c r="T330" s="2"/>
      <c r="U330" s="3" t="s">
        <v>173</v>
      </c>
      <c r="V330" s="2"/>
      <c r="W330" s="3" t="s">
        <v>173</v>
      </c>
      <c r="X330" s="2"/>
      <c r="Y330" s="3" t="s">
        <v>171</v>
      </c>
      <c r="Z330" s="3" t="s">
        <v>173</v>
      </c>
      <c r="AA330" s="3" t="s">
        <v>173</v>
      </c>
    </row>
    <row r="331" spans="1:27" ht="13.9" customHeight="1">
      <c r="A331" s="2" t="s">
        <v>851</v>
      </c>
      <c r="B331" s="2" t="s">
        <v>852</v>
      </c>
      <c r="C331" s="3" t="s">
        <v>170</v>
      </c>
      <c r="D331" s="3" t="s">
        <v>170</v>
      </c>
      <c r="E331" s="3" t="s">
        <v>170</v>
      </c>
      <c r="F331" s="3" t="s">
        <v>170</v>
      </c>
      <c r="G331" s="3">
        <v>4.38</v>
      </c>
      <c r="H331" s="17">
        <f t="shared" si="21"/>
        <v>4.4000000000000004</v>
      </c>
      <c r="I331" s="3" t="s">
        <v>194</v>
      </c>
      <c r="J331" s="3">
        <v>146</v>
      </c>
      <c r="K331" s="21">
        <f t="shared" si="22"/>
        <v>150</v>
      </c>
      <c r="L331" s="3">
        <v>3380</v>
      </c>
      <c r="M331" s="20">
        <f t="shared" si="23"/>
        <v>3400</v>
      </c>
      <c r="N331" s="8">
        <f t="shared" si="20"/>
        <v>772.72727272727263</v>
      </c>
      <c r="O331" s="3" t="s">
        <v>182</v>
      </c>
      <c r="P331" s="3">
        <v>81800000</v>
      </c>
      <c r="Q331" s="3">
        <v>85400000</v>
      </c>
      <c r="R331" s="3">
        <v>12.5</v>
      </c>
      <c r="S331" s="3">
        <v>3.8</v>
      </c>
      <c r="T331" s="3" t="s">
        <v>174</v>
      </c>
      <c r="U331" s="3">
        <v>1.1999999999999999E-6</v>
      </c>
      <c r="V331" s="3" t="s">
        <v>184</v>
      </c>
      <c r="W331" s="3">
        <v>1E-3</v>
      </c>
      <c r="X331" s="3" t="s">
        <v>184</v>
      </c>
      <c r="Y331" s="3" t="s">
        <v>171</v>
      </c>
      <c r="Z331" s="3">
        <v>10.199999999999999</v>
      </c>
      <c r="AA331" s="3">
        <v>4.38</v>
      </c>
    </row>
    <row r="332" spans="1:27" ht="13.9" customHeight="1">
      <c r="A332" s="2" t="s">
        <v>853</v>
      </c>
      <c r="B332" s="2" t="s">
        <v>854</v>
      </c>
      <c r="C332" s="3" t="s">
        <v>170</v>
      </c>
      <c r="D332" s="3" t="s">
        <v>170</v>
      </c>
      <c r="E332" s="3" t="s">
        <v>170</v>
      </c>
      <c r="F332" s="3" t="s">
        <v>170</v>
      </c>
      <c r="G332" s="3">
        <v>87.6</v>
      </c>
      <c r="H332" s="17">
        <f t="shared" si="21"/>
        <v>88</v>
      </c>
      <c r="I332" s="3" t="s">
        <v>194</v>
      </c>
      <c r="J332" s="3">
        <v>2920</v>
      </c>
      <c r="K332" s="21">
        <f t="shared" si="22"/>
        <v>2900</v>
      </c>
      <c r="L332" s="3">
        <v>20400</v>
      </c>
      <c r="M332" s="20">
        <f t="shared" si="23"/>
        <v>20000</v>
      </c>
      <c r="N332" s="8">
        <f t="shared" si="20"/>
        <v>227.27272727272728</v>
      </c>
      <c r="O332" s="3" t="s">
        <v>182</v>
      </c>
      <c r="P332" s="3">
        <v>698000000</v>
      </c>
      <c r="Q332" s="3">
        <v>408000000</v>
      </c>
      <c r="R332" s="3">
        <v>12.5</v>
      </c>
      <c r="S332" s="3">
        <v>1.7</v>
      </c>
      <c r="T332" s="3" t="s">
        <v>183</v>
      </c>
      <c r="U332" s="3" t="s">
        <v>173</v>
      </c>
      <c r="V332" s="2"/>
      <c r="W332" s="3">
        <v>0.02</v>
      </c>
      <c r="X332" s="3" t="s">
        <v>184</v>
      </c>
      <c r="Y332" s="3" t="s">
        <v>171</v>
      </c>
      <c r="Z332" s="3" t="s">
        <v>173</v>
      </c>
      <c r="AA332" s="3">
        <v>87.6</v>
      </c>
    </row>
    <row r="333" spans="1:27" ht="13.9" customHeight="1">
      <c r="A333" s="2" t="s">
        <v>855</v>
      </c>
      <c r="B333" s="2" t="s">
        <v>856</v>
      </c>
      <c r="C333" s="3" t="s">
        <v>171</v>
      </c>
      <c r="D333" s="3" t="s">
        <v>171</v>
      </c>
      <c r="E333" s="4" t="s">
        <v>178</v>
      </c>
      <c r="F333" s="4" t="s">
        <v>178</v>
      </c>
      <c r="G333" s="3" t="s">
        <v>173</v>
      </c>
      <c r="H333" s="17" t="str">
        <f t="shared" si="21"/>
        <v>NITI</v>
      </c>
      <c r="I333" s="2"/>
      <c r="J333" s="3" t="s">
        <v>173</v>
      </c>
      <c r="K333" s="21" t="str">
        <f t="shared" si="22"/>
        <v>NITI, NV</v>
      </c>
      <c r="L333" s="3" t="s">
        <v>173</v>
      </c>
      <c r="M333" s="20" t="str">
        <f t="shared" si="23"/>
        <v>NITI, NV</v>
      </c>
      <c r="N333" s="8" t="str">
        <f t="shared" si="20"/>
        <v>NITI, NV</v>
      </c>
      <c r="O333" s="2"/>
      <c r="P333" s="3">
        <v>1620000</v>
      </c>
      <c r="Q333" s="3">
        <v>245</v>
      </c>
      <c r="R333" s="3">
        <v>12.5</v>
      </c>
      <c r="S333" s="3">
        <v>1.38</v>
      </c>
      <c r="T333" s="3" t="s">
        <v>183</v>
      </c>
      <c r="U333" s="3" t="s">
        <v>173</v>
      </c>
      <c r="V333" s="2"/>
      <c r="W333" s="3" t="s">
        <v>173</v>
      </c>
      <c r="X333" s="2"/>
      <c r="Y333" s="3" t="s">
        <v>171</v>
      </c>
      <c r="Z333" s="3" t="s">
        <v>173</v>
      </c>
      <c r="AA333" s="3" t="s">
        <v>173</v>
      </c>
    </row>
    <row r="334" spans="1:27" ht="13.9" customHeight="1">
      <c r="A334" s="2" t="s">
        <v>857</v>
      </c>
      <c r="B334" s="2" t="s">
        <v>858</v>
      </c>
      <c r="C334" s="3" t="s">
        <v>171</v>
      </c>
      <c r="D334" s="3" t="s">
        <v>171</v>
      </c>
      <c r="E334" s="4" t="s">
        <v>178</v>
      </c>
      <c r="F334" s="4" t="s">
        <v>178</v>
      </c>
      <c r="G334" s="3" t="s">
        <v>173</v>
      </c>
      <c r="H334" s="17" t="str">
        <f t="shared" si="21"/>
        <v>NITI</v>
      </c>
      <c r="I334" s="2"/>
      <c r="J334" s="3" t="s">
        <v>173</v>
      </c>
      <c r="K334" s="21" t="str">
        <f t="shared" si="22"/>
        <v>NITI, NV</v>
      </c>
      <c r="L334" s="3" t="s">
        <v>173</v>
      </c>
      <c r="M334" s="20" t="str">
        <f t="shared" si="23"/>
        <v>NITI, NV</v>
      </c>
      <c r="N334" s="8" t="str">
        <f t="shared" si="20"/>
        <v>NITI, NV</v>
      </c>
      <c r="O334" s="2"/>
      <c r="P334" s="3">
        <v>0.76200000000000001</v>
      </c>
      <c r="Q334" s="3">
        <v>233</v>
      </c>
      <c r="R334" s="3">
        <v>12.5</v>
      </c>
      <c r="S334" s="3" t="s">
        <v>173</v>
      </c>
      <c r="T334" s="2"/>
      <c r="U334" s="3" t="s">
        <v>173</v>
      </c>
      <c r="V334" s="2"/>
      <c r="W334" s="3" t="s">
        <v>173</v>
      </c>
      <c r="X334" s="2"/>
      <c r="Y334" s="3" t="s">
        <v>171</v>
      </c>
      <c r="Z334" s="3" t="s">
        <v>173</v>
      </c>
      <c r="AA334" s="3" t="s">
        <v>173</v>
      </c>
    </row>
    <row r="335" spans="1:27" ht="13.9" customHeight="1">
      <c r="A335" s="2" t="s">
        <v>859</v>
      </c>
      <c r="B335" s="2" t="s">
        <v>860</v>
      </c>
      <c r="C335" s="3" t="s">
        <v>171</v>
      </c>
      <c r="D335" s="3" t="s">
        <v>171</v>
      </c>
      <c r="E335" s="4" t="s">
        <v>178</v>
      </c>
      <c r="F335" s="4" t="s">
        <v>178</v>
      </c>
      <c r="G335" s="3" t="s">
        <v>173</v>
      </c>
      <c r="H335" s="17" t="str">
        <f t="shared" si="21"/>
        <v>NITI</v>
      </c>
      <c r="I335" s="2"/>
      <c r="J335" s="3" t="s">
        <v>173</v>
      </c>
      <c r="K335" s="21" t="str">
        <f t="shared" si="22"/>
        <v>NITI, NV</v>
      </c>
      <c r="L335" s="3" t="s">
        <v>173</v>
      </c>
      <c r="M335" s="20" t="str">
        <f t="shared" si="23"/>
        <v>NITI, NV</v>
      </c>
      <c r="N335" s="8" t="str">
        <f t="shared" si="20"/>
        <v>NITI, NV</v>
      </c>
      <c r="O335" s="2"/>
      <c r="P335" s="3">
        <v>31</v>
      </c>
      <c r="Q335" s="3">
        <v>31</v>
      </c>
      <c r="R335" s="3">
        <v>12.5</v>
      </c>
      <c r="S335" s="3" t="s">
        <v>173</v>
      </c>
      <c r="T335" s="2"/>
      <c r="U335" s="3" t="s">
        <v>173</v>
      </c>
      <c r="V335" s="2"/>
      <c r="W335" s="3" t="s">
        <v>173</v>
      </c>
      <c r="X335" s="2"/>
      <c r="Y335" s="3" t="s">
        <v>171</v>
      </c>
      <c r="Z335" s="3" t="s">
        <v>173</v>
      </c>
      <c r="AA335" s="3" t="s">
        <v>173</v>
      </c>
    </row>
    <row r="336" spans="1:27" ht="13.9" customHeight="1">
      <c r="A336" s="2" t="s">
        <v>861</v>
      </c>
      <c r="B336" s="2" t="s">
        <v>862</v>
      </c>
      <c r="C336" s="3" t="s">
        <v>170</v>
      </c>
      <c r="D336" s="3" t="s">
        <v>170</v>
      </c>
      <c r="E336" s="3" t="s">
        <v>170</v>
      </c>
      <c r="F336" s="3" t="s">
        <v>170</v>
      </c>
      <c r="G336" s="3">
        <v>263</v>
      </c>
      <c r="H336" s="17">
        <f t="shared" si="21"/>
        <v>260</v>
      </c>
      <c r="I336" s="3" t="s">
        <v>194</v>
      </c>
      <c r="J336" s="3">
        <v>8760</v>
      </c>
      <c r="K336" s="21">
        <f t="shared" si="22"/>
        <v>8800</v>
      </c>
      <c r="L336" s="3">
        <v>4800000</v>
      </c>
      <c r="M336" s="20">
        <f t="shared" si="23"/>
        <v>4800000</v>
      </c>
      <c r="N336" s="8">
        <f t="shared" si="20"/>
        <v>18461.538461538461</v>
      </c>
      <c r="O336" s="3" t="s">
        <v>182</v>
      </c>
      <c r="P336" s="3">
        <v>14200000</v>
      </c>
      <c r="Q336" s="3">
        <v>10200000</v>
      </c>
      <c r="R336" s="3">
        <v>12.5</v>
      </c>
      <c r="S336" s="3">
        <v>2</v>
      </c>
      <c r="T336" s="3" t="s">
        <v>183</v>
      </c>
      <c r="U336" s="3" t="s">
        <v>173</v>
      </c>
      <c r="V336" s="2"/>
      <c r="W336" s="3">
        <v>0.06</v>
      </c>
      <c r="X336" s="3" t="s">
        <v>207</v>
      </c>
      <c r="Y336" s="3" t="s">
        <v>171</v>
      </c>
      <c r="Z336" s="3" t="s">
        <v>173</v>
      </c>
      <c r="AA336" s="3">
        <v>263</v>
      </c>
    </row>
    <row r="337" spans="1:27" ht="13.9" customHeight="1">
      <c r="A337" s="2" t="s">
        <v>863</v>
      </c>
      <c r="B337" s="2" t="s">
        <v>864</v>
      </c>
      <c r="C337" s="3" t="s">
        <v>170</v>
      </c>
      <c r="D337" s="3" t="s">
        <v>170</v>
      </c>
      <c r="E337" s="3" t="s">
        <v>170</v>
      </c>
      <c r="F337" s="3" t="s">
        <v>170</v>
      </c>
      <c r="G337" s="3">
        <v>175</v>
      </c>
      <c r="H337" s="17">
        <f t="shared" si="21"/>
        <v>180</v>
      </c>
      <c r="I337" s="3" t="s">
        <v>194</v>
      </c>
      <c r="J337" s="3">
        <v>5840</v>
      </c>
      <c r="K337" s="21">
        <f t="shared" si="22"/>
        <v>5800</v>
      </c>
      <c r="L337" s="3">
        <v>20900000</v>
      </c>
      <c r="M337" s="20">
        <f t="shared" si="23"/>
        <v>21000000</v>
      </c>
      <c r="N337" s="8">
        <f t="shared" si="20"/>
        <v>116666.66666666667</v>
      </c>
      <c r="O337" s="3" t="s">
        <v>182</v>
      </c>
      <c r="P337" s="3">
        <v>25700000</v>
      </c>
      <c r="Q337" s="3">
        <v>8370000</v>
      </c>
      <c r="R337" s="3">
        <v>12.5</v>
      </c>
      <c r="S337" s="3">
        <v>3</v>
      </c>
      <c r="T337" s="3" t="s">
        <v>183</v>
      </c>
      <c r="U337" s="3" t="s">
        <v>173</v>
      </c>
      <c r="V337" s="2"/>
      <c r="W337" s="3">
        <v>0.04</v>
      </c>
      <c r="X337" s="3" t="s">
        <v>207</v>
      </c>
      <c r="Y337" s="3" t="s">
        <v>171</v>
      </c>
      <c r="Z337" s="3" t="s">
        <v>173</v>
      </c>
      <c r="AA337" s="3">
        <v>175</v>
      </c>
    </row>
    <row r="338" spans="1:27" ht="13.9" customHeight="1">
      <c r="A338" s="2" t="s">
        <v>865</v>
      </c>
      <c r="B338" s="2" t="s">
        <v>866</v>
      </c>
      <c r="C338" s="3" t="s">
        <v>170</v>
      </c>
      <c r="D338" s="3" t="s">
        <v>170</v>
      </c>
      <c r="E338" s="3" t="s">
        <v>170</v>
      </c>
      <c r="F338" s="3" t="s">
        <v>170</v>
      </c>
      <c r="G338" s="3">
        <v>307</v>
      </c>
      <c r="H338" s="17">
        <f t="shared" si="21"/>
        <v>310</v>
      </c>
      <c r="I338" s="3" t="s">
        <v>194</v>
      </c>
      <c r="J338" s="3">
        <v>10200</v>
      </c>
      <c r="K338" s="21">
        <f t="shared" si="22"/>
        <v>10000</v>
      </c>
      <c r="L338" s="3">
        <v>101000</v>
      </c>
      <c r="M338" s="20">
        <f t="shared" si="23"/>
        <v>100000</v>
      </c>
      <c r="N338" s="8">
        <f t="shared" si="20"/>
        <v>322.58064516129031</v>
      </c>
      <c r="O338" s="3" t="s">
        <v>182</v>
      </c>
      <c r="P338" s="3">
        <v>442000000</v>
      </c>
      <c r="Q338" s="3">
        <v>242000000</v>
      </c>
      <c r="R338" s="3">
        <v>12.5</v>
      </c>
      <c r="S338" s="3">
        <v>2</v>
      </c>
      <c r="T338" s="3" t="s">
        <v>183</v>
      </c>
      <c r="U338" s="3" t="s">
        <v>173</v>
      </c>
      <c r="V338" s="2"/>
      <c r="W338" s="3">
        <v>7.0000000000000007E-2</v>
      </c>
      <c r="X338" s="3" t="s">
        <v>207</v>
      </c>
      <c r="Y338" s="3" t="s">
        <v>171</v>
      </c>
      <c r="Z338" s="3" t="s">
        <v>173</v>
      </c>
      <c r="AA338" s="3">
        <v>307</v>
      </c>
    </row>
    <row r="339" spans="1:27" ht="13.9" customHeight="1">
      <c r="A339" s="2" t="s">
        <v>867</v>
      </c>
      <c r="B339" s="2" t="s">
        <v>868</v>
      </c>
      <c r="C339" s="3" t="s">
        <v>170</v>
      </c>
      <c r="D339" s="3" t="s">
        <v>170</v>
      </c>
      <c r="E339" s="3" t="s">
        <v>170</v>
      </c>
      <c r="F339" s="3" t="s">
        <v>170</v>
      </c>
      <c r="G339" s="3">
        <v>35</v>
      </c>
      <c r="H339" s="17">
        <f t="shared" si="21"/>
        <v>35</v>
      </c>
      <c r="I339" s="3" t="s">
        <v>194</v>
      </c>
      <c r="J339" s="3">
        <v>1170</v>
      </c>
      <c r="K339" s="21">
        <f t="shared" si="22"/>
        <v>1200</v>
      </c>
      <c r="L339" s="3">
        <v>4940</v>
      </c>
      <c r="M339" s="20">
        <f t="shared" si="23"/>
        <v>4900</v>
      </c>
      <c r="N339" s="8">
        <f t="shared" si="20"/>
        <v>140</v>
      </c>
      <c r="O339" s="3" t="s">
        <v>182</v>
      </c>
      <c r="P339" s="3">
        <v>208000000</v>
      </c>
      <c r="Q339" s="3">
        <v>106000000</v>
      </c>
      <c r="R339" s="3">
        <v>12.5</v>
      </c>
      <c r="S339" s="3">
        <v>1.4</v>
      </c>
      <c r="T339" s="3" t="s">
        <v>183</v>
      </c>
      <c r="U339" s="3" t="s">
        <v>173</v>
      </c>
      <c r="V339" s="2"/>
      <c r="W339" s="3">
        <v>8.0000000000000002E-3</v>
      </c>
      <c r="X339" s="3" t="s">
        <v>207</v>
      </c>
      <c r="Y339" s="3" t="s">
        <v>171</v>
      </c>
      <c r="Z339" s="3" t="s">
        <v>173</v>
      </c>
      <c r="AA339" s="3">
        <v>35</v>
      </c>
    </row>
    <row r="340" spans="1:27" ht="13.9" customHeight="1">
      <c r="A340" s="2" t="s">
        <v>869</v>
      </c>
      <c r="B340" s="2" t="s">
        <v>870</v>
      </c>
      <c r="C340" s="3" t="s">
        <v>170</v>
      </c>
      <c r="D340" s="3" t="s">
        <v>170</v>
      </c>
      <c r="E340" s="3" t="s">
        <v>170</v>
      </c>
      <c r="F340" s="3" t="s">
        <v>170</v>
      </c>
      <c r="G340" s="3">
        <v>17500</v>
      </c>
      <c r="H340" s="17">
        <f t="shared" si="21"/>
        <v>18000</v>
      </c>
      <c r="I340" s="3" t="s">
        <v>194</v>
      </c>
      <c r="J340" s="3">
        <v>584000</v>
      </c>
      <c r="K340" s="21">
        <f t="shared" si="22"/>
        <v>580000</v>
      </c>
      <c r="L340" s="3">
        <v>57200</v>
      </c>
      <c r="M340" s="20">
        <f t="shared" si="23"/>
        <v>57000</v>
      </c>
      <c r="N340" s="8">
        <f t="shared" si="20"/>
        <v>3.1666666666666665</v>
      </c>
      <c r="O340" s="3" t="s">
        <v>182</v>
      </c>
      <c r="P340" s="3">
        <v>3500000000</v>
      </c>
      <c r="Q340" s="3">
        <v>2060000000</v>
      </c>
      <c r="R340" s="3">
        <v>12.5</v>
      </c>
      <c r="S340" s="3">
        <v>3.8</v>
      </c>
      <c r="T340" s="3" t="s">
        <v>183</v>
      </c>
      <c r="U340" s="3" t="s">
        <v>173</v>
      </c>
      <c r="V340" s="2"/>
      <c r="W340" s="3">
        <v>4</v>
      </c>
      <c r="X340" s="3" t="s">
        <v>207</v>
      </c>
      <c r="Y340" s="3" t="s">
        <v>171</v>
      </c>
      <c r="Z340" s="3" t="s">
        <v>173</v>
      </c>
      <c r="AA340" s="3">
        <v>17500</v>
      </c>
    </row>
    <row r="341" spans="1:27" ht="13.9" customHeight="1">
      <c r="A341" s="2" t="s">
        <v>871</v>
      </c>
      <c r="B341" s="2" t="s">
        <v>872</v>
      </c>
      <c r="C341" s="3" t="s">
        <v>170</v>
      </c>
      <c r="D341" s="3" t="s">
        <v>171</v>
      </c>
      <c r="E341" s="4" t="s">
        <v>172</v>
      </c>
      <c r="F341" s="4" t="s">
        <v>172</v>
      </c>
      <c r="G341" s="3" t="s">
        <v>173</v>
      </c>
      <c r="H341" s="17" t="str">
        <f t="shared" si="21"/>
        <v>NITI</v>
      </c>
      <c r="I341" s="2"/>
      <c r="J341" s="3" t="s">
        <v>173</v>
      </c>
      <c r="K341" s="21" t="str">
        <f t="shared" si="22"/>
        <v>NITI</v>
      </c>
      <c r="L341" s="3" t="s">
        <v>173</v>
      </c>
      <c r="M341" s="20" t="str">
        <f t="shared" si="23"/>
        <v>NITI</v>
      </c>
      <c r="N341" s="8" t="str">
        <f t="shared" si="20"/>
        <v>NITI</v>
      </c>
      <c r="O341" s="2"/>
      <c r="P341" s="3">
        <v>2140000000</v>
      </c>
      <c r="Q341" s="3">
        <v>1940000000</v>
      </c>
      <c r="R341" s="3">
        <v>12.5</v>
      </c>
      <c r="S341" s="3">
        <v>1.9</v>
      </c>
      <c r="T341" s="3" t="s">
        <v>183</v>
      </c>
      <c r="U341" s="3" t="s">
        <v>173</v>
      </c>
      <c r="V341" s="2"/>
      <c r="W341" s="3" t="s">
        <v>173</v>
      </c>
      <c r="X341" s="2"/>
      <c r="Y341" s="3" t="s">
        <v>171</v>
      </c>
      <c r="Z341" s="3" t="s">
        <v>173</v>
      </c>
      <c r="AA341" s="3" t="s">
        <v>173</v>
      </c>
    </row>
    <row r="342" spans="1:27" ht="13.9" customHeight="1">
      <c r="A342" s="2" t="s">
        <v>873</v>
      </c>
      <c r="B342" s="2" t="s">
        <v>874</v>
      </c>
      <c r="C342" s="3" t="s">
        <v>170</v>
      </c>
      <c r="D342" s="3" t="s">
        <v>170</v>
      </c>
      <c r="E342" s="3" t="s">
        <v>170</v>
      </c>
      <c r="F342" s="3" t="s">
        <v>170</v>
      </c>
      <c r="G342" s="3">
        <v>1310</v>
      </c>
      <c r="H342" s="17">
        <f t="shared" si="21"/>
        <v>1300</v>
      </c>
      <c r="I342" s="3" t="s">
        <v>194</v>
      </c>
      <c r="J342" s="3">
        <v>43800</v>
      </c>
      <c r="K342" s="21">
        <f t="shared" si="22"/>
        <v>44000</v>
      </c>
      <c r="L342" s="3">
        <v>140000</v>
      </c>
      <c r="M342" s="20">
        <f t="shared" si="23"/>
        <v>140000</v>
      </c>
      <c r="N342" s="8">
        <f t="shared" si="20"/>
        <v>107.69230769230769</v>
      </c>
      <c r="O342" s="3" t="s">
        <v>182</v>
      </c>
      <c r="P342" s="3">
        <v>126000000</v>
      </c>
      <c r="Q342" s="3">
        <v>50600000</v>
      </c>
      <c r="R342" s="3">
        <v>12.5</v>
      </c>
      <c r="S342" s="3">
        <v>1.8</v>
      </c>
      <c r="T342" s="3" t="s">
        <v>174</v>
      </c>
      <c r="U342" s="3" t="s">
        <v>173</v>
      </c>
      <c r="V342" s="2"/>
      <c r="W342" s="3">
        <v>0.3</v>
      </c>
      <c r="X342" s="3" t="s">
        <v>207</v>
      </c>
      <c r="Y342" s="3" t="s">
        <v>171</v>
      </c>
      <c r="Z342" s="3" t="s">
        <v>173</v>
      </c>
      <c r="AA342" s="3">
        <v>1310</v>
      </c>
    </row>
    <row r="343" spans="1:27" ht="13.9" customHeight="1">
      <c r="A343" s="2" t="s">
        <v>875</v>
      </c>
      <c r="B343" s="2" t="s">
        <v>876</v>
      </c>
      <c r="C343" s="3" t="s">
        <v>170</v>
      </c>
      <c r="D343" s="3" t="s">
        <v>170</v>
      </c>
      <c r="E343" s="3" t="s">
        <v>170</v>
      </c>
      <c r="F343" s="3" t="s">
        <v>170</v>
      </c>
      <c r="G343" s="3">
        <v>153</v>
      </c>
      <c r="H343" s="17">
        <f t="shared" si="21"/>
        <v>150</v>
      </c>
      <c r="I343" s="3" t="s">
        <v>181</v>
      </c>
      <c r="J343" s="3">
        <v>5110</v>
      </c>
      <c r="K343" s="21">
        <f t="shared" si="22"/>
        <v>5100</v>
      </c>
      <c r="L343" s="3">
        <v>3930</v>
      </c>
      <c r="M343" s="20">
        <f t="shared" si="23"/>
        <v>3900</v>
      </c>
      <c r="N343" s="8">
        <f t="shared" si="20"/>
        <v>26</v>
      </c>
      <c r="O343" s="3" t="s">
        <v>182</v>
      </c>
      <c r="P343" s="3">
        <v>681000000</v>
      </c>
      <c r="Q343" s="3">
        <v>468000000</v>
      </c>
      <c r="R343" s="3">
        <v>12.5</v>
      </c>
      <c r="S343" s="3">
        <v>1.2</v>
      </c>
      <c r="T343" s="3" t="s">
        <v>174</v>
      </c>
      <c r="U343" s="3">
        <v>8.0000000000000002E-8</v>
      </c>
      <c r="V343" s="3" t="s">
        <v>184</v>
      </c>
      <c r="W343" s="3">
        <v>40</v>
      </c>
      <c r="X343" s="3" t="s">
        <v>184</v>
      </c>
      <c r="Y343" s="3" t="s">
        <v>171</v>
      </c>
      <c r="Z343" s="3">
        <v>153</v>
      </c>
      <c r="AA343" s="3">
        <v>175000</v>
      </c>
    </row>
    <row r="344" spans="1:27" ht="13.9" customHeight="1">
      <c r="A344" s="2" t="s">
        <v>877</v>
      </c>
      <c r="B344" s="2" t="s">
        <v>878</v>
      </c>
      <c r="C344" s="3" t="s">
        <v>171</v>
      </c>
      <c r="D344" s="3" t="s">
        <v>171</v>
      </c>
      <c r="E344" s="4" t="s">
        <v>178</v>
      </c>
      <c r="F344" s="4" t="s">
        <v>178</v>
      </c>
      <c r="G344" s="3" t="s">
        <v>173</v>
      </c>
      <c r="H344" s="17" t="str">
        <f t="shared" si="21"/>
        <v>NITI</v>
      </c>
      <c r="I344" s="2"/>
      <c r="J344" s="3" t="s">
        <v>173</v>
      </c>
      <c r="K344" s="21" t="str">
        <f t="shared" si="22"/>
        <v>NITI, NV</v>
      </c>
      <c r="L344" s="3" t="s">
        <v>173</v>
      </c>
      <c r="M344" s="20" t="str">
        <f t="shared" si="23"/>
        <v>NITI, NV</v>
      </c>
      <c r="N344" s="8" t="str">
        <f t="shared" si="20"/>
        <v>NITI, NV</v>
      </c>
      <c r="O344" s="2"/>
      <c r="P344" s="3">
        <v>16.5</v>
      </c>
      <c r="Q344" s="3">
        <v>56.5</v>
      </c>
      <c r="R344" s="3">
        <v>12.5</v>
      </c>
      <c r="S344" s="3" t="s">
        <v>173</v>
      </c>
      <c r="T344" s="2"/>
      <c r="U344" s="3" t="s">
        <v>173</v>
      </c>
      <c r="V344" s="2"/>
      <c r="W344" s="3" t="s">
        <v>173</v>
      </c>
      <c r="X344" s="2"/>
      <c r="Y344" s="3" t="s">
        <v>171</v>
      </c>
      <c r="Z344" s="3" t="s">
        <v>173</v>
      </c>
      <c r="AA344" s="3" t="s">
        <v>173</v>
      </c>
    </row>
    <row r="345" spans="1:27" ht="13.9" customHeight="1">
      <c r="A345" s="2" t="s">
        <v>98</v>
      </c>
      <c r="B345" s="2" t="s">
        <v>879</v>
      </c>
      <c r="C345" s="3" t="s">
        <v>170</v>
      </c>
      <c r="D345" s="3" t="s">
        <v>170</v>
      </c>
      <c r="E345" s="3" t="s">
        <v>170</v>
      </c>
      <c r="F345" s="3" t="s">
        <v>170</v>
      </c>
      <c r="G345" s="3">
        <v>4.91</v>
      </c>
      <c r="H345" s="17">
        <f t="shared" si="21"/>
        <v>4.9000000000000004</v>
      </c>
      <c r="I345" s="3" t="s">
        <v>181</v>
      </c>
      <c r="J345" s="3">
        <v>164</v>
      </c>
      <c r="K345" s="21">
        <f t="shared" si="22"/>
        <v>160</v>
      </c>
      <c r="L345" s="3">
        <v>30.8</v>
      </c>
      <c r="M345" s="20">
        <f t="shared" si="23"/>
        <v>31</v>
      </c>
      <c r="N345" s="8">
        <f t="shared" si="20"/>
        <v>6.3265306122448974</v>
      </c>
      <c r="O345" s="3" t="s">
        <v>880</v>
      </c>
      <c r="P345" s="3">
        <v>54800000</v>
      </c>
      <c r="Q345" s="3">
        <v>26900000</v>
      </c>
      <c r="R345" s="3">
        <v>12.5</v>
      </c>
      <c r="S345" s="3">
        <v>0.8</v>
      </c>
      <c r="T345" s="3" t="s">
        <v>183</v>
      </c>
      <c r="U345" s="3">
        <v>2.5000000000000002E-6</v>
      </c>
      <c r="V345" s="3" t="s">
        <v>199</v>
      </c>
      <c r="W345" s="3">
        <v>1</v>
      </c>
      <c r="X345" s="3" t="s">
        <v>184</v>
      </c>
      <c r="Y345" s="3" t="s">
        <v>171</v>
      </c>
      <c r="Z345" s="3">
        <v>4.91</v>
      </c>
      <c r="AA345" s="3">
        <v>4380</v>
      </c>
    </row>
    <row r="346" spans="1:27" ht="13.9" customHeight="1">
      <c r="A346" s="2" t="s">
        <v>881</v>
      </c>
      <c r="B346" s="2" t="s">
        <v>882</v>
      </c>
      <c r="C346" s="3" t="s">
        <v>171</v>
      </c>
      <c r="D346" s="3" t="s">
        <v>171</v>
      </c>
      <c r="E346" s="4" t="s">
        <v>178</v>
      </c>
      <c r="F346" s="4" t="s">
        <v>178</v>
      </c>
      <c r="G346" s="3" t="s">
        <v>173</v>
      </c>
      <c r="H346" s="17" t="str">
        <f t="shared" si="21"/>
        <v>NITI</v>
      </c>
      <c r="I346" s="2"/>
      <c r="J346" s="3" t="s">
        <v>173</v>
      </c>
      <c r="K346" s="21" t="str">
        <f t="shared" si="22"/>
        <v>NITI, NV</v>
      </c>
      <c r="L346" s="3" t="s">
        <v>173</v>
      </c>
      <c r="M346" s="20" t="str">
        <f t="shared" si="23"/>
        <v>NITI, NV</v>
      </c>
      <c r="N346" s="8" t="str">
        <f t="shared" si="20"/>
        <v>NITI, NV</v>
      </c>
      <c r="O346" s="2"/>
      <c r="P346" s="3">
        <v>307000</v>
      </c>
      <c r="Q346" s="3">
        <v>86700</v>
      </c>
      <c r="R346" s="3">
        <v>12.5</v>
      </c>
      <c r="S346" s="3">
        <v>2.2999999999999998</v>
      </c>
      <c r="T346" s="3" t="s">
        <v>174</v>
      </c>
      <c r="U346" s="3" t="s">
        <v>173</v>
      </c>
      <c r="V346" s="2"/>
      <c r="W346" s="3" t="s">
        <v>173</v>
      </c>
      <c r="X346" s="2"/>
      <c r="Y346" s="3" t="s">
        <v>171</v>
      </c>
      <c r="Z346" s="3" t="s">
        <v>173</v>
      </c>
      <c r="AA346" s="3" t="s">
        <v>173</v>
      </c>
    </row>
    <row r="347" spans="1:27" ht="13.9" customHeight="1">
      <c r="A347" s="2" t="s">
        <v>883</v>
      </c>
      <c r="B347" s="2" t="s">
        <v>884</v>
      </c>
      <c r="C347" s="3" t="s">
        <v>170</v>
      </c>
      <c r="D347" s="3" t="s">
        <v>171</v>
      </c>
      <c r="E347" s="4" t="s">
        <v>172</v>
      </c>
      <c r="F347" s="4" t="s">
        <v>172</v>
      </c>
      <c r="G347" s="3" t="s">
        <v>173</v>
      </c>
      <c r="H347" s="17" t="str">
        <f t="shared" si="21"/>
        <v>NITI</v>
      </c>
      <c r="I347" s="2"/>
      <c r="J347" s="3" t="s">
        <v>173</v>
      </c>
      <c r="K347" s="21" t="str">
        <f t="shared" si="22"/>
        <v>NITI</v>
      </c>
      <c r="L347" s="3" t="s">
        <v>173</v>
      </c>
      <c r="M347" s="20" t="str">
        <f t="shared" si="23"/>
        <v>NITI</v>
      </c>
      <c r="N347" s="8" t="str">
        <f t="shared" si="20"/>
        <v>NITI</v>
      </c>
      <c r="O347" s="2"/>
      <c r="P347" s="3">
        <v>38800000</v>
      </c>
      <c r="Q347" s="3">
        <v>34200</v>
      </c>
      <c r="R347" s="3">
        <v>12.5</v>
      </c>
      <c r="S347" s="3">
        <v>2.5</v>
      </c>
      <c r="T347" s="3" t="s">
        <v>183</v>
      </c>
      <c r="U347" s="3" t="s">
        <v>173</v>
      </c>
      <c r="V347" s="2"/>
      <c r="W347" s="3" t="s">
        <v>173</v>
      </c>
      <c r="X347" s="2"/>
      <c r="Y347" s="3" t="s">
        <v>171</v>
      </c>
      <c r="Z347" s="3" t="s">
        <v>173</v>
      </c>
      <c r="AA347" s="3" t="s">
        <v>173</v>
      </c>
    </row>
    <row r="348" spans="1:27" ht="13.9" customHeight="1">
      <c r="A348" s="2" t="s">
        <v>885</v>
      </c>
      <c r="B348" s="2" t="s">
        <v>886</v>
      </c>
      <c r="C348" s="3" t="s">
        <v>171</v>
      </c>
      <c r="D348" s="3" t="s">
        <v>170</v>
      </c>
      <c r="E348" s="4" t="s">
        <v>178</v>
      </c>
      <c r="F348" s="4" t="s">
        <v>178</v>
      </c>
      <c r="G348" s="3">
        <v>1750</v>
      </c>
      <c r="H348" s="17">
        <f t="shared" si="21"/>
        <v>1800</v>
      </c>
      <c r="I348" s="2"/>
      <c r="J348" s="3" t="s">
        <v>173</v>
      </c>
      <c r="K348" s="21" t="str">
        <f t="shared" si="22"/>
        <v>NV</v>
      </c>
      <c r="L348" s="3" t="s">
        <v>173</v>
      </c>
      <c r="M348" s="20" t="str">
        <f t="shared" si="23"/>
        <v>NV</v>
      </c>
      <c r="N348" s="8" t="str">
        <f t="shared" si="20"/>
        <v>NV</v>
      </c>
      <c r="O348" s="2"/>
      <c r="P348" s="3">
        <v>307000</v>
      </c>
      <c r="Q348" s="3">
        <v>857000</v>
      </c>
      <c r="R348" s="3">
        <v>12.5</v>
      </c>
      <c r="S348" s="3">
        <v>3.2</v>
      </c>
      <c r="T348" s="3" t="s">
        <v>183</v>
      </c>
      <c r="U348" s="3" t="s">
        <v>173</v>
      </c>
      <c r="V348" s="2"/>
      <c r="W348" s="3">
        <v>0.4</v>
      </c>
      <c r="X348" s="3" t="s">
        <v>199</v>
      </c>
      <c r="Y348" s="3" t="s">
        <v>171</v>
      </c>
      <c r="Z348" s="3" t="s">
        <v>173</v>
      </c>
      <c r="AA348" s="3">
        <v>1750</v>
      </c>
    </row>
    <row r="349" spans="1:27" ht="13.9" customHeight="1">
      <c r="A349" s="2" t="s">
        <v>887</v>
      </c>
      <c r="B349" s="2" t="s">
        <v>888</v>
      </c>
      <c r="C349" s="3" t="s">
        <v>171</v>
      </c>
      <c r="D349" s="3" t="s">
        <v>170</v>
      </c>
      <c r="E349" s="4" t="s">
        <v>178</v>
      </c>
      <c r="F349" s="4" t="s">
        <v>178</v>
      </c>
      <c r="G349" s="3">
        <v>7010</v>
      </c>
      <c r="H349" s="17">
        <f t="shared" si="21"/>
        <v>7000</v>
      </c>
      <c r="I349" s="2"/>
      <c r="J349" s="3" t="s">
        <v>173</v>
      </c>
      <c r="K349" s="21" t="str">
        <f t="shared" si="22"/>
        <v>NV</v>
      </c>
      <c r="L349" s="3" t="s">
        <v>173</v>
      </c>
      <c r="M349" s="20" t="str">
        <f t="shared" si="23"/>
        <v>NV</v>
      </c>
      <c r="N349" s="8" t="str">
        <f t="shared" si="20"/>
        <v>NV</v>
      </c>
      <c r="O349" s="2"/>
      <c r="P349" s="3">
        <v>5590000</v>
      </c>
      <c r="Q349" s="3">
        <v>24300000</v>
      </c>
      <c r="R349" s="3">
        <v>12.5</v>
      </c>
      <c r="S349" s="3">
        <v>4</v>
      </c>
      <c r="T349" s="3" t="s">
        <v>183</v>
      </c>
      <c r="U349" s="3" t="s">
        <v>173</v>
      </c>
      <c r="V349" s="2"/>
      <c r="W349" s="3">
        <v>1.6</v>
      </c>
      <c r="X349" s="3" t="s">
        <v>184</v>
      </c>
      <c r="Y349" s="3" t="s">
        <v>171</v>
      </c>
      <c r="Z349" s="3" t="s">
        <v>173</v>
      </c>
      <c r="AA349" s="3">
        <v>7010</v>
      </c>
    </row>
    <row r="350" spans="1:27" ht="13.9" customHeight="1">
      <c r="A350" s="2" t="s">
        <v>889</v>
      </c>
      <c r="B350" s="2" t="s">
        <v>890</v>
      </c>
      <c r="C350" s="3" t="s">
        <v>170</v>
      </c>
      <c r="D350" s="3" t="s">
        <v>170</v>
      </c>
      <c r="E350" s="3" t="s">
        <v>170</v>
      </c>
      <c r="F350" s="3" t="s">
        <v>170</v>
      </c>
      <c r="G350" s="3">
        <v>4.0899999999999999E-3</v>
      </c>
      <c r="H350" s="17">
        <f t="shared" si="21"/>
        <v>4.1000000000000003E-3</v>
      </c>
      <c r="I350" s="3" t="s">
        <v>181</v>
      </c>
      <c r="J350" s="3">
        <v>0.13600000000000001</v>
      </c>
      <c r="K350" s="21">
        <f t="shared" si="22"/>
        <v>0.14000000000000001</v>
      </c>
      <c r="L350" s="3">
        <v>1.01</v>
      </c>
      <c r="M350" s="20">
        <f t="shared" si="23"/>
        <v>1</v>
      </c>
      <c r="N350" s="8">
        <f t="shared" si="20"/>
        <v>243.90243902439022</v>
      </c>
      <c r="O350" s="3" t="s">
        <v>182</v>
      </c>
      <c r="P350" s="3">
        <v>3110000000</v>
      </c>
      <c r="Q350" s="3">
        <v>4030000000</v>
      </c>
      <c r="R350" s="3">
        <v>12.5</v>
      </c>
      <c r="S350" s="3">
        <v>3</v>
      </c>
      <c r="T350" s="3" t="s">
        <v>183</v>
      </c>
      <c r="U350" s="3">
        <v>3.0000000000000001E-3</v>
      </c>
      <c r="V350" s="3" t="s">
        <v>184</v>
      </c>
      <c r="W350" s="3">
        <v>0.03</v>
      </c>
      <c r="X350" s="3" t="s">
        <v>199</v>
      </c>
      <c r="Y350" s="3" t="s">
        <v>204</v>
      </c>
      <c r="Z350" s="3">
        <v>4.0899999999999999E-3</v>
      </c>
      <c r="AA350" s="3">
        <v>131</v>
      </c>
    </row>
    <row r="351" spans="1:27" ht="13.9" customHeight="1">
      <c r="A351" s="2" t="s">
        <v>891</v>
      </c>
      <c r="B351" s="2" t="s">
        <v>892</v>
      </c>
      <c r="C351" s="3" t="s">
        <v>171</v>
      </c>
      <c r="D351" s="3" t="s">
        <v>170</v>
      </c>
      <c r="E351" s="4" t="s">
        <v>178</v>
      </c>
      <c r="F351" s="4" t="s">
        <v>178</v>
      </c>
      <c r="G351" s="3">
        <v>0.94299999999999995</v>
      </c>
      <c r="H351" s="17">
        <f t="shared" si="21"/>
        <v>0.94</v>
      </c>
      <c r="I351" s="2"/>
      <c r="J351" s="3" t="s">
        <v>173</v>
      </c>
      <c r="K351" s="21" t="str">
        <f t="shared" si="22"/>
        <v>NV</v>
      </c>
      <c r="L351" s="3" t="s">
        <v>173</v>
      </c>
      <c r="M351" s="20" t="str">
        <f t="shared" si="23"/>
        <v>NV</v>
      </c>
      <c r="N351" s="8" t="str">
        <f t="shared" si="20"/>
        <v>NV</v>
      </c>
      <c r="O351" s="2"/>
      <c r="P351" s="3">
        <v>11.1</v>
      </c>
      <c r="Q351" s="3">
        <v>11.1</v>
      </c>
      <c r="R351" s="3">
        <v>12.5</v>
      </c>
      <c r="S351" s="3" t="s">
        <v>173</v>
      </c>
      <c r="T351" s="2"/>
      <c r="U351" s="3">
        <v>1.2999999999999999E-5</v>
      </c>
      <c r="V351" s="3" t="s">
        <v>199</v>
      </c>
      <c r="W351" s="3" t="s">
        <v>173</v>
      </c>
      <c r="X351" s="2"/>
      <c r="Y351" s="3" t="s">
        <v>171</v>
      </c>
      <c r="Z351" s="3">
        <v>0.94299999999999995</v>
      </c>
      <c r="AA351" s="3" t="s">
        <v>173</v>
      </c>
    </row>
    <row r="352" spans="1:27" ht="13.9" customHeight="1">
      <c r="A352" s="2" t="s">
        <v>893</v>
      </c>
      <c r="B352" s="2" t="s">
        <v>894</v>
      </c>
      <c r="C352" s="3" t="s">
        <v>170</v>
      </c>
      <c r="D352" s="3" t="s">
        <v>170</v>
      </c>
      <c r="E352" s="3" t="s">
        <v>170</v>
      </c>
      <c r="F352" s="3" t="s">
        <v>170</v>
      </c>
      <c r="G352" s="3">
        <v>6.4499999999999996E-4</v>
      </c>
      <c r="H352" s="17">
        <f t="shared" si="21"/>
        <v>6.4999999999999997E-4</v>
      </c>
      <c r="I352" s="3" t="s">
        <v>181</v>
      </c>
      <c r="J352" s="3">
        <v>2.1499999999999998E-2</v>
      </c>
      <c r="K352" s="21">
        <f t="shared" si="22"/>
        <v>2.1999999999999999E-2</v>
      </c>
      <c r="L352" s="3">
        <v>2.27</v>
      </c>
      <c r="M352" s="20">
        <f t="shared" si="23"/>
        <v>2.2999999999999998</v>
      </c>
      <c r="N352" s="8">
        <f t="shared" si="20"/>
        <v>3538.4615384615386</v>
      </c>
      <c r="O352" s="3" t="s">
        <v>182</v>
      </c>
      <c r="P352" s="3">
        <v>493000000</v>
      </c>
      <c r="Q352" s="3">
        <v>284000000</v>
      </c>
      <c r="R352" s="3">
        <v>12.5</v>
      </c>
      <c r="S352" s="3">
        <v>3.3</v>
      </c>
      <c r="T352" s="3" t="s">
        <v>183</v>
      </c>
      <c r="U352" s="3">
        <v>1.9E-2</v>
      </c>
      <c r="V352" s="3" t="s">
        <v>199</v>
      </c>
      <c r="W352" s="3" t="s">
        <v>173</v>
      </c>
      <c r="X352" s="2"/>
      <c r="Y352" s="3" t="s">
        <v>171</v>
      </c>
      <c r="Z352" s="3">
        <v>6.4499999999999996E-4</v>
      </c>
      <c r="AA352" s="3" t="s">
        <v>173</v>
      </c>
    </row>
    <row r="353" spans="1:28" ht="13.9" customHeight="1">
      <c r="A353" s="2" t="s">
        <v>895</v>
      </c>
      <c r="B353" s="2" t="s">
        <v>896</v>
      </c>
      <c r="C353" s="3" t="s">
        <v>171</v>
      </c>
      <c r="D353" s="3" t="s">
        <v>171</v>
      </c>
      <c r="E353" s="4" t="s">
        <v>178</v>
      </c>
      <c r="F353" s="4" t="s">
        <v>178</v>
      </c>
      <c r="G353" s="3" t="s">
        <v>173</v>
      </c>
      <c r="H353" s="17" t="str">
        <f t="shared" si="21"/>
        <v>NITI</v>
      </c>
      <c r="I353" s="2"/>
      <c r="J353" s="3" t="s">
        <v>173</v>
      </c>
      <c r="K353" s="21" t="str">
        <f t="shared" si="22"/>
        <v>NITI, NV</v>
      </c>
      <c r="L353" s="3" t="s">
        <v>173</v>
      </c>
      <c r="M353" s="20" t="str">
        <f t="shared" si="23"/>
        <v>NITI, NV</v>
      </c>
      <c r="N353" s="8" t="str">
        <f t="shared" si="20"/>
        <v>NITI, NV</v>
      </c>
      <c r="O353" s="2"/>
      <c r="P353" s="3">
        <v>3260</v>
      </c>
      <c r="Q353" s="3">
        <v>58.9</v>
      </c>
      <c r="R353" s="3">
        <v>12.5</v>
      </c>
      <c r="S353" s="3" t="s">
        <v>173</v>
      </c>
      <c r="T353" s="2"/>
      <c r="U353" s="3" t="s">
        <v>173</v>
      </c>
      <c r="V353" s="2"/>
      <c r="W353" s="3" t="s">
        <v>173</v>
      </c>
      <c r="X353" s="2"/>
      <c r="Y353" s="3" t="s">
        <v>171</v>
      </c>
      <c r="Z353" s="3" t="s">
        <v>173</v>
      </c>
      <c r="AA353" s="3" t="s">
        <v>173</v>
      </c>
    </row>
    <row r="354" spans="1:28" ht="13.9" customHeight="1">
      <c r="A354" s="2" t="s">
        <v>897</v>
      </c>
      <c r="B354" s="2" t="s">
        <v>898</v>
      </c>
      <c r="C354" s="3" t="s">
        <v>171</v>
      </c>
      <c r="D354" s="3" t="s">
        <v>171</v>
      </c>
      <c r="E354" s="4" t="s">
        <v>178</v>
      </c>
      <c r="F354" s="4" t="s">
        <v>178</v>
      </c>
      <c r="G354" s="3" t="s">
        <v>173</v>
      </c>
      <c r="H354" s="17" t="str">
        <f t="shared" si="21"/>
        <v>NITI</v>
      </c>
      <c r="I354" s="2"/>
      <c r="J354" s="3" t="s">
        <v>173</v>
      </c>
      <c r="K354" s="21" t="str">
        <f t="shared" si="22"/>
        <v>NITI, NV</v>
      </c>
      <c r="L354" s="3" t="s">
        <v>173</v>
      </c>
      <c r="M354" s="20" t="str">
        <f t="shared" si="23"/>
        <v>NITI, NV</v>
      </c>
      <c r="N354" s="8" t="str">
        <f t="shared" si="20"/>
        <v>NITI, NV</v>
      </c>
      <c r="O354" s="2"/>
      <c r="P354" s="3">
        <v>16.3</v>
      </c>
      <c r="Q354" s="3">
        <v>16.3</v>
      </c>
      <c r="R354" s="3">
        <v>12.5</v>
      </c>
      <c r="S354" s="3" t="s">
        <v>173</v>
      </c>
      <c r="T354" s="2"/>
      <c r="U354" s="3" t="s">
        <v>173</v>
      </c>
      <c r="V354" s="2"/>
      <c r="W354" s="3" t="s">
        <v>173</v>
      </c>
      <c r="X354" s="2"/>
      <c r="Y354" s="3" t="s">
        <v>171</v>
      </c>
      <c r="Z354" s="3" t="s">
        <v>173</v>
      </c>
      <c r="AA354" s="3" t="s">
        <v>173</v>
      </c>
    </row>
    <row r="355" spans="1:28" ht="13.9" customHeight="1">
      <c r="A355" s="2" t="s">
        <v>899</v>
      </c>
      <c r="B355" s="2" t="s">
        <v>900</v>
      </c>
      <c r="C355" s="3" t="s">
        <v>171</v>
      </c>
      <c r="D355" s="3" t="s">
        <v>171</v>
      </c>
      <c r="E355" s="4" t="s">
        <v>178</v>
      </c>
      <c r="F355" s="4" t="s">
        <v>178</v>
      </c>
      <c r="G355" s="3" t="s">
        <v>173</v>
      </c>
      <c r="H355" s="17" t="str">
        <f t="shared" si="21"/>
        <v>NITI</v>
      </c>
      <c r="I355" s="2"/>
      <c r="J355" s="3" t="s">
        <v>173</v>
      </c>
      <c r="K355" s="21" t="str">
        <f t="shared" si="22"/>
        <v>NITI, NV</v>
      </c>
      <c r="L355" s="3" t="s">
        <v>173</v>
      </c>
      <c r="M355" s="20" t="str">
        <f t="shared" si="23"/>
        <v>NITI, NV</v>
      </c>
      <c r="N355" s="8" t="str">
        <f t="shared" si="20"/>
        <v>NITI, NV</v>
      </c>
      <c r="O355" s="2"/>
      <c r="P355" s="3">
        <v>103</v>
      </c>
      <c r="Q355" s="3">
        <v>103</v>
      </c>
      <c r="R355" s="3">
        <v>12.5</v>
      </c>
      <c r="S355" s="3" t="s">
        <v>173</v>
      </c>
      <c r="T355" s="2"/>
      <c r="U355" s="3" t="s">
        <v>173</v>
      </c>
      <c r="V355" s="2"/>
      <c r="W355" s="3" t="s">
        <v>173</v>
      </c>
      <c r="X355" s="2"/>
      <c r="Y355" s="3" t="s">
        <v>171</v>
      </c>
      <c r="Z355" s="3" t="s">
        <v>173</v>
      </c>
      <c r="AA355" s="3" t="s">
        <v>173</v>
      </c>
    </row>
    <row r="356" spans="1:28" ht="13.9" customHeight="1">
      <c r="A356" s="2" t="s">
        <v>901</v>
      </c>
      <c r="B356" s="2" t="s">
        <v>902</v>
      </c>
      <c r="C356" s="3" t="s">
        <v>171</v>
      </c>
      <c r="D356" s="3" t="s">
        <v>171</v>
      </c>
      <c r="E356" s="4" t="s">
        <v>178</v>
      </c>
      <c r="F356" s="4" t="s">
        <v>178</v>
      </c>
      <c r="G356" s="3" t="s">
        <v>173</v>
      </c>
      <c r="H356" s="17" t="str">
        <f t="shared" si="21"/>
        <v>NITI</v>
      </c>
      <c r="I356" s="2"/>
      <c r="J356" s="3" t="s">
        <v>173</v>
      </c>
      <c r="K356" s="21" t="str">
        <f t="shared" si="22"/>
        <v>NITI, NV</v>
      </c>
      <c r="L356" s="3" t="s">
        <v>173</v>
      </c>
      <c r="M356" s="20" t="str">
        <f t="shared" si="23"/>
        <v>NITI, NV</v>
      </c>
      <c r="N356" s="8" t="str">
        <f t="shared" si="20"/>
        <v>NITI, NV</v>
      </c>
      <c r="O356" s="2"/>
      <c r="P356" s="3">
        <v>3.39E-2</v>
      </c>
      <c r="Q356" s="3">
        <v>3.39E-2</v>
      </c>
      <c r="R356" s="3">
        <v>12.5</v>
      </c>
      <c r="S356" s="3" t="s">
        <v>173</v>
      </c>
      <c r="T356" s="2"/>
      <c r="U356" s="3" t="s">
        <v>173</v>
      </c>
      <c r="V356" s="2"/>
      <c r="W356" s="3" t="s">
        <v>173</v>
      </c>
      <c r="X356" s="2"/>
      <c r="Y356" s="3" t="s">
        <v>171</v>
      </c>
      <c r="Z356" s="3" t="s">
        <v>173</v>
      </c>
      <c r="AA356" s="3" t="s">
        <v>173</v>
      </c>
    </row>
    <row r="357" spans="1:28" ht="13.9" customHeight="1">
      <c r="A357" s="2" t="s">
        <v>903</v>
      </c>
      <c r="B357" s="2" t="s">
        <v>904</v>
      </c>
      <c r="C357" s="3" t="s">
        <v>171</v>
      </c>
      <c r="D357" s="3" t="s">
        <v>171</v>
      </c>
      <c r="E357" s="4" t="s">
        <v>178</v>
      </c>
      <c r="F357" s="4" t="s">
        <v>178</v>
      </c>
      <c r="G357" s="3" t="s">
        <v>173</v>
      </c>
      <c r="H357" s="17" t="str">
        <f t="shared" si="21"/>
        <v>NITI</v>
      </c>
      <c r="I357" s="2"/>
      <c r="J357" s="3" t="s">
        <v>173</v>
      </c>
      <c r="K357" s="21" t="str">
        <f t="shared" si="22"/>
        <v>NITI, NV</v>
      </c>
      <c r="L357" s="3" t="s">
        <v>173</v>
      </c>
      <c r="M357" s="20" t="str">
        <f t="shared" si="23"/>
        <v>NITI, NV</v>
      </c>
      <c r="N357" s="8" t="str">
        <f t="shared" si="20"/>
        <v>NITI, NV</v>
      </c>
      <c r="O357" s="2"/>
      <c r="P357" s="3">
        <v>11.7</v>
      </c>
      <c r="Q357" s="3">
        <v>11.7</v>
      </c>
      <c r="R357" s="3">
        <v>12.5</v>
      </c>
      <c r="S357" s="3" t="s">
        <v>173</v>
      </c>
      <c r="T357" s="2"/>
      <c r="U357" s="3" t="s">
        <v>173</v>
      </c>
      <c r="V357" s="2"/>
      <c r="W357" s="3" t="s">
        <v>173</v>
      </c>
      <c r="X357" s="2"/>
      <c r="Y357" s="3" t="s">
        <v>171</v>
      </c>
      <c r="Z357" s="3" t="s">
        <v>173</v>
      </c>
      <c r="AA357" s="3" t="s">
        <v>173</v>
      </c>
    </row>
    <row r="358" spans="1:28" ht="13.9" customHeight="1">
      <c r="A358" s="2" t="s">
        <v>905</v>
      </c>
      <c r="B358" s="2" t="s">
        <v>906</v>
      </c>
      <c r="C358" s="3" t="s">
        <v>171</v>
      </c>
      <c r="D358" s="3" t="s">
        <v>171</v>
      </c>
      <c r="E358" s="4" t="s">
        <v>178</v>
      </c>
      <c r="F358" s="4" t="s">
        <v>178</v>
      </c>
      <c r="G358" s="3" t="s">
        <v>173</v>
      </c>
      <c r="H358" s="17" t="str">
        <f t="shared" si="21"/>
        <v>NITI</v>
      </c>
      <c r="I358" s="2"/>
      <c r="J358" s="3" t="s">
        <v>173</v>
      </c>
      <c r="K358" s="21" t="str">
        <f t="shared" si="22"/>
        <v>NITI, NV</v>
      </c>
      <c r="L358" s="3" t="s">
        <v>173</v>
      </c>
      <c r="M358" s="20" t="str">
        <f t="shared" si="23"/>
        <v>NITI, NV</v>
      </c>
      <c r="N358" s="8" t="str">
        <f t="shared" si="20"/>
        <v>NITI, NV</v>
      </c>
      <c r="O358" s="2"/>
      <c r="P358" s="3">
        <v>100</v>
      </c>
      <c r="Q358" s="3">
        <v>22.4</v>
      </c>
      <c r="R358" s="3">
        <v>12.5</v>
      </c>
      <c r="S358" s="3">
        <v>0.6</v>
      </c>
      <c r="T358" s="3" t="s">
        <v>174</v>
      </c>
      <c r="U358" s="3" t="s">
        <v>173</v>
      </c>
      <c r="V358" s="2"/>
      <c r="W358" s="3" t="s">
        <v>173</v>
      </c>
      <c r="X358" s="2"/>
      <c r="Y358" s="3" t="s">
        <v>171</v>
      </c>
      <c r="Z358" s="3" t="s">
        <v>173</v>
      </c>
      <c r="AA358" s="3" t="s">
        <v>173</v>
      </c>
      <c r="AB358" s="261" t="s">
        <v>175</v>
      </c>
    </row>
    <row r="359" spans="1:28" ht="13.9" customHeight="1">
      <c r="A359" s="2" t="s">
        <v>907</v>
      </c>
      <c r="B359" s="2" t="s">
        <v>908</v>
      </c>
      <c r="C359" s="3" t="s">
        <v>170</v>
      </c>
      <c r="D359" s="3" t="s">
        <v>171</v>
      </c>
      <c r="E359" s="4" t="s">
        <v>172</v>
      </c>
      <c r="F359" s="4" t="s">
        <v>172</v>
      </c>
      <c r="G359" s="3" t="s">
        <v>173</v>
      </c>
      <c r="H359" s="17" t="str">
        <f t="shared" si="21"/>
        <v>NITI</v>
      </c>
      <c r="I359" s="2"/>
      <c r="J359" s="3" t="s">
        <v>173</v>
      </c>
      <c r="K359" s="21" t="str">
        <f t="shared" si="22"/>
        <v>NITI</v>
      </c>
      <c r="L359" s="3" t="s">
        <v>173</v>
      </c>
      <c r="M359" s="20" t="str">
        <f t="shared" si="23"/>
        <v>NITI</v>
      </c>
      <c r="N359" s="8" t="str">
        <f t="shared" si="20"/>
        <v>NITI</v>
      </c>
      <c r="O359" s="2"/>
      <c r="P359" s="3">
        <v>5360</v>
      </c>
      <c r="Q359" s="3">
        <v>1990</v>
      </c>
      <c r="R359" s="3">
        <v>12.5</v>
      </c>
      <c r="S359" s="3">
        <v>0.7</v>
      </c>
      <c r="T359" s="3" t="s">
        <v>174</v>
      </c>
      <c r="U359" s="3" t="s">
        <v>173</v>
      </c>
      <c r="V359" s="2"/>
      <c r="W359" s="3" t="s">
        <v>173</v>
      </c>
      <c r="X359" s="2"/>
      <c r="Y359" s="3" t="s">
        <v>171</v>
      </c>
      <c r="Z359" s="3" t="s">
        <v>173</v>
      </c>
      <c r="AA359" s="3" t="s">
        <v>173</v>
      </c>
      <c r="AB359" s="261" t="s">
        <v>175</v>
      </c>
    </row>
    <row r="360" spans="1:28" ht="13.9" customHeight="1">
      <c r="A360" s="2" t="s">
        <v>909</v>
      </c>
      <c r="B360" s="2" t="s">
        <v>910</v>
      </c>
      <c r="C360" s="3" t="s">
        <v>228</v>
      </c>
      <c r="D360" s="3" t="s">
        <v>170</v>
      </c>
      <c r="E360" s="4" t="s">
        <v>178</v>
      </c>
      <c r="F360" s="4" t="s">
        <v>178</v>
      </c>
      <c r="G360" s="3">
        <v>56.9</v>
      </c>
      <c r="H360" s="17">
        <f t="shared" si="21"/>
        <v>57</v>
      </c>
      <c r="I360" s="2"/>
      <c r="J360" s="3" t="s">
        <v>173</v>
      </c>
      <c r="K360" s="21" t="str">
        <f t="shared" si="22"/>
        <v>NV</v>
      </c>
      <c r="L360" s="3" t="s">
        <v>173</v>
      </c>
      <c r="M360" s="20" t="str">
        <f t="shared" si="23"/>
        <v>NV</v>
      </c>
      <c r="N360" s="8" t="str">
        <f t="shared" si="20"/>
        <v>NV</v>
      </c>
      <c r="O360" s="2"/>
      <c r="P360" s="3" t="s">
        <v>173</v>
      </c>
      <c r="Q360" s="3" t="s">
        <v>173</v>
      </c>
      <c r="R360" s="3">
        <v>12.5</v>
      </c>
      <c r="S360" s="3" t="s">
        <v>173</v>
      </c>
      <c r="T360" s="2"/>
      <c r="U360" s="3" t="s">
        <v>173</v>
      </c>
      <c r="V360" s="2"/>
      <c r="W360" s="3">
        <v>1.2999999999999999E-2</v>
      </c>
      <c r="X360" s="3" t="s">
        <v>199</v>
      </c>
      <c r="Y360" s="3" t="s">
        <v>171</v>
      </c>
      <c r="Z360" s="3" t="s">
        <v>173</v>
      </c>
      <c r="AA360" s="3">
        <v>56.9</v>
      </c>
    </row>
    <row r="361" spans="1:28" ht="13.9" customHeight="1">
      <c r="A361" s="2" t="s">
        <v>911</v>
      </c>
      <c r="B361" s="2" t="s">
        <v>912</v>
      </c>
      <c r="C361" s="3" t="s">
        <v>228</v>
      </c>
      <c r="D361" s="3" t="s">
        <v>170</v>
      </c>
      <c r="E361" s="4" t="s">
        <v>178</v>
      </c>
      <c r="F361" s="4" t="s">
        <v>178</v>
      </c>
      <c r="G361" s="3">
        <v>56.9</v>
      </c>
      <c r="H361" s="17">
        <f t="shared" si="21"/>
        <v>57</v>
      </c>
      <c r="I361" s="2"/>
      <c r="J361" s="3" t="s">
        <v>173</v>
      </c>
      <c r="K361" s="21" t="str">
        <f t="shared" si="22"/>
        <v>NV</v>
      </c>
      <c r="L361" s="3" t="s">
        <v>173</v>
      </c>
      <c r="M361" s="20" t="str">
        <f t="shared" si="23"/>
        <v>NV</v>
      </c>
      <c r="N361" s="8" t="str">
        <f t="shared" si="20"/>
        <v>NV</v>
      </c>
      <c r="O361" s="2"/>
      <c r="P361" s="3" t="s">
        <v>173</v>
      </c>
      <c r="Q361" s="3" t="s">
        <v>173</v>
      </c>
      <c r="R361" s="3">
        <v>12.5</v>
      </c>
      <c r="S361" s="3" t="s">
        <v>173</v>
      </c>
      <c r="T361" s="2"/>
      <c r="U361" s="3" t="s">
        <v>173</v>
      </c>
      <c r="V361" s="2"/>
      <c r="W361" s="3">
        <v>1.2999999999999999E-2</v>
      </c>
      <c r="X361" s="3" t="s">
        <v>199</v>
      </c>
      <c r="Y361" s="3" t="s">
        <v>171</v>
      </c>
      <c r="Z361" s="3" t="s">
        <v>173</v>
      </c>
      <c r="AA361" s="3">
        <v>56.9</v>
      </c>
    </row>
    <row r="362" spans="1:28" ht="13.9" customHeight="1">
      <c r="A362" s="2" t="s">
        <v>913</v>
      </c>
      <c r="B362" s="2" t="s">
        <v>914</v>
      </c>
      <c r="C362" s="3" t="s">
        <v>171</v>
      </c>
      <c r="D362" s="3" t="s">
        <v>171</v>
      </c>
      <c r="E362" s="4" t="s">
        <v>178</v>
      </c>
      <c r="F362" s="4" t="s">
        <v>178</v>
      </c>
      <c r="G362" s="3" t="s">
        <v>173</v>
      </c>
      <c r="H362" s="17" t="str">
        <f t="shared" si="21"/>
        <v>NITI</v>
      </c>
      <c r="I362" s="2"/>
      <c r="J362" s="3" t="s">
        <v>173</v>
      </c>
      <c r="K362" s="21" t="str">
        <f t="shared" si="22"/>
        <v>NITI, NV</v>
      </c>
      <c r="L362" s="3" t="s">
        <v>173</v>
      </c>
      <c r="M362" s="20" t="str">
        <f t="shared" si="23"/>
        <v>NITI, NV</v>
      </c>
      <c r="N362" s="8" t="str">
        <f t="shared" si="20"/>
        <v>NITI, NV</v>
      </c>
      <c r="O362" s="2"/>
      <c r="P362" s="3">
        <v>1.73</v>
      </c>
      <c r="Q362" s="3">
        <v>3.97</v>
      </c>
      <c r="R362" s="3">
        <v>12.5</v>
      </c>
      <c r="S362" s="3" t="s">
        <v>173</v>
      </c>
      <c r="T362" s="2"/>
      <c r="U362" s="3" t="s">
        <v>173</v>
      </c>
      <c r="V362" s="2"/>
      <c r="W362" s="3" t="s">
        <v>173</v>
      </c>
      <c r="X362" s="2"/>
      <c r="Y362" s="3" t="s">
        <v>171</v>
      </c>
      <c r="Z362" s="3" t="s">
        <v>173</v>
      </c>
      <c r="AA362" s="3" t="s">
        <v>173</v>
      </c>
    </row>
    <row r="363" spans="1:28" ht="13.9" customHeight="1">
      <c r="A363" s="2" t="s">
        <v>915</v>
      </c>
      <c r="B363" s="2" t="s">
        <v>916</v>
      </c>
      <c r="C363" s="3" t="s">
        <v>171</v>
      </c>
      <c r="D363" s="3" t="s">
        <v>171</v>
      </c>
      <c r="E363" s="4" t="s">
        <v>178</v>
      </c>
      <c r="F363" s="4" t="s">
        <v>178</v>
      </c>
      <c r="G363" s="3" t="s">
        <v>173</v>
      </c>
      <c r="H363" s="17" t="str">
        <f t="shared" si="21"/>
        <v>NITI</v>
      </c>
      <c r="I363" s="2"/>
      <c r="J363" s="3" t="s">
        <v>173</v>
      </c>
      <c r="K363" s="21" t="str">
        <f t="shared" si="22"/>
        <v>NITI, NV</v>
      </c>
      <c r="L363" s="3" t="s">
        <v>173</v>
      </c>
      <c r="M363" s="20" t="str">
        <f t="shared" si="23"/>
        <v>NITI, NV</v>
      </c>
      <c r="N363" s="8" t="str">
        <f t="shared" si="20"/>
        <v>NITI, NV</v>
      </c>
      <c r="O363" s="2"/>
      <c r="P363" s="3">
        <v>6.11</v>
      </c>
      <c r="Q363" s="3">
        <v>2.17</v>
      </c>
      <c r="R363" s="3">
        <v>12.5</v>
      </c>
      <c r="S363" s="3" t="s">
        <v>173</v>
      </c>
      <c r="T363" s="2"/>
      <c r="U363" s="3" t="s">
        <v>173</v>
      </c>
      <c r="V363" s="2"/>
      <c r="W363" s="3" t="s">
        <v>173</v>
      </c>
      <c r="X363" s="2"/>
      <c r="Y363" s="3" t="s">
        <v>171</v>
      </c>
      <c r="Z363" s="3" t="s">
        <v>173</v>
      </c>
      <c r="AA363" s="3" t="s">
        <v>173</v>
      </c>
    </row>
    <row r="364" spans="1:28" ht="13.9" customHeight="1">
      <c r="A364" s="2" t="s">
        <v>917</v>
      </c>
      <c r="B364" s="2" t="s">
        <v>918</v>
      </c>
      <c r="C364" s="3" t="s">
        <v>171</v>
      </c>
      <c r="D364" s="3" t="s">
        <v>171</v>
      </c>
      <c r="E364" s="4" t="s">
        <v>178</v>
      </c>
      <c r="F364" s="4" t="s">
        <v>178</v>
      </c>
      <c r="G364" s="3" t="s">
        <v>173</v>
      </c>
      <c r="H364" s="17" t="str">
        <f t="shared" si="21"/>
        <v>NITI</v>
      </c>
      <c r="I364" s="2"/>
      <c r="J364" s="3" t="s">
        <v>173</v>
      </c>
      <c r="K364" s="21" t="str">
        <f t="shared" si="22"/>
        <v>NITI, NV</v>
      </c>
      <c r="L364" s="3" t="s">
        <v>173</v>
      </c>
      <c r="M364" s="20" t="str">
        <f t="shared" si="23"/>
        <v>NITI, NV</v>
      </c>
      <c r="N364" s="8" t="str">
        <f t="shared" si="20"/>
        <v>NITI, NV</v>
      </c>
      <c r="O364" s="2"/>
      <c r="P364" s="3">
        <v>4.97</v>
      </c>
      <c r="Q364" s="3">
        <v>4.97</v>
      </c>
      <c r="R364" s="3">
        <v>12.5</v>
      </c>
      <c r="S364" s="3" t="s">
        <v>173</v>
      </c>
      <c r="T364" s="2"/>
      <c r="U364" s="3" t="s">
        <v>173</v>
      </c>
      <c r="V364" s="2"/>
      <c r="W364" s="3" t="s">
        <v>173</v>
      </c>
      <c r="X364" s="2"/>
      <c r="Y364" s="3" t="s">
        <v>171</v>
      </c>
      <c r="Z364" s="3" t="s">
        <v>173</v>
      </c>
      <c r="AA364" s="3" t="s">
        <v>173</v>
      </c>
    </row>
    <row r="365" spans="1:28" ht="13.9" customHeight="1">
      <c r="A365" s="2" t="s">
        <v>919</v>
      </c>
      <c r="B365" s="2" t="s">
        <v>920</v>
      </c>
      <c r="C365" s="3" t="s">
        <v>171</v>
      </c>
      <c r="D365" s="3" t="s">
        <v>171</v>
      </c>
      <c r="E365" s="4" t="s">
        <v>178</v>
      </c>
      <c r="F365" s="4" t="s">
        <v>178</v>
      </c>
      <c r="G365" s="3" t="s">
        <v>173</v>
      </c>
      <c r="H365" s="17" t="str">
        <f t="shared" si="21"/>
        <v>NITI</v>
      </c>
      <c r="I365" s="2"/>
      <c r="J365" s="3" t="s">
        <v>173</v>
      </c>
      <c r="K365" s="21" t="str">
        <f t="shared" si="22"/>
        <v>NITI, NV</v>
      </c>
      <c r="L365" s="3" t="s">
        <v>173</v>
      </c>
      <c r="M365" s="20" t="str">
        <f t="shared" si="23"/>
        <v>NITI, NV</v>
      </c>
      <c r="N365" s="8" t="str">
        <f t="shared" si="20"/>
        <v>NITI, NV</v>
      </c>
      <c r="O365" s="2"/>
      <c r="P365" s="3">
        <v>0.84899999999999998</v>
      </c>
      <c r="Q365" s="3">
        <v>0.84899999999999998</v>
      </c>
      <c r="R365" s="3">
        <v>12.5</v>
      </c>
      <c r="S365" s="3" t="s">
        <v>173</v>
      </c>
      <c r="T365" s="2"/>
      <c r="U365" s="3" t="s">
        <v>173</v>
      </c>
      <c r="V365" s="2"/>
      <c r="W365" s="3" t="s">
        <v>173</v>
      </c>
      <c r="X365" s="2"/>
      <c r="Y365" s="3" t="s">
        <v>171</v>
      </c>
      <c r="Z365" s="3" t="s">
        <v>173</v>
      </c>
      <c r="AA365" s="3" t="s">
        <v>173</v>
      </c>
    </row>
    <row r="366" spans="1:28" ht="13.9" customHeight="1">
      <c r="A366" s="2" t="s">
        <v>921</v>
      </c>
      <c r="B366" s="2" t="s">
        <v>922</v>
      </c>
      <c r="C366" s="3" t="s">
        <v>171</v>
      </c>
      <c r="D366" s="3" t="s">
        <v>171</v>
      </c>
      <c r="E366" s="4" t="s">
        <v>178</v>
      </c>
      <c r="F366" s="4" t="s">
        <v>178</v>
      </c>
      <c r="G366" s="3" t="s">
        <v>173</v>
      </c>
      <c r="H366" s="17" t="str">
        <f t="shared" si="21"/>
        <v>NITI</v>
      </c>
      <c r="I366" s="2"/>
      <c r="J366" s="3" t="s">
        <v>173</v>
      </c>
      <c r="K366" s="21" t="str">
        <f t="shared" si="22"/>
        <v>NITI, NV</v>
      </c>
      <c r="L366" s="3" t="s">
        <v>173</v>
      </c>
      <c r="M366" s="20" t="str">
        <f t="shared" si="23"/>
        <v>NITI, NV</v>
      </c>
      <c r="N366" s="8" t="str">
        <f t="shared" si="20"/>
        <v>NITI, NV</v>
      </c>
      <c r="O366" s="2"/>
      <c r="P366" s="3">
        <v>2.7</v>
      </c>
      <c r="Q366" s="3">
        <v>2.96E-3</v>
      </c>
      <c r="R366" s="3">
        <v>12.5</v>
      </c>
      <c r="S366" s="3" t="s">
        <v>173</v>
      </c>
      <c r="T366" s="2"/>
      <c r="U366" s="3" t="s">
        <v>173</v>
      </c>
      <c r="V366" s="2"/>
      <c r="W366" s="3" t="s">
        <v>173</v>
      </c>
      <c r="X366" s="2"/>
      <c r="Y366" s="3" t="s">
        <v>171</v>
      </c>
      <c r="Z366" s="3" t="s">
        <v>173</v>
      </c>
      <c r="AA366" s="3" t="s">
        <v>173</v>
      </c>
    </row>
    <row r="367" spans="1:28" ht="13.9" customHeight="1">
      <c r="A367" s="2" t="s">
        <v>923</v>
      </c>
      <c r="B367" s="2" t="s">
        <v>924</v>
      </c>
      <c r="C367" s="3" t="s">
        <v>171</v>
      </c>
      <c r="D367" s="3" t="s">
        <v>171</v>
      </c>
      <c r="E367" s="4" t="s">
        <v>178</v>
      </c>
      <c r="F367" s="4" t="s">
        <v>178</v>
      </c>
      <c r="G367" s="3" t="s">
        <v>173</v>
      </c>
      <c r="H367" s="17" t="str">
        <f t="shared" si="21"/>
        <v>NITI</v>
      </c>
      <c r="I367" s="2"/>
      <c r="J367" s="3" t="s">
        <v>173</v>
      </c>
      <c r="K367" s="21" t="str">
        <f t="shared" si="22"/>
        <v>NITI, NV</v>
      </c>
      <c r="L367" s="3" t="s">
        <v>173</v>
      </c>
      <c r="M367" s="20" t="str">
        <f t="shared" si="23"/>
        <v>NITI, NV</v>
      </c>
      <c r="N367" s="8" t="str">
        <f t="shared" si="20"/>
        <v>NITI, NV</v>
      </c>
      <c r="O367" s="2"/>
      <c r="P367" s="3">
        <v>2.5</v>
      </c>
      <c r="Q367" s="3">
        <v>2.5099999999999998</v>
      </c>
      <c r="R367" s="3">
        <v>12.5</v>
      </c>
      <c r="S367" s="3" t="s">
        <v>173</v>
      </c>
      <c r="T367" s="2"/>
      <c r="U367" s="3" t="s">
        <v>173</v>
      </c>
      <c r="V367" s="2"/>
      <c r="W367" s="3" t="s">
        <v>173</v>
      </c>
      <c r="X367" s="2"/>
      <c r="Y367" s="3" t="s">
        <v>171</v>
      </c>
      <c r="Z367" s="3" t="s">
        <v>173</v>
      </c>
      <c r="AA367" s="3" t="s">
        <v>173</v>
      </c>
    </row>
    <row r="368" spans="1:28" ht="13.9" customHeight="1">
      <c r="A368" s="2" t="s">
        <v>925</v>
      </c>
      <c r="B368" s="2" t="s">
        <v>926</v>
      </c>
      <c r="C368" s="3" t="s">
        <v>171</v>
      </c>
      <c r="D368" s="3" t="s">
        <v>171</v>
      </c>
      <c r="E368" s="4" t="s">
        <v>178</v>
      </c>
      <c r="F368" s="4" t="s">
        <v>178</v>
      </c>
      <c r="G368" s="3" t="s">
        <v>173</v>
      </c>
      <c r="H368" s="17" t="str">
        <f t="shared" si="21"/>
        <v>NITI</v>
      </c>
      <c r="I368" s="2"/>
      <c r="J368" s="3" t="s">
        <v>173</v>
      </c>
      <c r="K368" s="21" t="str">
        <f t="shared" si="22"/>
        <v>NITI, NV</v>
      </c>
      <c r="L368" s="3" t="s">
        <v>173</v>
      </c>
      <c r="M368" s="20" t="str">
        <f t="shared" si="23"/>
        <v>NITI, NV</v>
      </c>
      <c r="N368" s="8" t="str">
        <f t="shared" si="20"/>
        <v>NITI, NV</v>
      </c>
      <c r="O368" s="2"/>
      <c r="P368" s="3">
        <v>17.7</v>
      </c>
      <c r="Q368" s="3">
        <v>1.5399999999999999E-3</v>
      </c>
      <c r="R368" s="3">
        <v>12.5</v>
      </c>
      <c r="S368" s="3" t="s">
        <v>173</v>
      </c>
      <c r="T368" s="2"/>
      <c r="U368" s="3" t="s">
        <v>173</v>
      </c>
      <c r="V368" s="2"/>
      <c r="W368" s="3" t="s">
        <v>173</v>
      </c>
      <c r="X368" s="2"/>
      <c r="Y368" s="3" t="s">
        <v>171</v>
      </c>
      <c r="Z368" s="3" t="s">
        <v>173</v>
      </c>
      <c r="AA368" s="3" t="s">
        <v>173</v>
      </c>
    </row>
    <row r="369" spans="1:27" ht="13.9" customHeight="1">
      <c r="A369" s="2" t="s">
        <v>927</v>
      </c>
      <c r="B369" s="2" t="s">
        <v>928</v>
      </c>
      <c r="C369" s="3" t="s">
        <v>171</v>
      </c>
      <c r="D369" s="3" t="s">
        <v>171</v>
      </c>
      <c r="E369" s="4" t="s">
        <v>178</v>
      </c>
      <c r="F369" s="4" t="s">
        <v>178</v>
      </c>
      <c r="G369" s="3" t="s">
        <v>173</v>
      </c>
      <c r="H369" s="17" t="str">
        <f t="shared" si="21"/>
        <v>NITI</v>
      </c>
      <c r="I369" s="2"/>
      <c r="J369" s="3" t="s">
        <v>173</v>
      </c>
      <c r="K369" s="21" t="str">
        <f t="shared" si="22"/>
        <v>NITI, NV</v>
      </c>
      <c r="L369" s="3" t="s">
        <v>173</v>
      </c>
      <c r="M369" s="20" t="str">
        <f t="shared" si="23"/>
        <v>NITI, NV</v>
      </c>
      <c r="N369" s="8" t="str">
        <f t="shared" si="20"/>
        <v>NITI, NV</v>
      </c>
      <c r="O369" s="2"/>
      <c r="P369" s="3">
        <v>4480</v>
      </c>
      <c r="Q369" s="3">
        <v>4480</v>
      </c>
      <c r="R369" s="3">
        <v>12.5</v>
      </c>
      <c r="S369" s="3" t="s">
        <v>173</v>
      </c>
      <c r="T369" s="2"/>
      <c r="U369" s="3" t="s">
        <v>173</v>
      </c>
      <c r="V369" s="2"/>
      <c r="W369" s="3" t="s">
        <v>173</v>
      </c>
      <c r="X369" s="2"/>
      <c r="Y369" s="3" t="s">
        <v>171</v>
      </c>
      <c r="Z369" s="3" t="s">
        <v>173</v>
      </c>
      <c r="AA369" s="3" t="s">
        <v>173</v>
      </c>
    </row>
    <row r="370" spans="1:27" ht="13.9" customHeight="1">
      <c r="A370" s="2" t="s">
        <v>929</v>
      </c>
      <c r="B370" s="2" t="s">
        <v>930</v>
      </c>
      <c r="C370" s="3" t="s">
        <v>170</v>
      </c>
      <c r="D370" s="3" t="s">
        <v>170</v>
      </c>
      <c r="E370" s="3" t="s">
        <v>170</v>
      </c>
      <c r="F370" s="3" t="s">
        <v>170</v>
      </c>
      <c r="G370" s="3">
        <v>0.94299999999999995</v>
      </c>
      <c r="H370" s="17">
        <f t="shared" si="21"/>
        <v>0.94</v>
      </c>
      <c r="I370" s="3" t="s">
        <v>181</v>
      </c>
      <c r="J370" s="3">
        <v>31.4</v>
      </c>
      <c r="K370" s="21">
        <f t="shared" si="22"/>
        <v>31</v>
      </c>
      <c r="L370" s="3">
        <v>98200</v>
      </c>
      <c r="M370" s="20">
        <f t="shared" si="23"/>
        <v>98000</v>
      </c>
      <c r="N370" s="8">
        <f t="shared" si="20"/>
        <v>104255.31914893618</v>
      </c>
      <c r="O370" s="3" t="s">
        <v>182</v>
      </c>
      <c r="P370" s="3">
        <v>6280000000</v>
      </c>
      <c r="Q370" s="3">
        <v>3840000</v>
      </c>
      <c r="R370" s="3">
        <v>12.5</v>
      </c>
      <c r="S370" s="3">
        <v>7</v>
      </c>
      <c r="T370" s="3" t="s">
        <v>183</v>
      </c>
      <c r="U370" s="3">
        <v>1.2999999999999999E-5</v>
      </c>
      <c r="V370" s="3" t="s">
        <v>184</v>
      </c>
      <c r="W370" s="3">
        <v>9.8300000000000002E-3</v>
      </c>
      <c r="X370" s="3" t="s">
        <v>269</v>
      </c>
      <c r="Y370" s="3" t="s">
        <v>171</v>
      </c>
      <c r="Z370" s="3">
        <v>0.94299999999999995</v>
      </c>
      <c r="AA370" s="3">
        <v>43</v>
      </c>
    </row>
    <row r="371" spans="1:27" ht="13.9" customHeight="1">
      <c r="A371" s="2" t="s">
        <v>931</v>
      </c>
      <c r="B371" s="2" t="s">
        <v>932</v>
      </c>
      <c r="C371" s="3" t="s">
        <v>170</v>
      </c>
      <c r="D371" s="3" t="s">
        <v>170</v>
      </c>
      <c r="E371" s="3" t="s">
        <v>170</v>
      </c>
      <c r="F371" s="3" t="s">
        <v>170</v>
      </c>
      <c r="G371" s="3">
        <v>1.31</v>
      </c>
      <c r="H371" s="17">
        <f t="shared" si="21"/>
        <v>1.3</v>
      </c>
      <c r="I371" s="3" t="s">
        <v>194</v>
      </c>
      <c r="J371" s="3">
        <v>43.8</v>
      </c>
      <c r="K371" s="21">
        <f t="shared" si="22"/>
        <v>44</v>
      </c>
      <c r="L371" s="3">
        <v>290000</v>
      </c>
      <c r="M371" s="20">
        <f t="shared" si="23"/>
        <v>290000</v>
      </c>
      <c r="N371" s="8">
        <f t="shared" si="20"/>
        <v>223076.92307692306</v>
      </c>
      <c r="O371" s="3" t="s">
        <v>182</v>
      </c>
      <c r="P371" s="3">
        <v>105000000</v>
      </c>
      <c r="Q371" s="3">
        <v>4530000</v>
      </c>
      <c r="R371" s="3">
        <v>12.5</v>
      </c>
      <c r="S371" s="3">
        <v>18</v>
      </c>
      <c r="T371" s="3" t="s">
        <v>183</v>
      </c>
      <c r="U371" s="3" t="s">
        <v>173</v>
      </c>
      <c r="V371" s="2"/>
      <c r="W371" s="3">
        <v>2.9999999999999997E-4</v>
      </c>
      <c r="X371" s="3" t="s">
        <v>191</v>
      </c>
      <c r="Y371" s="3" t="s">
        <v>171</v>
      </c>
      <c r="Z371" s="3" t="s">
        <v>173</v>
      </c>
      <c r="AA371" s="3">
        <v>1.31</v>
      </c>
    </row>
    <row r="372" spans="1:27" ht="13.9" customHeight="1">
      <c r="A372" s="2" t="s">
        <v>933</v>
      </c>
      <c r="B372" s="2" t="s">
        <v>934</v>
      </c>
      <c r="C372" s="3" t="s">
        <v>171</v>
      </c>
      <c r="D372" s="3" t="s">
        <v>171</v>
      </c>
      <c r="E372" s="4" t="s">
        <v>178</v>
      </c>
      <c r="F372" s="4" t="s">
        <v>178</v>
      </c>
      <c r="G372" s="3" t="s">
        <v>173</v>
      </c>
      <c r="H372" s="17" t="str">
        <f t="shared" si="21"/>
        <v>NITI</v>
      </c>
      <c r="I372" s="2"/>
      <c r="J372" s="3" t="s">
        <v>173</v>
      </c>
      <c r="K372" s="21" t="str">
        <f t="shared" si="22"/>
        <v>NITI, NV</v>
      </c>
      <c r="L372" s="3" t="s">
        <v>173</v>
      </c>
      <c r="M372" s="20" t="str">
        <f t="shared" si="23"/>
        <v>NITI, NV</v>
      </c>
      <c r="N372" s="8" t="str">
        <f t="shared" si="20"/>
        <v>NITI, NV</v>
      </c>
      <c r="O372" s="2"/>
      <c r="P372" s="3">
        <v>1.4300000000000001E-3</v>
      </c>
      <c r="Q372" s="3">
        <v>0.14299999999999999</v>
      </c>
      <c r="R372" s="3">
        <v>12.5</v>
      </c>
      <c r="S372" s="3" t="s">
        <v>173</v>
      </c>
      <c r="T372" s="2"/>
      <c r="U372" s="3" t="s">
        <v>173</v>
      </c>
      <c r="V372" s="2"/>
      <c r="W372" s="3" t="s">
        <v>173</v>
      </c>
      <c r="X372" s="2"/>
      <c r="Y372" s="3" t="s">
        <v>171</v>
      </c>
      <c r="Z372" s="3" t="s">
        <v>173</v>
      </c>
      <c r="AA372" s="3" t="s">
        <v>173</v>
      </c>
    </row>
    <row r="373" spans="1:27" ht="13.9" customHeight="1">
      <c r="A373" s="2" t="s">
        <v>935</v>
      </c>
      <c r="B373" s="2" t="s">
        <v>936</v>
      </c>
      <c r="C373" s="3" t="s">
        <v>170</v>
      </c>
      <c r="D373" s="3" t="s">
        <v>171</v>
      </c>
      <c r="E373" s="4" t="s">
        <v>172</v>
      </c>
      <c r="F373" s="4" t="s">
        <v>172</v>
      </c>
      <c r="G373" s="3" t="s">
        <v>173</v>
      </c>
      <c r="H373" s="17" t="str">
        <f t="shared" si="21"/>
        <v>NITI</v>
      </c>
      <c r="I373" s="2"/>
      <c r="J373" s="3" t="s">
        <v>173</v>
      </c>
      <c r="K373" s="21" t="str">
        <f t="shared" si="22"/>
        <v>NITI</v>
      </c>
      <c r="L373" s="3" t="s">
        <v>173</v>
      </c>
      <c r="M373" s="20" t="str">
        <f t="shared" si="23"/>
        <v>NITI</v>
      </c>
      <c r="N373" s="8" t="str">
        <f t="shared" si="20"/>
        <v>NITI</v>
      </c>
      <c r="O373" s="2"/>
      <c r="P373" s="3">
        <v>2200000000</v>
      </c>
      <c r="Q373" s="3">
        <v>1400000000</v>
      </c>
      <c r="R373" s="3">
        <v>12.5</v>
      </c>
      <c r="S373" s="3">
        <v>2.2999999999999998</v>
      </c>
      <c r="T373" s="3" t="s">
        <v>183</v>
      </c>
      <c r="U373" s="3" t="s">
        <v>173</v>
      </c>
      <c r="V373" s="2"/>
      <c r="W373" s="3" t="s">
        <v>173</v>
      </c>
      <c r="X373" s="2"/>
      <c r="Y373" s="3" t="s">
        <v>171</v>
      </c>
      <c r="Z373" s="3" t="s">
        <v>173</v>
      </c>
      <c r="AA373" s="3" t="s">
        <v>173</v>
      </c>
    </row>
    <row r="374" spans="1:27" ht="13.9" customHeight="1">
      <c r="A374" s="2" t="s">
        <v>937</v>
      </c>
      <c r="B374" s="2" t="s">
        <v>938</v>
      </c>
      <c r="C374" s="3" t="s">
        <v>171</v>
      </c>
      <c r="D374" s="3" t="s">
        <v>171</v>
      </c>
      <c r="E374" s="4" t="s">
        <v>178</v>
      </c>
      <c r="F374" s="4" t="s">
        <v>178</v>
      </c>
      <c r="G374" s="3" t="s">
        <v>173</v>
      </c>
      <c r="H374" s="17" t="str">
        <f t="shared" si="21"/>
        <v>NITI</v>
      </c>
      <c r="I374" s="2"/>
      <c r="J374" s="3" t="s">
        <v>173</v>
      </c>
      <c r="K374" s="21" t="str">
        <f t="shared" si="22"/>
        <v>NITI, NV</v>
      </c>
      <c r="L374" s="3" t="s">
        <v>173</v>
      </c>
      <c r="M374" s="20" t="str">
        <f t="shared" si="23"/>
        <v>NITI, NV</v>
      </c>
      <c r="N374" s="8" t="str">
        <f t="shared" si="20"/>
        <v>NITI, NV</v>
      </c>
      <c r="O374" s="2"/>
      <c r="P374" s="3">
        <v>31.5</v>
      </c>
      <c r="Q374" s="3">
        <v>5.33E-2</v>
      </c>
      <c r="R374" s="3">
        <v>12.5</v>
      </c>
      <c r="S374" s="3" t="s">
        <v>173</v>
      </c>
      <c r="T374" s="2"/>
      <c r="U374" s="3" t="s">
        <v>173</v>
      </c>
      <c r="V374" s="2"/>
      <c r="W374" s="3" t="s">
        <v>173</v>
      </c>
      <c r="X374" s="2"/>
      <c r="Y374" s="3" t="s">
        <v>171</v>
      </c>
      <c r="Z374" s="3" t="s">
        <v>173</v>
      </c>
      <c r="AA374" s="3" t="s">
        <v>173</v>
      </c>
    </row>
    <row r="375" spans="1:27" ht="13.9" customHeight="1">
      <c r="A375" s="2" t="s">
        <v>939</v>
      </c>
      <c r="B375" s="2" t="s">
        <v>940</v>
      </c>
      <c r="C375" s="3" t="s">
        <v>170</v>
      </c>
      <c r="D375" s="3" t="s">
        <v>170</v>
      </c>
      <c r="E375" s="3" t="s">
        <v>170</v>
      </c>
      <c r="F375" s="3" t="s">
        <v>170</v>
      </c>
      <c r="G375" s="3">
        <v>219</v>
      </c>
      <c r="H375" s="17">
        <f t="shared" si="21"/>
        <v>220</v>
      </c>
      <c r="I375" s="3" t="s">
        <v>194</v>
      </c>
      <c r="J375" s="3">
        <v>7300</v>
      </c>
      <c r="K375" s="21">
        <f t="shared" si="22"/>
        <v>7300</v>
      </c>
      <c r="L375" s="3">
        <v>3390000</v>
      </c>
      <c r="M375" s="20">
        <f t="shared" si="23"/>
        <v>3400000</v>
      </c>
      <c r="N375" s="8">
        <f t="shared" si="20"/>
        <v>15454.545454545454</v>
      </c>
      <c r="O375" s="3" t="s">
        <v>182</v>
      </c>
      <c r="P375" s="3">
        <v>11400000</v>
      </c>
      <c r="Q375" s="3">
        <v>4790000</v>
      </c>
      <c r="R375" s="3">
        <v>12.5</v>
      </c>
      <c r="S375" s="3">
        <v>2.1</v>
      </c>
      <c r="T375" s="3" t="s">
        <v>183</v>
      </c>
      <c r="U375" s="3" t="s">
        <v>173</v>
      </c>
      <c r="V375" s="2"/>
      <c r="W375" s="3">
        <v>0.05</v>
      </c>
      <c r="X375" s="3" t="s">
        <v>314</v>
      </c>
      <c r="Y375" s="3" t="s">
        <v>171</v>
      </c>
      <c r="Z375" s="3" t="s">
        <v>173</v>
      </c>
      <c r="AA375" s="3">
        <v>219</v>
      </c>
    </row>
    <row r="376" spans="1:27" ht="13.9" customHeight="1">
      <c r="A376" s="2" t="s">
        <v>941</v>
      </c>
      <c r="B376" s="2" t="s">
        <v>942</v>
      </c>
      <c r="C376" s="3" t="s">
        <v>171</v>
      </c>
      <c r="D376" s="3" t="s">
        <v>170</v>
      </c>
      <c r="E376" s="4" t="s">
        <v>178</v>
      </c>
      <c r="F376" s="4" t="s">
        <v>178</v>
      </c>
      <c r="G376" s="3">
        <v>2.8500000000000001E-2</v>
      </c>
      <c r="H376" s="17">
        <f t="shared" si="21"/>
        <v>2.9000000000000001E-2</v>
      </c>
      <c r="I376" s="2"/>
      <c r="J376" s="3" t="s">
        <v>173</v>
      </c>
      <c r="K376" s="21" t="str">
        <f t="shared" si="22"/>
        <v>NV</v>
      </c>
      <c r="L376" s="3" t="s">
        <v>173</v>
      </c>
      <c r="M376" s="20" t="str">
        <f t="shared" si="23"/>
        <v>NV</v>
      </c>
      <c r="N376" s="8" t="str">
        <f t="shared" si="20"/>
        <v>NV</v>
      </c>
      <c r="O376" s="2"/>
      <c r="P376" s="3">
        <v>0.12</v>
      </c>
      <c r="Q376" s="3">
        <v>2.2900000000000001E-4</v>
      </c>
      <c r="R376" s="3">
        <v>12.5</v>
      </c>
      <c r="S376" s="3" t="s">
        <v>173</v>
      </c>
      <c r="T376" s="2"/>
      <c r="U376" s="3">
        <v>4.2999999999999999E-4</v>
      </c>
      <c r="V376" s="3" t="s">
        <v>199</v>
      </c>
      <c r="W376" s="3" t="s">
        <v>173</v>
      </c>
      <c r="X376" s="2"/>
      <c r="Y376" s="3" t="s">
        <v>171</v>
      </c>
      <c r="Z376" s="3">
        <v>2.8500000000000001E-2</v>
      </c>
      <c r="AA376" s="3" t="s">
        <v>173</v>
      </c>
    </row>
    <row r="377" spans="1:27" ht="13.9" customHeight="1">
      <c r="A377" s="2" t="s">
        <v>943</v>
      </c>
      <c r="B377" s="2" t="s">
        <v>944</v>
      </c>
      <c r="C377" s="3" t="s">
        <v>171</v>
      </c>
      <c r="D377" s="3" t="s">
        <v>170</v>
      </c>
      <c r="E377" s="4" t="s">
        <v>178</v>
      </c>
      <c r="F377" s="4" t="s">
        <v>178</v>
      </c>
      <c r="G377" s="3">
        <v>1.43</v>
      </c>
      <c r="H377" s="17">
        <f t="shared" si="21"/>
        <v>1.4</v>
      </c>
      <c r="I377" s="2"/>
      <c r="J377" s="3" t="s">
        <v>173</v>
      </c>
      <c r="K377" s="21" t="str">
        <f t="shared" si="22"/>
        <v>NV</v>
      </c>
      <c r="L377" s="3" t="s">
        <v>173</v>
      </c>
      <c r="M377" s="20" t="str">
        <f t="shared" si="23"/>
        <v>NV</v>
      </c>
      <c r="N377" s="8" t="str">
        <f t="shared" si="20"/>
        <v>NV</v>
      </c>
      <c r="O377" s="2"/>
      <c r="P377" s="3">
        <v>1130</v>
      </c>
      <c r="Q377" s="3">
        <v>8.4500000000000006E-2</v>
      </c>
      <c r="R377" s="3">
        <v>12.5</v>
      </c>
      <c r="S377" s="3" t="s">
        <v>173</v>
      </c>
      <c r="T377" s="2"/>
      <c r="U377" s="3">
        <v>8.6000000000000007E-6</v>
      </c>
      <c r="V377" s="3" t="s">
        <v>199</v>
      </c>
      <c r="W377" s="3" t="s">
        <v>173</v>
      </c>
      <c r="X377" s="2"/>
      <c r="Y377" s="3" t="s">
        <v>171</v>
      </c>
      <c r="Z377" s="3">
        <v>1.43</v>
      </c>
      <c r="AA377" s="3" t="s">
        <v>173</v>
      </c>
    </row>
    <row r="378" spans="1:27" ht="13.9" customHeight="1">
      <c r="A378" s="2" t="s">
        <v>945</v>
      </c>
      <c r="B378" s="2" t="s">
        <v>946</v>
      </c>
      <c r="C378" s="3" t="s">
        <v>171</v>
      </c>
      <c r="D378" s="3" t="s">
        <v>171</v>
      </c>
      <c r="E378" s="4" t="s">
        <v>178</v>
      </c>
      <c r="F378" s="4" t="s">
        <v>178</v>
      </c>
      <c r="G378" s="3" t="s">
        <v>173</v>
      </c>
      <c r="H378" s="17" t="str">
        <f t="shared" si="21"/>
        <v>NITI</v>
      </c>
      <c r="I378" s="2"/>
      <c r="J378" s="3" t="s">
        <v>173</v>
      </c>
      <c r="K378" s="21" t="str">
        <f t="shared" si="22"/>
        <v>NITI, NV</v>
      </c>
      <c r="L378" s="3" t="s">
        <v>173</v>
      </c>
      <c r="M378" s="20" t="str">
        <f t="shared" si="23"/>
        <v>NITI, NV</v>
      </c>
      <c r="N378" s="8" t="str">
        <f t="shared" si="20"/>
        <v>NITI, NV</v>
      </c>
      <c r="O378" s="2"/>
      <c r="P378" s="3">
        <v>9.7200000000000004E-5</v>
      </c>
      <c r="Q378" s="3">
        <v>2.48</v>
      </c>
      <c r="R378" s="3">
        <v>12.5</v>
      </c>
      <c r="S378" s="3" t="s">
        <v>173</v>
      </c>
      <c r="T378" s="2"/>
      <c r="U378" s="3" t="s">
        <v>173</v>
      </c>
      <c r="V378" s="2"/>
      <c r="W378" s="3" t="s">
        <v>173</v>
      </c>
      <c r="X378" s="2"/>
      <c r="Y378" s="3" t="s">
        <v>171</v>
      </c>
      <c r="Z378" s="3" t="s">
        <v>173</v>
      </c>
      <c r="AA378" s="3" t="s">
        <v>173</v>
      </c>
    </row>
    <row r="379" spans="1:27" ht="13.9" customHeight="1">
      <c r="A379" s="2" t="s">
        <v>947</v>
      </c>
      <c r="B379" s="2" t="s">
        <v>948</v>
      </c>
      <c r="C379" s="3" t="s">
        <v>171</v>
      </c>
      <c r="D379" s="3" t="s">
        <v>170</v>
      </c>
      <c r="E379" s="4" t="s">
        <v>178</v>
      </c>
      <c r="F379" s="4" t="s">
        <v>178</v>
      </c>
      <c r="G379" s="3">
        <v>0.35</v>
      </c>
      <c r="H379" s="17">
        <f t="shared" si="21"/>
        <v>0.35</v>
      </c>
      <c r="I379" s="2"/>
      <c r="J379" s="3" t="s">
        <v>173</v>
      </c>
      <c r="K379" s="21" t="str">
        <f t="shared" si="22"/>
        <v>NV</v>
      </c>
      <c r="L379" s="3" t="s">
        <v>173</v>
      </c>
      <c r="M379" s="20" t="str">
        <f t="shared" si="23"/>
        <v>NV</v>
      </c>
      <c r="N379" s="8" t="str">
        <f t="shared" si="20"/>
        <v>NV</v>
      </c>
      <c r="O379" s="2"/>
      <c r="P379" s="3">
        <v>3230000</v>
      </c>
      <c r="Q379" s="3">
        <v>126000</v>
      </c>
      <c r="R379" s="3">
        <v>12.5</v>
      </c>
      <c r="S379" s="3" t="s">
        <v>173</v>
      </c>
      <c r="T379" s="2"/>
      <c r="U379" s="3" t="s">
        <v>173</v>
      </c>
      <c r="V379" s="2"/>
      <c r="W379" s="3">
        <v>8.0000000000000007E-5</v>
      </c>
      <c r="X379" s="3" t="s">
        <v>199</v>
      </c>
      <c r="Y379" s="3" t="s">
        <v>171</v>
      </c>
      <c r="Z379" s="3" t="s">
        <v>173</v>
      </c>
      <c r="AA379" s="3">
        <v>0.35</v>
      </c>
    </row>
    <row r="380" spans="1:27" ht="13.9" customHeight="1">
      <c r="A380" s="2" t="s">
        <v>949</v>
      </c>
      <c r="B380" s="2" t="s">
        <v>950</v>
      </c>
      <c r="C380" s="3" t="s">
        <v>170</v>
      </c>
      <c r="D380" s="3" t="s">
        <v>170</v>
      </c>
      <c r="E380" s="3" t="s">
        <v>170</v>
      </c>
      <c r="F380" s="3" t="s">
        <v>170</v>
      </c>
      <c r="G380" s="3">
        <v>4.38</v>
      </c>
      <c r="H380" s="17">
        <f t="shared" si="21"/>
        <v>4.4000000000000004</v>
      </c>
      <c r="I380" s="3" t="s">
        <v>194</v>
      </c>
      <c r="J380" s="3">
        <v>146</v>
      </c>
      <c r="K380" s="21">
        <f t="shared" si="22"/>
        <v>150</v>
      </c>
      <c r="L380" s="3">
        <v>397000</v>
      </c>
      <c r="M380" s="20">
        <f t="shared" si="23"/>
        <v>400000</v>
      </c>
      <c r="N380" s="8">
        <f t="shared" si="20"/>
        <v>90909.090909090897</v>
      </c>
      <c r="O380" s="3" t="s">
        <v>182</v>
      </c>
      <c r="P380" s="3">
        <v>176000000</v>
      </c>
      <c r="Q380" s="3">
        <v>11000000</v>
      </c>
      <c r="R380" s="3">
        <v>12.5</v>
      </c>
      <c r="S380" s="3" t="s">
        <v>173</v>
      </c>
      <c r="T380" s="2"/>
      <c r="U380" s="3" t="s">
        <v>173</v>
      </c>
      <c r="V380" s="2"/>
      <c r="W380" s="3">
        <v>1E-3</v>
      </c>
      <c r="X380" s="3" t="s">
        <v>191</v>
      </c>
      <c r="Y380" s="3" t="s">
        <v>171</v>
      </c>
      <c r="Z380" s="3" t="s">
        <v>173</v>
      </c>
      <c r="AA380" s="3">
        <v>4.38</v>
      </c>
    </row>
    <row r="381" spans="1:27" ht="13.9" customHeight="1">
      <c r="A381" s="2" t="s">
        <v>951</v>
      </c>
      <c r="B381" s="2" t="s">
        <v>952</v>
      </c>
      <c r="C381" s="3" t="s">
        <v>171</v>
      </c>
      <c r="D381" s="3" t="s">
        <v>171</v>
      </c>
      <c r="E381" s="4" t="s">
        <v>178</v>
      </c>
      <c r="F381" s="4" t="s">
        <v>178</v>
      </c>
      <c r="G381" s="3" t="s">
        <v>173</v>
      </c>
      <c r="H381" s="17" t="str">
        <f t="shared" si="21"/>
        <v>NITI</v>
      </c>
      <c r="I381" s="2"/>
      <c r="J381" s="3" t="s">
        <v>173</v>
      </c>
      <c r="K381" s="21" t="str">
        <f t="shared" si="22"/>
        <v>NITI, NV</v>
      </c>
      <c r="L381" s="3" t="s">
        <v>173</v>
      </c>
      <c r="M381" s="20" t="str">
        <f t="shared" si="23"/>
        <v>NITI, NV</v>
      </c>
      <c r="N381" s="8" t="str">
        <f t="shared" si="20"/>
        <v>NITI, NV</v>
      </c>
      <c r="O381" s="2"/>
      <c r="P381" s="3">
        <v>0.89100000000000001</v>
      </c>
      <c r="Q381" s="3">
        <v>0.90100000000000002</v>
      </c>
      <c r="R381" s="3">
        <v>12.5</v>
      </c>
      <c r="S381" s="3" t="s">
        <v>173</v>
      </c>
      <c r="T381" s="2"/>
      <c r="U381" s="3" t="s">
        <v>173</v>
      </c>
      <c r="V381" s="2"/>
      <c r="W381" s="3" t="s">
        <v>173</v>
      </c>
      <c r="X381" s="2"/>
      <c r="Y381" s="3" t="s">
        <v>171</v>
      </c>
      <c r="Z381" s="3" t="s">
        <v>173</v>
      </c>
      <c r="AA381" s="3" t="s">
        <v>173</v>
      </c>
    </row>
    <row r="382" spans="1:27" ht="13.9" customHeight="1">
      <c r="A382" s="2" t="s">
        <v>953</v>
      </c>
      <c r="B382" s="2" t="s">
        <v>954</v>
      </c>
      <c r="C382" s="3" t="s">
        <v>170</v>
      </c>
      <c r="D382" s="3" t="s">
        <v>171</v>
      </c>
      <c r="E382" s="4" t="s">
        <v>172</v>
      </c>
      <c r="F382" s="4" t="s">
        <v>172</v>
      </c>
      <c r="G382" s="3" t="s">
        <v>173</v>
      </c>
      <c r="H382" s="17" t="str">
        <f t="shared" si="21"/>
        <v>NITI</v>
      </c>
      <c r="I382" s="2"/>
      <c r="J382" s="3" t="s">
        <v>173</v>
      </c>
      <c r="K382" s="21" t="str">
        <f t="shared" si="22"/>
        <v>NITI</v>
      </c>
      <c r="L382" s="3" t="s">
        <v>173</v>
      </c>
      <c r="M382" s="20" t="str">
        <f t="shared" si="23"/>
        <v>NITI</v>
      </c>
      <c r="N382" s="8" t="str">
        <f t="shared" si="20"/>
        <v>NITI</v>
      </c>
      <c r="O382" s="2"/>
      <c r="P382" s="3">
        <v>7020000</v>
      </c>
      <c r="Q382" s="3">
        <v>1.76</v>
      </c>
      <c r="R382" s="3">
        <v>12.5</v>
      </c>
      <c r="S382" s="3" t="s">
        <v>173</v>
      </c>
      <c r="T382" s="2"/>
      <c r="U382" s="3" t="s">
        <v>173</v>
      </c>
      <c r="V382" s="2"/>
      <c r="W382" s="3" t="s">
        <v>173</v>
      </c>
      <c r="X382" s="2"/>
      <c r="Y382" s="3" t="s">
        <v>171</v>
      </c>
      <c r="Z382" s="3" t="s">
        <v>173</v>
      </c>
      <c r="AA382" s="3" t="s">
        <v>173</v>
      </c>
    </row>
    <row r="383" spans="1:27" ht="13.9" customHeight="1">
      <c r="A383" s="2" t="s">
        <v>955</v>
      </c>
      <c r="B383" s="2" t="s">
        <v>956</v>
      </c>
      <c r="C383" s="3" t="s">
        <v>171</v>
      </c>
      <c r="D383" s="3" t="s">
        <v>171</v>
      </c>
      <c r="E383" s="4" t="s">
        <v>178</v>
      </c>
      <c r="F383" s="4" t="s">
        <v>178</v>
      </c>
      <c r="G383" s="3" t="s">
        <v>173</v>
      </c>
      <c r="H383" s="17" t="str">
        <f t="shared" si="21"/>
        <v>NITI</v>
      </c>
      <c r="I383" s="2"/>
      <c r="J383" s="3" t="s">
        <v>173</v>
      </c>
      <c r="K383" s="21" t="str">
        <f t="shared" si="22"/>
        <v>NITI, NV</v>
      </c>
      <c r="L383" s="3" t="s">
        <v>173</v>
      </c>
      <c r="M383" s="20" t="str">
        <f t="shared" si="23"/>
        <v>NITI, NV</v>
      </c>
      <c r="N383" s="8" t="str">
        <f t="shared" si="20"/>
        <v>NITI, NV</v>
      </c>
      <c r="O383" s="2"/>
      <c r="P383" s="3">
        <v>9.0399999999999991</v>
      </c>
      <c r="Q383" s="3">
        <v>8.8700000000000001E-5</v>
      </c>
      <c r="R383" s="3">
        <v>12.5</v>
      </c>
      <c r="S383" s="3" t="s">
        <v>173</v>
      </c>
      <c r="T383" s="2"/>
      <c r="U383" s="3" t="s">
        <v>173</v>
      </c>
      <c r="V383" s="2"/>
      <c r="W383" s="3" t="s">
        <v>173</v>
      </c>
      <c r="X383" s="2"/>
      <c r="Y383" s="3" t="s">
        <v>171</v>
      </c>
      <c r="Z383" s="3" t="s">
        <v>173</v>
      </c>
      <c r="AA383" s="3" t="s">
        <v>173</v>
      </c>
    </row>
    <row r="384" spans="1:27" ht="13.9" customHeight="1">
      <c r="A384" s="2" t="s">
        <v>957</v>
      </c>
      <c r="B384" s="2" t="s">
        <v>958</v>
      </c>
      <c r="C384" s="3" t="s">
        <v>171</v>
      </c>
      <c r="D384" s="3" t="s">
        <v>171</v>
      </c>
      <c r="E384" s="4" t="s">
        <v>178</v>
      </c>
      <c r="F384" s="4" t="s">
        <v>178</v>
      </c>
      <c r="G384" s="3" t="s">
        <v>173</v>
      </c>
      <c r="H384" s="17" t="str">
        <f t="shared" si="21"/>
        <v>NITI</v>
      </c>
      <c r="I384" s="2"/>
      <c r="J384" s="3" t="s">
        <v>173</v>
      </c>
      <c r="K384" s="21" t="str">
        <f t="shared" si="22"/>
        <v>NITI, NV</v>
      </c>
      <c r="L384" s="3" t="s">
        <v>173</v>
      </c>
      <c r="M384" s="20" t="str">
        <f t="shared" si="23"/>
        <v>NITI, NV</v>
      </c>
      <c r="N384" s="8" t="str">
        <f t="shared" si="20"/>
        <v>NITI, NV</v>
      </c>
      <c r="O384" s="2"/>
      <c r="P384" s="3">
        <v>0.82099999999999995</v>
      </c>
      <c r="Q384" s="3">
        <v>3.6600000000000002E-5</v>
      </c>
      <c r="R384" s="3">
        <v>12.5</v>
      </c>
      <c r="S384" s="3" t="s">
        <v>173</v>
      </c>
      <c r="T384" s="2"/>
      <c r="U384" s="3" t="s">
        <v>173</v>
      </c>
      <c r="V384" s="2"/>
      <c r="W384" s="3" t="s">
        <v>173</v>
      </c>
      <c r="X384" s="2"/>
      <c r="Y384" s="3" t="s">
        <v>171</v>
      </c>
      <c r="Z384" s="3" t="s">
        <v>173</v>
      </c>
      <c r="AA384" s="3" t="s">
        <v>173</v>
      </c>
    </row>
    <row r="385" spans="1:28" ht="13.9" customHeight="1">
      <c r="A385" s="2" t="s">
        <v>959</v>
      </c>
      <c r="B385" s="2" t="s">
        <v>960</v>
      </c>
      <c r="C385" s="3" t="s">
        <v>171</v>
      </c>
      <c r="D385" s="3" t="s">
        <v>171</v>
      </c>
      <c r="E385" s="4" t="s">
        <v>178</v>
      </c>
      <c r="F385" s="4" t="s">
        <v>178</v>
      </c>
      <c r="G385" s="3" t="s">
        <v>173</v>
      </c>
      <c r="H385" s="17" t="str">
        <f t="shared" si="21"/>
        <v>NITI</v>
      </c>
      <c r="I385" s="2"/>
      <c r="J385" s="3" t="s">
        <v>173</v>
      </c>
      <c r="K385" s="21" t="str">
        <f t="shared" si="22"/>
        <v>NITI, NV</v>
      </c>
      <c r="L385" s="3" t="s">
        <v>173</v>
      </c>
      <c r="M385" s="20" t="str">
        <f t="shared" si="23"/>
        <v>NITI, NV</v>
      </c>
      <c r="N385" s="8" t="str">
        <f t="shared" si="20"/>
        <v>NITI, NV</v>
      </c>
      <c r="O385" s="2"/>
      <c r="P385" s="3">
        <v>121</v>
      </c>
      <c r="Q385" s="3">
        <v>121</v>
      </c>
      <c r="R385" s="3">
        <v>12.5</v>
      </c>
      <c r="S385" s="3" t="s">
        <v>173</v>
      </c>
      <c r="T385" s="2"/>
      <c r="U385" s="3" t="s">
        <v>173</v>
      </c>
      <c r="V385" s="2"/>
      <c r="W385" s="3" t="s">
        <v>173</v>
      </c>
      <c r="X385" s="2"/>
      <c r="Y385" s="3" t="s">
        <v>171</v>
      </c>
      <c r="Z385" s="3" t="s">
        <v>173</v>
      </c>
      <c r="AA385" s="3" t="s">
        <v>173</v>
      </c>
    </row>
    <row r="386" spans="1:28" ht="13.9" customHeight="1">
      <c r="A386" s="2" t="s">
        <v>961</v>
      </c>
      <c r="B386" s="2" t="s">
        <v>962</v>
      </c>
      <c r="C386" s="3" t="s">
        <v>170</v>
      </c>
      <c r="D386" s="3" t="s">
        <v>170</v>
      </c>
      <c r="E386" s="3" t="s">
        <v>170</v>
      </c>
      <c r="F386" s="3" t="s">
        <v>170</v>
      </c>
      <c r="G386" s="3">
        <v>9.4299999999999991E-3</v>
      </c>
      <c r="H386" s="17">
        <f t="shared" si="21"/>
        <v>9.4000000000000004E-3</v>
      </c>
      <c r="I386" s="3" t="s">
        <v>181</v>
      </c>
      <c r="J386" s="3">
        <v>0.314</v>
      </c>
      <c r="K386" s="21">
        <f t="shared" si="22"/>
        <v>0.31</v>
      </c>
      <c r="L386" s="3">
        <v>2.63</v>
      </c>
      <c r="M386" s="20">
        <f t="shared" si="23"/>
        <v>2.6</v>
      </c>
      <c r="N386" s="8">
        <f t="shared" si="20"/>
        <v>276.59574468085106</v>
      </c>
      <c r="O386" s="3" t="s">
        <v>651</v>
      </c>
      <c r="P386" s="3">
        <v>8030</v>
      </c>
      <c r="Q386" s="3">
        <v>646</v>
      </c>
      <c r="R386" s="3">
        <v>12.5</v>
      </c>
      <c r="S386" s="3" t="s">
        <v>173</v>
      </c>
      <c r="T386" s="2"/>
      <c r="U386" s="3">
        <v>1.2999999999999999E-3</v>
      </c>
      <c r="V386" s="3" t="s">
        <v>184</v>
      </c>
      <c r="W386" s="3" t="s">
        <v>173</v>
      </c>
      <c r="X386" s="2"/>
      <c r="Y386" s="3" t="s">
        <v>171</v>
      </c>
      <c r="Z386" s="3">
        <v>9.4299999999999991E-3</v>
      </c>
      <c r="AA386" s="3" t="s">
        <v>173</v>
      </c>
    </row>
    <row r="387" spans="1:28" ht="13.9" customHeight="1">
      <c r="A387" s="2" t="s">
        <v>963</v>
      </c>
      <c r="B387" s="2" t="s">
        <v>964</v>
      </c>
      <c r="C387" s="3" t="s">
        <v>170</v>
      </c>
      <c r="D387" s="3" t="s">
        <v>170</v>
      </c>
      <c r="E387" s="3" t="s">
        <v>170</v>
      </c>
      <c r="F387" s="3" t="s">
        <v>170</v>
      </c>
      <c r="G387" s="3">
        <v>4.7200000000000002E-3</v>
      </c>
      <c r="H387" s="17">
        <f t="shared" si="21"/>
        <v>4.7000000000000002E-3</v>
      </c>
      <c r="I387" s="3" t="s">
        <v>181</v>
      </c>
      <c r="J387" s="3">
        <v>0.157</v>
      </c>
      <c r="K387" s="21">
        <f t="shared" si="22"/>
        <v>0.16</v>
      </c>
      <c r="L387" s="3">
        <v>24.9</v>
      </c>
      <c r="M387" s="20">
        <f t="shared" si="23"/>
        <v>25</v>
      </c>
      <c r="N387" s="8">
        <f t="shared" si="20"/>
        <v>5319.1489361702124</v>
      </c>
      <c r="O387" s="3" t="s">
        <v>651</v>
      </c>
      <c r="P387" s="3">
        <v>408</v>
      </c>
      <c r="Q387" s="3">
        <v>37.799999999999997</v>
      </c>
      <c r="R387" s="3">
        <v>12.5</v>
      </c>
      <c r="S387" s="3" t="s">
        <v>173</v>
      </c>
      <c r="T387" s="2"/>
      <c r="U387" s="3">
        <v>2.5999999999999999E-3</v>
      </c>
      <c r="V387" s="3" t="s">
        <v>184</v>
      </c>
      <c r="W387" s="3" t="s">
        <v>173</v>
      </c>
      <c r="X387" s="2"/>
      <c r="Y387" s="3" t="s">
        <v>171</v>
      </c>
      <c r="Z387" s="3">
        <v>4.7200000000000002E-3</v>
      </c>
      <c r="AA387" s="3" t="s">
        <v>173</v>
      </c>
    </row>
    <row r="388" spans="1:28" ht="13.9" customHeight="1">
      <c r="A388" s="2" t="s">
        <v>965</v>
      </c>
      <c r="B388" s="2" t="s">
        <v>966</v>
      </c>
      <c r="C388" s="3" t="s">
        <v>170</v>
      </c>
      <c r="D388" s="3" t="s">
        <v>170</v>
      </c>
      <c r="E388" s="3" t="s">
        <v>170</v>
      </c>
      <c r="F388" s="3" t="s">
        <v>170</v>
      </c>
      <c r="G388" s="3">
        <v>1.0800000000000001E-2</v>
      </c>
      <c r="H388" s="17">
        <f t="shared" si="21"/>
        <v>1.0999999999999999E-2</v>
      </c>
      <c r="I388" s="3" t="s">
        <v>181</v>
      </c>
      <c r="J388" s="3">
        <v>0.35899999999999999</v>
      </c>
      <c r="K388" s="21">
        <f t="shared" si="22"/>
        <v>0.36</v>
      </c>
      <c r="L388" s="3">
        <v>5.19</v>
      </c>
      <c r="M388" s="20">
        <f t="shared" si="23"/>
        <v>5.2</v>
      </c>
      <c r="N388" s="8">
        <f t="shared" si="20"/>
        <v>472.72727272727275</v>
      </c>
      <c r="O388" s="3" t="s">
        <v>182</v>
      </c>
      <c r="P388" s="3">
        <v>2.76</v>
      </c>
      <c r="Q388" s="3">
        <v>1.56</v>
      </c>
      <c r="R388" s="3">
        <v>12.5</v>
      </c>
      <c r="S388" s="3" t="s">
        <v>173</v>
      </c>
      <c r="T388" s="2"/>
      <c r="U388" s="3">
        <v>1.14E-3</v>
      </c>
      <c r="V388" s="3" t="s">
        <v>967</v>
      </c>
      <c r="W388" s="3">
        <v>1.33E-3</v>
      </c>
      <c r="X388" s="3" t="s">
        <v>967</v>
      </c>
      <c r="Y388" s="3" t="s">
        <v>171</v>
      </c>
      <c r="Z388" s="3">
        <v>1.0800000000000001E-2</v>
      </c>
      <c r="AA388" s="3">
        <v>5.84</v>
      </c>
    </row>
    <row r="389" spans="1:28" ht="13.9" customHeight="1">
      <c r="A389" s="2" t="s">
        <v>968</v>
      </c>
      <c r="B389" s="2" t="s">
        <v>969</v>
      </c>
      <c r="C389" s="3" t="s">
        <v>170</v>
      </c>
      <c r="D389" s="3" t="s">
        <v>170</v>
      </c>
      <c r="E389" s="3" t="s">
        <v>170</v>
      </c>
      <c r="F389" s="3" t="s">
        <v>170</v>
      </c>
      <c r="G389" s="3">
        <v>3.2299999999999999E-5</v>
      </c>
      <c r="H389" s="17">
        <f t="shared" si="21"/>
        <v>3.1999999999999999E-5</v>
      </c>
      <c r="I389" s="3" t="s">
        <v>181</v>
      </c>
      <c r="J389" s="3">
        <v>1.08E-3</v>
      </c>
      <c r="K389" s="21">
        <f t="shared" si="22"/>
        <v>1.1000000000000001E-3</v>
      </c>
      <c r="L389" s="3">
        <v>5.6000000000000001E-2</v>
      </c>
      <c r="M389" s="20">
        <f t="shared" si="23"/>
        <v>5.6000000000000001E-2</v>
      </c>
      <c r="N389" s="8">
        <f t="shared" ref="N389:N452" si="24">IF(ISNUMBER(M389)=TRUE, M389/H389, M389)</f>
        <v>1750.0000000000002</v>
      </c>
      <c r="O389" s="3" t="s">
        <v>182</v>
      </c>
      <c r="P389" s="3">
        <v>7.7700000000000002E-4</v>
      </c>
      <c r="Q389" s="3">
        <v>7.7800000000000005E-4</v>
      </c>
      <c r="R389" s="3">
        <v>12.5</v>
      </c>
      <c r="S389" s="3" t="s">
        <v>173</v>
      </c>
      <c r="T389" s="2"/>
      <c r="U389" s="3">
        <v>0.38</v>
      </c>
      <c r="V389" s="3" t="s">
        <v>967</v>
      </c>
      <c r="W389" s="3">
        <v>3.9999999999999998E-6</v>
      </c>
      <c r="X389" s="3" t="s">
        <v>967</v>
      </c>
      <c r="Y389" s="3" t="s">
        <v>171</v>
      </c>
      <c r="Z389" s="3">
        <v>3.2299999999999999E-5</v>
      </c>
      <c r="AA389" s="3">
        <v>1.7500000000000002E-2</v>
      </c>
    </row>
    <row r="390" spans="1:28" ht="13.9" customHeight="1">
      <c r="A390" s="2" t="s">
        <v>970</v>
      </c>
      <c r="B390" s="2" t="s">
        <v>971</v>
      </c>
      <c r="C390" s="3" t="s">
        <v>170</v>
      </c>
      <c r="D390" s="3" t="s">
        <v>170</v>
      </c>
      <c r="E390" s="3" t="s">
        <v>170</v>
      </c>
      <c r="F390" s="3" t="s">
        <v>170</v>
      </c>
      <c r="G390" s="3">
        <v>13.1</v>
      </c>
      <c r="H390" s="17">
        <f t="shared" ref="H390:H453" si="25">IF(ISNUMBER(G390),ROUND(G390,2-(1+INT(LOG10(G390)))),"NITI")</f>
        <v>13</v>
      </c>
      <c r="I390" s="3" t="s">
        <v>194</v>
      </c>
      <c r="J390" s="3">
        <v>438</v>
      </c>
      <c r="K390" s="21">
        <f t="shared" ref="K390:K453" si="26">IF(ISNUMBER(J390),ROUND(J390,2-(1+INT(LOG10(J390)))),IF(AND(NOT($C390="Yes"),$D390="No"), "NITI, NV",IF(AND($C390="Yes",$D390="No"),"NITI","NV")))</f>
        <v>440</v>
      </c>
      <c r="L390" s="3">
        <v>2670</v>
      </c>
      <c r="M390" s="20">
        <f t="shared" ref="M390:M453" si="27">IF(ISNUMBER(L390),ROUND(L390,2-(1+INT(LOG10(L390)))),IF(AND(NOT($C390="Yes"),$D390="No"), "NITI, NV",IF(AND($C390="Yes",$D390="No"),"NITI","NV")))</f>
        <v>2700</v>
      </c>
      <c r="N390" s="8">
        <f t="shared" si="24"/>
        <v>207.69230769230768</v>
      </c>
      <c r="O390" s="3" t="s">
        <v>182</v>
      </c>
      <c r="P390" s="3">
        <v>21600000</v>
      </c>
      <c r="Q390" s="3">
        <v>6150000</v>
      </c>
      <c r="R390" s="3">
        <v>12.5</v>
      </c>
      <c r="S390" s="3" t="s">
        <v>173</v>
      </c>
      <c r="T390" s="2"/>
      <c r="U390" s="3" t="s">
        <v>173</v>
      </c>
      <c r="V390" s="2"/>
      <c r="W390" s="3">
        <v>3.0000000000000001E-3</v>
      </c>
      <c r="X390" s="3" t="s">
        <v>191</v>
      </c>
      <c r="Y390" s="3" t="s">
        <v>171</v>
      </c>
      <c r="Z390" s="3" t="s">
        <v>173</v>
      </c>
      <c r="AA390" s="3">
        <v>13.1</v>
      </c>
    </row>
    <row r="391" spans="1:28" ht="13.9" customHeight="1">
      <c r="A391" s="2" t="s">
        <v>972</v>
      </c>
      <c r="B391" s="2" t="s">
        <v>973</v>
      </c>
      <c r="C391" s="3" t="s">
        <v>170</v>
      </c>
      <c r="D391" s="3" t="s">
        <v>170</v>
      </c>
      <c r="E391" s="3" t="s">
        <v>170</v>
      </c>
      <c r="F391" s="3" t="s">
        <v>170</v>
      </c>
      <c r="G391" s="3">
        <v>1750</v>
      </c>
      <c r="H391" s="17">
        <f t="shared" si="25"/>
        <v>1800</v>
      </c>
      <c r="I391" s="3" t="s">
        <v>194</v>
      </c>
      <c r="J391" s="3">
        <v>58400</v>
      </c>
      <c r="K391" s="21">
        <f t="shared" si="26"/>
        <v>58000</v>
      </c>
      <c r="L391" s="3">
        <v>39.700000000000003</v>
      </c>
      <c r="M391" s="20">
        <f t="shared" si="27"/>
        <v>40</v>
      </c>
      <c r="N391" s="8">
        <f t="shared" si="24"/>
        <v>2.2222222222222223E-2</v>
      </c>
      <c r="O391" s="3" t="s">
        <v>182</v>
      </c>
      <c r="P391" s="3">
        <v>248000000</v>
      </c>
      <c r="Q391" s="3">
        <v>150000000</v>
      </c>
      <c r="R391" s="3">
        <v>12.5</v>
      </c>
      <c r="S391" s="3">
        <v>1.05</v>
      </c>
      <c r="T391" s="3" t="s">
        <v>183</v>
      </c>
      <c r="U391" s="3" t="s">
        <v>173</v>
      </c>
      <c r="V391" s="2"/>
      <c r="W391" s="3">
        <v>0.4</v>
      </c>
      <c r="X391" s="3" t="s">
        <v>207</v>
      </c>
      <c r="Y391" s="3" t="s">
        <v>171</v>
      </c>
      <c r="Z391" s="3" t="s">
        <v>173</v>
      </c>
      <c r="AA391" s="3">
        <v>1750</v>
      </c>
    </row>
    <row r="392" spans="1:28" ht="13.9" customHeight="1">
      <c r="A392" s="2" t="s">
        <v>974</v>
      </c>
      <c r="B392" s="2" t="s">
        <v>975</v>
      </c>
      <c r="C392" s="3" t="s">
        <v>170</v>
      </c>
      <c r="D392" s="3" t="s">
        <v>171</v>
      </c>
      <c r="E392" s="4" t="s">
        <v>172</v>
      </c>
      <c r="F392" s="4" t="s">
        <v>172</v>
      </c>
      <c r="G392" s="3" t="s">
        <v>173</v>
      </c>
      <c r="H392" s="17" t="str">
        <f t="shared" si="25"/>
        <v>NITI</v>
      </c>
      <c r="I392" s="2"/>
      <c r="J392" s="3" t="s">
        <v>173</v>
      </c>
      <c r="K392" s="21" t="str">
        <f t="shared" si="26"/>
        <v>NITI</v>
      </c>
      <c r="L392" s="3" t="s">
        <v>173</v>
      </c>
      <c r="M392" s="20" t="str">
        <f t="shared" si="27"/>
        <v>NITI</v>
      </c>
      <c r="N392" s="8" t="str">
        <f t="shared" si="24"/>
        <v>NITI</v>
      </c>
      <c r="O392" s="2"/>
      <c r="P392" s="3">
        <v>0.48299999999999998</v>
      </c>
      <c r="Q392" s="3">
        <v>0.184</v>
      </c>
      <c r="R392" s="3">
        <v>12.5</v>
      </c>
      <c r="S392" s="3" t="s">
        <v>173</v>
      </c>
      <c r="T392" s="2"/>
      <c r="U392" s="3" t="s">
        <v>173</v>
      </c>
      <c r="V392" s="2"/>
      <c r="W392" s="3" t="s">
        <v>173</v>
      </c>
      <c r="X392" s="2"/>
      <c r="Y392" s="3" t="s">
        <v>171</v>
      </c>
      <c r="Z392" s="3" t="s">
        <v>173</v>
      </c>
      <c r="AA392" s="3" t="s">
        <v>173</v>
      </c>
    </row>
    <row r="393" spans="1:28" ht="13.9" customHeight="1">
      <c r="A393" s="2" t="s">
        <v>976</v>
      </c>
      <c r="B393" s="2" t="s">
        <v>977</v>
      </c>
      <c r="C393" s="3" t="s">
        <v>171</v>
      </c>
      <c r="D393" s="3" t="s">
        <v>171</v>
      </c>
      <c r="E393" s="4" t="s">
        <v>178</v>
      </c>
      <c r="F393" s="4" t="s">
        <v>178</v>
      </c>
      <c r="G393" s="3" t="s">
        <v>173</v>
      </c>
      <c r="H393" s="17" t="str">
        <f t="shared" si="25"/>
        <v>NITI</v>
      </c>
      <c r="I393" s="2"/>
      <c r="J393" s="3" t="s">
        <v>173</v>
      </c>
      <c r="K393" s="21" t="str">
        <f t="shared" si="26"/>
        <v>NITI, NV</v>
      </c>
      <c r="L393" s="3" t="s">
        <v>173</v>
      </c>
      <c r="M393" s="20" t="str">
        <f t="shared" si="27"/>
        <v>NITI, NV</v>
      </c>
      <c r="N393" s="8" t="str">
        <f t="shared" si="24"/>
        <v>NITI, NV</v>
      </c>
      <c r="O393" s="2"/>
      <c r="P393" s="3">
        <v>201</v>
      </c>
      <c r="Q393" s="3" t="s">
        <v>173</v>
      </c>
      <c r="R393" s="3">
        <v>12.5</v>
      </c>
      <c r="S393" s="3" t="s">
        <v>173</v>
      </c>
      <c r="T393" s="2"/>
      <c r="U393" s="3" t="s">
        <v>173</v>
      </c>
      <c r="V393" s="2"/>
      <c r="W393" s="3" t="s">
        <v>173</v>
      </c>
      <c r="X393" s="2"/>
      <c r="Y393" s="3" t="s">
        <v>171</v>
      </c>
      <c r="Z393" s="3" t="s">
        <v>173</v>
      </c>
      <c r="AA393" s="3" t="s">
        <v>173</v>
      </c>
    </row>
    <row r="394" spans="1:28" ht="13.9" customHeight="1">
      <c r="A394" s="2" t="s">
        <v>978</v>
      </c>
      <c r="B394" s="2" t="s">
        <v>979</v>
      </c>
      <c r="C394" s="3" t="s">
        <v>170</v>
      </c>
      <c r="D394" s="3" t="s">
        <v>170</v>
      </c>
      <c r="E394" s="3" t="s">
        <v>170</v>
      </c>
      <c r="F394" s="3" t="s">
        <v>170</v>
      </c>
      <c r="G394" s="3">
        <v>2.6700000000000002E-2</v>
      </c>
      <c r="H394" s="17">
        <f t="shared" si="25"/>
        <v>2.7E-2</v>
      </c>
      <c r="I394" s="3" t="s">
        <v>181</v>
      </c>
      <c r="J394" s="3">
        <v>0.88900000000000001</v>
      </c>
      <c r="K394" s="21">
        <f t="shared" si="26"/>
        <v>0.89</v>
      </c>
      <c r="L394" s="3">
        <v>1.26</v>
      </c>
      <c r="M394" s="20">
        <f t="shared" si="27"/>
        <v>1.3</v>
      </c>
      <c r="N394" s="8">
        <f t="shared" si="24"/>
        <v>48.148148148148152</v>
      </c>
      <c r="O394" s="3" t="s">
        <v>1519</v>
      </c>
      <c r="P394" s="3">
        <v>276</v>
      </c>
      <c r="Q394" s="3">
        <v>131</v>
      </c>
      <c r="R394" s="3">
        <v>12.5</v>
      </c>
      <c r="S394" s="3">
        <v>3.5</v>
      </c>
      <c r="T394" s="3" t="s">
        <v>174</v>
      </c>
      <c r="U394" s="3">
        <v>4.6000000000000001E-4</v>
      </c>
      <c r="V394" s="3" t="s">
        <v>184</v>
      </c>
      <c r="W394" s="3" t="s">
        <v>173</v>
      </c>
      <c r="X394" s="2"/>
      <c r="Y394" s="3" t="s">
        <v>171</v>
      </c>
      <c r="Z394" s="3">
        <v>2.6700000000000002E-2</v>
      </c>
      <c r="AA394" s="3" t="s">
        <v>173</v>
      </c>
    </row>
    <row r="395" spans="1:28" ht="13.9" customHeight="1">
      <c r="A395" s="2" t="s">
        <v>981</v>
      </c>
      <c r="B395" s="2" t="s">
        <v>982</v>
      </c>
      <c r="C395" s="3" t="s">
        <v>170</v>
      </c>
      <c r="D395" s="3" t="s">
        <v>170</v>
      </c>
      <c r="E395" s="3" t="s">
        <v>170</v>
      </c>
      <c r="F395" s="3" t="s">
        <v>170</v>
      </c>
      <c r="G395" s="3">
        <v>1.0800000000000001E-2</v>
      </c>
      <c r="H395" s="17">
        <f t="shared" si="25"/>
        <v>1.0999999999999999E-2</v>
      </c>
      <c r="I395" s="3" t="s">
        <v>181</v>
      </c>
      <c r="J395" s="3">
        <v>0.35899999999999999</v>
      </c>
      <c r="K395" s="21">
        <f t="shared" si="26"/>
        <v>0.36</v>
      </c>
      <c r="L395" s="3">
        <v>3.84</v>
      </c>
      <c r="M395" s="20">
        <f t="shared" si="27"/>
        <v>3.8</v>
      </c>
      <c r="N395" s="8">
        <f t="shared" si="24"/>
        <v>345.45454545454544</v>
      </c>
      <c r="O395" s="3" t="s">
        <v>182</v>
      </c>
      <c r="P395" s="3">
        <v>11.3</v>
      </c>
      <c r="Q395" s="3">
        <v>6.23</v>
      </c>
      <c r="R395" s="3">
        <v>12.5</v>
      </c>
      <c r="S395" s="3" t="s">
        <v>173</v>
      </c>
      <c r="T395" s="2"/>
      <c r="U395" s="3">
        <v>1.14E-3</v>
      </c>
      <c r="V395" s="3" t="s">
        <v>967</v>
      </c>
      <c r="W395" s="3">
        <v>1.33E-3</v>
      </c>
      <c r="X395" s="3" t="s">
        <v>967</v>
      </c>
      <c r="Y395" s="3" t="s">
        <v>171</v>
      </c>
      <c r="Z395" s="3">
        <v>1.0800000000000001E-2</v>
      </c>
      <c r="AA395" s="3">
        <v>5.84</v>
      </c>
      <c r="AB395" s="261" t="s">
        <v>279</v>
      </c>
    </row>
    <row r="396" spans="1:28" ht="13.9" customHeight="1">
      <c r="A396" s="2" t="s">
        <v>983</v>
      </c>
      <c r="B396" s="2" t="s">
        <v>984</v>
      </c>
      <c r="C396" s="3" t="s">
        <v>170</v>
      </c>
      <c r="D396" s="3" t="s">
        <v>170</v>
      </c>
      <c r="E396" s="3" t="s">
        <v>170</v>
      </c>
      <c r="F396" s="3" t="s">
        <v>170</v>
      </c>
      <c r="G396" s="3">
        <v>1.0800000000000001E-2</v>
      </c>
      <c r="H396" s="17">
        <f t="shared" si="25"/>
        <v>1.0999999999999999E-2</v>
      </c>
      <c r="I396" s="3" t="s">
        <v>181</v>
      </c>
      <c r="J396" s="3">
        <v>0.35899999999999999</v>
      </c>
      <c r="K396" s="21">
        <f t="shared" si="26"/>
        <v>0.36</v>
      </c>
      <c r="L396" s="3">
        <v>1.62</v>
      </c>
      <c r="M396" s="20">
        <f t="shared" si="27"/>
        <v>1.6</v>
      </c>
      <c r="N396" s="8">
        <f t="shared" si="24"/>
        <v>145.45454545454547</v>
      </c>
      <c r="O396" s="3" t="s">
        <v>182</v>
      </c>
      <c r="P396" s="3">
        <v>11.3</v>
      </c>
      <c r="Q396" s="3">
        <v>10.9</v>
      </c>
      <c r="R396" s="3">
        <v>12.5</v>
      </c>
      <c r="S396" s="3" t="s">
        <v>173</v>
      </c>
      <c r="T396" s="2"/>
      <c r="U396" s="3">
        <v>1.14E-3</v>
      </c>
      <c r="V396" s="3" t="s">
        <v>967</v>
      </c>
      <c r="W396" s="3">
        <v>1.33E-3</v>
      </c>
      <c r="X396" s="3" t="s">
        <v>967</v>
      </c>
      <c r="Y396" s="3" t="s">
        <v>171</v>
      </c>
      <c r="Z396" s="3">
        <v>1.0800000000000001E-2</v>
      </c>
      <c r="AA396" s="3">
        <v>5.84</v>
      </c>
      <c r="AB396" s="261" t="s">
        <v>279</v>
      </c>
    </row>
    <row r="397" spans="1:28" ht="13.9" customHeight="1">
      <c r="A397" s="2" t="s">
        <v>985</v>
      </c>
      <c r="B397" s="2" t="s">
        <v>986</v>
      </c>
      <c r="C397" s="3" t="s">
        <v>170</v>
      </c>
      <c r="D397" s="3" t="s">
        <v>170</v>
      </c>
      <c r="E397" s="3" t="s">
        <v>170</v>
      </c>
      <c r="F397" s="3" t="s">
        <v>170</v>
      </c>
      <c r="G397" s="3">
        <v>1.0800000000000001E-2</v>
      </c>
      <c r="H397" s="17">
        <f t="shared" si="25"/>
        <v>1.0999999999999999E-2</v>
      </c>
      <c r="I397" s="3" t="s">
        <v>181</v>
      </c>
      <c r="J397" s="3">
        <v>0.35899999999999999</v>
      </c>
      <c r="K397" s="21">
        <f t="shared" si="26"/>
        <v>0.36</v>
      </c>
      <c r="L397" s="3">
        <v>7</v>
      </c>
      <c r="M397" s="20">
        <f t="shared" si="27"/>
        <v>7</v>
      </c>
      <c r="N397" s="8">
        <f t="shared" si="24"/>
        <v>636.36363636363637</v>
      </c>
      <c r="O397" s="3" t="s">
        <v>182</v>
      </c>
      <c r="P397" s="3">
        <v>31.2</v>
      </c>
      <c r="Q397" s="3">
        <v>8.19</v>
      </c>
      <c r="R397" s="3">
        <v>12.5</v>
      </c>
      <c r="S397" s="3" t="s">
        <v>173</v>
      </c>
      <c r="T397" s="2"/>
      <c r="U397" s="3">
        <v>1.14E-3</v>
      </c>
      <c r="V397" s="3" t="s">
        <v>967</v>
      </c>
      <c r="W397" s="3">
        <v>1.33E-3</v>
      </c>
      <c r="X397" s="3" t="s">
        <v>967</v>
      </c>
      <c r="Y397" s="3" t="s">
        <v>171</v>
      </c>
      <c r="Z397" s="3">
        <v>1.0800000000000001E-2</v>
      </c>
      <c r="AA397" s="3">
        <v>5.84</v>
      </c>
      <c r="AB397" s="261" t="s">
        <v>279</v>
      </c>
    </row>
    <row r="398" spans="1:28" ht="13.9" customHeight="1">
      <c r="A398" s="2" t="s">
        <v>987</v>
      </c>
      <c r="B398" s="2" t="s">
        <v>988</v>
      </c>
      <c r="C398" s="3" t="s">
        <v>170</v>
      </c>
      <c r="D398" s="3" t="s">
        <v>170</v>
      </c>
      <c r="E398" s="3" t="s">
        <v>170</v>
      </c>
      <c r="F398" s="3" t="s">
        <v>170</v>
      </c>
      <c r="G398" s="3">
        <v>1.08E-5</v>
      </c>
      <c r="H398" s="17">
        <f t="shared" si="25"/>
        <v>1.1E-5</v>
      </c>
      <c r="I398" s="3" t="s">
        <v>181</v>
      </c>
      <c r="J398" s="3">
        <v>3.59E-4</v>
      </c>
      <c r="K398" s="21">
        <f t="shared" si="26"/>
        <v>3.6000000000000002E-4</v>
      </c>
      <c r="L398" s="3">
        <v>1.46E-2</v>
      </c>
      <c r="M398" s="20">
        <f t="shared" si="27"/>
        <v>1.4999999999999999E-2</v>
      </c>
      <c r="N398" s="8">
        <f t="shared" si="24"/>
        <v>1363.6363636363635</v>
      </c>
      <c r="O398" s="3" t="s">
        <v>182</v>
      </c>
      <c r="P398" s="3">
        <v>11.3</v>
      </c>
      <c r="Q398" s="3">
        <v>0.376</v>
      </c>
      <c r="R398" s="3">
        <v>12.5</v>
      </c>
      <c r="S398" s="3" t="s">
        <v>173</v>
      </c>
      <c r="T398" s="2"/>
      <c r="U398" s="3">
        <v>1.1399999999999999</v>
      </c>
      <c r="V398" s="3" t="s">
        <v>967</v>
      </c>
      <c r="W398" s="3">
        <v>1.33E-6</v>
      </c>
      <c r="X398" s="3" t="s">
        <v>967</v>
      </c>
      <c r="Y398" s="3" t="s">
        <v>171</v>
      </c>
      <c r="Z398" s="3">
        <v>1.08E-5</v>
      </c>
      <c r="AA398" s="3">
        <v>5.8399999999999997E-3</v>
      </c>
      <c r="AB398" s="261" t="s">
        <v>279</v>
      </c>
    </row>
    <row r="399" spans="1:28" ht="13.9" customHeight="1">
      <c r="A399" s="2" t="s">
        <v>989</v>
      </c>
      <c r="B399" s="2" t="s">
        <v>990</v>
      </c>
      <c r="C399" s="3" t="s">
        <v>170</v>
      </c>
      <c r="D399" s="3" t="s">
        <v>170</v>
      </c>
      <c r="E399" s="3" t="s">
        <v>170</v>
      </c>
      <c r="F399" s="3" t="s">
        <v>170</v>
      </c>
      <c r="G399" s="3">
        <v>0.55700000000000005</v>
      </c>
      <c r="H399" s="17">
        <f t="shared" si="25"/>
        <v>0.56000000000000005</v>
      </c>
      <c r="I399" s="3" t="s">
        <v>181</v>
      </c>
      <c r="J399" s="3">
        <v>18.600000000000001</v>
      </c>
      <c r="K399" s="21">
        <f t="shared" si="26"/>
        <v>19</v>
      </c>
      <c r="L399" s="3">
        <v>3.25</v>
      </c>
      <c r="M399" s="20">
        <f t="shared" si="27"/>
        <v>3.3</v>
      </c>
      <c r="N399" s="8">
        <f t="shared" si="24"/>
        <v>5.8928571428571423</v>
      </c>
      <c r="O399" s="3" t="s">
        <v>182</v>
      </c>
      <c r="P399" s="3">
        <v>3090000</v>
      </c>
      <c r="Q399" s="3">
        <v>549000</v>
      </c>
      <c r="R399" s="3">
        <v>12.5</v>
      </c>
      <c r="S399" s="3">
        <v>2.9</v>
      </c>
      <c r="T399" s="3" t="s">
        <v>174</v>
      </c>
      <c r="U399" s="3">
        <v>2.1999999999999999E-5</v>
      </c>
      <c r="V399" s="3" t="s">
        <v>184</v>
      </c>
      <c r="W399" s="3" t="s">
        <v>173</v>
      </c>
      <c r="X399" s="2"/>
      <c r="Y399" s="3" t="s">
        <v>171</v>
      </c>
      <c r="Z399" s="3">
        <v>0.55700000000000005</v>
      </c>
      <c r="AA399" s="3" t="s">
        <v>173</v>
      </c>
    </row>
    <row r="400" spans="1:28" ht="13.9" customHeight="1">
      <c r="A400" s="2" t="s">
        <v>991</v>
      </c>
      <c r="B400" s="2" t="s">
        <v>992</v>
      </c>
      <c r="C400" s="3" t="s">
        <v>171</v>
      </c>
      <c r="D400" s="3" t="s">
        <v>170</v>
      </c>
      <c r="E400" s="4" t="s">
        <v>178</v>
      </c>
      <c r="F400" s="4" t="s">
        <v>178</v>
      </c>
      <c r="G400" s="3">
        <v>6.8100000000000001E-3</v>
      </c>
      <c r="H400" s="17">
        <f t="shared" si="25"/>
        <v>6.7999999999999996E-3</v>
      </c>
      <c r="I400" s="2"/>
      <c r="J400" s="3" t="s">
        <v>173</v>
      </c>
      <c r="K400" s="21" t="str">
        <f t="shared" si="26"/>
        <v>NV</v>
      </c>
      <c r="L400" s="3" t="s">
        <v>173</v>
      </c>
      <c r="M400" s="20" t="str">
        <f t="shared" si="27"/>
        <v>NV</v>
      </c>
      <c r="N400" s="8" t="str">
        <f t="shared" si="24"/>
        <v>NV</v>
      </c>
      <c r="O400" s="2"/>
      <c r="P400" s="3">
        <v>551</v>
      </c>
      <c r="Q400" s="3">
        <v>548</v>
      </c>
      <c r="R400" s="3">
        <v>12.5</v>
      </c>
      <c r="S400" s="3" t="s">
        <v>173</v>
      </c>
      <c r="T400" s="2"/>
      <c r="U400" s="3">
        <v>1.8E-3</v>
      </c>
      <c r="V400" s="3" t="s">
        <v>184</v>
      </c>
      <c r="W400" s="3" t="s">
        <v>173</v>
      </c>
      <c r="X400" s="2"/>
      <c r="Y400" s="3" t="s">
        <v>171</v>
      </c>
      <c r="Z400" s="3">
        <v>6.8100000000000001E-3</v>
      </c>
      <c r="AA400" s="3" t="s">
        <v>173</v>
      </c>
    </row>
    <row r="401" spans="1:28" ht="13.9" customHeight="1">
      <c r="A401" s="2" t="s">
        <v>993</v>
      </c>
      <c r="B401" s="2" t="s">
        <v>994</v>
      </c>
      <c r="C401" s="3" t="s">
        <v>171</v>
      </c>
      <c r="D401" s="3" t="s">
        <v>170</v>
      </c>
      <c r="E401" s="4" t="s">
        <v>178</v>
      </c>
      <c r="F401" s="4" t="s">
        <v>178</v>
      </c>
      <c r="G401" s="3">
        <v>2.3099999999999999E-2</v>
      </c>
      <c r="H401" s="17">
        <f t="shared" si="25"/>
        <v>2.3E-2</v>
      </c>
      <c r="I401" s="2"/>
      <c r="J401" s="3" t="s">
        <v>173</v>
      </c>
      <c r="K401" s="21" t="str">
        <f t="shared" si="26"/>
        <v>NV</v>
      </c>
      <c r="L401" s="3" t="s">
        <v>173</v>
      </c>
      <c r="M401" s="20" t="str">
        <f t="shared" si="27"/>
        <v>NV</v>
      </c>
      <c r="N401" s="8" t="str">
        <f t="shared" si="24"/>
        <v>NV</v>
      </c>
      <c r="O401" s="2"/>
      <c r="P401" s="3">
        <v>5.63</v>
      </c>
      <c r="Q401" s="3">
        <v>4.32</v>
      </c>
      <c r="R401" s="3">
        <v>12.5</v>
      </c>
      <c r="S401" s="3" t="s">
        <v>173</v>
      </c>
      <c r="T401" s="2"/>
      <c r="U401" s="3">
        <v>5.2999999999999998E-4</v>
      </c>
      <c r="V401" s="3" t="s">
        <v>184</v>
      </c>
      <c r="W401" s="3" t="s">
        <v>173</v>
      </c>
      <c r="X401" s="2"/>
      <c r="Y401" s="3" t="s">
        <v>171</v>
      </c>
      <c r="Z401" s="3">
        <v>2.3099999999999999E-2</v>
      </c>
      <c r="AA401" s="3" t="s">
        <v>173</v>
      </c>
    </row>
    <row r="402" spans="1:28" ht="13.9" customHeight="1">
      <c r="A402" s="2" t="s">
        <v>995</v>
      </c>
      <c r="B402" s="2" t="s">
        <v>996</v>
      </c>
      <c r="C402" s="3" t="s">
        <v>171</v>
      </c>
      <c r="D402" s="3" t="s">
        <v>170</v>
      </c>
      <c r="E402" s="4" t="s">
        <v>178</v>
      </c>
      <c r="F402" s="4" t="s">
        <v>178</v>
      </c>
      <c r="G402" s="3">
        <v>3.9600000000000003E-2</v>
      </c>
      <c r="H402" s="17">
        <f t="shared" si="25"/>
        <v>0.04</v>
      </c>
      <c r="I402" s="2"/>
      <c r="J402" s="3" t="s">
        <v>173</v>
      </c>
      <c r="K402" s="21" t="str">
        <f t="shared" si="26"/>
        <v>NV</v>
      </c>
      <c r="L402" s="3" t="s">
        <v>173</v>
      </c>
      <c r="M402" s="20" t="str">
        <f t="shared" si="27"/>
        <v>NV</v>
      </c>
      <c r="N402" s="8" t="str">
        <f t="shared" si="24"/>
        <v>NV</v>
      </c>
      <c r="O402" s="2"/>
      <c r="P402" s="3">
        <v>657</v>
      </c>
      <c r="Q402" s="3">
        <v>1530</v>
      </c>
      <c r="R402" s="3">
        <v>12.5</v>
      </c>
      <c r="S402" s="3" t="s">
        <v>173</v>
      </c>
      <c r="T402" s="2"/>
      <c r="U402" s="3">
        <v>3.1E-4</v>
      </c>
      <c r="V402" s="3" t="s">
        <v>199</v>
      </c>
      <c r="W402" s="3" t="s">
        <v>173</v>
      </c>
      <c r="X402" s="2"/>
      <c r="Y402" s="3" t="s">
        <v>171</v>
      </c>
      <c r="Z402" s="3">
        <v>3.9600000000000003E-2</v>
      </c>
      <c r="AA402" s="3" t="s">
        <v>173</v>
      </c>
    </row>
    <row r="403" spans="1:28" ht="13.9" customHeight="1">
      <c r="A403" s="2" t="s">
        <v>997</v>
      </c>
      <c r="B403" s="2" t="s">
        <v>998</v>
      </c>
      <c r="C403" s="3" t="s">
        <v>171</v>
      </c>
      <c r="D403" s="3" t="s">
        <v>170</v>
      </c>
      <c r="E403" s="4" t="s">
        <v>178</v>
      </c>
      <c r="F403" s="4" t="s">
        <v>178</v>
      </c>
      <c r="G403" s="3">
        <v>2.4E-2</v>
      </c>
      <c r="H403" s="17">
        <f t="shared" si="25"/>
        <v>2.4E-2</v>
      </c>
      <c r="I403" s="2"/>
      <c r="J403" s="3" t="s">
        <v>173</v>
      </c>
      <c r="K403" s="21" t="str">
        <f t="shared" si="26"/>
        <v>NV</v>
      </c>
      <c r="L403" s="3" t="s">
        <v>173</v>
      </c>
      <c r="M403" s="20" t="str">
        <f t="shared" si="27"/>
        <v>NV</v>
      </c>
      <c r="N403" s="8" t="str">
        <f t="shared" si="24"/>
        <v>NV</v>
      </c>
      <c r="O403" s="2"/>
      <c r="P403" s="3">
        <v>551</v>
      </c>
      <c r="Q403" s="3">
        <v>1680</v>
      </c>
      <c r="R403" s="3">
        <v>12.5</v>
      </c>
      <c r="S403" s="3" t="s">
        <v>173</v>
      </c>
      <c r="T403" s="2"/>
      <c r="U403" s="3">
        <v>5.1000000000000004E-4</v>
      </c>
      <c r="V403" s="3" t="s">
        <v>184</v>
      </c>
      <c r="W403" s="3" t="s">
        <v>173</v>
      </c>
      <c r="X403" s="2"/>
      <c r="Y403" s="3" t="s">
        <v>171</v>
      </c>
      <c r="Z403" s="3">
        <v>2.4E-2</v>
      </c>
      <c r="AA403" s="3" t="s">
        <v>173</v>
      </c>
    </row>
    <row r="404" spans="1:28" ht="13.9" customHeight="1">
      <c r="A404" s="2" t="s">
        <v>999</v>
      </c>
      <c r="B404" s="2" t="s">
        <v>1000</v>
      </c>
      <c r="C404" s="3" t="s">
        <v>170</v>
      </c>
      <c r="D404" s="3" t="s">
        <v>170</v>
      </c>
      <c r="E404" s="3" t="s">
        <v>170</v>
      </c>
      <c r="F404" s="3" t="s">
        <v>170</v>
      </c>
      <c r="G404" s="3">
        <v>0.876</v>
      </c>
      <c r="H404" s="17">
        <f t="shared" si="25"/>
        <v>0.88</v>
      </c>
      <c r="I404" s="3" t="s">
        <v>194</v>
      </c>
      <c r="J404" s="3">
        <v>29.2</v>
      </c>
      <c r="K404" s="21">
        <f t="shared" si="26"/>
        <v>29</v>
      </c>
      <c r="L404" s="3">
        <v>47.8</v>
      </c>
      <c r="M404" s="20">
        <f t="shared" si="27"/>
        <v>48</v>
      </c>
      <c r="N404" s="8">
        <f t="shared" si="24"/>
        <v>54.545454545454547</v>
      </c>
      <c r="O404" s="3" t="s">
        <v>1001</v>
      </c>
      <c r="P404" s="3">
        <v>880000</v>
      </c>
      <c r="Q404" s="3">
        <v>33000</v>
      </c>
      <c r="R404" s="3">
        <v>12.5</v>
      </c>
      <c r="S404" s="3" t="s">
        <v>173</v>
      </c>
      <c r="T404" s="2"/>
      <c r="U404" s="3" t="s">
        <v>173</v>
      </c>
      <c r="V404" s="2"/>
      <c r="W404" s="3">
        <v>2.0000000000000001E-4</v>
      </c>
      <c r="X404" s="3" t="s">
        <v>184</v>
      </c>
      <c r="Y404" s="3" t="s">
        <v>171</v>
      </c>
      <c r="Z404" s="3" t="s">
        <v>173</v>
      </c>
      <c r="AA404" s="3">
        <v>0.876</v>
      </c>
    </row>
    <row r="405" spans="1:28" ht="13.9" customHeight="1">
      <c r="A405" s="2" t="s">
        <v>1002</v>
      </c>
      <c r="B405" s="2" t="s">
        <v>1003</v>
      </c>
      <c r="C405" s="3" t="s">
        <v>171</v>
      </c>
      <c r="D405" s="3" t="s">
        <v>170</v>
      </c>
      <c r="E405" s="4" t="s">
        <v>178</v>
      </c>
      <c r="F405" s="4" t="s">
        <v>178</v>
      </c>
      <c r="G405" s="3">
        <v>3.23E-6</v>
      </c>
      <c r="H405" s="17">
        <f t="shared" si="25"/>
        <v>3.1999999999999999E-6</v>
      </c>
      <c r="I405" s="2"/>
      <c r="J405" s="3" t="s">
        <v>173</v>
      </c>
      <c r="K405" s="21" t="str">
        <f t="shared" si="26"/>
        <v>NV</v>
      </c>
      <c r="L405" s="3" t="s">
        <v>173</v>
      </c>
      <c r="M405" s="20" t="str">
        <f t="shared" si="27"/>
        <v>NV</v>
      </c>
      <c r="N405" s="8" t="str">
        <f t="shared" si="24"/>
        <v>NV</v>
      </c>
      <c r="O405" s="2"/>
      <c r="P405" s="3">
        <v>8.0500000000000005E-4</v>
      </c>
      <c r="Q405" s="3">
        <v>7.1100000000000004E-4</v>
      </c>
      <c r="R405" s="3">
        <v>12.5</v>
      </c>
      <c r="S405" s="3" t="s">
        <v>173</v>
      </c>
      <c r="T405" s="2"/>
      <c r="U405" s="3">
        <v>3.8</v>
      </c>
      <c r="V405" s="3" t="s">
        <v>967</v>
      </c>
      <c r="W405" s="3">
        <v>3.9999999999999998E-7</v>
      </c>
      <c r="X405" s="3" t="s">
        <v>967</v>
      </c>
      <c r="Y405" s="3" t="s">
        <v>171</v>
      </c>
      <c r="Z405" s="3">
        <v>3.23E-6</v>
      </c>
      <c r="AA405" s="3">
        <v>1.75E-3</v>
      </c>
      <c r="AB405" s="261" t="s">
        <v>1004</v>
      </c>
    </row>
    <row r="406" spans="1:28" ht="13.9" customHeight="1">
      <c r="A406" s="2" t="s">
        <v>1005</v>
      </c>
      <c r="B406" s="2" t="s">
        <v>1006</v>
      </c>
      <c r="C406" s="3" t="s">
        <v>171</v>
      </c>
      <c r="D406" s="3" t="s">
        <v>170</v>
      </c>
      <c r="E406" s="4" t="s">
        <v>178</v>
      </c>
      <c r="F406" s="4" t="s">
        <v>178</v>
      </c>
      <c r="G406" s="3">
        <v>9.4299999999999995E-6</v>
      </c>
      <c r="H406" s="17">
        <f t="shared" si="25"/>
        <v>9.3999999999999998E-6</v>
      </c>
      <c r="I406" s="2"/>
      <c r="J406" s="3" t="s">
        <v>173</v>
      </c>
      <c r="K406" s="21" t="str">
        <f t="shared" si="26"/>
        <v>NV</v>
      </c>
      <c r="L406" s="3" t="s">
        <v>173</v>
      </c>
      <c r="M406" s="20" t="str">
        <f t="shared" si="27"/>
        <v>NV</v>
      </c>
      <c r="N406" s="8" t="str">
        <f t="shared" si="24"/>
        <v>NV</v>
      </c>
      <c r="O406" s="2"/>
      <c r="P406" s="3">
        <v>9.2500000000000004E-4</v>
      </c>
      <c r="Q406" s="3">
        <v>9.3199999999999999E-4</v>
      </c>
      <c r="R406" s="3">
        <v>12.5</v>
      </c>
      <c r="S406" s="3" t="s">
        <v>173</v>
      </c>
      <c r="T406" s="2"/>
      <c r="U406" s="3">
        <v>1.3</v>
      </c>
      <c r="V406" s="3" t="s">
        <v>184</v>
      </c>
      <c r="W406" s="3" t="s">
        <v>173</v>
      </c>
      <c r="X406" s="2"/>
      <c r="Y406" s="3" t="s">
        <v>171</v>
      </c>
      <c r="Z406" s="3">
        <v>9.4299999999999995E-6</v>
      </c>
      <c r="AA406" s="3" t="s">
        <v>173</v>
      </c>
      <c r="AB406" s="261" t="s">
        <v>1004</v>
      </c>
    </row>
    <row r="407" spans="1:28" ht="13.9" customHeight="1">
      <c r="A407" s="2" t="s">
        <v>1007</v>
      </c>
      <c r="B407" s="2" t="s">
        <v>1008</v>
      </c>
      <c r="C407" s="3" t="s">
        <v>170</v>
      </c>
      <c r="D407" s="3" t="s">
        <v>170</v>
      </c>
      <c r="E407" s="3" t="s">
        <v>170</v>
      </c>
      <c r="F407" s="3" t="s">
        <v>170</v>
      </c>
      <c r="G407" s="3">
        <v>3.23E-6</v>
      </c>
      <c r="H407" s="17">
        <f t="shared" si="25"/>
        <v>3.1999999999999999E-6</v>
      </c>
      <c r="I407" s="3" t="s">
        <v>181</v>
      </c>
      <c r="J407" s="3">
        <v>1.08E-4</v>
      </c>
      <c r="K407" s="21">
        <f t="shared" si="26"/>
        <v>1.1E-4</v>
      </c>
      <c r="L407" s="3">
        <v>2.0300000000000001E-3</v>
      </c>
      <c r="M407" s="20">
        <f t="shared" si="27"/>
        <v>2E-3</v>
      </c>
      <c r="N407" s="8">
        <f t="shared" si="24"/>
        <v>625</v>
      </c>
      <c r="O407" s="3" t="s">
        <v>182</v>
      </c>
      <c r="P407" s="3">
        <v>2.2599999999999998</v>
      </c>
      <c r="Q407" s="3">
        <v>4.7299999999999998E-3</v>
      </c>
      <c r="R407" s="3">
        <v>12.5</v>
      </c>
      <c r="S407" s="3" t="s">
        <v>173</v>
      </c>
      <c r="T407" s="2"/>
      <c r="U407" s="3">
        <v>3.8</v>
      </c>
      <c r="V407" s="3" t="s">
        <v>967</v>
      </c>
      <c r="W407" s="3">
        <v>3.9999999999999998E-7</v>
      </c>
      <c r="X407" s="3" t="s">
        <v>967</v>
      </c>
      <c r="Y407" s="3" t="s">
        <v>171</v>
      </c>
      <c r="Z407" s="3">
        <v>3.23E-6</v>
      </c>
      <c r="AA407" s="3">
        <v>1.75E-3</v>
      </c>
      <c r="AB407" s="261" t="s">
        <v>1004</v>
      </c>
    </row>
    <row r="408" spans="1:28" ht="13.9" customHeight="1">
      <c r="A408" s="2" t="s">
        <v>1009</v>
      </c>
      <c r="B408" s="2" t="s">
        <v>1010</v>
      </c>
      <c r="C408" s="3" t="s">
        <v>170</v>
      </c>
      <c r="D408" s="3" t="s">
        <v>170</v>
      </c>
      <c r="E408" s="3" t="s">
        <v>170</v>
      </c>
      <c r="F408" s="3" t="s">
        <v>170</v>
      </c>
      <c r="G408" s="3">
        <v>1.1100000000000001</v>
      </c>
      <c r="H408" s="17">
        <f t="shared" si="25"/>
        <v>1.1000000000000001</v>
      </c>
      <c r="I408" s="3" t="s">
        <v>181</v>
      </c>
      <c r="J408" s="3">
        <v>37.200000000000003</v>
      </c>
      <c r="K408" s="21">
        <f t="shared" si="26"/>
        <v>37</v>
      </c>
      <c r="L408" s="3">
        <v>7.01</v>
      </c>
      <c r="M408" s="20">
        <f t="shared" si="27"/>
        <v>7</v>
      </c>
      <c r="N408" s="8">
        <f t="shared" si="24"/>
        <v>6.3636363636363633</v>
      </c>
      <c r="O408" s="3" t="s">
        <v>182</v>
      </c>
      <c r="P408" s="3">
        <v>2670000</v>
      </c>
      <c r="Q408" s="3">
        <v>7950000</v>
      </c>
      <c r="R408" s="3">
        <v>12.5</v>
      </c>
      <c r="S408" s="3" t="s">
        <v>173</v>
      </c>
      <c r="T408" s="2"/>
      <c r="U408" s="3">
        <v>1.1E-5</v>
      </c>
      <c r="V408" s="3" t="s">
        <v>199</v>
      </c>
      <c r="W408" s="3">
        <v>0.03</v>
      </c>
      <c r="X408" s="3" t="s">
        <v>184</v>
      </c>
      <c r="Y408" s="3" t="s">
        <v>171</v>
      </c>
      <c r="Z408" s="3">
        <v>1.1100000000000001</v>
      </c>
      <c r="AA408" s="3">
        <v>131</v>
      </c>
    </row>
    <row r="409" spans="1:28" ht="13.9" customHeight="1">
      <c r="A409" s="2" t="s">
        <v>1011</v>
      </c>
      <c r="B409" s="2" t="s">
        <v>1012</v>
      </c>
      <c r="C409" s="3" t="s">
        <v>171</v>
      </c>
      <c r="D409" s="3" t="s">
        <v>171</v>
      </c>
      <c r="E409" s="4" t="s">
        <v>178</v>
      </c>
      <c r="F409" s="4" t="s">
        <v>178</v>
      </c>
      <c r="G409" s="3" t="s">
        <v>173</v>
      </c>
      <c r="H409" s="17" t="str">
        <f t="shared" si="25"/>
        <v>NITI</v>
      </c>
      <c r="I409" s="2"/>
      <c r="J409" s="3" t="s">
        <v>173</v>
      </c>
      <c r="K409" s="21" t="str">
        <f t="shared" si="26"/>
        <v>NITI, NV</v>
      </c>
      <c r="L409" s="3" t="s">
        <v>173</v>
      </c>
      <c r="M409" s="20" t="str">
        <f t="shared" si="27"/>
        <v>NITI, NV</v>
      </c>
      <c r="N409" s="8" t="str">
        <f t="shared" si="24"/>
        <v>NITI, NV</v>
      </c>
      <c r="O409" s="2"/>
      <c r="P409" s="3">
        <v>2.2499999999999998E-3</v>
      </c>
      <c r="Q409" s="3">
        <v>3.14E-3</v>
      </c>
      <c r="R409" s="3">
        <v>12.5</v>
      </c>
      <c r="S409" s="3" t="s">
        <v>173</v>
      </c>
      <c r="T409" s="2"/>
      <c r="U409" s="3" t="s">
        <v>173</v>
      </c>
      <c r="V409" s="2"/>
      <c r="W409" s="3" t="s">
        <v>173</v>
      </c>
      <c r="X409" s="2"/>
      <c r="Y409" s="3" t="s">
        <v>171</v>
      </c>
      <c r="Z409" s="3" t="s">
        <v>173</v>
      </c>
      <c r="AA409" s="3" t="s">
        <v>173</v>
      </c>
    </row>
    <row r="410" spans="1:28" ht="13.9" customHeight="1">
      <c r="A410" s="2" t="s">
        <v>1013</v>
      </c>
      <c r="B410" s="2" t="s">
        <v>1014</v>
      </c>
      <c r="C410" s="3" t="s">
        <v>170</v>
      </c>
      <c r="D410" s="3" t="s">
        <v>171</v>
      </c>
      <c r="E410" s="4" t="s">
        <v>172</v>
      </c>
      <c r="F410" s="4" t="s">
        <v>172</v>
      </c>
      <c r="G410" s="3" t="s">
        <v>173</v>
      </c>
      <c r="H410" s="17" t="str">
        <f t="shared" si="25"/>
        <v>NITI</v>
      </c>
      <c r="I410" s="2"/>
      <c r="J410" s="3" t="s">
        <v>173</v>
      </c>
      <c r="K410" s="21" t="str">
        <f t="shared" si="26"/>
        <v>NITI</v>
      </c>
      <c r="L410" s="3" t="s">
        <v>173</v>
      </c>
      <c r="M410" s="20" t="str">
        <f t="shared" si="27"/>
        <v>NITI</v>
      </c>
      <c r="N410" s="8" t="str">
        <f t="shared" si="24"/>
        <v>NITI</v>
      </c>
      <c r="O410" s="2"/>
      <c r="P410" s="3">
        <v>40700000</v>
      </c>
      <c r="Q410" s="3">
        <v>7730000000</v>
      </c>
      <c r="R410" s="3">
        <v>12.5</v>
      </c>
      <c r="S410" s="3" t="s">
        <v>173</v>
      </c>
      <c r="T410" s="2"/>
      <c r="U410" s="3" t="s">
        <v>173</v>
      </c>
      <c r="V410" s="2"/>
      <c r="W410" s="3" t="s">
        <v>173</v>
      </c>
      <c r="X410" s="2"/>
      <c r="Y410" s="3" t="s">
        <v>171</v>
      </c>
      <c r="Z410" s="3" t="s">
        <v>173</v>
      </c>
      <c r="AA410" s="3" t="s">
        <v>173</v>
      </c>
    </row>
    <row r="411" spans="1:28" ht="13.9" customHeight="1">
      <c r="A411" s="2" t="s">
        <v>1015</v>
      </c>
      <c r="B411" s="2" t="s">
        <v>1016</v>
      </c>
      <c r="C411" s="3" t="s">
        <v>171</v>
      </c>
      <c r="D411" s="3" t="s">
        <v>171</v>
      </c>
      <c r="E411" s="4" t="s">
        <v>178</v>
      </c>
      <c r="F411" s="4" t="s">
        <v>178</v>
      </c>
      <c r="G411" s="3" t="s">
        <v>173</v>
      </c>
      <c r="H411" s="17" t="str">
        <f t="shared" si="25"/>
        <v>NITI</v>
      </c>
      <c r="I411" s="2"/>
      <c r="J411" s="3" t="s">
        <v>173</v>
      </c>
      <c r="K411" s="21" t="str">
        <f t="shared" si="26"/>
        <v>NITI, NV</v>
      </c>
      <c r="L411" s="3" t="s">
        <v>173</v>
      </c>
      <c r="M411" s="20" t="str">
        <f t="shared" si="27"/>
        <v>NITI, NV</v>
      </c>
      <c r="N411" s="8" t="str">
        <f t="shared" si="24"/>
        <v>NITI, NV</v>
      </c>
      <c r="O411" s="2"/>
      <c r="P411" s="3">
        <v>4.9000000000000002E-2</v>
      </c>
      <c r="Q411" s="3">
        <v>4.9099999999999998E-2</v>
      </c>
      <c r="R411" s="3">
        <v>12.5</v>
      </c>
      <c r="S411" s="3" t="s">
        <v>173</v>
      </c>
      <c r="T411" s="2"/>
      <c r="U411" s="3" t="s">
        <v>173</v>
      </c>
      <c r="V411" s="2"/>
      <c r="W411" s="3" t="s">
        <v>173</v>
      </c>
      <c r="X411" s="2"/>
      <c r="Y411" s="3" t="s">
        <v>171</v>
      </c>
      <c r="Z411" s="3" t="s">
        <v>173</v>
      </c>
      <c r="AA411" s="3" t="s">
        <v>173</v>
      </c>
    </row>
    <row r="412" spans="1:28" ht="13.9" customHeight="1">
      <c r="A412" s="2" t="s">
        <v>1017</v>
      </c>
      <c r="B412" s="2" t="s">
        <v>1018</v>
      </c>
      <c r="C412" s="3" t="s">
        <v>170</v>
      </c>
      <c r="D412" s="3" t="s">
        <v>170</v>
      </c>
      <c r="E412" s="3" t="s">
        <v>170</v>
      </c>
      <c r="F412" s="3" t="s">
        <v>170</v>
      </c>
      <c r="G412" s="3">
        <v>4.3799999999999999E-2</v>
      </c>
      <c r="H412" s="17">
        <f t="shared" si="25"/>
        <v>4.3999999999999997E-2</v>
      </c>
      <c r="I412" s="3" t="s">
        <v>194</v>
      </c>
      <c r="J412" s="3">
        <v>1.46</v>
      </c>
      <c r="K412" s="21">
        <f t="shared" si="26"/>
        <v>1.5</v>
      </c>
      <c r="L412" s="3">
        <v>52.5</v>
      </c>
      <c r="M412" s="20">
        <f t="shared" si="27"/>
        <v>53</v>
      </c>
      <c r="N412" s="8">
        <f t="shared" si="24"/>
        <v>1204.5454545454545</v>
      </c>
      <c r="O412" s="3" t="s">
        <v>182</v>
      </c>
      <c r="P412" s="3">
        <v>271000</v>
      </c>
      <c r="Q412" s="3">
        <v>97600</v>
      </c>
      <c r="R412" s="3">
        <v>12.5</v>
      </c>
      <c r="S412" s="3" t="s">
        <v>173</v>
      </c>
      <c r="T412" s="2"/>
      <c r="U412" s="3" t="s">
        <v>173</v>
      </c>
      <c r="V412" s="2"/>
      <c r="W412" s="3">
        <v>1.0000000000000001E-5</v>
      </c>
      <c r="X412" s="3" t="s">
        <v>184</v>
      </c>
      <c r="Y412" s="3" t="s">
        <v>171</v>
      </c>
      <c r="Z412" s="3" t="s">
        <v>173</v>
      </c>
      <c r="AA412" s="3">
        <v>4.3799999999999999E-2</v>
      </c>
    </row>
    <row r="413" spans="1:28" ht="13.9" customHeight="1">
      <c r="A413" s="2" t="s">
        <v>1019</v>
      </c>
      <c r="B413" s="2" t="s">
        <v>1020</v>
      </c>
      <c r="C413" s="3" t="s">
        <v>171</v>
      </c>
      <c r="D413" s="3" t="s">
        <v>170</v>
      </c>
      <c r="E413" s="4" t="s">
        <v>178</v>
      </c>
      <c r="F413" s="4" t="s">
        <v>178</v>
      </c>
      <c r="G413" s="3">
        <v>1.75</v>
      </c>
      <c r="H413" s="17">
        <f t="shared" si="25"/>
        <v>1.8</v>
      </c>
      <c r="I413" s="2"/>
      <c r="J413" s="3" t="s">
        <v>173</v>
      </c>
      <c r="K413" s="21" t="str">
        <f t="shared" si="26"/>
        <v>NV</v>
      </c>
      <c r="L413" s="3" t="s">
        <v>173</v>
      </c>
      <c r="M413" s="20" t="str">
        <f t="shared" si="27"/>
        <v>NV</v>
      </c>
      <c r="N413" s="8" t="str">
        <f t="shared" si="24"/>
        <v>NV</v>
      </c>
      <c r="O413" s="2"/>
      <c r="P413" s="3">
        <v>6.4900000000000005E-8</v>
      </c>
      <c r="Q413" s="3">
        <v>8.4100000000000006E-15</v>
      </c>
      <c r="R413" s="3">
        <v>12.5</v>
      </c>
      <c r="S413" s="3" t="s">
        <v>173</v>
      </c>
      <c r="T413" s="2"/>
      <c r="U413" s="3" t="s">
        <v>173</v>
      </c>
      <c r="V413" s="2"/>
      <c r="W413" s="3">
        <v>4.0000000000000002E-4</v>
      </c>
      <c r="X413" s="3" t="s">
        <v>199</v>
      </c>
      <c r="Y413" s="3" t="s">
        <v>171</v>
      </c>
      <c r="Z413" s="3" t="s">
        <v>173</v>
      </c>
      <c r="AA413" s="3">
        <v>1.75</v>
      </c>
    </row>
    <row r="414" spans="1:28" ht="13.9" customHeight="1">
      <c r="A414" s="2" t="s">
        <v>1021</v>
      </c>
      <c r="B414" s="2" t="s">
        <v>1022</v>
      </c>
      <c r="C414" s="3" t="s">
        <v>171</v>
      </c>
      <c r="D414" s="3" t="s">
        <v>170</v>
      </c>
      <c r="E414" s="4" t="s">
        <v>178</v>
      </c>
      <c r="F414" s="4" t="s">
        <v>178</v>
      </c>
      <c r="G414" s="3">
        <v>1.75</v>
      </c>
      <c r="H414" s="17">
        <f t="shared" si="25"/>
        <v>1.8</v>
      </c>
      <c r="I414" s="2"/>
      <c r="J414" s="3" t="s">
        <v>173</v>
      </c>
      <c r="K414" s="21" t="str">
        <f t="shared" si="26"/>
        <v>NV</v>
      </c>
      <c r="L414" s="3" t="s">
        <v>173</v>
      </c>
      <c r="M414" s="20" t="str">
        <f t="shared" si="27"/>
        <v>NV</v>
      </c>
      <c r="N414" s="8" t="str">
        <f t="shared" si="24"/>
        <v>NV</v>
      </c>
      <c r="O414" s="2"/>
      <c r="P414" s="3">
        <v>2.6500000000000002E-9</v>
      </c>
      <c r="Q414" s="3">
        <v>2.6500000000000002E-16</v>
      </c>
      <c r="R414" s="3">
        <v>12.5</v>
      </c>
      <c r="S414" s="3" t="s">
        <v>173</v>
      </c>
      <c r="T414" s="2"/>
      <c r="U414" s="3" t="s">
        <v>173</v>
      </c>
      <c r="V414" s="2"/>
      <c r="W414" s="3">
        <v>4.0000000000000002E-4</v>
      </c>
      <c r="X414" s="3" t="s">
        <v>199</v>
      </c>
      <c r="Y414" s="3" t="s">
        <v>171</v>
      </c>
      <c r="Z414" s="3" t="s">
        <v>173</v>
      </c>
      <c r="AA414" s="3">
        <v>1.75</v>
      </c>
    </row>
    <row r="415" spans="1:28" ht="13.9" customHeight="1">
      <c r="A415" s="2" t="s">
        <v>1023</v>
      </c>
      <c r="B415" s="2" t="s">
        <v>1024</v>
      </c>
      <c r="C415" s="3" t="s">
        <v>171</v>
      </c>
      <c r="D415" s="3" t="s">
        <v>171</v>
      </c>
      <c r="E415" s="4" t="s">
        <v>178</v>
      </c>
      <c r="F415" s="4" t="s">
        <v>178</v>
      </c>
      <c r="G415" s="3" t="s">
        <v>173</v>
      </c>
      <c r="H415" s="17" t="str">
        <f t="shared" si="25"/>
        <v>NITI</v>
      </c>
      <c r="I415" s="2"/>
      <c r="J415" s="3" t="s">
        <v>173</v>
      </c>
      <c r="K415" s="21" t="str">
        <f t="shared" si="26"/>
        <v>NITI, NV</v>
      </c>
      <c r="L415" s="3" t="s">
        <v>173</v>
      </c>
      <c r="M415" s="20" t="str">
        <f t="shared" si="27"/>
        <v>NITI, NV</v>
      </c>
      <c r="N415" s="8" t="str">
        <f t="shared" si="24"/>
        <v>NITI, NV</v>
      </c>
      <c r="O415" s="2"/>
      <c r="P415" s="3">
        <v>443000</v>
      </c>
      <c r="Q415" s="3">
        <v>818000</v>
      </c>
      <c r="R415" s="3">
        <v>12.5</v>
      </c>
      <c r="S415" s="3" t="s">
        <v>173</v>
      </c>
      <c r="T415" s="2"/>
      <c r="U415" s="3" t="s">
        <v>173</v>
      </c>
      <c r="V415" s="2"/>
      <c r="W415" s="3" t="s">
        <v>173</v>
      </c>
      <c r="X415" s="2"/>
      <c r="Y415" s="3" t="s">
        <v>171</v>
      </c>
      <c r="Z415" s="3" t="s">
        <v>173</v>
      </c>
      <c r="AA415" s="3" t="s">
        <v>173</v>
      </c>
    </row>
    <row r="416" spans="1:28" ht="13.9" customHeight="1">
      <c r="A416" s="2" t="s">
        <v>1025</v>
      </c>
      <c r="B416" s="2" t="s">
        <v>232</v>
      </c>
      <c r="C416" s="3" t="s">
        <v>170</v>
      </c>
      <c r="D416" s="3" t="s">
        <v>170</v>
      </c>
      <c r="E416" s="3" t="s">
        <v>170</v>
      </c>
      <c r="F416" s="3" t="s">
        <v>170</v>
      </c>
      <c r="G416" s="3">
        <v>61.3</v>
      </c>
      <c r="H416" s="17">
        <f t="shared" si="25"/>
        <v>61</v>
      </c>
      <c r="I416" s="3" t="s">
        <v>181</v>
      </c>
      <c r="J416" s="3">
        <v>2040</v>
      </c>
      <c r="K416" s="21">
        <f t="shared" si="26"/>
        <v>2000</v>
      </c>
      <c r="L416" s="3">
        <v>1.41</v>
      </c>
      <c r="M416" s="20">
        <f t="shared" si="27"/>
        <v>1.4</v>
      </c>
      <c r="N416" s="8">
        <f t="shared" si="24"/>
        <v>2.2950819672131147E-2</v>
      </c>
      <c r="O416" s="3" t="s">
        <v>182</v>
      </c>
      <c r="P416" s="3">
        <v>701000000</v>
      </c>
      <c r="Q416" s="3">
        <v>413000000</v>
      </c>
      <c r="R416" s="3">
        <v>12.5</v>
      </c>
      <c r="S416" s="3">
        <v>1.1000000000000001</v>
      </c>
      <c r="T416" s="3" t="s">
        <v>183</v>
      </c>
      <c r="U416" s="3">
        <v>1.9999999999999999E-7</v>
      </c>
      <c r="V416" s="3" t="s">
        <v>191</v>
      </c>
      <c r="W416" s="3">
        <v>0.6</v>
      </c>
      <c r="X416" s="3" t="s">
        <v>207</v>
      </c>
      <c r="Y416" s="3" t="s">
        <v>171</v>
      </c>
      <c r="Z416" s="3">
        <v>61.3</v>
      </c>
      <c r="AA416" s="3">
        <v>2630</v>
      </c>
    </row>
    <row r="417" spans="1:28" ht="13.9" customHeight="1">
      <c r="A417" s="2" t="s">
        <v>1026</v>
      </c>
      <c r="B417" s="2" t="s">
        <v>1027</v>
      </c>
      <c r="C417" s="3" t="s">
        <v>170</v>
      </c>
      <c r="D417" s="3" t="s">
        <v>170</v>
      </c>
      <c r="E417" s="3" t="s">
        <v>170</v>
      </c>
      <c r="F417" s="3" t="s">
        <v>170</v>
      </c>
      <c r="G417" s="3">
        <v>3070</v>
      </c>
      <c r="H417" s="17">
        <f t="shared" si="25"/>
        <v>3100</v>
      </c>
      <c r="I417" s="3" t="s">
        <v>194</v>
      </c>
      <c r="J417" s="3">
        <v>102000</v>
      </c>
      <c r="K417" s="21">
        <f t="shared" si="26"/>
        <v>100000</v>
      </c>
      <c r="L417" s="3">
        <v>70.599999999999994</v>
      </c>
      <c r="M417" s="20">
        <f t="shared" si="27"/>
        <v>71</v>
      </c>
      <c r="N417" s="8">
        <f t="shared" si="24"/>
        <v>2.2903225806451613E-2</v>
      </c>
      <c r="O417" s="3" t="s">
        <v>182</v>
      </c>
      <c r="P417" s="3">
        <v>701000000</v>
      </c>
      <c r="Q417" s="3">
        <v>413000000</v>
      </c>
      <c r="R417" s="3">
        <v>12.5</v>
      </c>
      <c r="S417" s="3">
        <v>1.1000000000000001</v>
      </c>
      <c r="T417" s="3" t="s">
        <v>183</v>
      </c>
      <c r="U417" s="3" t="s">
        <v>173</v>
      </c>
      <c r="V417" s="2"/>
      <c r="W417" s="3">
        <v>0.7</v>
      </c>
      <c r="X417" s="3" t="s">
        <v>184</v>
      </c>
      <c r="Y417" s="3" t="s">
        <v>171</v>
      </c>
      <c r="Z417" s="3" t="s">
        <v>173</v>
      </c>
      <c r="AA417" s="3">
        <v>3070</v>
      </c>
    </row>
    <row r="418" spans="1:28" ht="13.9" customHeight="1">
      <c r="A418" s="2" t="s">
        <v>1028</v>
      </c>
      <c r="B418" s="2" t="s">
        <v>1029</v>
      </c>
      <c r="C418" s="3" t="s">
        <v>171</v>
      </c>
      <c r="D418" s="3" t="s">
        <v>171</v>
      </c>
      <c r="E418" s="4" t="s">
        <v>178</v>
      </c>
      <c r="F418" s="4" t="s">
        <v>178</v>
      </c>
      <c r="G418" s="3" t="s">
        <v>173</v>
      </c>
      <c r="H418" s="17" t="str">
        <f t="shared" si="25"/>
        <v>NITI</v>
      </c>
      <c r="I418" s="2"/>
      <c r="J418" s="3" t="s">
        <v>173</v>
      </c>
      <c r="K418" s="21" t="str">
        <f t="shared" si="26"/>
        <v>NITI, NV</v>
      </c>
      <c r="L418" s="3" t="s">
        <v>173</v>
      </c>
      <c r="M418" s="20" t="str">
        <f t="shared" si="27"/>
        <v>NITI, NV</v>
      </c>
      <c r="N418" s="8" t="str">
        <f t="shared" si="24"/>
        <v>NITI, NV</v>
      </c>
      <c r="O418" s="2"/>
      <c r="P418" s="3">
        <v>2.5</v>
      </c>
      <c r="Q418" s="3">
        <v>0.97599999999999998</v>
      </c>
      <c r="R418" s="3">
        <v>12.5</v>
      </c>
      <c r="S418" s="3">
        <v>1.6</v>
      </c>
      <c r="T418" s="3" t="s">
        <v>174</v>
      </c>
      <c r="U418" s="3" t="s">
        <v>173</v>
      </c>
      <c r="V418" s="2"/>
      <c r="W418" s="3" t="s">
        <v>173</v>
      </c>
      <c r="X418" s="2"/>
      <c r="Y418" s="3" t="s">
        <v>171</v>
      </c>
      <c r="Z418" s="3" t="s">
        <v>173</v>
      </c>
      <c r="AA418" s="3" t="s">
        <v>173</v>
      </c>
    </row>
    <row r="419" spans="1:28" ht="13.9" customHeight="1">
      <c r="A419" s="2" t="s">
        <v>1030</v>
      </c>
      <c r="B419" s="2" t="s">
        <v>1031</v>
      </c>
      <c r="C419" s="3" t="s">
        <v>170</v>
      </c>
      <c r="D419" s="3" t="s">
        <v>170</v>
      </c>
      <c r="E419" s="3" t="s">
        <v>170</v>
      </c>
      <c r="F419" s="3" t="s">
        <v>170</v>
      </c>
      <c r="G419" s="3">
        <v>1.75</v>
      </c>
      <c r="H419" s="17">
        <f t="shared" si="25"/>
        <v>1.8</v>
      </c>
      <c r="I419" s="3" t="s">
        <v>194</v>
      </c>
      <c r="J419" s="3">
        <v>58.4</v>
      </c>
      <c r="K419" s="21">
        <f t="shared" si="26"/>
        <v>58</v>
      </c>
      <c r="L419" s="3">
        <v>5440</v>
      </c>
      <c r="M419" s="20">
        <f t="shared" si="27"/>
        <v>5400</v>
      </c>
      <c r="N419" s="8">
        <f t="shared" si="24"/>
        <v>3000</v>
      </c>
      <c r="O419" s="3" t="s">
        <v>182</v>
      </c>
      <c r="P419" s="3">
        <v>953000</v>
      </c>
      <c r="Q419" s="3">
        <v>283000</v>
      </c>
      <c r="R419" s="3">
        <v>12.5</v>
      </c>
      <c r="S419" s="3">
        <v>0.88</v>
      </c>
      <c r="T419" s="3" t="s">
        <v>183</v>
      </c>
      <c r="U419" s="3" t="s">
        <v>173</v>
      </c>
      <c r="V419" s="2"/>
      <c r="W419" s="3">
        <v>4.0000000000000002E-4</v>
      </c>
      <c r="X419" s="3" t="s">
        <v>207</v>
      </c>
      <c r="Y419" s="3" t="s">
        <v>171</v>
      </c>
      <c r="Z419" s="3" t="s">
        <v>173</v>
      </c>
      <c r="AA419" s="3">
        <v>1.75</v>
      </c>
    </row>
    <row r="420" spans="1:28" ht="13.9" customHeight="1">
      <c r="A420" s="2" t="s">
        <v>1032</v>
      </c>
      <c r="B420" s="2" t="s">
        <v>1033</v>
      </c>
      <c r="C420" s="3" t="s">
        <v>170</v>
      </c>
      <c r="D420" s="3" t="s">
        <v>170</v>
      </c>
      <c r="E420" s="3" t="s">
        <v>170</v>
      </c>
      <c r="F420" s="3" t="s">
        <v>170</v>
      </c>
      <c r="G420" s="3">
        <v>131</v>
      </c>
      <c r="H420" s="17">
        <f t="shared" si="25"/>
        <v>130</v>
      </c>
      <c r="I420" s="3" t="s">
        <v>194</v>
      </c>
      <c r="J420" s="3">
        <v>4380</v>
      </c>
      <c r="K420" s="21">
        <f t="shared" si="26"/>
        <v>4400</v>
      </c>
      <c r="L420" s="3">
        <v>71700</v>
      </c>
      <c r="M420" s="20">
        <f t="shared" si="27"/>
        <v>72000</v>
      </c>
      <c r="N420" s="8">
        <f t="shared" si="24"/>
        <v>553.84615384615381</v>
      </c>
      <c r="O420" s="3" t="s">
        <v>182</v>
      </c>
      <c r="P420" s="3">
        <v>62500000</v>
      </c>
      <c r="Q420" s="3">
        <v>31500000</v>
      </c>
      <c r="R420" s="3">
        <v>12.5</v>
      </c>
      <c r="S420" s="3">
        <v>1</v>
      </c>
      <c r="T420" s="3" t="s">
        <v>183</v>
      </c>
      <c r="U420" s="3" t="s">
        <v>173</v>
      </c>
      <c r="V420" s="2"/>
      <c r="W420" s="3">
        <v>0.03</v>
      </c>
      <c r="X420" s="3" t="s">
        <v>184</v>
      </c>
      <c r="Y420" s="3" t="s">
        <v>171</v>
      </c>
      <c r="Z420" s="3" t="s">
        <v>173</v>
      </c>
      <c r="AA420" s="3">
        <v>131</v>
      </c>
    </row>
    <row r="421" spans="1:28" ht="13.9" customHeight="1">
      <c r="A421" s="2" t="s">
        <v>1034</v>
      </c>
      <c r="B421" s="2" t="s">
        <v>1035</v>
      </c>
      <c r="C421" s="3" t="s">
        <v>171</v>
      </c>
      <c r="D421" s="3" t="s">
        <v>171</v>
      </c>
      <c r="E421" s="4" t="s">
        <v>178</v>
      </c>
      <c r="F421" s="4" t="s">
        <v>178</v>
      </c>
      <c r="G421" s="3" t="s">
        <v>173</v>
      </c>
      <c r="H421" s="17" t="str">
        <f t="shared" si="25"/>
        <v>NITI</v>
      </c>
      <c r="I421" s="2"/>
      <c r="J421" s="3" t="s">
        <v>173</v>
      </c>
      <c r="K421" s="21" t="str">
        <f t="shared" si="26"/>
        <v>NITI, NV</v>
      </c>
      <c r="L421" s="3" t="s">
        <v>173</v>
      </c>
      <c r="M421" s="20" t="str">
        <f t="shared" si="27"/>
        <v>NITI, NV</v>
      </c>
      <c r="N421" s="8" t="str">
        <f t="shared" si="24"/>
        <v>NITI, NV</v>
      </c>
      <c r="O421" s="2"/>
      <c r="P421" s="3">
        <v>3.05</v>
      </c>
      <c r="Q421" s="3">
        <v>3.05</v>
      </c>
      <c r="R421" s="3">
        <v>12.5</v>
      </c>
      <c r="S421" s="3" t="s">
        <v>173</v>
      </c>
      <c r="T421" s="2"/>
      <c r="U421" s="3" t="s">
        <v>173</v>
      </c>
      <c r="V421" s="2"/>
      <c r="W421" s="3" t="s">
        <v>173</v>
      </c>
      <c r="X421" s="2"/>
      <c r="Y421" s="3" t="s">
        <v>171</v>
      </c>
      <c r="Z421" s="3" t="s">
        <v>173</v>
      </c>
      <c r="AA421" s="3" t="s">
        <v>173</v>
      </c>
    </row>
    <row r="422" spans="1:28" ht="13.9" customHeight="1">
      <c r="A422" s="2" t="s">
        <v>1036</v>
      </c>
      <c r="B422" s="2" t="s">
        <v>1037</v>
      </c>
      <c r="C422" s="3" t="s">
        <v>171</v>
      </c>
      <c r="D422" s="3" t="s">
        <v>171</v>
      </c>
      <c r="E422" s="4" t="s">
        <v>178</v>
      </c>
      <c r="F422" s="4" t="s">
        <v>178</v>
      </c>
      <c r="G422" s="3" t="s">
        <v>173</v>
      </c>
      <c r="H422" s="17" t="str">
        <f t="shared" si="25"/>
        <v>NITI</v>
      </c>
      <c r="I422" s="2"/>
      <c r="J422" s="3" t="s">
        <v>173</v>
      </c>
      <c r="K422" s="21" t="str">
        <f t="shared" si="26"/>
        <v>NITI, NV</v>
      </c>
      <c r="L422" s="3" t="s">
        <v>173</v>
      </c>
      <c r="M422" s="20" t="str">
        <f t="shared" si="27"/>
        <v>NITI, NV</v>
      </c>
      <c r="N422" s="8" t="str">
        <f t="shared" si="24"/>
        <v>NITI, NV</v>
      </c>
      <c r="O422" s="2"/>
      <c r="P422" s="3">
        <v>0.48399999999999999</v>
      </c>
      <c r="Q422" s="3">
        <v>0.48399999999999999</v>
      </c>
      <c r="R422" s="3">
        <v>12.5</v>
      </c>
      <c r="S422" s="3" t="s">
        <v>173</v>
      </c>
      <c r="T422" s="2"/>
      <c r="U422" s="3" t="s">
        <v>173</v>
      </c>
      <c r="V422" s="2"/>
      <c r="W422" s="3" t="s">
        <v>173</v>
      </c>
      <c r="X422" s="2"/>
      <c r="Y422" s="3" t="s">
        <v>171</v>
      </c>
      <c r="Z422" s="3" t="s">
        <v>173</v>
      </c>
      <c r="AA422" s="3" t="s">
        <v>173</v>
      </c>
    </row>
    <row r="423" spans="1:28" ht="13.9" customHeight="1">
      <c r="A423" s="2" t="s">
        <v>1038</v>
      </c>
      <c r="B423" s="2" t="s">
        <v>1039</v>
      </c>
      <c r="C423" s="3" t="s">
        <v>170</v>
      </c>
      <c r="D423" s="3" t="s">
        <v>170</v>
      </c>
      <c r="E423" s="3" t="s">
        <v>170</v>
      </c>
      <c r="F423" s="3" t="s">
        <v>170</v>
      </c>
      <c r="G423" s="3">
        <v>3.2299999999999999E-5</v>
      </c>
      <c r="H423" s="17">
        <f t="shared" si="25"/>
        <v>3.1999999999999999E-5</v>
      </c>
      <c r="I423" s="3" t="s">
        <v>181</v>
      </c>
      <c r="J423" s="3">
        <v>1.08E-3</v>
      </c>
      <c r="K423" s="21">
        <f t="shared" si="26"/>
        <v>1.1000000000000001E-3</v>
      </c>
      <c r="L423" s="3">
        <v>4.5100000000000001E-3</v>
      </c>
      <c r="M423" s="20">
        <f t="shared" si="27"/>
        <v>4.4999999999999997E-3</v>
      </c>
      <c r="N423" s="8">
        <f t="shared" si="24"/>
        <v>140.625</v>
      </c>
      <c r="O423" s="3" t="s">
        <v>182</v>
      </c>
      <c r="P423" s="3">
        <v>1.72E-2</v>
      </c>
      <c r="Q423" s="3">
        <v>1.72E-2</v>
      </c>
      <c r="R423" s="3">
        <v>12.5</v>
      </c>
      <c r="S423" s="3" t="s">
        <v>173</v>
      </c>
      <c r="T423" s="2"/>
      <c r="U423" s="3">
        <v>0.38</v>
      </c>
      <c r="V423" s="3" t="s">
        <v>967</v>
      </c>
      <c r="W423" s="3">
        <v>3.9999999999999998E-6</v>
      </c>
      <c r="X423" s="3" t="s">
        <v>967</v>
      </c>
      <c r="Y423" s="3" t="s">
        <v>171</v>
      </c>
      <c r="Z423" s="3">
        <v>3.2299999999999999E-5</v>
      </c>
      <c r="AA423" s="3">
        <v>1.7500000000000002E-2</v>
      </c>
      <c r="AB423" s="261" t="s">
        <v>1004</v>
      </c>
    </row>
    <row r="424" spans="1:28" ht="13.9" customHeight="1">
      <c r="A424" s="2" t="s">
        <v>1040</v>
      </c>
      <c r="B424" s="2" t="s">
        <v>1041</v>
      </c>
      <c r="C424" s="3" t="s">
        <v>170</v>
      </c>
      <c r="D424" s="3" t="s">
        <v>170</v>
      </c>
      <c r="E424" s="3" t="s">
        <v>170</v>
      </c>
      <c r="F424" s="3" t="s">
        <v>170</v>
      </c>
      <c r="G424" s="3">
        <v>3.2299999999999999E-5</v>
      </c>
      <c r="H424" s="17">
        <f t="shared" si="25"/>
        <v>3.1999999999999999E-5</v>
      </c>
      <c r="I424" s="3" t="s">
        <v>181</v>
      </c>
      <c r="J424" s="3">
        <v>1.08E-3</v>
      </c>
      <c r="K424" s="21">
        <f t="shared" si="26"/>
        <v>1.1000000000000001E-3</v>
      </c>
      <c r="L424" s="3">
        <v>5.6000000000000001E-2</v>
      </c>
      <c r="M424" s="20">
        <f t="shared" si="27"/>
        <v>5.6000000000000001E-2</v>
      </c>
      <c r="N424" s="8">
        <f t="shared" si="24"/>
        <v>1750.0000000000002</v>
      </c>
      <c r="O424" s="3" t="s">
        <v>182</v>
      </c>
      <c r="P424" s="3">
        <v>7.7700000000000002E-4</v>
      </c>
      <c r="Q424" s="3">
        <v>7.7800000000000005E-4</v>
      </c>
      <c r="R424" s="3">
        <v>12.5</v>
      </c>
      <c r="S424" s="3" t="s">
        <v>173</v>
      </c>
      <c r="T424" s="2"/>
      <c r="U424" s="3">
        <v>0.38</v>
      </c>
      <c r="V424" s="3" t="s">
        <v>967</v>
      </c>
      <c r="W424" s="3">
        <v>3.9999999999999998E-6</v>
      </c>
      <c r="X424" s="3" t="s">
        <v>967</v>
      </c>
      <c r="Y424" s="3" t="s">
        <v>171</v>
      </c>
      <c r="Z424" s="3">
        <v>3.2299999999999999E-5</v>
      </c>
      <c r="AA424" s="3">
        <v>1.7500000000000002E-2</v>
      </c>
      <c r="AB424" s="261" t="s">
        <v>1004</v>
      </c>
    </row>
    <row r="425" spans="1:28" ht="13.9" customHeight="1">
      <c r="A425" s="2" t="s">
        <v>1042</v>
      </c>
      <c r="B425" s="2" t="s">
        <v>1043</v>
      </c>
      <c r="C425" s="3" t="s">
        <v>171</v>
      </c>
      <c r="D425" s="3" t="s">
        <v>170</v>
      </c>
      <c r="E425" s="4" t="s">
        <v>178</v>
      </c>
      <c r="F425" s="4" t="s">
        <v>178</v>
      </c>
      <c r="G425" s="3">
        <v>3.23E-6</v>
      </c>
      <c r="H425" s="17">
        <f t="shared" si="25"/>
        <v>3.1999999999999999E-6</v>
      </c>
      <c r="I425" s="2"/>
      <c r="J425" s="3" t="s">
        <v>173</v>
      </c>
      <c r="K425" s="21" t="str">
        <f t="shared" si="26"/>
        <v>NV</v>
      </c>
      <c r="L425" s="3" t="s">
        <v>173</v>
      </c>
      <c r="M425" s="20" t="str">
        <f t="shared" si="27"/>
        <v>NV</v>
      </c>
      <c r="N425" s="8" t="str">
        <f t="shared" si="24"/>
        <v>NV</v>
      </c>
      <c r="O425" s="2"/>
      <c r="P425" s="3">
        <v>7.5699999999999997E-4</v>
      </c>
      <c r="Q425" s="3">
        <v>2.0999999999999999E-3</v>
      </c>
      <c r="R425" s="3">
        <v>12.5</v>
      </c>
      <c r="S425" s="3" t="s">
        <v>173</v>
      </c>
      <c r="T425" s="2"/>
      <c r="U425" s="3">
        <v>3.8</v>
      </c>
      <c r="V425" s="3" t="s">
        <v>967</v>
      </c>
      <c r="W425" s="3">
        <v>3.9999999999999998E-7</v>
      </c>
      <c r="X425" s="3" t="s">
        <v>967</v>
      </c>
      <c r="Y425" s="3" t="s">
        <v>171</v>
      </c>
      <c r="Z425" s="3">
        <v>3.23E-6</v>
      </c>
      <c r="AA425" s="3">
        <v>1.75E-3</v>
      </c>
      <c r="AB425" s="261" t="s">
        <v>1004</v>
      </c>
    </row>
    <row r="426" spans="1:28" ht="13.9" customHeight="1">
      <c r="A426" s="2" t="s">
        <v>1044</v>
      </c>
      <c r="B426" s="2" t="s">
        <v>1045</v>
      </c>
      <c r="C426" s="3" t="s">
        <v>171</v>
      </c>
      <c r="D426" s="3" t="s">
        <v>170</v>
      </c>
      <c r="E426" s="4" t="s">
        <v>178</v>
      </c>
      <c r="F426" s="4" t="s">
        <v>178</v>
      </c>
      <c r="G426" s="3">
        <v>3.23E-6</v>
      </c>
      <c r="H426" s="17">
        <f t="shared" si="25"/>
        <v>3.1999999999999999E-6</v>
      </c>
      <c r="I426" s="2"/>
      <c r="J426" s="3" t="s">
        <v>173</v>
      </c>
      <c r="K426" s="21" t="str">
        <f t="shared" si="26"/>
        <v>NV</v>
      </c>
      <c r="L426" s="3" t="s">
        <v>173</v>
      </c>
      <c r="M426" s="20" t="str">
        <f t="shared" si="27"/>
        <v>NV</v>
      </c>
      <c r="N426" s="8" t="str">
        <f t="shared" si="24"/>
        <v>NV</v>
      </c>
      <c r="O426" s="2"/>
      <c r="P426" s="3">
        <v>7.5699999999999997E-4</v>
      </c>
      <c r="Q426" s="3">
        <v>2.0999999999999999E-3</v>
      </c>
      <c r="R426" s="3">
        <v>12.5</v>
      </c>
      <c r="S426" s="3" t="s">
        <v>173</v>
      </c>
      <c r="T426" s="2"/>
      <c r="U426" s="3">
        <v>3.8</v>
      </c>
      <c r="V426" s="3" t="s">
        <v>967</v>
      </c>
      <c r="W426" s="3">
        <v>3.9999999999999998E-7</v>
      </c>
      <c r="X426" s="3" t="s">
        <v>967</v>
      </c>
      <c r="Y426" s="3" t="s">
        <v>171</v>
      </c>
      <c r="Z426" s="3">
        <v>3.23E-6</v>
      </c>
      <c r="AA426" s="3">
        <v>1.75E-3</v>
      </c>
      <c r="AB426" s="261" t="s">
        <v>1004</v>
      </c>
    </row>
    <row r="427" spans="1:28" ht="13.9" customHeight="1">
      <c r="A427" s="2" t="s">
        <v>1046</v>
      </c>
      <c r="B427" s="2" t="s">
        <v>1047</v>
      </c>
      <c r="C427" s="3" t="s">
        <v>170</v>
      </c>
      <c r="D427" s="3" t="s">
        <v>170</v>
      </c>
      <c r="E427" s="3" t="s">
        <v>170</v>
      </c>
      <c r="F427" s="3" t="s">
        <v>170</v>
      </c>
      <c r="G427" s="3">
        <v>3.23E-6</v>
      </c>
      <c r="H427" s="17">
        <f t="shared" si="25"/>
        <v>3.1999999999999999E-6</v>
      </c>
      <c r="I427" s="3" t="s">
        <v>181</v>
      </c>
      <c r="J427" s="3">
        <v>1.08E-4</v>
      </c>
      <c r="K427" s="21">
        <f t="shared" si="26"/>
        <v>1.1E-4</v>
      </c>
      <c r="L427" s="3">
        <v>2.0300000000000001E-3</v>
      </c>
      <c r="M427" s="20">
        <f t="shared" si="27"/>
        <v>2E-3</v>
      </c>
      <c r="N427" s="8">
        <f t="shared" si="24"/>
        <v>625</v>
      </c>
      <c r="O427" s="3" t="s">
        <v>182</v>
      </c>
      <c r="P427" s="3">
        <v>2.2599999999999998</v>
      </c>
      <c r="Q427" s="3">
        <v>0.55400000000000005</v>
      </c>
      <c r="R427" s="3">
        <v>12.5</v>
      </c>
      <c r="S427" s="3" t="s">
        <v>173</v>
      </c>
      <c r="T427" s="2"/>
      <c r="U427" s="3">
        <v>3.8</v>
      </c>
      <c r="V427" s="3" t="s">
        <v>967</v>
      </c>
      <c r="W427" s="3">
        <v>3.9999999999999998E-7</v>
      </c>
      <c r="X427" s="3" t="s">
        <v>967</v>
      </c>
      <c r="Y427" s="3" t="s">
        <v>171</v>
      </c>
      <c r="Z427" s="3">
        <v>3.23E-6</v>
      </c>
      <c r="AA427" s="3">
        <v>1.75E-3</v>
      </c>
      <c r="AB427" s="261" t="s">
        <v>1004</v>
      </c>
    </row>
    <row r="428" spans="1:28" ht="13.9" customHeight="1">
      <c r="A428" s="2" t="s">
        <v>1048</v>
      </c>
      <c r="B428" s="2" t="s">
        <v>1049</v>
      </c>
      <c r="C428" s="3" t="s">
        <v>171</v>
      </c>
      <c r="D428" s="3" t="s">
        <v>170</v>
      </c>
      <c r="E428" s="4" t="s">
        <v>178</v>
      </c>
      <c r="F428" s="4" t="s">
        <v>178</v>
      </c>
      <c r="G428" s="3">
        <v>3.23E-6</v>
      </c>
      <c r="H428" s="17">
        <f t="shared" si="25"/>
        <v>3.1999999999999999E-6</v>
      </c>
      <c r="I428" s="2"/>
      <c r="J428" s="3" t="s">
        <v>173</v>
      </c>
      <c r="K428" s="21" t="str">
        <f t="shared" si="26"/>
        <v>NV</v>
      </c>
      <c r="L428" s="3" t="s">
        <v>173</v>
      </c>
      <c r="M428" s="20" t="str">
        <f t="shared" si="27"/>
        <v>NV</v>
      </c>
      <c r="N428" s="8" t="str">
        <f t="shared" si="24"/>
        <v>NV</v>
      </c>
      <c r="O428" s="2"/>
      <c r="P428" s="3">
        <v>1.55</v>
      </c>
      <c r="Q428" s="3">
        <v>0.53900000000000003</v>
      </c>
      <c r="R428" s="3">
        <v>12.5</v>
      </c>
      <c r="S428" s="3" t="s">
        <v>173</v>
      </c>
      <c r="T428" s="2"/>
      <c r="U428" s="3">
        <v>3.8</v>
      </c>
      <c r="V428" s="3" t="s">
        <v>967</v>
      </c>
      <c r="W428" s="3">
        <v>3.9999999999999998E-7</v>
      </c>
      <c r="X428" s="3" t="s">
        <v>967</v>
      </c>
      <c r="Y428" s="3" t="s">
        <v>171</v>
      </c>
      <c r="Z428" s="3">
        <v>3.23E-6</v>
      </c>
      <c r="AA428" s="3">
        <v>1.75E-3</v>
      </c>
      <c r="AB428" s="261" t="s">
        <v>1004</v>
      </c>
    </row>
    <row r="429" spans="1:28" ht="13.9" customHeight="1">
      <c r="A429" s="2" t="s">
        <v>1050</v>
      </c>
      <c r="B429" s="2" t="s">
        <v>1051</v>
      </c>
      <c r="C429" s="3" t="s">
        <v>171</v>
      </c>
      <c r="D429" s="3" t="s">
        <v>170</v>
      </c>
      <c r="E429" s="4" t="s">
        <v>178</v>
      </c>
      <c r="F429" s="4" t="s">
        <v>178</v>
      </c>
      <c r="G429" s="3">
        <v>3.23E-6</v>
      </c>
      <c r="H429" s="17">
        <f t="shared" si="25"/>
        <v>3.1999999999999999E-6</v>
      </c>
      <c r="I429" s="2"/>
      <c r="J429" s="3" t="s">
        <v>173</v>
      </c>
      <c r="K429" s="21" t="str">
        <f t="shared" si="26"/>
        <v>NV</v>
      </c>
      <c r="L429" s="3" t="s">
        <v>173</v>
      </c>
      <c r="M429" s="20" t="str">
        <f t="shared" si="27"/>
        <v>NV</v>
      </c>
      <c r="N429" s="8" t="str">
        <f t="shared" si="24"/>
        <v>NV</v>
      </c>
      <c r="O429" s="2"/>
      <c r="P429" s="3">
        <v>2.2599999999999998</v>
      </c>
      <c r="Q429" s="3">
        <v>1.6400000000000001E-2</v>
      </c>
      <c r="R429" s="3">
        <v>12.5</v>
      </c>
      <c r="S429" s="3" t="s">
        <v>173</v>
      </c>
      <c r="T429" s="2"/>
      <c r="U429" s="3">
        <v>3.8</v>
      </c>
      <c r="V429" s="3" t="s">
        <v>967</v>
      </c>
      <c r="W429" s="3">
        <v>3.9999999999999998E-7</v>
      </c>
      <c r="X429" s="3" t="s">
        <v>967</v>
      </c>
      <c r="Y429" s="3" t="s">
        <v>171</v>
      </c>
      <c r="Z429" s="3">
        <v>3.23E-6</v>
      </c>
      <c r="AA429" s="3">
        <v>1.75E-3</v>
      </c>
      <c r="AB429" s="261" t="s">
        <v>1004</v>
      </c>
    </row>
    <row r="430" spans="1:28" ht="13.9" customHeight="1">
      <c r="A430" s="2" t="s">
        <v>1052</v>
      </c>
      <c r="B430" s="2" t="s">
        <v>1053</v>
      </c>
      <c r="C430" s="3" t="s">
        <v>171</v>
      </c>
      <c r="D430" s="3" t="s">
        <v>171</v>
      </c>
      <c r="E430" s="4" t="s">
        <v>178</v>
      </c>
      <c r="F430" s="4" t="s">
        <v>178</v>
      </c>
      <c r="G430" s="3" t="s">
        <v>173</v>
      </c>
      <c r="H430" s="17" t="str">
        <f t="shared" si="25"/>
        <v>NITI</v>
      </c>
      <c r="I430" s="2"/>
      <c r="J430" s="3" t="s">
        <v>173</v>
      </c>
      <c r="K430" s="21" t="str">
        <f t="shared" si="26"/>
        <v>NITI, NV</v>
      </c>
      <c r="L430" s="3" t="s">
        <v>173</v>
      </c>
      <c r="M430" s="20" t="str">
        <f t="shared" si="27"/>
        <v>NITI, NV</v>
      </c>
      <c r="N430" s="8" t="str">
        <f t="shared" si="24"/>
        <v>NITI, NV</v>
      </c>
      <c r="O430" s="2"/>
      <c r="P430" s="3">
        <v>0.54</v>
      </c>
      <c r="Q430" s="3">
        <v>0.54</v>
      </c>
      <c r="R430" s="3">
        <v>12.5</v>
      </c>
      <c r="S430" s="3" t="s">
        <v>173</v>
      </c>
      <c r="T430" s="2"/>
      <c r="U430" s="3" t="s">
        <v>173</v>
      </c>
      <c r="V430" s="2"/>
      <c r="W430" s="3" t="s">
        <v>173</v>
      </c>
      <c r="X430" s="2"/>
      <c r="Y430" s="3" t="s">
        <v>171</v>
      </c>
      <c r="Z430" s="3" t="s">
        <v>173</v>
      </c>
      <c r="AA430" s="3" t="s">
        <v>173</v>
      </c>
    </row>
    <row r="431" spans="1:28" ht="13.9" customHeight="1">
      <c r="A431" s="2" t="s">
        <v>1054</v>
      </c>
      <c r="B431" s="2" t="s">
        <v>1055</v>
      </c>
      <c r="C431" s="3" t="s">
        <v>170</v>
      </c>
      <c r="D431" s="3" t="s">
        <v>170</v>
      </c>
      <c r="E431" s="3" t="s">
        <v>170</v>
      </c>
      <c r="F431" s="3" t="s">
        <v>170</v>
      </c>
      <c r="G431" s="3">
        <v>2.5000000000000001E-3</v>
      </c>
      <c r="H431" s="17">
        <f t="shared" si="25"/>
        <v>2.5000000000000001E-3</v>
      </c>
      <c r="I431" s="3" t="s">
        <v>181</v>
      </c>
      <c r="J431" s="3">
        <v>8.3400000000000002E-2</v>
      </c>
      <c r="K431" s="21">
        <f t="shared" si="26"/>
        <v>8.3000000000000004E-2</v>
      </c>
      <c r="L431" s="3">
        <v>219</v>
      </c>
      <c r="M431" s="20">
        <f t="shared" si="27"/>
        <v>220</v>
      </c>
      <c r="N431" s="8">
        <f t="shared" si="24"/>
        <v>88000</v>
      </c>
      <c r="O431" s="3" t="s">
        <v>182</v>
      </c>
      <c r="P431" s="3">
        <v>24800000</v>
      </c>
      <c r="Q431" s="3">
        <v>11400000</v>
      </c>
      <c r="R431" s="3">
        <v>12.5</v>
      </c>
      <c r="S431" s="3">
        <v>5</v>
      </c>
      <c r="T431" s="3" t="s">
        <v>183</v>
      </c>
      <c r="U431" s="3">
        <v>4.8999999999999998E-3</v>
      </c>
      <c r="V431" s="3" t="s">
        <v>184</v>
      </c>
      <c r="W431" s="3">
        <v>3.0000000000000001E-5</v>
      </c>
      <c r="X431" s="3" t="s">
        <v>207</v>
      </c>
      <c r="Y431" s="3" t="s">
        <v>171</v>
      </c>
      <c r="Z431" s="3">
        <v>2.5000000000000001E-3</v>
      </c>
      <c r="AA431" s="3">
        <v>0.13100000000000001</v>
      </c>
    </row>
    <row r="432" spans="1:28" ht="13.9" customHeight="1">
      <c r="A432" s="2" t="s">
        <v>1056</v>
      </c>
      <c r="B432" s="2" t="s">
        <v>1057</v>
      </c>
      <c r="C432" s="3" t="s">
        <v>228</v>
      </c>
      <c r="D432" s="3" t="s">
        <v>170</v>
      </c>
      <c r="E432" s="4" t="s">
        <v>178</v>
      </c>
      <c r="F432" s="4" t="s">
        <v>178</v>
      </c>
      <c r="G432" s="3">
        <v>2.5000000000000001E-3</v>
      </c>
      <c r="H432" s="17">
        <f t="shared" si="25"/>
        <v>2.5000000000000001E-3</v>
      </c>
      <c r="I432" s="2"/>
      <c r="J432" s="3" t="s">
        <v>173</v>
      </c>
      <c r="K432" s="21" t="str">
        <f t="shared" si="26"/>
        <v>NV</v>
      </c>
      <c r="L432" s="3" t="s">
        <v>173</v>
      </c>
      <c r="M432" s="20" t="str">
        <f t="shared" si="27"/>
        <v>NV</v>
      </c>
      <c r="N432" s="8" t="str">
        <f t="shared" si="24"/>
        <v>NV</v>
      </c>
      <c r="O432" s="2"/>
      <c r="P432" s="3" t="s">
        <v>173</v>
      </c>
      <c r="Q432" s="3" t="s">
        <v>173</v>
      </c>
      <c r="R432" s="3">
        <v>12.5</v>
      </c>
      <c r="S432" s="3" t="s">
        <v>173</v>
      </c>
      <c r="T432" s="2"/>
      <c r="U432" s="3">
        <v>4.8999999999999998E-3</v>
      </c>
      <c r="V432" s="3" t="s">
        <v>184</v>
      </c>
      <c r="W432" s="3" t="s">
        <v>173</v>
      </c>
      <c r="X432" s="2"/>
      <c r="Y432" s="3" t="s">
        <v>171</v>
      </c>
      <c r="Z432" s="3">
        <v>2.5000000000000001E-3</v>
      </c>
      <c r="AA432" s="3" t="s">
        <v>173</v>
      </c>
    </row>
    <row r="433" spans="1:28" ht="13.9" customHeight="1">
      <c r="A433" s="2" t="s">
        <v>1058</v>
      </c>
      <c r="B433" s="2" t="s">
        <v>1059</v>
      </c>
      <c r="C433" s="3" t="s">
        <v>170</v>
      </c>
      <c r="D433" s="3" t="s">
        <v>170</v>
      </c>
      <c r="E433" s="3" t="s">
        <v>170</v>
      </c>
      <c r="F433" s="3" t="s">
        <v>170</v>
      </c>
      <c r="G433" s="3">
        <v>87.6</v>
      </c>
      <c r="H433" s="17">
        <f t="shared" si="25"/>
        <v>88</v>
      </c>
      <c r="I433" s="3" t="s">
        <v>194</v>
      </c>
      <c r="J433" s="3">
        <v>2920</v>
      </c>
      <c r="K433" s="21">
        <f t="shared" si="26"/>
        <v>2900</v>
      </c>
      <c r="L433" s="3">
        <v>5080000000</v>
      </c>
      <c r="M433" s="20">
        <f t="shared" si="27"/>
        <v>5100000000</v>
      </c>
      <c r="N433" s="8">
        <f t="shared" si="24"/>
        <v>57954545.454545453</v>
      </c>
      <c r="O433" s="3" t="s">
        <v>182</v>
      </c>
      <c r="P433" s="3">
        <v>67500000000</v>
      </c>
      <c r="Q433" s="3">
        <v>11600</v>
      </c>
      <c r="R433" s="3">
        <v>12.5</v>
      </c>
      <c r="S433" s="3" t="s">
        <v>173</v>
      </c>
      <c r="T433" s="2"/>
      <c r="U433" s="3" t="s">
        <v>173</v>
      </c>
      <c r="V433" s="2"/>
      <c r="W433" s="3">
        <v>0.02</v>
      </c>
      <c r="X433" s="3" t="s">
        <v>184</v>
      </c>
      <c r="Y433" s="3" t="s">
        <v>171</v>
      </c>
      <c r="Z433" s="3" t="s">
        <v>173</v>
      </c>
      <c r="AA433" s="3">
        <v>87.6</v>
      </c>
    </row>
    <row r="434" spans="1:28" ht="13.9" customHeight="1">
      <c r="A434" s="2" t="s">
        <v>1060</v>
      </c>
      <c r="B434" s="2" t="s">
        <v>1061</v>
      </c>
      <c r="C434" s="3" t="s">
        <v>170</v>
      </c>
      <c r="D434" s="3" t="s">
        <v>170</v>
      </c>
      <c r="E434" s="3" t="s">
        <v>170</v>
      </c>
      <c r="F434" s="3" t="s">
        <v>170</v>
      </c>
      <c r="G434" s="3">
        <v>3.5</v>
      </c>
      <c r="H434" s="17">
        <f t="shared" si="25"/>
        <v>3.5</v>
      </c>
      <c r="I434" s="3" t="s">
        <v>194</v>
      </c>
      <c r="J434" s="3">
        <v>117</v>
      </c>
      <c r="K434" s="21">
        <f t="shared" si="26"/>
        <v>120</v>
      </c>
      <c r="L434" s="3">
        <v>1030</v>
      </c>
      <c r="M434" s="20">
        <f t="shared" si="27"/>
        <v>1000</v>
      </c>
      <c r="N434" s="8">
        <f t="shared" si="24"/>
        <v>285.71428571428572</v>
      </c>
      <c r="O434" s="3" t="s">
        <v>182</v>
      </c>
      <c r="P434" s="3">
        <v>1080000000</v>
      </c>
      <c r="Q434" s="3">
        <v>3420000000</v>
      </c>
      <c r="R434" s="3">
        <v>12.5</v>
      </c>
      <c r="S434" s="3">
        <v>6</v>
      </c>
      <c r="T434" s="3" t="s">
        <v>183</v>
      </c>
      <c r="U434" s="3" t="s">
        <v>173</v>
      </c>
      <c r="V434" s="2"/>
      <c r="W434" s="3">
        <v>8.0000000000000004E-4</v>
      </c>
      <c r="X434" s="3" t="s">
        <v>184</v>
      </c>
      <c r="Y434" s="3" t="s">
        <v>171</v>
      </c>
      <c r="Z434" s="3" t="s">
        <v>173</v>
      </c>
      <c r="AA434" s="3">
        <v>3.5</v>
      </c>
    </row>
    <row r="435" spans="1:28" ht="13.9" customHeight="1">
      <c r="A435" s="2" t="s">
        <v>1062</v>
      </c>
      <c r="B435" s="2" t="s">
        <v>1063</v>
      </c>
      <c r="C435" s="3" t="s">
        <v>170</v>
      </c>
      <c r="D435" s="3" t="s">
        <v>170</v>
      </c>
      <c r="E435" s="3" t="s">
        <v>170</v>
      </c>
      <c r="F435" s="3" t="s">
        <v>170</v>
      </c>
      <c r="G435" s="3">
        <v>61.3</v>
      </c>
      <c r="H435" s="17">
        <f t="shared" si="25"/>
        <v>61</v>
      </c>
      <c r="I435" s="3" t="s">
        <v>194</v>
      </c>
      <c r="J435" s="3">
        <v>2040</v>
      </c>
      <c r="K435" s="21">
        <f t="shared" si="26"/>
        <v>2000</v>
      </c>
      <c r="L435" s="3">
        <v>15800</v>
      </c>
      <c r="M435" s="20">
        <f t="shared" si="27"/>
        <v>16000</v>
      </c>
      <c r="N435" s="8">
        <f t="shared" si="24"/>
        <v>262.29508196721309</v>
      </c>
      <c r="O435" s="3" t="s">
        <v>182</v>
      </c>
      <c r="P435" s="3">
        <v>987000000</v>
      </c>
      <c r="Q435" s="3">
        <v>3880000000</v>
      </c>
      <c r="R435" s="3">
        <v>12.5</v>
      </c>
      <c r="S435" s="3" t="s">
        <v>173</v>
      </c>
      <c r="T435" s="2"/>
      <c r="U435" s="3" t="s">
        <v>173</v>
      </c>
      <c r="V435" s="2"/>
      <c r="W435" s="3">
        <v>1.4E-2</v>
      </c>
      <c r="X435" s="3" t="s">
        <v>199</v>
      </c>
      <c r="Y435" s="3" t="s">
        <v>171</v>
      </c>
      <c r="Z435" s="3" t="s">
        <v>173</v>
      </c>
      <c r="AA435" s="3">
        <v>61.3</v>
      </c>
    </row>
    <row r="436" spans="1:28" ht="13.9" customHeight="1">
      <c r="A436" s="2" t="s">
        <v>1064</v>
      </c>
      <c r="B436" s="2" t="s">
        <v>1065</v>
      </c>
      <c r="C436" s="3" t="s">
        <v>170</v>
      </c>
      <c r="D436" s="3" t="s">
        <v>170</v>
      </c>
      <c r="E436" s="3" t="s">
        <v>170</v>
      </c>
      <c r="F436" s="3" t="s">
        <v>170</v>
      </c>
      <c r="G436" s="3">
        <v>8.76</v>
      </c>
      <c r="H436" s="17">
        <f t="shared" si="25"/>
        <v>8.8000000000000007</v>
      </c>
      <c r="I436" s="3" t="s">
        <v>194</v>
      </c>
      <c r="J436" s="3">
        <v>292</v>
      </c>
      <c r="K436" s="21">
        <f t="shared" si="26"/>
        <v>290</v>
      </c>
      <c r="L436" s="3">
        <v>31.6</v>
      </c>
      <c r="M436" s="20">
        <f t="shared" si="27"/>
        <v>32</v>
      </c>
      <c r="N436" s="8">
        <f t="shared" si="24"/>
        <v>3.6363636363636362</v>
      </c>
      <c r="O436" s="3" t="s">
        <v>182</v>
      </c>
      <c r="P436" s="3">
        <v>28700000000</v>
      </c>
      <c r="Q436" s="3">
        <v>1040000000</v>
      </c>
      <c r="R436" s="3">
        <v>12.5</v>
      </c>
      <c r="S436" s="3">
        <v>4</v>
      </c>
      <c r="T436" s="3" t="s">
        <v>183</v>
      </c>
      <c r="U436" s="3" t="s">
        <v>173</v>
      </c>
      <c r="V436" s="2"/>
      <c r="W436" s="3">
        <v>2E-3</v>
      </c>
      <c r="X436" s="3" t="s">
        <v>184</v>
      </c>
      <c r="Y436" s="3" t="s">
        <v>171</v>
      </c>
      <c r="Z436" s="3" t="s">
        <v>173</v>
      </c>
      <c r="AA436" s="3">
        <v>8.76</v>
      </c>
    </row>
    <row r="437" spans="1:28" ht="13.9" customHeight="1">
      <c r="A437" s="2" t="s">
        <v>1066</v>
      </c>
      <c r="B437" s="2" t="s">
        <v>1067</v>
      </c>
      <c r="C437" s="3" t="s">
        <v>171</v>
      </c>
      <c r="D437" s="3" t="s">
        <v>171</v>
      </c>
      <c r="E437" s="4" t="s">
        <v>178</v>
      </c>
      <c r="F437" s="4" t="s">
        <v>178</v>
      </c>
      <c r="G437" s="3" t="s">
        <v>173</v>
      </c>
      <c r="H437" s="17" t="str">
        <f t="shared" si="25"/>
        <v>NITI</v>
      </c>
      <c r="I437" s="2"/>
      <c r="J437" s="3" t="s">
        <v>173</v>
      </c>
      <c r="K437" s="21" t="str">
        <f t="shared" si="26"/>
        <v>NITI, NV</v>
      </c>
      <c r="L437" s="3" t="s">
        <v>173</v>
      </c>
      <c r="M437" s="20" t="str">
        <f t="shared" si="27"/>
        <v>NITI, NV</v>
      </c>
      <c r="N437" s="8" t="str">
        <f t="shared" si="24"/>
        <v>NITI, NV</v>
      </c>
      <c r="O437" s="2"/>
      <c r="P437" s="3">
        <v>142</v>
      </c>
      <c r="Q437" s="3">
        <v>32.799999999999997</v>
      </c>
      <c r="R437" s="3">
        <v>12.5</v>
      </c>
      <c r="S437" s="3">
        <v>1.6</v>
      </c>
      <c r="T437" s="3" t="s">
        <v>174</v>
      </c>
      <c r="U437" s="3" t="s">
        <v>173</v>
      </c>
      <c r="V437" s="2"/>
      <c r="W437" s="3" t="s">
        <v>173</v>
      </c>
      <c r="X437" s="2"/>
      <c r="Y437" s="3" t="s">
        <v>171</v>
      </c>
      <c r="Z437" s="3" t="s">
        <v>173</v>
      </c>
      <c r="AA437" s="3" t="s">
        <v>173</v>
      </c>
    </row>
    <row r="438" spans="1:28" ht="13.9" customHeight="1">
      <c r="A438" s="2" t="s">
        <v>1068</v>
      </c>
      <c r="B438" s="2" t="s">
        <v>1069</v>
      </c>
      <c r="C438" s="3" t="s">
        <v>171</v>
      </c>
      <c r="D438" s="3" t="s">
        <v>171</v>
      </c>
      <c r="E438" s="4" t="s">
        <v>178</v>
      </c>
      <c r="F438" s="4" t="s">
        <v>178</v>
      </c>
      <c r="G438" s="3" t="s">
        <v>173</v>
      </c>
      <c r="H438" s="17" t="str">
        <f t="shared" si="25"/>
        <v>NITI</v>
      </c>
      <c r="I438" s="2"/>
      <c r="J438" s="3" t="s">
        <v>173</v>
      </c>
      <c r="K438" s="21" t="str">
        <f t="shared" si="26"/>
        <v>NITI, NV</v>
      </c>
      <c r="L438" s="3" t="s">
        <v>173</v>
      </c>
      <c r="M438" s="20" t="str">
        <f t="shared" si="27"/>
        <v>NITI, NV</v>
      </c>
      <c r="N438" s="8" t="str">
        <f t="shared" si="24"/>
        <v>NITI, NV</v>
      </c>
      <c r="O438" s="2"/>
      <c r="P438" s="3">
        <v>19</v>
      </c>
      <c r="Q438" s="3">
        <v>19.100000000000001</v>
      </c>
      <c r="R438" s="3">
        <v>12.5</v>
      </c>
      <c r="S438" s="3" t="s">
        <v>173</v>
      </c>
      <c r="T438" s="2"/>
      <c r="U438" s="3" t="s">
        <v>173</v>
      </c>
      <c r="V438" s="2"/>
      <c r="W438" s="3" t="s">
        <v>173</v>
      </c>
      <c r="X438" s="2"/>
      <c r="Y438" s="3" t="s">
        <v>171</v>
      </c>
      <c r="Z438" s="3" t="s">
        <v>173</v>
      </c>
      <c r="AA438" s="3" t="s">
        <v>173</v>
      </c>
    </row>
    <row r="439" spans="1:28" ht="13.9" customHeight="1">
      <c r="A439" s="2" t="s">
        <v>1070</v>
      </c>
      <c r="B439" s="2" t="s">
        <v>1071</v>
      </c>
      <c r="C439" s="3" t="s">
        <v>171</v>
      </c>
      <c r="D439" s="3" t="s">
        <v>171</v>
      </c>
      <c r="E439" s="4" t="s">
        <v>178</v>
      </c>
      <c r="F439" s="4" t="s">
        <v>178</v>
      </c>
      <c r="G439" s="3" t="s">
        <v>173</v>
      </c>
      <c r="H439" s="17" t="str">
        <f t="shared" si="25"/>
        <v>NITI</v>
      </c>
      <c r="I439" s="2"/>
      <c r="J439" s="3" t="s">
        <v>173</v>
      </c>
      <c r="K439" s="21" t="str">
        <f t="shared" si="26"/>
        <v>NITI, NV</v>
      </c>
      <c r="L439" s="3" t="s">
        <v>173</v>
      </c>
      <c r="M439" s="20" t="str">
        <f t="shared" si="27"/>
        <v>NITI, NV</v>
      </c>
      <c r="N439" s="8" t="str">
        <f t="shared" si="24"/>
        <v>NITI, NV</v>
      </c>
      <c r="O439" s="2"/>
      <c r="P439" s="3">
        <v>1.72E-6</v>
      </c>
      <c r="Q439" s="3">
        <v>2.5399999999999999E-8</v>
      </c>
      <c r="R439" s="3">
        <v>12.5</v>
      </c>
      <c r="S439" s="3" t="s">
        <v>173</v>
      </c>
      <c r="T439" s="2"/>
      <c r="U439" s="3" t="s">
        <v>173</v>
      </c>
      <c r="V439" s="2"/>
      <c r="W439" s="3" t="s">
        <v>173</v>
      </c>
      <c r="X439" s="2"/>
      <c r="Y439" s="3" t="s">
        <v>171</v>
      </c>
      <c r="Z439" s="3" t="s">
        <v>173</v>
      </c>
      <c r="AA439" s="3" t="s">
        <v>173</v>
      </c>
    </row>
    <row r="440" spans="1:28" ht="13.9" customHeight="1">
      <c r="A440" s="2" t="s">
        <v>1072</v>
      </c>
      <c r="B440" s="2" t="s">
        <v>1073</v>
      </c>
      <c r="C440" s="3" t="s">
        <v>171</v>
      </c>
      <c r="D440" s="3" t="s">
        <v>171</v>
      </c>
      <c r="E440" s="4" t="s">
        <v>178</v>
      </c>
      <c r="F440" s="4" t="s">
        <v>178</v>
      </c>
      <c r="G440" s="3" t="s">
        <v>173</v>
      </c>
      <c r="H440" s="17" t="str">
        <f t="shared" si="25"/>
        <v>NITI</v>
      </c>
      <c r="I440" s="2"/>
      <c r="J440" s="3" t="s">
        <v>173</v>
      </c>
      <c r="K440" s="21" t="str">
        <f t="shared" si="26"/>
        <v>NITI, NV</v>
      </c>
      <c r="L440" s="3" t="s">
        <v>173</v>
      </c>
      <c r="M440" s="20" t="str">
        <f t="shared" si="27"/>
        <v>NITI, NV</v>
      </c>
      <c r="N440" s="8" t="str">
        <f t="shared" si="24"/>
        <v>NITI, NV</v>
      </c>
      <c r="O440" s="2"/>
      <c r="P440" s="3">
        <v>3.3500000000000001E-4</v>
      </c>
      <c r="Q440" s="3">
        <v>5.9499999999999998E-6</v>
      </c>
      <c r="R440" s="3">
        <v>12.5</v>
      </c>
      <c r="S440" s="3" t="s">
        <v>173</v>
      </c>
      <c r="T440" s="2"/>
      <c r="U440" s="3" t="s">
        <v>173</v>
      </c>
      <c r="V440" s="2"/>
      <c r="W440" s="3" t="s">
        <v>173</v>
      </c>
      <c r="X440" s="2"/>
      <c r="Y440" s="3" t="s">
        <v>171</v>
      </c>
      <c r="Z440" s="3" t="s">
        <v>173</v>
      </c>
      <c r="AA440" s="3" t="s">
        <v>173</v>
      </c>
    </row>
    <row r="441" spans="1:28" ht="13.9" customHeight="1">
      <c r="A441" s="2" t="s">
        <v>1074</v>
      </c>
      <c r="B441" s="2" t="s">
        <v>1075</v>
      </c>
      <c r="C441" s="3" t="s">
        <v>171</v>
      </c>
      <c r="D441" s="3" t="s">
        <v>170</v>
      </c>
      <c r="E441" s="4" t="s">
        <v>178</v>
      </c>
      <c r="F441" s="4" t="s">
        <v>178</v>
      </c>
      <c r="G441" s="3">
        <v>0.20399999999999999</v>
      </c>
      <c r="H441" s="17">
        <f t="shared" si="25"/>
        <v>0.2</v>
      </c>
      <c r="I441" s="2"/>
      <c r="J441" s="3" t="s">
        <v>173</v>
      </c>
      <c r="K441" s="21" t="str">
        <f t="shared" si="26"/>
        <v>NV</v>
      </c>
      <c r="L441" s="3" t="s">
        <v>173</v>
      </c>
      <c r="M441" s="20" t="str">
        <f t="shared" si="27"/>
        <v>NV</v>
      </c>
      <c r="N441" s="8" t="str">
        <f t="shared" si="24"/>
        <v>NV</v>
      </c>
      <c r="O441" s="2"/>
      <c r="P441" s="3">
        <v>1.8600000000000001E-3</v>
      </c>
      <c r="Q441" s="3">
        <v>3.6600000000000001E-4</v>
      </c>
      <c r="R441" s="3">
        <v>12.5</v>
      </c>
      <c r="S441" s="3" t="s">
        <v>173</v>
      </c>
      <c r="T441" s="2"/>
      <c r="U441" s="3">
        <v>6.0000000000000002E-5</v>
      </c>
      <c r="V441" s="3" t="s">
        <v>325</v>
      </c>
      <c r="W441" s="3" t="s">
        <v>173</v>
      </c>
      <c r="X441" s="2"/>
      <c r="Y441" s="3" t="s">
        <v>204</v>
      </c>
      <c r="Z441" s="3">
        <v>0.20399999999999999</v>
      </c>
      <c r="AA441" s="3" t="s">
        <v>173</v>
      </c>
      <c r="AB441" s="261" t="s">
        <v>175</v>
      </c>
    </row>
    <row r="442" spans="1:28" ht="13.9" customHeight="1">
      <c r="A442" s="2" t="s">
        <v>1076</v>
      </c>
      <c r="B442" s="2" t="s">
        <v>1077</v>
      </c>
      <c r="C442" s="3" t="s">
        <v>171</v>
      </c>
      <c r="D442" s="3" t="s">
        <v>171</v>
      </c>
      <c r="E442" s="4" t="s">
        <v>178</v>
      </c>
      <c r="F442" s="4" t="s">
        <v>178</v>
      </c>
      <c r="G442" s="3" t="s">
        <v>173</v>
      </c>
      <c r="H442" s="17" t="str">
        <f t="shared" si="25"/>
        <v>NITI</v>
      </c>
      <c r="I442" s="2"/>
      <c r="J442" s="3" t="s">
        <v>173</v>
      </c>
      <c r="K442" s="21" t="str">
        <f t="shared" si="26"/>
        <v>NITI, NV</v>
      </c>
      <c r="L442" s="3" t="s">
        <v>173</v>
      </c>
      <c r="M442" s="20" t="str">
        <f t="shared" si="27"/>
        <v>NITI, NV</v>
      </c>
      <c r="N442" s="8" t="str">
        <f t="shared" si="24"/>
        <v>NITI, NV</v>
      </c>
      <c r="O442" s="2"/>
      <c r="P442" s="3">
        <v>3180000</v>
      </c>
      <c r="Q442" s="3" t="s">
        <v>173</v>
      </c>
      <c r="R442" s="3">
        <v>12.5</v>
      </c>
      <c r="S442" s="3" t="s">
        <v>173</v>
      </c>
      <c r="T442" s="2"/>
      <c r="U442" s="3" t="s">
        <v>173</v>
      </c>
      <c r="V442" s="2"/>
      <c r="W442" s="3" t="s">
        <v>173</v>
      </c>
      <c r="X442" s="2"/>
      <c r="Y442" s="3" t="s">
        <v>171</v>
      </c>
      <c r="Z442" s="3" t="s">
        <v>173</v>
      </c>
      <c r="AA442" s="3" t="s">
        <v>173</v>
      </c>
    </row>
    <row r="443" spans="1:28" ht="13.9" customHeight="1">
      <c r="A443" s="2" t="s">
        <v>1078</v>
      </c>
      <c r="B443" s="2" t="s">
        <v>1079</v>
      </c>
      <c r="C443" s="3" t="s">
        <v>171</v>
      </c>
      <c r="D443" s="3" t="s">
        <v>171</v>
      </c>
      <c r="E443" s="4" t="s">
        <v>178</v>
      </c>
      <c r="F443" s="4" t="s">
        <v>178</v>
      </c>
      <c r="G443" s="3" t="s">
        <v>173</v>
      </c>
      <c r="H443" s="17" t="str">
        <f t="shared" si="25"/>
        <v>NITI</v>
      </c>
      <c r="I443" s="2"/>
      <c r="J443" s="3" t="s">
        <v>173</v>
      </c>
      <c r="K443" s="21" t="str">
        <f t="shared" si="26"/>
        <v>NITI, NV</v>
      </c>
      <c r="L443" s="3" t="s">
        <v>173</v>
      </c>
      <c r="M443" s="20" t="str">
        <f t="shared" si="27"/>
        <v>NITI, NV</v>
      </c>
      <c r="N443" s="8" t="str">
        <f t="shared" si="24"/>
        <v>NITI, NV</v>
      </c>
      <c r="O443" s="2"/>
      <c r="P443" s="3">
        <v>6.6600000000000006E-2</v>
      </c>
      <c r="Q443" s="3">
        <v>1.77</v>
      </c>
      <c r="R443" s="3">
        <v>12.5</v>
      </c>
      <c r="S443" s="3" t="s">
        <v>173</v>
      </c>
      <c r="T443" s="2"/>
      <c r="U443" s="3" t="s">
        <v>173</v>
      </c>
      <c r="V443" s="2"/>
      <c r="W443" s="3" t="s">
        <v>173</v>
      </c>
      <c r="X443" s="2"/>
      <c r="Y443" s="3" t="s">
        <v>171</v>
      </c>
      <c r="Z443" s="3" t="s">
        <v>173</v>
      </c>
      <c r="AA443" s="3" t="s">
        <v>173</v>
      </c>
    </row>
    <row r="444" spans="1:28" ht="13.9" customHeight="1">
      <c r="A444" s="2" t="s">
        <v>1080</v>
      </c>
      <c r="B444" s="2" t="s">
        <v>1081</v>
      </c>
      <c r="C444" s="3" t="s">
        <v>171</v>
      </c>
      <c r="D444" s="3" t="s">
        <v>171</v>
      </c>
      <c r="E444" s="4" t="s">
        <v>178</v>
      </c>
      <c r="F444" s="4" t="s">
        <v>178</v>
      </c>
      <c r="G444" s="3" t="s">
        <v>173</v>
      </c>
      <c r="H444" s="17" t="str">
        <f t="shared" si="25"/>
        <v>NITI</v>
      </c>
      <c r="I444" s="2"/>
      <c r="J444" s="3" t="s">
        <v>173</v>
      </c>
      <c r="K444" s="21" t="str">
        <f t="shared" si="26"/>
        <v>NITI, NV</v>
      </c>
      <c r="L444" s="3" t="s">
        <v>173</v>
      </c>
      <c r="M444" s="20" t="str">
        <f t="shared" si="27"/>
        <v>NITI, NV</v>
      </c>
      <c r="N444" s="8" t="str">
        <f t="shared" si="24"/>
        <v>NITI, NV</v>
      </c>
      <c r="O444" s="2"/>
      <c r="P444" s="3">
        <v>0</v>
      </c>
      <c r="Q444" s="3" t="s">
        <v>173</v>
      </c>
      <c r="R444" s="3">
        <v>12.5</v>
      </c>
      <c r="S444" s="3" t="s">
        <v>173</v>
      </c>
      <c r="T444" s="2"/>
      <c r="U444" s="3" t="s">
        <v>173</v>
      </c>
      <c r="V444" s="2"/>
      <c r="W444" s="3" t="s">
        <v>173</v>
      </c>
      <c r="X444" s="2"/>
      <c r="Y444" s="3" t="s">
        <v>171</v>
      </c>
      <c r="Z444" s="3" t="s">
        <v>173</v>
      </c>
      <c r="AA444" s="3" t="s">
        <v>173</v>
      </c>
    </row>
    <row r="445" spans="1:28" ht="13.9" customHeight="1">
      <c r="A445" s="2" t="s">
        <v>1082</v>
      </c>
      <c r="B445" s="2" t="s">
        <v>1083</v>
      </c>
      <c r="C445" s="3" t="s">
        <v>170</v>
      </c>
      <c r="D445" s="3" t="s">
        <v>170</v>
      </c>
      <c r="E445" s="3" t="s">
        <v>170</v>
      </c>
      <c r="F445" s="3" t="s">
        <v>170</v>
      </c>
      <c r="G445" s="3">
        <v>1750</v>
      </c>
      <c r="H445" s="17">
        <f t="shared" si="25"/>
        <v>1800</v>
      </c>
      <c r="I445" s="3" t="s">
        <v>194</v>
      </c>
      <c r="J445" s="3">
        <v>58400</v>
      </c>
      <c r="K445" s="21">
        <f t="shared" si="26"/>
        <v>58000</v>
      </c>
      <c r="L445" s="3">
        <v>10200000</v>
      </c>
      <c r="M445" s="20">
        <f t="shared" si="27"/>
        <v>10000000</v>
      </c>
      <c r="N445" s="8">
        <f t="shared" si="24"/>
        <v>5555.5555555555557</v>
      </c>
      <c r="O445" s="3" t="s">
        <v>182</v>
      </c>
      <c r="P445" s="3">
        <v>41700000</v>
      </c>
      <c r="Q445" s="3">
        <v>14700000</v>
      </c>
      <c r="R445" s="3">
        <v>12.5</v>
      </c>
      <c r="S445" s="3">
        <v>1.7</v>
      </c>
      <c r="T445" s="3" t="s">
        <v>183</v>
      </c>
      <c r="U445" s="3" t="s">
        <v>173</v>
      </c>
      <c r="V445" s="2"/>
      <c r="W445" s="3">
        <v>0.4</v>
      </c>
      <c r="X445" s="3" t="s">
        <v>191</v>
      </c>
      <c r="Y445" s="3" t="s">
        <v>171</v>
      </c>
      <c r="Z445" s="3" t="s">
        <v>173</v>
      </c>
      <c r="AA445" s="3">
        <v>1750</v>
      </c>
    </row>
    <row r="446" spans="1:28" ht="13.9" customHeight="1">
      <c r="A446" s="2" t="s">
        <v>1084</v>
      </c>
      <c r="B446" s="2" t="s">
        <v>1085</v>
      </c>
      <c r="C446" s="3" t="s">
        <v>171</v>
      </c>
      <c r="D446" s="3" t="s">
        <v>170</v>
      </c>
      <c r="E446" s="4" t="s">
        <v>178</v>
      </c>
      <c r="F446" s="4" t="s">
        <v>178</v>
      </c>
      <c r="G446" s="3">
        <v>8760</v>
      </c>
      <c r="H446" s="17">
        <f t="shared" si="25"/>
        <v>8800</v>
      </c>
      <c r="I446" s="2"/>
      <c r="J446" s="3" t="s">
        <v>173</v>
      </c>
      <c r="K446" s="21" t="str">
        <f t="shared" si="26"/>
        <v>NV</v>
      </c>
      <c r="L446" s="3" t="s">
        <v>173</v>
      </c>
      <c r="M446" s="20" t="str">
        <f t="shared" si="27"/>
        <v>NV</v>
      </c>
      <c r="N446" s="8" t="str">
        <f t="shared" si="24"/>
        <v>NV</v>
      </c>
      <c r="O446" s="2"/>
      <c r="P446" s="3">
        <v>3260000</v>
      </c>
      <c r="Q446" s="3">
        <v>1300000</v>
      </c>
      <c r="R446" s="3">
        <v>12.5</v>
      </c>
      <c r="S446" s="3">
        <v>0.8</v>
      </c>
      <c r="T446" s="3" t="s">
        <v>183</v>
      </c>
      <c r="U446" s="3" t="s">
        <v>173</v>
      </c>
      <c r="V446" s="2"/>
      <c r="W446" s="3">
        <v>2</v>
      </c>
      <c r="X446" s="3" t="s">
        <v>199</v>
      </c>
      <c r="Y446" s="3" t="s">
        <v>171</v>
      </c>
      <c r="Z446" s="3" t="s">
        <v>173</v>
      </c>
      <c r="AA446" s="3">
        <v>8760</v>
      </c>
    </row>
    <row r="447" spans="1:28" ht="13.9" customHeight="1">
      <c r="A447" s="2" t="s">
        <v>1086</v>
      </c>
      <c r="B447" s="2" t="s">
        <v>1087</v>
      </c>
      <c r="C447" s="3" t="s">
        <v>170</v>
      </c>
      <c r="D447" s="3" t="s">
        <v>171</v>
      </c>
      <c r="E447" s="4" t="s">
        <v>172</v>
      </c>
      <c r="F447" s="4" t="s">
        <v>172</v>
      </c>
      <c r="G447" s="3" t="s">
        <v>173</v>
      </c>
      <c r="H447" s="17" t="str">
        <f t="shared" si="25"/>
        <v>NITI</v>
      </c>
      <c r="I447" s="2"/>
      <c r="J447" s="3" t="s">
        <v>173</v>
      </c>
      <c r="K447" s="21" t="str">
        <f t="shared" si="26"/>
        <v>NITI</v>
      </c>
      <c r="L447" s="3" t="s">
        <v>173</v>
      </c>
      <c r="M447" s="20" t="str">
        <f t="shared" si="27"/>
        <v>NITI</v>
      </c>
      <c r="N447" s="8" t="str">
        <f t="shared" si="24"/>
        <v>NITI</v>
      </c>
      <c r="O447" s="2"/>
      <c r="P447" s="3">
        <v>499</v>
      </c>
      <c r="Q447" s="3">
        <v>499</v>
      </c>
      <c r="R447" s="3">
        <v>12.5</v>
      </c>
      <c r="S447" s="3" t="s">
        <v>173</v>
      </c>
      <c r="T447" s="2"/>
      <c r="U447" s="3" t="s">
        <v>173</v>
      </c>
      <c r="V447" s="2"/>
      <c r="W447" s="3" t="s">
        <v>173</v>
      </c>
      <c r="X447" s="2"/>
      <c r="Y447" s="3" t="s">
        <v>171</v>
      </c>
      <c r="Z447" s="3" t="s">
        <v>173</v>
      </c>
      <c r="AA447" s="3" t="s">
        <v>173</v>
      </c>
    </row>
    <row r="448" spans="1:28" ht="13.9" customHeight="1">
      <c r="A448" s="2" t="s">
        <v>1088</v>
      </c>
      <c r="B448" s="2" t="s">
        <v>1089</v>
      </c>
      <c r="C448" s="3" t="s">
        <v>170</v>
      </c>
      <c r="D448" s="3" t="s">
        <v>170</v>
      </c>
      <c r="E448" s="3" t="s">
        <v>170</v>
      </c>
      <c r="F448" s="3" t="s">
        <v>170</v>
      </c>
      <c r="G448" s="3">
        <v>876</v>
      </c>
      <c r="H448" s="17">
        <f t="shared" si="25"/>
        <v>880</v>
      </c>
      <c r="I448" s="3" t="s">
        <v>194</v>
      </c>
      <c r="J448" s="3">
        <v>29200</v>
      </c>
      <c r="K448" s="21">
        <f t="shared" si="26"/>
        <v>29000</v>
      </c>
      <c r="L448" s="3">
        <v>5740000</v>
      </c>
      <c r="M448" s="20">
        <f t="shared" si="27"/>
        <v>5700000</v>
      </c>
      <c r="N448" s="8">
        <f t="shared" si="24"/>
        <v>6477.272727272727</v>
      </c>
      <c r="O448" s="3" t="s">
        <v>182</v>
      </c>
      <c r="P448" s="3">
        <v>147000000</v>
      </c>
      <c r="Q448" s="3">
        <v>152000000</v>
      </c>
      <c r="R448" s="3">
        <v>12.5</v>
      </c>
      <c r="S448" s="3">
        <v>2</v>
      </c>
      <c r="T448" s="3" t="s">
        <v>183</v>
      </c>
      <c r="U448" s="3" t="s">
        <v>173</v>
      </c>
      <c r="V448" s="2"/>
      <c r="W448" s="3">
        <v>0.2</v>
      </c>
      <c r="X448" s="3" t="s">
        <v>207</v>
      </c>
      <c r="Y448" s="3" t="s">
        <v>171</v>
      </c>
      <c r="Z448" s="3" t="s">
        <v>173</v>
      </c>
      <c r="AA448" s="3">
        <v>876</v>
      </c>
    </row>
    <row r="449" spans="1:28" ht="13.9" customHeight="1">
      <c r="A449" s="2" t="s">
        <v>1090</v>
      </c>
      <c r="B449" s="2" t="s">
        <v>1091</v>
      </c>
      <c r="C449" s="3" t="s">
        <v>171</v>
      </c>
      <c r="D449" s="3" t="s">
        <v>171</v>
      </c>
      <c r="E449" s="4" t="s">
        <v>178</v>
      </c>
      <c r="F449" s="4" t="s">
        <v>178</v>
      </c>
      <c r="G449" s="3" t="s">
        <v>173</v>
      </c>
      <c r="H449" s="17" t="str">
        <f t="shared" si="25"/>
        <v>NITI</v>
      </c>
      <c r="I449" s="2"/>
      <c r="J449" s="3" t="s">
        <v>173</v>
      </c>
      <c r="K449" s="21" t="str">
        <f t="shared" si="26"/>
        <v>NITI, NV</v>
      </c>
      <c r="L449" s="3" t="s">
        <v>173</v>
      </c>
      <c r="M449" s="20" t="str">
        <f t="shared" si="27"/>
        <v>NITI, NV</v>
      </c>
      <c r="N449" s="8" t="str">
        <f t="shared" si="24"/>
        <v>NITI, NV</v>
      </c>
      <c r="O449" s="2"/>
      <c r="P449" s="3">
        <v>88400</v>
      </c>
      <c r="Q449" s="3">
        <v>14200</v>
      </c>
      <c r="R449" s="3">
        <v>12.5</v>
      </c>
      <c r="S449" s="3" t="s">
        <v>173</v>
      </c>
      <c r="T449" s="2"/>
      <c r="U449" s="3" t="s">
        <v>173</v>
      </c>
      <c r="V449" s="2"/>
      <c r="W449" s="3" t="s">
        <v>173</v>
      </c>
      <c r="X449" s="2"/>
      <c r="Y449" s="3" t="s">
        <v>171</v>
      </c>
      <c r="Z449" s="3" t="s">
        <v>173</v>
      </c>
      <c r="AA449" s="3" t="s">
        <v>173</v>
      </c>
    </row>
    <row r="450" spans="1:28" ht="13.9" customHeight="1">
      <c r="A450" s="2" t="s">
        <v>1092</v>
      </c>
      <c r="B450" s="2" t="s">
        <v>1093</v>
      </c>
      <c r="C450" s="3" t="s">
        <v>171</v>
      </c>
      <c r="D450" s="3" t="s">
        <v>171</v>
      </c>
      <c r="E450" s="4" t="s">
        <v>178</v>
      </c>
      <c r="F450" s="4" t="s">
        <v>178</v>
      </c>
      <c r="G450" s="3" t="s">
        <v>173</v>
      </c>
      <c r="H450" s="17" t="str">
        <f t="shared" si="25"/>
        <v>NITI</v>
      </c>
      <c r="I450" s="2"/>
      <c r="J450" s="3" t="s">
        <v>173</v>
      </c>
      <c r="K450" s="21" t="str">
        <f t="shared" si="26"/>
        <v>NITI, NV</v>
      </c>
      <c r="L450" s="3" t="s">
        <v>173</v>
      </c>
      <c r="M450" s="20" t="str">
        <f t="shared" si="27"/>
        <v>NITI, NV</v>
      </c>
      <c r="N450" s="8" t="str">
        <f t="shared" si="24"/>
        <v>NITI, NV</v>
      </c>
      <c r="O450" s="2"/>
      <c r="P450" s="3">
        <v>7.3800000000000004E-2</v>
      </c>
      <c r="Q450" s="3">
        <v>7.3700000000000002E-2</v>
      </c>
      <c r="R450" s="3">
        <v>12.5</v>
      </c>
      <c r="S450" s="3" t="s">
        <v>173</v>
      </c>
      <c r="T450" s="2"/>
      <c r="U450" s="3" t="s">
        <v>173</v>
      </c>
      <c r="V450" s="2"/>
      <c r="W450" s="3" t="s">
        <v>173</v>
      </c>
      <c r="X450" s="2"/>
      <c r="Y450" s="3" t="s">
        <v>171</v>
      </c>
      <c r="Z450" s="3" t="s">
        <v>173</v>
      </c>
      <c r="AA450" s="3" t="s">
        <v>173</v>
      </c>
    </row>
    <row r="451" spans="1:28" ht="13.9" customHeight="1">
      <c r="A451" s="2" t="s">
        <v>1094</v>
      </c>
      <c r="B451" s="2" t="s">
        <v>232</v>
      </c>
      <c r="C451" s="3" t="s">
        <v>170</v>
      </c>
      <c r="D451" s="3" t="s">
        <v>170</v>
      </c>
      <c r="E451" s="2"/>
      <c r="F451" s="3" t="s">
        <v>170</v>
      </c>
      <c r="G451" s="3">
        <v>1310</v>
      </c>
      <c r="H451" s="17">
        <f t="shared" si="25"/>
        <v>1300</v>
      </c>
      <c r="I451" s="3" t="s">
        <v>194</v>
      </c>
      <c r="J451" s="3" t="s">
        <v>173</v>
      </c>
      <c r="K451" s="21" t="str">
        <f t="shared" si="26"/>
        <v>NV</v>
      </c>
      <c r="L451" s="3">
        <v>3210</v>
      </c>
      <c r="M451" s="20">
        <f t="shared" si="27"/>
        <v>3200</v>
      </c>
      <c r="N451" s="8">
        <f t="shared" si="24"/>
        <v>2.4615384615384617</v>
      </c>
      <c r="O451" s="3" t="s">
        <v>182</v>
      </c>
      <c r="P451" s="3" t="s">
        <v>173</v>
      </c>
      <c r="Q451" s="3">
        <v>4250000</v>
      </c>
      <c r="R451" s="3">
        <v>12.5</v>
      </c>
      <c r="S451" s="3" t="s">
        <v>173</v>
      </c>
      <c r="T451" s="2"/>
      <c r="U451" s="3" t="s">
        <v>173</v>
      </c>
      <c r="V451" s="2"/>
      <c r="W451" s="3">
        <v>0.3</v>
      </c>
      <c r="X451" s="3" t="s">
        <v>269</v>
      </c>
      <c r="Y451" s="3" t="s">
        <v>171</v>
      </c>
      <c r="Z451" s="3" t="s">
        <v>173</v>
      </c>
      <c r="AA451" s="3">
        <v>1310</v>
      </c>
      <c r="AB451" s="261" t="s">
        <v>103</v>
      </c>
    </row>
    <row r="452" spans="1:28" ht="13.9" customHeight="1">
      <c r="A452" s="2" t="s">
        <v>1095</v>
      </c>
      <c r="B452" s="2" t="s">
        <v>1096</v>
      </c>
      <c r="C452" s="3" t="s">
        <v>171</v>
      </c>
      <c r="D452" s="3" t="s">
        <v>171</v>
      </c>
      <c r="E452" s="4" t="s">
        <v>178</v>
      </c>
      <c r="F452" s="4" t="s">
        <v>178</v>
      </c>
      <c r="G452" s="3" t="s">
        <v>173</v>
      </c>
      <c r="H452" s="17" t="str">
        <f t="shared" si="25"/>
        <v>NITI</v>
      </c>
      <c r="I452" s="2"/>
      <c r="J452" s="3" t="s">
        <v>173</v>
      </c>
      <c r="K452" s="21" t="str">
        <f t="shared" si="26"/>
        <v>NITI, NV</v>
      </c>
      <c r="L452" s="3" t="s">
        <v>173</v>
      </c>
      <c r="M452" s="20" t="str">
        <f t="shared" si="27"/>
        <v>NITI, NV</v>
      </c>
      <c r="N452" s="8" t="str">
        <f t="shared" si="24"/>
        <v>NITI, NV</v>
      </c>
      <c r="O452" s="2"/>
      <c r="P452" s="3">
        <v>1.74</v>
      </c>
      <c r="Q452" s="3">
        <v>1.93</v>
      </c>
      <c r="R452" s="3">
        <v>12.5</v>
      </c>
      <c r="S452" s="3" t="s">
        <v>173</v>
      </c>
      <c r="T452" s="2"/>
      <c r="U452" s="3" t="s">
        <v>173</v>
      </c>
      <c r="V452" s="2"/>
      <c r="W452" s="3" t="s">
        <v>173</v>
      </c>
      <c r="X452" s="2"/>
      <c r="Y452" s="3" t="s">
        <v>171</v>
      </c>
      <c r="Z452" s="3" t="s">
        <v>173</v>
      </c>
      <c r="AA452" s="3" t="s">
        <v>173</v>
      </c>
    </row>
    <row r="453" spans="1:28" ht="13.9" customHeight="1">
      <c r="A453" s="2" t="s">
        <v>1097</v>
      </c>
      <c r="B453" s="2" t="s">
        <v>1098</v>
      </c>
      <c r="C453" s="3" t="s">
        <v>171</v>
      </c>
      <c r="D453" s="3" t="s">
        <v>171</v>
      </c>
      <c r="E453" s="4" t="s">
        <v>178</v>
      </c>
      <c r="F453" s="4" t="s">
        <v>178</v>
      </c>
      <c r="G453" s="3" t="s">
        <v>173</v>
      </c>
      <c r="H453" s="17" t="str">
        <f t="shared" si="25"/>
        <v>NITI</v>
      </c>
      <c r="I453" s="2"/>
      <c r="J453" s="3" t="s">
        <v>173</v>
      </c>
      <c r="K453" s="21" t="str">
        <f t="shared" si="26"/>
        <v>NITI, NV</v>
      </c>
      <c r="L453" s="3" t="s">
        <v>173</v>
      </c>
      <c r="M453" s="20" t="str">
        <f t="shared" si="27"/>
        <v>NITI, NV</v>
      </c>
      <c r="N453" s="8" t="str">
        <f t="shared" ref="N453:N516" si="28">IF(ISNUMBER(M453)=TRUE, M453/H453, M453)</f>
        <v>NITI, NV</v>
      </c>
      <c r="O453" s="2"/>
      <c r="P453" s="3">
        <v>455000</v>
      </c>
      <c r="Q453" s="3">
        <v>56600000</v>
      </c>
      <c r="R453" s="3">
        <v>12.5</v>
      </c>
      <c r="S453" s="3">
        <v>2.7</v>
      </c>
      <c r="T453" s="3" t="s">
        <v>174</v>
      </c>
      <c r="U453" s="3" t="s">
        <v>173</v>
      </c>
      <c r="V453" s="2"/>
      <c r="W453" s="3" t="s">
        <v>173</v>
      </c>
      <c r="X453" s="2"/>
      <c r="Y453" s="3" t="s">
        <v>171</v>
      </c>
      <c r="Z453" s="3" t="s">
        <v>173</v>
      </c>
      <c r="AA453" s="3" t="s">
        <v>173</v>
      </c>
    </row>
    <row r="454" spans="1:28" ht="13.9" customHeight="1">
      <c r="A454" s="2" t="s">
        <v>1099</v>
      </c>
      <c r="B454" s="2" t="s">
        <v>1100</v>
      </c>
      <c r="C454" s="3" t="s">
        <v>228</v>
      </c>
      <c r="D454" s="3" t="s">
        <v>171</v>
      </c>
      <c r="E454" s="4" t="s">
        <v>178</v>
      </c>
      <c r="F454" s="4" t="s">
        <v>178</v>
      </c>
      <c r="G454" s="3" t="s">
        <v>173</v>
      </c>
      <c r="H454" s="17" t="str">
        <f t="shared" ref="H454:H517" si="29">IF(ISNUMBER(G454),ROUND(G454,2-(1+INT(LOG10(G454)))),"NITI")</f>
        <v>NITI</v>
      </c>
      <c r="I454" s="2"/>
      <c r="J454" s="3" t="s">
        <v>173</v>
      </c>
      <c r="K454" s="21" t="str">
        <f t="shared" ref="K454:K517" si="30">IF(ISNUMBER(J454),ROUND(J454,2-(1+INT(LOG10(J454)))),IF(AND(NOT($C454="Yes"),$D454="No"), "NITI, NV",IF(AND($C454="Yes",$D454="No"),"NITI","NV")))</f>
        <v>NITI, NV</v>
      </c>
      <c r="L454" s="3" t="s">
        <v>173</v>
      </c>
      <c r="M454" s="20" t="str">
        <f t="shared" ref="M454:M517" si="31">IF(ISNUMBER(L454),ROUND(L454,2-(1+INT(LOG10(L454)))),IF(AND(NOT($C454="Yes"),$D454="No"), "NITI, NV",IF(AND($C454="Yes",$D454="No"),"NITI","NV")))</f>
        <v>NITI, NV</v>
      </c>
      <c r="N454" s="8" t="str">
        <f t="shared" si="28"/>
        <v>NITI, NV</v>
      </c>
      <c r="O454" s="2"/>
      <c r="P454" s="3" t="s">
        <v>173</v>
      </c>
      <c r="Q454" s="3" t="s">
        <v>173</v>
      </c>
      <c r="R454" s="3">
        <v>12.5</v>
      </c>
      <c r="S454" s="3" t="s">
        <v>173</v>
      </c>
      <c r="T454" s="2"/>
      <c r="U454" s="3" t="s">
        <v>173</v>
      </c>
      <c r="V454" s="2"/>
      <c r="W454" s="3" t="s">
        <v>173</v>
      </c>
      <c r="X454" s="2"/>
      <c r="Y454" s="3" t="s">
        <v>171</v>
      </c>
      <c r="Z454" s="3" t="s">
        <v>173</v>
      </c>
      <c r="AA454" s="3" t="s">
        <v>173</v>
      </c>
    </row>
    <row r="455" spans="1:28" ht="13.9" customHeight="1">
      <c r="A455" s="2" t="s">
        <v>1101</v>
      </c>
      <c r="B455" s="2" t="s">
        <v>1102</v>
      </c>
      <c r="C455" s="3" t="s">
        <v>228</v>
      </c>
      <c r="D455" s="3" t="s">
        <v>171</v>
      </c>
      <c r="E455" s="4" t="s">
        <v>178</v>
      </c>
      <c r="F455" s="4" t="s">
        <v>178</v>
      </c>
      <c r="G455" s="3" t="s">
        <v>173</v>
      </c>
      <c r="H455" s="17" t="str">
        <f t="shared" si="29"/>
        <v>NITI</v>
      </c>
      <c r="I455" s="2"/>
      <c r="J455" s="3" t="s">
        <v>173</v>
      </c>
      <c r="K455" s="21" t="str">
        <f t="shared" si="30"/>
        <v>NITI, NV</v>
      </c>
      <c r="L455" s="3" t="s">
        <v>173</v>
      </c>
      <c r="M455" s="20" t="str">
        <f t="shared" si="31"/>
        <v>NITI, NV</v>
      </c>
      <c r="N455" s="8" t="str">
        <f t="shared" si="28"/>
        <v>NITI, NV</v>
      </c>
      <c r="O455" s="2"/>
      <c r="P455" s="3" t="s">
        <v>173</v>
      </c>
      <c r="Q455" s="3" t="s">
        <v>173</v>
      </c>
      <c r="R455" s="3">
        <v>12.5</v>
      </c>
      <c r="S455" s="3" t="s">
        <v>173</v>
      </c>
      <c r="T455" s="2"/>
      <c r="U455" s="3" t="s">
        <v>173</v>
      </c>
      <c r="V455" s="2"/>
      <c r="W455" s="3" t="s">
        <v>173</v>
      </c>
      <c r="X455" s="2"/>
      <c r="Y455" s="3" t="s">
        <v>171</v>
      </c>
      <c r="Z455" s="3" t="s">
        <v>173</v>
      </c>
      <c r="AA455" s="3" t="s">
        <v>173</v>
      </c>
    </row>
    <row r="456" spans="1:28" ht="13.9" customHeight="1">
      <c r="A456" s="2" t="s">
        <v>1103</v>
      </c>
      <c r="B456" s="2" t="s">
        <v>1104</v>
      </c>
      <c r="C456" s="3" t="s">
        <v>228</v>
      </c>
      <c r="D456" s="3" t="s">
        <v>171</v>
      </c>
      <c r="E456" s="4" t="s">
        <v>178</v>
      </c>
      <c r="F456" s="4" t="s">
        <v>178</v>
      </c>
      <c r="G456" s="3" t="s">
        <v>173</v>
      </c>
      <c r="H456" s="17" t="str">
        <f t="shared" si="29"/>
        <v>NITI</v>
      </c>
      <c r="I456" s="2"/>
      <c r="J456" s="3" t="s">
        <v>173</v>
      </c>
      <c r="K456" s="21" t="str">
        <f t="shared" si="30"/>
        <v>NITI, NV</v>
      </c>
      <c r="L456" s="3" t="s">
        <v>173</v>
      </c>
      <c r="M456" s="20" t="str">
        <f t="shared" si="31"/>
        <v>NITI, NV</v>
      </c>
      <c r="N456" s="8" t="str">
        <f t="shared" si="28"/>
        <v>NITI, NV</v>
      </c>
      <c r="O456" s="2"/>
      <c r="P456" s="3" t="s">
        <v>173</v>
      </c>
      <c r="Q456" s="3" t="s">
        <v>173</v>
      </c>
      <c r="R456" s="3">
        <v>12.5</v>
      </c>
      <c r="S456" s="3" t="s">
        <v>173</v>
      </c>
      <c r="T456" s="2"/>
      <c r="U456" s="3" t="s">
        <v>173</v>
      </c>
      <c r="V456" s="2"/>
      <c r="W456" s="3" t="s">
        <v>173</v>
      </c>
      <c r="X456" s="2"/>
      <c r="Y456" s="3" t="s">
        <v>171</v>
      </c>
      <c r="Z456" s="3" t="s">
        <v>173</v>
      </c>
      <c r="AA456" s="3" t="s">
        <v>173</v>
      </c>
    </row>
    <row r="457" spans="1:28" ht="13.9" customHeight="1">
      <c r="A457" s="2" t="s">
        <v>1105</v>
      </c>
      <c r="B457" s="2" t="s">
        <v>1106</v>
      </c>
      <c r="C457" s="3" t="s">
        <v>228</v>
      </c>
      <c r="D457" s="3" t="s">
        <v>171</v>
      </c>
      <c r="E457" s="4" t="s">
        <v>178</v>
      </c>
      <c r="F457" s="4" t="s">
        <v>178</v>
      </c>
      <c r="G457" s="3" t="s">
        <v>173</v>
      </c>
      <c r="H457" s="17" t="str">
        <f t="shared" si="29"/>
        <v>NITI</v>
      </c>
      <c r="I457" s="2"/>
      <c r="J457" s="3" t="s">
        <v>173</v>
      </c>
      <c r="K457" s="21" t="str">
        <f t="shared" si="30"/>
        <v>NITI, NV</v>
      </c>
      <c r="L457" s="3" t="s">
        <v>173</v>
      </c>
      <c r="M457" s="20" t="str">
        <f t="shared" si="31"/>
        <v>NITI, NV</v>
      </c>
      <c r="N457" s="8" t="str">
        <f t="shared" si="28"/>
        <v>NITI, NV</v>
      </c>
      <c r="O457" s="2"/>
      <c r="P457" s="3" t="s">
        <v>173</v>
      </c>
      <c r="Q457" s="3" t="s">
        <v>173</v>
      </c>
      <c r="R457" s="3">
        <v>12.5</v>
      </c>
      <c r="S457" s="3" t="s">
        <v>173</v>
      </c>
      <c r="T457" s="2"/>
      <c r="U457" s="3" t="s">
        <v>173</v>
      </c>
      <c r="V457" s="2"/>
      <c r="W457" s="3" t="s">
        <v>173</v>
      </c>
      <c r="X457" s="2"/>
      <c r="Y457" s="3" t="s">
        <v>171</v>
      </c>
      <c r="Z457" s="3" t="s">
        <v>173</v>
      </c>
      <c r="AA457" s="3" t="s">
        <v>173</v>
      </c>
    </row>
    <row r="458" spans="1:28" ht="13.9" customHeight="1">
      <c r="A458" s="2" t="s">
        <v>1107</v>
      </c>
      <c r="B458" s="2" t="s">
        <v>1108</v>
      </c>
      <c r="C458" s="3" t="s">
        <v>228</v>
      </c>
      <c r="D458" s="3" t="s">
        <v>171</v>
      </c>
      <c r="E458" s="4" t="s">
        <v>178</v>
      </c>
      <c r="F458" s="4" t="s">
        <v>178</v>
      </c>
      <c r="G458" s="3" t="s">
        <v>173</v>
      </c>
      <c r="H458" s="17" t="str">
        <f t="shared" si="29"/>
        <v>NITI</v>
      </c>
      <c r="I458" s="2"/>
      <c r="J458" s="3" t="s">
        <v>173</v>
      </c>
      <c r="K458" s="21" t="str">
        <f t="shared" si="30"/>
        <v>NITI, NV</v>
      </c>
      <c r="L458" s="3" t="s">
        <v>173</v>
      </c>
      <c r="M458" s="20" t="str">
        <f t="shared" si="31"/>
        <v>NITI, NV</v>
      </c>
      <c r="N458" s="8" t="str">
        <f t="shared" si="28"/>
        <v>NITI, NV</v>
      </c>
      <c r="O458" s="2"/>
      <c r="P458" s="3" t="s">
        <v>173</v>
      </c>
      <c r="Q458" s="3" t="s">
        <v>173</v>
      </c>
      <c r="R458" s="3">
        <v>12.5</v>
      </c>
      <c r="S458" s="3" t="s">
        <v>173</v>
      </c>
      <c r="T458" s="2"/>
      <c r="U458" s="3" t="s">
        <v>173</v>
      </c>
      <c r="V458" s="2"/>
      <c r="W458" s="3" t="s">
        <v>173</v>
      </c>
      <c r="X458" s="2"/>
      <c r="Y458" s="3" t="s">
        <v>171</v>
      </c>
      <c r="Z458" s="3" t="s">
        <v>173</v>
      </c>
      <c r="AA458" s="3" t="s">
        <v>173</v>
      </c>
    </row>
    <row r="459" spans="1:28" ht="13.9" customHeight="1">
      <c r="A459" s="2" t="s">
        <v>1109</v>
      </c>
      <c r="B459" s="2" t="s">
        <v>1110</v>
      </c>
      <c r="C459" s="3" t="s">
        <v>228</v>
      </c>
      <c r="D459" s="3" t="s">
        <v>170</v>
      </c>
      <c r="E459" s="4" t="s">
        <v>178</v>
      </c>
      <c r="F459" s="4" t="s">
        <v>178</v>
      </c>
      <c r="G459" s="3">
        <v>1.02</v>
      </c>
      <c r="H459" s="17">
        <f t="shared" si="29"/>
        <v>1</v>
      </c>
      <c r="I459" s="2"/>
      <c r="J459" s="3" t="s">
        <v>173</v>
      </c>
      <c r="K459" s="21" t="str">
        <f t="shared" si="30"/>
        <v>NV</v>
      </c>
      <c r="L459" s="3" t="s">
        <v>173</v>
      </c>
      <c r="M459" s="20" t="str">
        <f t="shared" si="31"/>
        <v>NV</v>
      </c>
      <c r="N459" s="8" t="str">
        <f t="shared" si="28"/>
        <v>NV</v>
      </c>
      <c r="O459" s="2"/>
      <c r="P459" s="3" t="s">
        <v>173</v>
      </c>
      <c r="Q459" s="3" t="s">
        <v>173</v>
      </c>
      <c r="R459" s="3">
        <v>12.5</v>
      </c>
      <c r="S459" s="3" t="s">
        <v>173</v>
      </c>
      <c r="T459" s="2"/>
      <c r="U459" s="3">
        <v>1.2E-5</v>
      </c>
      <c r="V459" s="3" t="s">
        <v>199</v>
      </c>
      <c r="W459" s="3" t="s">
        <v>173</v>
      </c>
      <c r="X459" s="2"/>
      <c r="Y459" s="3" t="s">
        <v>171</v>
      </c>
      <c r="Z459" s="3">
        <v>1.02</v>
      </c>
      <c r="AA459" s="3" t="s">
        <v>173</v>
      </c>
    </row>
    <row r="460" spans="1:28" ht="13.9" customHeight="1">
      <c r="A460" s="2" t="s">
        <v>1111</v>
      </c>
      <c r="B460" s="2" t="s">
        <v>1112</v>
      </c>
      <c r="C460" s="3" t="s">
        <v>171</v>
      </c>
      <c r="D460" s="3" t="s">
        <v>170</v>
      </c>
      <c r="E460" s="4" t="s">
        <v>178</v>
      </c>
      <c r="F460" s="4" t="s">
        <v>178</v>
      </c>
      <c r="G460" s="3">
        <v>0.153</v>
      </c>
      <c r="H460" s="17">
        <f t="shared" si="29"/>
        <v>0.15</v>
      </c>
      <c r="I460" s="2"/>
      <c r="J460" s="3" t="s">
        <v>173</v>
      </c>
      <c r="K460" s="21" t="str">
        <f t="shared" si="30"/>
        <v>NV</v>
      </c>
      <c r="L460" s="3" t="s">
        <v>173</v>
      </c>
      <c r="M460" s="20" t="str">
        <f t="shared" si="31"/>
        <v>NV</v>
      </c>
      <c r="N460" s="8" t="str">
        <f t="shared" si="28"/>
        <v>NV</v>
      </c>
      <c r="O460" s="2"/>
      <c r="P460" s="3">
        <v>12700</v>
      </c>
      <c r="Q460" s="3" t="s">
        <v>173</v>
      </c>
      <c r="R460" s="3">
        <v>12.5</v>
      </c>
      <c r="S460" s="3" t="s">
        <v>173</v>
      </c>
      <c r="T460" s="2"/>
      <c r="U460" s="3">
        <v>8.0000000000000007E-5</v>
      </c>
      <c r="V460" s="3" t="s">
        <v>199</v>
      </c>
      <c r="W460" s="3" t="s">
        <v>173</v>
      </c>
      <c r="X460" s="2"/>
      <c r="Y460" s="3" t="s">
        <v>171</v>
      </c>
      <c r="Z460" s="3">
        <v>0.153</v>
      </c>
      <c r="AA460" s="3" t="s">
        <v>173</v>
      </c>
    </row>
    <row r="461" spans="1:28" ht="13.9" customHeight="1">
      <c r="A461" s="2" t="s">
        <v>1113</v>
      </c>
      <c r="B461" s="2" t="s">
        <v>1114</v>
      </c>
      <c r="C461" s="3" t="s">
        <v>171</v>
      </c>
      <c r="D461" s="3" t="s">
        <v>170</v>
      </c>
      <c r="E461" s="4" t="s">
        <v>178</v>
      </c>
      <c r="F461" s="4" t="s">
        <v>178</v>
      </c>
      <c r="G461" s="3">
        <v>1.1100000000000001</v>
      </c>
      <c r="H461" s="17">
        <f t="shared" si="29"/>
        <v>1.1000000000000001</v>
      </c>
      <c r="I461" s="2"/>
      <c r="J461" s="3" t="s">
        <v>173</v>
      </c>
      <c r="K461" s="21" t="str">
        <f t="shared" si="30"/>
        <v>NV</v>
      </c>
      <c r="L461" s="3" t="s">
        <v>173</v>
      </c>
      <c r="M461" s="20" t="str">
        <f t="shared" si="31"/>
        <v>NV</v>
      </c>
      <c r="N461" s="8" t="str">
        <f t="shared" si="28"/>
        <v>NV</v>
      </c>
      <c r="O461" s="2"/>
      <c r="P461" s="3">
        <v>1.29E-2</v>
      </c>
      <c r="Q461" s="3" t="s">
        <v>173</v>
      </c>
      <c r="R461" s="3">
        <v>12.5</v>
      </c>
      <c r="S461" s="3" t="s">
        <v>173</v>
      </c>
      <c r="T461" s="2"/>
      <c r="U461" s="3">
        <v>1.1E-5</v>
      </c>
      <c r="V461" s="3" t="s">
        <v>199</v>
      </c>
      <c r="W461" s="3" t="s">
        <v>173</v>
      </c>
      <c r="X461" s="2"/>
      <c r="Y461" s="3" t="s">
        <v>171</v>
      </c>
      <c r="Z461" s="3">
        <v>1.1100000000000001</v>
      </c>
      <c r="AA461" s="3" t="s">
        <v>173</v>
      </c>
    </row>
    <row r="462" spans="1:28" ht="13.9" customHeight="1">
      <c r="A462" s="2" t="s">
        <v>1115</v>
      </c>
      <c r="B462" s="2" t="s">
        <v>1116</v>
      </c>
      <c r="C462" s="3" t="s">
        <v>170</v>
      </c>
      <c r="D462" s="3" t="s">
        <v>171</v>
      </c>
      <c r="E462" s="4" t="s">
        <v>172</v>
      </c>
      <c r="F462" s="4" t="s">
        <v>172</v>
      </c>
      <c r="G462" s="3" t="s">
        <v>173</v>
      </c>
      <c r="H462" s="17" t="str">
        <f t="shared" si="29"/>
        <v>NITI</v>
      </c>
      <c r="I462" s="2"/>
      <c r="J462" s="3" t="s">
        <v>173</v>
      </c>
      <c r="K462" s="21" t="str">
        <f t="shared" si="30"/>
        <v>NITI</v>
      </c>
      <c r="L462" s="3" t="s">
        <v>173</v>
      </c>
      <c r="M462" s="20" t="str">
        <f t="shared" si="31"/>
        <v>NITI</v>
      </c>
      <c r="N462" s="8" t="str">
        <f t="shared" si="28"/>
        <v>NITI</v>
      </c>
      <c r="O462" s="2"/>
      <c r="P462" s="3">
        <v>6470000</v>
      </c>
      <c r="Q462" s="3">
        <v>1910000</v>
      </c>
      <c r="R462" s="3">
        <v>12.5</v>
      </c>
      <c r="S462" s="3" t="s">
        <v>173</v>
      </c>
      <c r="T462" s="2"/>
      <c r="U462" s="3" t="s">
        <v>173</v>
      </c>
      <c r="V462" s="2"/>
      <c r="W462" s="3" t="s">
        <v>173</v>
      </c>
      <c r="X462" s="2"/>
      <c r="Y462" s="3" t="s">
        <v>171</v>
      </c>
      <c r="Z462" s="3" t="s">
        <v>173</v>
      </c>
      <c r="AA462" s="3" t="s">
        <v>173</v>
      </c>
    </row>
    <row r="463" spans="1:28" ht="13.9" customHeight="1">
      <c r="A463" s="2" t="s">
        <v>1117</v>
      </c>
      <c r="B463" s="2" t="s">
        <v>1118</v>
      </c>
      <c r="C463" s="3" t="s">
        <v>171</v>
      </c>
      <c r="D463" s="3" t="s">
        <v>171</v>
      </c>
      <c r="E463" s="4" t="s">
        <v>178</v>
      </c>
      <c r="F463" s="4" t="s">
        <v>178</v>
      </c>
      <c r="G463" s="3" t="s">
        <v>173</v>
      </c>
      <c r="H463" s="17" t="str">
        <f t="shared" si="29"/>
        <v>NITI</v>
      </c>
      <c r="I463" s="2"/>
      <c r="J463" s="3" t="s">
        <v>173</v>
      </c>
      <c r="K463" s="21" t="str">
        <f t="shared" si="30"/>
        <v>NITI, NV</v>
      </c>
      <c r="L463" s="3" t="s">
        <v>173</v>
      </c>
      <c r="M463" s="20" t="str">
        <f t="shared" si="31"/>
        <v>NITI, NV</v>
      </c>
      <c r="N463" s="8" t="str">
        <f t="shared" si="28"/>
        <v>NITI, NV</v>
      </c>
      <c r="O463" s="2"/>
      <c r="P463" s="3">
        <v>19.2</v>
      </c>
      <c r="Q463" s="3">
        <v>19.2</v>
      </c>
      <c r="R463" s="3">
        <v>12.5</v>
      </c>
      <c r="S463" s="3" t="s">
        <v>173</v>
      </c>
      <c r="T463" s="2"/>
      <c r="U463" s="3" t="s">
        <v>173</v>
      </c>
      <c r="V463" s="2"/>
      <c r="W463" s="3" t="s">
        <v>173</v>
      </c>
      <c r="X463" s="2"/>
      <c r="Y463" s="3" t="s">
        <v>171</v>
      </c>
      <c r="Z463" s="3" t="s">
        <v>173</v>
      </c>
      <c r="AA463" s="3" t="s">
        <v>173</v>
      </c>
    </row>
    <row r="464" spans="1:28" ht="13.9" customHeight="1">
      <c r="A464" s="2" t="s">
        <v>1119</v>
      </c>
      <c r="B464" s="2" t="s">
        <v>1120</v>
      </c>
      <c r="C464" s="3" t="s">
        <v>228</v>
      </c>
      <c r="D464" s="3" t="s">
        <v>171</v>
      </c>
      <c r="E464" s="4" t="s">
        <v>178</v>
      </c>
      <c r="F464" s="4" t="s">
        <v>178</v>
      </c>
      <c r="G464" s="3" t="s">
        <v>173</v>
      </c>
      <c r="H464" s="17" t="str">
        <f t="shared" si="29"/>
        <v>NITI</v>
      </c>
      <c r="I464" s="2"/>
      <c r="J464" s="3" t="s">
        <v>173</v>
      </c>
      <c r="K464" s="21" t="str">
        <f t="shared" si="30"/>
        <v>NITI, NV</v>
      </c>
      <c r="L464" s="3" t="s">
        <v>173</v>
      </c>
      <c r="M464" s="20" t="str">
        <f t="shared" si="31"/>
        <v>NITI, NV</v>
      </c>
      <c r="N464" s="8" t="str">
        <f t="shared" si="28"/>
        <v>NITI, NV</v>
      </c>
      <c r="O464" s="2"/>
      <c r="P464" s="3" t="s">
        <v>173</v>
      </c>
      <c r="Q464" s="3" t="s">
        <v>173</v>
      </c>
      <c r="R464" s="3">
        <v>12.5</v>
      </c>
      <c r="S464" s="3" t="s">
        <v>173</v>
      </c>
      <c r="T464" s="2"/>
      <c r="U464" s="3" t="s">
        <v>173</v>
      </c>
      <c r="V464" s="2"/>
      <c r="W464" s="3" t="s">
        <v>173</v>
      </c>
      <c r="X464" s="2"/>
      <c r="Y464" s="3" t="s">
        <v>171</v>
      </c>
      <c r="Z464" s="3" t="s">
        <v>173</v>
      </c>
      <c r="AA464" s="3" t="s">
        <v>173</v>
      </c>
    </row>
    <row r="465" spans="1:27" ht="13.9" customHeight="1">
      <c r="A465" s="2" t="s">
        <v>1121</v>
      </c>
      <c r="B465" s="2" t="s">
        <v>1122</v>
      </c>
      <c r="C465" s="3" t="s">
        <v>228</v>
      </c>
      <c r="D465" s="3" t="s">
        <v>171</v>
      </c>
      <c r="E465" s="4" t="s">
        <v>178</v>
      </c>
      <c r="F465" s="4" t="s">
        <v>178</v>
      </c>
      <c r="G465" s="3" t="s">
        <v>173</v>
      </c>
      <c r="H465" s="17" t="str">
        <f t="shared" si="29"/>
        <v>NITI</v>
      </c>
      <c r="I465" s="2"/>
      <c r="J465" s="3" t="s">
        <v>173</v>
      </c>
      <c r="K465" s="21" t="str">
        <f t="shared" si="30"/>
        <v>NITI, NV</v>
      </c>
      <c r="L465" s="3" t="s">
        <v>173</v>
      </c>
      <c r="M465" s="20" t="str">
        <f t="shared" si="31"/>
        <v>NITI, NV</v>
      </c>
      <c r="N465" s="8" t="str">
        <f t="shared" si="28"/>
        <v>NITI, NV</v>
      </c>
      <c r="O465" s="2"/>
      <c r="P465" s="3" t="s">
        <v>173</v>
      </c>
      <c r="Q465" s="3" t="s">
        <v>173</v>
      </c>
      <c r="R465" s="3">
        <v>12.5</v>
      </c>
      <c r="S465" s="3" t="s">
        <v>173</v>
      </c>
      <c r="T465" s="2"/>
      <c r="U465" s="3" t="s">
        <v>173</v>
      </c>
      <c r="V465" s="2"/>
      <c r="W465" s="3" t="s">
        <v>173</v>
      </c>
      <c r="X465" s="2"/>
      <c r="Y465" s="3" t="s">
        <v>171</v>
      </c>
      <c r="Z465" s="3" t="s">
        <v>173</v>
      </c>
      <c r="AA465" s="3" t="s">
        <v>173</v>
      </c>
    </row>
    <row r="466" spans="1:27" ht="13.9" customHeight="1">
      <c r="A466" s="2" t="s">
        <v>1123</v>
      </c>
      <c r="B466" s="2" t="s">
        <v>1124</v>
      </c>
      <c r="C466" s="3" t="s">
        <v>170</v>
      </c>
      <c r="D466" s="3" t="s">
        <v>171</v>
      </c>
      <c r="E466" s="4" t="s">
        <v>172</v>
      </c>
      <c r="F466" s="4" t="s">
        <v>172</v>
      </c>
      <c r="G466" s="3" t="s">
        <v>173</v>
      </c>
      <c r="H466" s="17" t="str">
        <f t="shared" si="29"/>
        <v>NITI</v>
      </c>
      <c r="I466" s="2"/>
      <c r="J466" s="3" t="s">
        <v>173</v>
      </c>
      <c r="K466" s="21" t="str">
        <f t="shared" si="30"/>
        <v>NITI</v>
      </c>
      <c r="L466" s="3" t="s">
        <v>173</v>
      </c>
      <c r="M466" s="20" t="str">
        <f t="shared" si="31"/>
        <v>NITI</v>
      </c>
      <c r="N466" s="8" t="str">
        <f t="shared" si="28"/>
        <v>NITI</v>
      </c>
      <c r="O466" s="2"/>
      <c r="P466" s="3">
        <v>0.46300000000000002</v>
      </c>
      <c r="Q466" s="3">
        <v>707000000</v>
      </c>
      <c r="R466" s="3">
        <v>12.5</v>
      </c>
      <c r="S466" s="3" t="s">
        <v>173</v>
      </c>
      <c r="T466" s="2"/>
      <c r="U466" s="3" t="s">
        <v>173</v>
      </c>
      <c r="V466" s="2"/>
      <c r="W466" s="3" t="s">
        <v>173</v>
      </c>
      <c r="X466" s="2"/>
      <c r="Y466" s="3" t="s">
        <v>171</v>
      </c>
      <c r="Z466" s="3" t="s">
        <v>173</v>
      </c>
      <c r="AA466" s="3" t="s">
        <v>173</v>
      </c>
    </row>
    <row r="467" spans="1:27" ht="13.9" customHeight="1">
      <c r="A467" s="2" t="s">
        <v>1125</v>
      </c>
      <c r="B467" s="2" t="s">
        <v>1126</v>
      </c>
      <c r="C467" s="3" t="s">
        <v>171</v>
      </c>
      <c r="D467" s="3" t="s">
        <v>171</v>
      </c>
      <c r="E467" s="4" t="s">
        <v>178</v>
      </c>
      <c r="F467" s="4" t="s">
        <v>178</v>
      </c>
      <c r="G467" s="3" t="s">
        <v>173</v>
      </c>
      <c r="H467" s="17" t="str">
        <f t="shared" si="29"/>
        <v>NITI</v>
      </c>
      <c r="I467" s="2"/>
      <c r="J467" s="3" t="s">
        <v>173</v>
      </c>
      <c r="K467" s="21" t="str">
        <f t="shared" si="30"/>
        <v>NITI, NV</v>
      </c>
      <c r="L467" s="3" t="s">
        <v>173</v>
      </c>
      <c r="M467" s="20" t="str">
        <f t="shared" si="31"/>
        <v>NITI, NV</v>
      </c>
      <c r="N467" s="8" t="str">
        <f t="shared" si="28"/>
        <v>NITI, NV</v>
      </c>
      <c r="O467" s="2"/>
      <c r="P467" s="3">
        <v>63.7</v>
      </c>
      <c r="Q467" s="3">
        <v>34.299999999999997</v>
      </c>
      <c r="R467" s="3">
        <v>12.5</v>
      </c>
      <c r="S467" s="3" t="s">
        <v>173</v>
      </c>
      <c r="T467" s="2"/>
      <c r="U467" s="3" t="s">
        <v>173</v>
      </c>
      <c r="V467" s="2"/>
      <c r="W467" s="3" t="s">
        <v>173</v>
      </c>
      <c r="X467" s="2"/>
      <c r="Y467" s="3" t="s">
        <v>171</v>
      </c>
      <c r="Z467" s="3" t="s">
        <v>173</v>
      </c>
      <c r="AA467" s="3" t="s">
        <v>173</v>
      </c>
    </row>
    <row r="468" spans="1:27" ht="13.9" customHeight="1">
      <c r="A468" s="2" t="s">
        <v>1127</v>
      </c>
      <c r="B468" s="2" t="s">
        <v>1128</v>
      </c>
      <c r="C468" s="3" t="s">
        <v>171</v>
      </c>
      <c r="D468" s="3" t="s">
        <v>171</v>
      </c>
      <c r="E468" s="4" t="s">
        <v>178</v>
      </c>
      <c r="F468" s="4" t="s">
        <v>178</v>
      </c>
      <c r="G468" s="3" t="s">
        <v>173</v>
      </c>
      <c r="H468" s="17" t="str">
        <f t="shared" si="29"/>
        <v>NITI</v>
      </c>
      <c r="I468" s="2"/>
      <c r="J468" s="3" t="s">
        <v>173</v>
      </c>
      <c r="K468" s="21" t="str">
        <f t="shared" si="30"/>
        <v>NITI, NV</v>
      </c>
      <c r="L468" s="3" t="s">
        <v>173</v>
      </c>
      <c r="M468" s="20" t="str">
        <f t="shared" si="31"/>
        <v>NITI, NV</v>
      </c>
      <c r="N468" s="8" t="str">
        <f t="shared" si="28"/>
        <v>NITI, NV</v>
      </c>
      <c r="O468" s="2"/>
      <c r="P468" s="3">
        <v>5.33</v>
      </c>
      <c r="Q468" s="3">
        <v>5.32</v>
      </c>
      <c r="R468" s="3">
        <v>12.5</v>
      </c>
      <c r="S468" s="3" t="s">
        <v>173</v>
      </c>
      <c r="T468" s="2"/>
      <c r="U468" s="3" t="s">
        <v>173</v>
      </c>
      <c r="V468" s="2"/>
      <c r="W468" s="3" t="s">
        <v>173</v>
      </c>
      <c r="X468" s="2"/>
      <c r="Y468" s="3" t="s">
        <v>171</v>
      </c>
      <c r="Z468" s="3" t="s">
        <v>173</v>
      </c>
      <c r="AA468" s="3" t="s">
        <v>173</v>
      </c>
    </row>
    <row r="469" spans="1:27" ht="13.9" customHeight="1">
      <c r="A469" s="2" t="s">
        <v>1129</v>
      </c>
      <c r="B469" s="2" t="s">
        <v>1130</v>
      </c>
      <c r="C469" s="3" t="s">
        <v>171</v>
      </c>
      <c r="D469" s="3" t="s">
        <v>171</v>
      </c>
      <c r="E469" s="4" t="s">
        <v>178</v>
      </c>
      <c r="F469" s="4" t="s">
        <v>178</v>
      </c>
      <c r="G469" s="3" t="s">
        <v>173</v>
      </c>
      <c r="H469" s="17" t="str">
        <f t="shared" si="29"/>
        <v>NITI</v>
      </c>
      <c r="I469" s="2"/>
      <c r="J469" s="3" t="s">
        <v>173</v>
      </c>
      <c r="K469" s="21" t="str">
        <f t="shared" si="30"/>
        <v>NITI, NV</v>
      </c>
      <c r="L469" s="3" t="s">
        <v>173</v>
      </c>
      <c r="M469" s="20" t="str">
        <f t="shared" si="31"/>
        <v>NITI, NV</v>
      </c>
      <c r="N469" s="8" t="str">
        <f t="shared" si="28"/>
        <v>NITI, NV</v>
      </c>
      <c r="O469" s="2"/>
      <c r="P469" s="3">
        <v>8.66</v>
      </c>
      <c r="Q469" s="3">
        <v>461</v>
      </c>
      <c r="R469" s="3">
        <v>12.5</v>
      </c>
      <c r="S469" s="3" t="s">
        <v>173</v>
      </c>
      <c r="T469" s="2"/>
      <c r="U469" s="3" t="s">
        <v>173</v>
      </c>
      <c r="V469" s="2"/>
      <c r="W469" s="3" t="s">
        <v>173</v>
      </c>
      <c r="X469" s="2"/>
      <c r="Y469" s="3" t="s">
        <v>171</v>
      </c>
      <c r="Z469" s="3" t="s">
        <v>173</v>
      </c>
      <c r="AA469" s="3" t="s">
        <v>173</v>
      </c>
    </row>
    <row r="470" spans="1:27" ht="13.9" customHeight="1">
      <c r="A470" s="2" t="s">
        <v>1131</v>
      </c>
      <c r="B470" s="2" t="s">
        <v>1132</v>
      </c>
      <c r="C470" s="3" t="s">
        <v>171</v>
      </c>
      <c r="D470" s="3" t="s">
        <v>171</v>
      </c>
      <c r="E470" s="4" t="s">
        <v>178</v>
      </c>
      <c r="F470" s="4" t="s">
        <v>178</v>
      </c>
      <c r="G470" s="3" t="s">
        <v>173</v>
      </c>
      <c r="H470" s="17" t="str">
        <f t="shared" si="29"/>
        <v>NITI</v>
      </c>
      <c r="I470" s="2"/>
      <c r="J470" s="3" t="s">
        <v>173</v>
      </c>
      <c r="K470" s="21" t="str">
        <f t="shared" si="30"/>
        <v>NITI, NV</v>
      </c>
      <c r="L470" s="3" t="s">
        <v>173</v>
      </c>
      <c r="M470" s="20" t="str">
        <f t="shared" si="31"/>
        <v>NITI, NV</v>
      </c>
      <c r="N470" s="8" t="str">
        <f t="shared" si="28"/>
        <v>NITI, NV</v>
      </c>
      <c r="O470" s="2"/>
      <c r="P470" s="3">
        <v>60.1</v>
      </c>
      <c r="Q470" s="3">
        <v>28.6</v>
      </c>
      <c r="R470" s="3">
        <v>12.5</v>
      </c>
      <c r="S470" s="3" t="s">
        <v>173</v>
      </c>
      <c r="T470" s="2"/>
      <c r="U470" s="3" t="s">
        <v>173</v>
      </c>
      <c r="V470" s="2"/>
      <c r="W470" s="3" t="s">
        <v>173</v>
      </c>
      <c r="X470" s="2"/>
      <c r="Y470" s="3" t="s">
        <v>171</v>
      </c>
      <c r="Z470" s="3" t="s">
        <v>173</v>
      </c>
      <c r="AA470" s="3" t="s">
        <v>173</v>
      </c>
    </row>
    <row r="471" spans="1:27" ht="13.9" customHeight="1">
      <c r="A471" s="2" t="s">
        <v>1133</v>
      </c>
      <c r="B471" s="2" t="s">
        <v>1134</v>
      </c>
      <c r="C471" s="3" t="s">
        <v>171</v>
      </c>
      <c r="D471" s="3" t="s">
        <v>170</v>
      </c>
      <c r="E471" s="4" t="s">
        <v>178</v>
      </c>
      <c r="F471" s="4" t="s">
        <v>178</v>
      </c>
      <c r="G471" s="3">
        <v>3.07</v>
      </c>
      <c r="H471" s="17">
        <f t="shared" si="29"/>
        <v>3.1</v>
      </c>
      <c r="I471" s="2"/>
      <c r="J471" s="3" t="s">
        <v>173</v>
      </c>
      <c r="K471" s="21" t="str">
        <f t="shared" si="30"/>
        <v>NV</v>
      </c>
      <c r="L471" s="3" t="s">
        <v>173</v>
      </c>
      <c r="M471" s="20" t="str">
        <f t="shared" si="31"/>
        <v>NV</v>
      </c>
      <c r="N471" s="8" t="str">
        <f t="shared" si="28"/>
        <v>NV</v>
      </c>
      <c r="O471" s="2"/>
      <c r="P471" s="3">
        <v>1320000</v>
      </c>
      <c r="Q471" s="3">
        <v>9750000</v>
      </c>
      <c r="R471" s="3">
        <v>12.5</v>
      </c>
      <c r="S471" s="3">
        <v>1.4</v>
      </c>
      <c r="T471" s="3" t="s">
        <v>183</v>
      </c>
      <c r="U471" s="3" t="s">
        <v>173</v>
      </c>
      <c r="V471" s="2"/>
      <c r="W471" s="3">
        <v>6.9999999999999999E-4</v>
      </c>
      <c r="X471" s="3" t="s">
        <v>199</v>
      </c>
      <c r="Y471" s="3" t="s">
        <v>171</v>
      </c>
      <c r="Z471" s="3" t="s">
        <v>173</v>
      </c>
      <c r="AA471" s="3">
        <v>3.07</v>
      </c>
    </row>
    <row r="472" spans="1:27" ht="13.9" customHeight="1">
      <c r="A472" s="2" t="s">
        <v>1135</v>
      </c>
      <c r="B472" s="2" t="s">
        <v>1136</v>
      </c>
      <c r="C472" s="3" t="s">
        <v>171</v>
      </c>
      <c r="D472" s="3" t="s">
        <v>171</v>
      </c>
      <c r="E472" s="4" t="s">
        <v>178</v>
      </c>
      <c r="F472" s="4" t="s">
        <v>178</v>
      </c>
      <c r="G472" s="3" t="s">
        <v>173</v>
      </c>
      <c r="H472" s="17" t="str">
        <f t="shared" si="29"/>
        <v>NITI</v>
      </c>
      <c r="I472" s="2"/>
      <c r="J472" s="3" t="s">
        <v>173</v>
      </c>
      <c r="K472" s="21" t="str">
        <f t="shared" si="30"/>
        <v>NITI, NV</v>
      </c>
      <c r="L472" s="3" t="s">
        <v>173</v>
      </c>
      <c r="M472" s="20" t="str">
        <f t="shared" si="31"/>
        <v>NITI, NV</v>
      </c>
      <c r="N472" s="8" t="str">
        <f t="shared" si="28"/>
        <v>NITI, NV</v>
      </c>
      <c r="O472" s="2"/>
      <c r="P472" s="3">
        <v>16.7</v>
      </c>
      <c r="Q472" s="3">
        <v>4.88</v>
      </c>
      <c r="R472" s="3">
        <v>12.5</v>
      </c>
      <c r="S472" s="3" t="s">
        <v>173</v>
      </c>
      <c r="T472" s="2"/>
      <c r="U472" s="3" t="s">
        <v>173</v>
      </c>
      <c r="V472" s="2"/>
      <c r="W472" s="3" t="s">
        <v>173</v>
      </c>
      <c r="X472" s="2"/>
      <c r="Y472" s="3" t="s">
        <v>171</v>
      </c>
      <c r="Z472" s="3" t="s">
        <v>173</v>
      </c>
      <c r="AA472" s="3" t="s">
        <v>173</v>
      </c>
    </row>
    <row r="473" spans="1:27" ht="13.9" customHeight="1">
      <c r="A473" s="2" t="s">
        <v>1137</v>
      </c>
      <c r="B473" s="2" t="s">
        <v>1138</v>
      </c>
      <c r="C473" s="3" t="s">
        <v>171</v>
      </c>
      <c r="D473" s="3" t="s">
        <v>171</v>
      </c>
      <c r="E473" s="4" t="s">
        <v>178</v>
      </c>
      <c r="F473" s="4" t="s">
        <v>178</v>
      </c>
      <c r="G473" s="3" t="s">
        <v>173</v>
      </c>
      <c r="H473" s="17" t="str">
        <f t="shared" si="29"/>
        <v>NITI</v>
      </c>
      <c r="I473" s="2"/>
      <c r="J473" s="3" t="s">
        <v>173</v>
      </c>
      <c r="K473" s="21" t="str">
        <f t="shared" si="30"/>
        <v>NITI, NV</v>
      </c>
      <c r="L473" s="3" t="s">
        <v>173</v>
      </c>
      <c r="M473" s="20" t="str">
        <f t="shared" si="31"/>
        <v>NITI, NV</v>
      </c>
      <c r="N473" s="8" t="str">
        <f t="shared" si="28"/>
        <v>NITI, NV</v>
      </c>
      <c r="O473" s="2"/>
      <c r="P473" s="3">
        <v>711000</v>
      </c>
      <c r="Q473" s="3">
        <v>259000</v>
      </c>
      <c r="R473" s="3">
        <v>12.5</v>
      </c>
      <c r="S473" s="3">
        <v>2.9</v>
      </c>
      <c r="T473" s="3" t="s">
        <v>174</v>
      </c>
      <c r="U473" s="3" t="s">
        <v>173</v>
      </c>
      <c r="V473" s="2"/>
      <c r="W473" s="3" t="s">
        <v>173</v>
      </c>
      <c r="X473" s="2"/>
      <c r="Y473" s="3" t="s">
        <v>171</v>
      </c>
      <c r="Z473" s="3" t="s">
        <v>173</v>
      </c>
      <c r="AA473" s="3" t="s">
        <v>173</v>
      </c>
    </row>
    <row r="474" spans="1:27" ht="13.9" customHeight="1">
      <c r="A474" s="2" t="s">
        <v>1139</v>
      </c>
      <c r="B474" s="2" t="s">
        <v>1140</v>
      </c>
      <c r="C474" s="3" t="s">
        <v>171</v>
      </c>
      <c r="D474" s="3" t="s">
        <v>171</v>
      </c>
      <c r="E474" s="4" t="s">
        <v>178</v>
      </c>
      <c r="F474" s="4" t="s">
        <v>178</v>
      </c>
      <c r="G474" s="3" t="s">
        <v>173</v>
      </c>
      <c r="H474" s="17" t="str">
        <f t="shared" si="29"/>
        <v>NITI</v>
      </c>
      <c r="I474" s="2"/>
      <c r="J474" s="3" t="s">
        <v>173</v>
      </c>
      <c r="K474" s="21" t="str">
        <f t="shared" si="30"/>
        <v>NITI, NV</v>
      </c>
      <c r="L474" s="3" t="s">
        <v>173</v>
      </c>
      <c r="M474" s="20" t="str">
        <f t="shared" si="31"/>
        <v>NITI, NV</v>
      </c>
      <c r="N474" s="8" t="str">
        <f t="shared" si="28"/>
        <v>NITI, NV</v>
      </c>
      <c r="O474" s="2"/>
      <c r="P474" s="3">
        <v>3.8400000000000001E-3</v>
      </c>
      <c r="Q474" s="3">
        <v>3.8500000000000001E-3</v>
      </c>
      <c r="R474" s="3">
        <v>12.5</v>
      </c>
      <c r="S474" s="3" t="s">
        <v>173</v>
      </c>
      <c r="T474" s="2"/>
      <c r="U474" s="3" t="s">
        <v>173</v>
      </c>
      <c r="V474" s="2"/>
      <c r="W474" s="3" t="s">
        <v>173</v>
      </c>
      <c r="X474" s="2"/>
      <c r="Y474" s="3" t="s">
        <v>171</v>
      </c>
      <c r="Z474" s="3" t="s">
        <v>173</v>
      </c>
      <c r="AA474" s="3" t="s">
        <v>173</v>
      </c>
    </row>
    <row r="475" spans="1:27" ht="13.9" customHeight="1">
      <c r="A475" s="2" t="s">
        <v>1141</v>
      </c>
      <c r="B475" s="2" t="s">
        <v>1142</v>
      </c>
      <c r="C475" s="3" t="s">
        <v>171</v>
      </c>
      <c r="D475" s="3" t="s">
        <v>171</v>
      </c>
      <c r="E475" s="4" t="s">
        <v>178</v>
      </c>
      <c r="F475" s="4" t="s">
        <v>178</v>
      </c>
      <c r="G475" s="3" t="s">
        <v>173</v>
      </c>
      <c r="H475" s="17" t="str">
        <f t="shared" si="29"/>
        <v>NITI</v>
      </c>
      <c r="I475" s="2"/>
      <c r="J475" s="3" t="s">
        <v>173</v>
      </c>
      <c r="K475" s="21" t="str">
        <f t="shared" si="30"/>
        <v>NITI, NV</v>
      </c>
      <c r="L475" s="3" t="s">
        <v>173</v>
      </c>
      <c r="M475" s="20" t="str">
        <f t="shared" si="31"/>
        <v>NITI, NV</v>
      </c>
      <c r="N475" s="8" t="str">
        <f t="shared" si="28"/>
        <v>NITI, NV</v>
      </c>
      <c r="O475" s="2"/>
      <c r="P475" s="3">
        <v>1.19</v>
      </c>
      <c r="Q475" s="3">
        <v>1.19</v>
      </c>
      <c r="R475" s="3">
        <v>12.5</v>
      </c>
      <c r="S475" s="3" t="s">
        <v>173</v>
      </c>
      <c r="T475" s="2"/>
      <c r="U475" s="3" t="s">
        <v>173</v>
      </c>
      <c r="V475" s="2"/>
      <c r="W475" s="3" t="s">
        <v>173</v>
      </c>
      <c r="X475" s="2"/>
      <c r="Y475" s="3" t="s">
        <v>171</v>
      </c>
      <c r="Z475" s="3" t="s">
        <v>173</v>
      </c>
      <c r="AA475" s="3" t="s">
        <v>173</v>
      </c>
    </row>
    <row r="476" spans="1:27" ht="13.9" customHeight="1">
      <c r="A476" s="2" t="s">
        <v>1143</v>
      </c>
      <c r="B476" s="2" t="s">
        <v>1144</v>
      </c>
      <c r="C476" s="3" t="s">
        <v>171</v>
      </c>
      <c r="D476" s="3" t="s">
        <v>170</v>
      </c>
      <c r="E476" s="4" t="s">
        <v>178</v>
      </c>
      <c r="F476" s="4" t="s">
        <v>178</v>
      </c>
      <c r="G476" s="3">
        <v>0.219</v>
      </c>
      <c r="H476" s="17">
        <f t="shared" si="29"/>
        <v>0.22</v>
      </c>
      <c r="I476" s="2"/>
      <c r="J476" s="3" t="s">
        <v>173</v>
      </c>
      <c r="K476" s="21" t="str">
        <f t="shared" si="30"/>
        <v>NV</v>
      </c>
      <c r="L476" s="3" t="s">
        <v>173</v>
      </c>
      <c r="M476" s="20" t="str">
        <f t="shared" si="31"/>
        <v>NV</v>
      </c>
      <c r="N476" s="8" t="str">
        <f t="shared" si="28"/>
        <v>NV</v>
      </c>
      <c r="O476" s="2"/>
      <c r="P476" s="3">
        <v>0</v>
      </c>
      <c r="Q476" s="3" t="s">
        <v>173</v>
      </c>
      <c r="R476" s="3">
        <v>12.5</v>
      </c>
      <c r="S476" s="3" t="s">
        <v>173</v>
      </c>
      <c r="T476" s="2"/>
      <c r="U476" s="3" t="s">
        <v>173</v>
      </c>
      <c r="V476" s="2"/>
      <c r="W476" s="3">
        <v>5.0000000000000002E-5</v>
      </c>
      <c r="X476" s="3" t="s">
        <v>184</v>
      </c>
      <c r="Y476" s="3" t="s">
        <v>171</v>
      </c>
      <c r="Z476" s="3" t="s">
        <v>173</v>
      </c>
      <c r="AA476" s="3">
        <v>0.219</v>
      </c>
    </row>
    <row r="477" spans="1:27" ht="13.9" customHeight="1">
      <c r="A477" s="2" t="s">
        <v>1145</v>
      </c>
      <c r="B477" s="2" t="s">
        <v>1144</v>
      </c>
      <c r="C477" s="3" t="s">
        <v>171</v>
      </c>
      <c r="D477" s="3" t="s">
        <v>170</v>
      </c>
      <c r="E477" s="4" t="s">
        <v>178</v>
      </c>
      <c r="F477" s="4" t="s">
        <v>178</v>
      </c>
      <c r="G477" s="3">
        <v>0.219</v>
      </c>
      <c r="H477" s="17">
        <f t="shared" si="29"/>
        <v>0.22</v>
      </c>
      <c r="I477" s="2"/>
      <c r="J477" s="3" t="s">
        <v>173</v>
      </c>
      <c r="K477" s="21" t="str">
        <f t="shared" si="30"/>
        <v>NV</v>
      </c>
      <c r="L477" s="3" t="s">
        <v>173</v>
      </c>
      <c r="M477" s="20" t="str">
        <f t="shared" si="31"/>
        <v>NV</v>
      </c>
      <c r="N477" s="8" t="str">
        <f t="shared" si="28"/>
        <v>NV</v>
      </c>
      <c r="O477" s="2"/>
      <c r="P477" s="3">
        <v>0</v>
      </c>
      <c r="Q477" s="3" t="s">
        <v>173</v>
      </c>
      <c r="R477" s="3">
        <v>12.5</v>
      </c>
      <c r="S477" s="3" t="s">
        <v>173</v>
      </c>
      <c r="T477" s="2"/>
      <c r="U477" s="3" t="s">
        <v>173</v>
      </c>
      <c r="V477" s="2"/>
      <c r="W477" s="3">
        <v>5.0000000000000002E-5</v>
      </c>
      <c r="X477" s="3" t="s">
        <v>184</v>
      </c>
      <c r="Y477" s="3" t="s">
        <v>171</v>
      </c>
      <c r="Z477" s="3" t="s">
        <v>173</v>
      </c>
      <c r="AA477" s="3">
        <v>0.219</v>
      </c>
    </row>
    <row r="478" spans="1:27" ht="13.9" customHeight="1">
      <c r="A478" s="2" t="s">
        <v>1146</v>
      </c>
      <c r="B478" s="2" t="s">
        <v>1147</v>
      </c>
      <c r="C478" s="3" t="s">
        <v>171</v>
      </c>
      <c r="D478" s="3" t="s">
        <v>171</v>
      </c>
      <c r="E478" s="4" t="s">
        <v>178</v>
      </c>
      <c r="F478" s="4" t="s">
        <v>178</v>
      </c>
      <c r="G478" s="3" t="s">
        <v>173</v>
      </c>
      <c r="H478" s="17" t="str">
        <f t="shared" si="29"/>
        <v>NITI</v>
      </c>
      <c r="I478" s="2"/>
      <c r="J478" s="3" t="s">
        <v>173</v>
      </c>
      <c r="K478" s="21" t="str">
        <f t="shared" si="30"/>
        <v>NITI, NV</v>
      </c>
      <c r="L478" s="3" t="s">
        <v>173</v>
      </c>
      <c r="M478" s="20" t="str">
        <f t="shared" si="31"/>
        <v>NITI, NV</v>
      </c>
      <c r="N478" s="8" t="str">
        <f t="shared" si="28"/>
        <v>NITI, NV</v>
      </c>
      <c r="O478" s="2"/>
      <c r="P478" s="3">
        <v>461</v>
      </c>
      <c r="Q478" s="3">
        <v>0.27700000000000002</v>
      </c>
      <c r="R478" s="3">
        <v>12.5</v>
      </c>
      <c r="S478" s="3" t="s">
        <v>173</v>
      </c>
      <c r="T478" s="2"/>
      <c r="U478" s="3" t="s">
        <v>173</v>
      </c>
      <c r="V478" s="2"/>
      <c r="W478" s="3" t="s">
        <v>173</v>
      </c>
      <c r="X478" s="2"/>
      <c r="Y478" s="3" t="s">
        <v>171</v>
      </c>
      <c r="Z478" s="3" t="s">
        <v>173</v>
      </c>
      <c r="AA478" s="3" t="s">
        <v>173</v>
      </c>
    </row>
    <row r="479" spans="1:27" ht="13.9" customHeight="1">
      <c r="A479" s="2" t="s">
        <v>1148</v>
      </c>
      <c r="B479" s="2" t="s">
        <v>1149</v>
      </c>
      <c r="C479" s="3" t="s">
        <v>171</v>
      </c>
      <c r="D479" s="3" t="s">
        <v>171</v>
      </c>
      <c r="E479" s="4" t="s">
        <v>178</v>
      </c>
      <c r="F479" s="4" t="s">
        <v>178</v>
      </c>
      <c r="G479" s="3" t="s">
        <v>173</v>
      </c>
      <c r="H479" s="17" t="str">
        <f t="shared" si="29"/>
        <v>NITI</v>
      </c>
      <c r="I479" s="2"/>
      <c r="J479" s="3" t="s">
        <v>173</v>
      </c>
      <c r="K479" s="21" t="str">
        <f t="shared" si="30"/>
        <v>NITI, NV</v>
      </c>
      <c r="L479" s="3" t="s">
        <v>173</v>
      </c>
      <c r="M479" s="20" t="str">
        <f t="shared" si="31"/>
        <v>NITI, NV</v>
      </c>
      <c r="N479" s="8" t="str">
        <f t="shared" si="28"/>
        <v>NITI, NV</v>
      </c>
      <c r="O479" s="2"/>
      <c r="P479" s="3">
        <v>2.99</v>
      </c>
      <c r="Q479" s="3">
        <v>88.1</v>
      </c>
      <c r="R479" s="3">
        <v>12.5</v>
      </c>
      <c r="S479" s="3" t="s">
        <v>173</v>
      </c>
      <c r="T479" s="2"/>
      <c r="U479" s="3" t="s">
        <v>173</v>
      </c>
      <c r="V479" s="2"/>
      <c r="W479" s="3" t="s">
        <v>173</v>
      </c>
      <c r="X479" s="2"/>
      <c r="Y479" s="3" t="s">
        <v>171</v>
      </c>
      <c r="Z479" s="3" t="s">
        <v>173</v>
      </c>
      <c r="AA479" s="3" t="s">
        <v>173</v>
      </c>
    </row>
    <row r="480" spans="1:27" ht="13.9" customHeight="1">
      <c r="A480" s="2" t="s">
        <v>1150</v>
      </c>
      <c r="B480" s="2" t="s">
        <v>1151</v>
      </c>
      <c r="C480" s="3" t="s">
        <v>171</v>
      </c>
      <c r="D480" s="3" t="s">
        <v>171</v>
      </c>
      <c r="E480" s="4" t="s">
        <v>178</v>
      </c>
      <c r="F480" s="4" t="s">
        <v>178</v>
      </c>
      <c r="G480" s="3" t="s">
        <v>173</v>
      </c>
      <c r="H480" s="17" t="str">
        <f t="shared" si="29"/>
        <v>NITI</v>
      </c>
      <c r="I480" s="2"/>
      <c r="J480" s="3" t="s">
        <v>173</v>
      </c>
      <c r="K480" s="21" t="str">
        <f t="shared" si="30"/>
        <v>NITI, NV</v>
      </c>
      <c r="L480" s="3" t="s">
        <v>173</v>
      </c>
      <c r="M480" s="20" t="str">
        <f t="shared" si="31"/>
        <v>NITI, NV</v>
      </c>
      <c r="N480" s="8" t="str">
        <f t="shared" si="28"/>
        <v>NITI, NV</v>
      </c>
      <c r="O480" s="2"/>
      <c r="P480" s="3">
        <v>4170</v>
      </c>
      <c r="Q480" s="3">
        <v>178</v>
      </c>
      <c r="R480" s="3">
        <v>12.5</v>
      </c>
      <c r="S480" s="3">
        <v>1</v>
      </c>
      <c r="T480" s="3" t="s">
        <v>174</v>
      </c>
      <c r="U480" s="3" t="s">
        <v>173</v>
      </c>
      <c r="V480" s="2"/>
      <c r="W480" s="3" t="s">
        <v>173</v>
      </c>
      <c r="X480" s="2"/>
      <c r="Y480" s="3" t="s">
        <v>171</v>
      </c>
      <c r="Z480" s="3" t="s">
        <v>173</v>
      </c>
      <c r="AA480" s="3" t="s">
        <v>173</v>
      </c>
    </row>
    <row r="481" spans="1:27" ht="13.9" customHeight="1">
      <c r="A481" s="2" t="s">
        <v>1152</v>
      </c>
      <c r="B481" s="2" t="s">
        <v>1153</v>
      </c>
      <c r="C481" s="3" t="s">
        <v>228</v>
      </c>
      <c r="D481" s="3" t="s">
        <v>170</v>
      </c>
      <c r="E481" s="4" t="s">
        <v>178</v>
      </c>
      <c r="F481" s="4" t="s">
        <v>178</v>
      </c>
      <c r="G481" s="3">
        <v>1.31</v>
      </c>
      <c r="H481" s="17">
        <f t="shared" si="29"/>
        <v>1.3</v>
      </c>
      <c r="I481" s="2"/>
      <c r="J481" s="3" t="s">
        <v>173</v>
      </c>
      <c r="K481" s="21" t="str">
        <f t="shared" si="30"/>
        <v>NV</v>
      </c>
      <c r="L481" s="3" t="s">
        <v>173</v>
      </c>
      <c r="M481" s="20" t="str">
        <f t="shared" si="31"/>
        <v>NV</v>
      </c>
      <c r="N481" s="8" t="str">
        <f t="shared" si="28"/>
        <v>NV</v>
      </c>
      <c r="O481" s="2"/>
      <c r="P481" s="3" t="s">
        <v>173</v>
      </c>
      <c r="Q481" s="3" t="s">
        <v>173</v>
      </c>
      <c r="R481" s="3">
        <v>12.5</v>
      </c>
      <c r="S481" s="3" t="s">
        <v>173</v>
      </c>
      <c r="T481" s="2"/>
      <c r="U481" s="3" t="s">
        <v>173</v>
      </c>
      <c r="V481" s="2"/>
      <c r="W481" s="3">
        <v>2.9999999999999997E-4</v>
      </c>
      <c r="X481" s="3" t="s">
        <v>278</v>
      </c>
      <c r="Y481" s="3" t="s">
        <v>171</v>
      </c>
      <c r="Z481" s="3" t="s">
        <v>173</v>
      </c>
      <c r="AA481" s="3">
        <v>1.31</v>
      </c>
    </row>
    <row r="482" spans="1:27" ht="13.9" customHeight="1">
      <c r="A482" s="2" t="s">
        <v>1154</v>
      </c>
      <c r="B482" s="2" t="s">
        <v>1155</v>
      </c>
      <c r="C482" s="3" t="s">
        <v>170</v>
      </c>
      <c r="D482" s="3" t="s">
        <v>170</v>
      </c>
      <c r="E482" s="3" t="s">
        <v>170</v>
      </c>
      <c r="F482" s="3" t="s">
        <v>170</v>
      </c>
      <c r="G482" s="3">
        <v>1.31</v>
      </c>
      <c r="H482" s="17">
        <f t="shared" si="29"/>
        <v>1.3</v>
      </c>
      <c r="I482" s="3" t="s">
        <v>194</v>
      </c>
      <c r="J482" s="3">
        <v>43.8</v>
      </c>
      <c r="K482" s="21">
        <f t="shared" si="30"/>
        <v>44</v>
      </c>
      <c r="L482" s="3">
        <v>11.1</v>
      </c>
      <c r="M482" s="20">
        <f t="shared" si="31"/>
        <v>11</v>
      </c>
      <c r="N482" s="8">
        <f t="shared" si="28"/>
        <v>8.4615384615384617</v>
      </c>
      <c r="O482" s="3" t="s">
        <v>477</v>
      </c>
      <c r="P482" s="3">
        <v>21100</v>
      </c>
      <c r="Q482" s="3">
        <v>7130</v>
      </c>
      <c r="R482" s="3">
        <v>12.5</v>
      </c>
      <c r="S482" s="3" t="s">
        <v>173</v>
      </c>
      <c r="T482" s="2"/>
      <c r="U482" s="3" t="s">
        <v>173</v>
      </c>
      <c r="V482" s="2"/>
      <c r="W482" s="3">
        <v>2.9999999999999997E-4</v>
      </c>
      <c r="X482" s="3" t="s">
        <v>184</v>
      </c>
      <c r="Y482" s="3" t="s">
        <v>171</v>
      </c>
      <c r="Z482" s="3" t="s">
        <v>173</v>
      </c>
      <c r="AA482" s="3">
        <v>1.31</v>
      </c>
    </row>
    <row r="483" spans="1:27" ht="13.9" customHeight="1">
      <c r="A483" s="2" t="s">
        <v>1156</v>
      </c>
      <c r="B483" s="2" t="s">
        <v>1157</v>
      </c>
      <c r="C483" s="3" t="s">
        <v>170</v>
      </c>
      <c r="D483" s="3" t="s">
        <v>171</v>
      </c>
      <c r="E483" s="4" t="s">
        <v>172</v>
      </c>
      <c r="F483" s="4" t="s">
        <v>172</v>
      </c>
      <c r="G483" s="3" t="s">
        <v>173</v>
      </c>
      <c r="H483" s="17" t="str">
        <f t="shared" si="29"/>
        <v>NITI</v>
      </c>
      <c r="I483" s="2"/>
      <c r="J483" s="3" t="s">
        <v>173</v>
      </c>
      <c r="K483" s="21" t="str">
        <f t="shared" si="30"/>
        <v>NITI</v>
      </c>
      <c r="L483" s="3" t="s">
        <v>173</v>
      </c>
      <c r="M483" s="20" t="str">
        <f t="shared" si="31"/>
        <v>NITI</v>
      </c>
      <c r="N483" s="8" t="str">
        <f t="shared" si="28"/>
        <v>NITI</v>
      </c>
      <c r="O483" s="2"/>
      <c r="P483" s="3">
        <v>321</v>
      </c>
      <c r="Q483" s="3">
        <v>3.25</v>
      </c>
      <c r="R483" s="3">
        <v>12.5</v>
      </c>
      <c r="S483" s="3" t="s">
        <v>173</v>
      </c>
      <c r="T483" s="2"/>
      <c r="U483" s="3" t="s">
        <v>173</v>
      </c>
      <c r="V483" s="2"/>
      <c r="W483" s="3" t="s">
        <v>173</v>
      </c>
      <c r="X483" s="2"/>
      <c r="Y483" s="3" t="s">
        <v>171</v>
      </c>
      <c r="Z483" s="3" t="s">
        <v>173</v>
      </c>
      <c r="AA483" s="3" t="s">
        <v>173</v>
      </c>
    </row>
    <row r="484" spans="1:27" ht="13.9" customHeight="1">
      <c r="A484" s="2" t="s">
        <v>1158</v>
      </c>
      <c r="B484" s="2" t="s">
        <v>1159</v>
      </c>
      <c r="C484" s="3" t="s">
        <v>171</v>
      </c>
      <c r="D484" s="3" t="s">
        <v>171</v>
      </c>
      <c r="E484" s="4" t="s">
        <v>178</v>
      </c>
      <c r="F484" s="4" t="s">
        <v>178</v>
      </c>
      <c r="G484" s="3" t="s">
        <v>173</v>
      </c>
      <c r="H484" s="17" t="str">
        <f t="shared" si="29"/>
        <v>NITI</v>
      </c>
      <c r="I484" s="2"/>
      <c r="J484" s="3" t="s">
        <v>173</v>
      </c>
      <c r="K484" s="21" t="str">
        <f t="shared" si="30"/>
        <v>NITI, NV</v>
      </c>
      <c r="L484" s="3" t="s">
        <v>173</v>
      </c>
      <c r="M484" s="20" t="str">
        <f t="shared" si="31"/>
        <v>NITI, NV</v>
      </c>
      <c r="N484" s="8" t="str">
        <f t="shared" si="28"/>
        <v>NITI, NV</v>
      </c>
      <c r="O484" s="2"/>
      <c r="P484" s="3">
        <v>84.4</v>
      </c>
      <c r="Q484" s="3">
        <v>1010</v>
      </c>
      <c r="R484" s="3">
        <v>12.5</v>
      </c>
      <c r="S484" s="3" t="s">
        <v>173</v>
      </c>
      <c r="T484" s="2"/>
      <c r="U484" s="3" t="s">
        <v>173</v>
      </c>
      <c r="V484" s="2"/>
      <c r="W484" s="3" t="s">
        <v>173</v>
      </c>
      <c r="X484" s="2"/>
      <c r="Y484" s="3" t="s">
        <v>171</v>
      </c>
      <c r="Z484" s="3" t="s">
        <v>173</v>
      </c>
      <c r="AA484" s="3" t="s">
        <v>173</v>
      </c>
    </row>
    <row r="485" spans="1:27" ht="13.9" customHeight="1">
      <c r="A485" s="2" t="s">
        <v>1160</v>
      </c>
      <c r="B485" s="2" t="s">
        <v>1161</v>
      </c>
      <c r="C485" s="3" t="s">
        <v>170</v>
      </c>
      <c r="D485" s="3" t="s">
        <v>170</v>
      </c>
      <c r="E485" s="3" t="s">
        <v>170</v>
      </c>
      <c r="F485" s="3" t="s">
        <v>170</v>
      </c>
      <c r="G485" s="3">
        <v>131</v>
      </c>
      <c r="H485" s="17">
        <f t="shared" si="29"/>
        <v>130</v>
      </c>
      <c r="I485" s="3" t="s">
        <v>194</v>
      </c>
      <c r="J485" s="3">
        <v>4380</v>
      </c>
      <c r="K485" s="21">
        <f t="shared" si="30"/>
        <v>4400</v>
      </c>
      <c r="L485" s="3">
        <v>23600</v>
      </c>
      <c r="M485" s="20">
        <f t="shared" si="31"/>
        <v>24000</v>
      </c>
      <c r="N485" s="8">
        <f t="shared" si="28"/>
        <v>184.61538461538461</v>
      </c>
      <c r="O485" s="3" t="s">
        <v>182</v>
      </c>
      <c r="P485" s="3">
        <v>257000000</v>
      </c>
      <c r="Q485" s="3">
        <v>142000000</v>
      </c>
      <c r="R485" s="3">
        <v>12.5</v>
      </c>
      <c r="S485" s="3">
        <v>2</v>
      </c>
      <c r="T485" s="3" t="s">
        <v>183</v>
      </c>
      <c r="U485" s="3" t="s">
        <v>173</v>
      </c>
      <c r="V485" s="2"/>
      <c r="W485" s="3">
        <v>0.03</v>
      </c>
      <c r="X485" s="3" t="s">
        <v>207</v>
      </c>
      <c r="Y485" s="3" t="s">
        <v>171</v>
      </c>
      <c r="Z485" s="3" t="s">
        <v>173</v>
      </c>
      <c r="AA485" s="3">
        <v>131</v>
      </c>
    </row>
    <row r="486" spans="1:27" ht="13.9" customHeight="1">
      <c r="A486" s="2" t="s">
        <v>1162</v>
      </c>
      <c r="B486" s="2" t="s">
        <v>1163</v>
      </c>
      <c r="C486" s="3" t="s">
        <v>171</v>
      </c>
      <c r="D486" s="3" t="s">
        <v>171</v>
      </c>
      <c r="E486" s="4" t="s">
        <v>178</v>
      </c>
      <c r="F486" s="4" t="s">
        <v>178</v>
      </c>
      <c r="G486" s="3" t="s">
        <v>173</v>
      </c>
      <c r="H486" s="17" t="str">
        <f t="shared" si="29"/>
        <v>NITI</v>
      </c>
      <c r="I486" s="2"/>
      <c r="J486" s="3" t="s">
        <v>173</v>
      </c>
      <c r="K486" s="21" t="str">
        <f t="shared" si="30"/>
        <v>NITI, NV</v>
      </c>
      <c r="L486" s="3" t="s">
        <v>173</v>
      </c>
      <c r="M486" s="20" t="str">
        <f t="shared" si="31"/>
        <v>NITI, NV</v>
      </c>
      <c r="N486" s="8" t="str">
        <f t="shared" si="28"/>
        <v>NITI, NV</v>
      </c>
      <c r="O486" s="2"/>
      <c r="P486" s="3">
        <v>268</v>
      </c>
      <c r="Q486" s="3">
        <v>35500</v>
      </c>
      <c r="R486" s="3">
        <v>12.5</v>
      </c>
      <c r="S486" s="3" t="s">
        <v>173</v>
      </c>
      <c r="T486" s="2"/>
      <c r="U486" s="3" t="s">
        <v>173</v>
      </c>
      <c r="V486" s="2"/>
      <c r="W486" s="3" t="s">
        <v>173</v>
      </c>
      <c r="X486" s="2"/>
      <c r="Y486" s="3" t="s">
        <v>171</v>
      </c>
      <c r="Z486" s="3" t="s">
        <v>173</v>
      </c>
      <c r="AA486" s="3" t="s">
        <v>173</v>
      </c>
    </row>
    <row r="487" spans="1:27" ht="13.9" customHeight="1">
      <c r="A487" s="2" t="s">
        <v>1164</v>
      </c>
      <c r="B487" s="2" t="s">
        <v>1165</v>
      </c>
      <c r="C487" s="3" t="s">
        <v>170</v>
      </c>
      <c r="D487" s="3" t="s">
        <v>170</v>
      </c>
      <c r="E487" s="3" t="s">
        <v>170</v>
      </c>
      <c r="F487" s="3" t="s">
        <v>170</v>
      </c>
      <c r="G487" s="3">
        <v>87600</v>
      </c>
      <c r="H487" s="17">
        <f t="shared" si="29"/>
        <v>88000</v>
      </c>
      <c r="I487" s="3" t="s">
        <v>194</v>
      </c>
      <c r="J487" s="3">
        <v>2920000</v>
      </c>
      <c r="K487" s="21">
        <f t="shared" si="30"/>
        <v>2900000</v>
      </c>
      <c r="L487" s="3">
        <v>895000000</v>
      </c>
      <c r="M487" s="20">
        <f t="shared" si="31"/>
        <v>900000000</v>
      </c>
      <c r="N487" s="8">
        <f t="shared" si="28"/>
        <v>10227.272727272728</v>
      </c>
      <c r="O487" s="3" t="s">
        <v>182</v>
      </c>
      <c r="P487" s="3">
        <v>219000000</v>
      </c>
      <c r="Q487" s="3">
        <v>97900000</v>
      </c>
      <c r="R487" s="3">
        <v>12.5</v>
      </c>
      <c r="S487" s="3">
        <v>6</v>
      </c>
      <c r="T487" s="3" t="s">
        <v>183</v>
      </c>
      <c r="U487" s="3" t="s">
        <v>173</v>
      </c>
      <c r="V487" s="2"/>
      <c r="W487" s="3">
        <v>20</v>
      </c>
      <c r="X487" s="3" t="s">
        <v>184</v>
      </c>
      <c r="Y487" s="3" t="s">
        <v>171</v>
      </c>
      <c r="Z487" s="3" t="s">
        <v>173</v>
      </c>
      <c r="AA487" s="3">
        <v>87600</v>
      </c>
    </row>
    <row r="488" spans="1:27" ht="13.9" customHeight="1">
      <c r="A488" s="2" t="s">
        <v>1166</v>
      </c>
      <c r="B488" s="2" t="s">
        <v>1167</v>
      </c>
      <c r="C488" s="3" t="s">
        <v>171</v>
      </c>
      <c r="D488" s="3" t="s">
        <v>171</v>
      </c>
      <c r="E488" s="4" t="s">
        <v>178</v>
      </c>
      <c r="F488" s="4" t="s">
        <v>178</v>
      </c>
      <c r="G488" s="3" t="s">
        <v>173</v>
      </c>
      <c r="H488" s="17" t="str">
        <f t="shared" si="29"/>
        <v>NITI</v>
      </c>
      <c r="I488" s="2"/>
      <c r="J488" s="3" t="s">
        <v>173</v>
      </c>
      <c r="K488" s="21" t="str">
        <f t="shared" si="30"/>
        <v>NITI, NV</v>
      </c>
      <c r="L488" s="3" t="s">
        <v>173</v>
      </c>
      <c r="M488" s="20" t="str">
        <f t="shared" si="31"/>
        <v>NITI, NV</v>
      </c>
      <c r="N488" s="8" t="str">
        <f t="shared" si="28"/>
        <v>NITI, NV</v>
      </c>
      <c r="O488" s="2"/>
      <c r="P488" s="3">
        <v>54.8</v>
      </c>
      <c r="Q488" s="3">
        <v>54.8</v>
      </c>
      <c r="R488" s="3">
        <v>12.5</v>
      </c>
      <c r="S488" s="3" t="s">
        <v>173</v>
      </c>
      <c r="T488" s="2"/>
      <c r="U488" s="3" t="s">
        <v>173</v>
      </c>
      <c r="V488" s="2"/>
      <c r="W488" s="3" t="s">
        <v>173</v>
      </c>
      <c r="X488" s="2"/>
      <c r="Y488" s="3" t="s">
        <v>171</v>
      </c>
      <c r="Z488" s="3" t="s">
        <v>173</v>
      </c>
      <c r="AA488" s="3" t="s">
        <v>173</v>
      </c>
    </row>
    <row r="489" spans="1:27" ht="13.9" customHeight="1">
      <c r="A489" s="2" t="s">
        <v>1168</v>
      </c>
      <c r="B489" s="2" t="s">
        <v>1169</v>
      </c>
      <c r="C489" s="3" t="s">
        <v>171</v>
      </c>
      <c r="D489" s="3" t="s">
        <v>171</v>
      </c>
      <c r="E489" s="4" t="s">
        <v>178</v>
      </c>
      <c r="F489" s="4" t="s">
        <v>178</v>
      </c>
      <c r="G489" s="3" t="s">
        <v>173</v>
      </c>
      <c r="H489" s="17" t="str">
        <f t="shared" si="29"/>
        <v>NITI</v>
      </c>
      <c r="I489" s="2"/>
      <c r="J489" s="3" t="s">
        <v>173</v>
      </c>
      <c r="K489" s="21" t="str">
        <f t="shared" si="30"/>
        <v>NITI, NV</v>
      </c>
      <c r="L489" s="3" t="s">
        <v>173</v>
      </c>
      <c r="M489" s="20" t="str">
        <f t="shared" si="31"/>
        <v>NITI, NV</v>
      </c>
      <c r="N489" s="8" t="str">
        <f t="shared" si="28"/>
        <v>NITI, NV</v>
      </c>
      <c r="O489" s="2"/>
      <c r="P489" s="3">
        <v>47.1</v>
      </c>
      <c r="Q489" s="3">
        <v>46.7</v>
      </c>
      <c r="R489" s="3">
        <v>12.5</v>
      </c>
      <c r="S489" s="3" t="s">
        <v>173</v>
      </c>
      <c r="T489" s="2"/>
      <c r="U489" s="3" t="s">
        <v>173</v>
      </c>
      <c r="V489" s="2"/>
      <c r="W489" s="3" t="s">
        <v>173</v>
      </c>
      <c r="X489" s="2"/>
      <c r="Y489" s="3" t="s">
        <v>171</v>
      </c>
      <c r="Z489" s="3" t="s">
        <v>173</v>
      </c>
      <c r="AA489" s="3" t="s">
        <v>173</v>
      </c>
    </row>
    <row r="490" spans="1:27" ht="13.9" customHeight="1">
      <c r="A490" s="2" t="s">
        <v>1170</v>
      </c>
      <c r="B490" s="2" t="s">
        <v>1171</v>
      </c>
      <c r="C490" s="3" t="s">
        <v>171</v>
      </c>
      <c r="D490" s="3" t="s">
        <v>171</v>
      </c>
      <c r="E490" s="4" t="s">
        <v>178</v>
      </c>
      <c r="F490" s="4" t="s">
        <v>178</v>
      </c>
      <c r="G490" s="3" t="s">
        <v>173</v>
      </c>
      <c r="H490" s="17" t="str">
        <f t="shared" si="29"/>
        <v>NITI</v>
      </c>
      <c r="I490" s="2"/>
      <c r="J490" s="3" t="s">
        <v>173</v>
      </c>
      <c r="K490" s="21" t="str">
        <f t="shared" si="30"/>
        <v>NITI, NV</v>
      </c>
      <c r="L490" s="3" t="s">
        <v>173</v>
      </c>
      <c r="M490" s="20" t="str">
        <f t="shared" si="31"/>
        <v>NITI, NV</v>
      </c>
      <c r="N490" s="8" t="str">
        <f t="shared" si="28"/>
        <v>NITI, NV</v>
      </c>
      <c r="O490" s="2"/>
      <c r="P490" s="3">
        <v>2880</v>
      </c>
      <c r="Q490" s="3">
        <v>58.8</v>
      </c>
      <c r="R490" s="3">
        <v>12.5</v>
      </c>
      <c r="S490" s="3" t="s">
        <v>173</v>
      </c>
      <c r="T490" s="2"/>
      <c r="U490" s="3" t="s">
        <v>173</v>
      </c>
      <c r="V490" s="2"/>
      <c r="W490" s="3" t="s">
        <v>173</v>
      </c>
      <c r="X490" s="2"/>
      <c r="Y490" s="3" t="s">
        <v>171</v>
      </c>
      <c r="Z490" s="3" t="s">
        <v>173</v>
      </c>
      <c r="AA490" s="3" t="s">
        <v>173</v>
      </c>
    </row>
    <row r="491" spans="1:27" ht="13.9" customHeight="1">
      <c r="A491" s="2" t="s">
        <v>1172</v>
      </c>
      <c r="B491" s="2" t="s">
        <v>1173</v>
      </c>
      <c r="C491" s="3" t="s">
        <v>171</v>
      </c>
      <c r="D491" s="3" t="s">
        <v>171</v>
      </c>
      <c r="E491" s="4" t="s">
        <v>178</v>
      </c>
      <c r="F491" s="4" t="s">
        <v>178</v>
      </c>
      <c r="G491" s="3" t="s">
        <v>173</v>
      </c>
      <c r="H491" s="17" t="str">
        <f t="shared" si="29"/>
        <v>NITI</v>
      </c>
      <c r="I491" s="2"/>
      <c r="J491" s="3" t="s">
        <v>173</v>
      </c>
      <c r="K491" s="21" t="str">
        <f t="shared" si="30"/>
        <v>NITI, NV</v>
      </c>
      <c r="L491" s="3" t="s">
        <v>173</v>
      </c>
      <c r="M491" s="20" t="str">
        <f t="shared" si="31"/>
        <v>NITI, NV</v>
      </c>
      <c r="N491" s="8" t="str">
        <f t="shared" si="28"/>
        <v>NITI, NV</v>
      </c>
      <c r="O491" s="2"/>
      <c r="P491" s="3">
        <v>48</v>
      </c>
      <c r="Q491" s="3">
        <v>0.83</v>
      </c>
      <c r="R491" s="3">
        <v>12.5</v>
      </c>
      <c r="S491" s="3" t="s">
        <v>173</v>
      </c>
      <c r="T491" s="2"/>
      <c r="U491" s="3" t="s">
        <v>173</v>
      </c>
      <c r="V491" s="2"/>
      <c r="W491" s="3" t="s">
        <v>173</v>
      </c>
      <c r="X491" s="2"/>
      <c r="Y491" s="3" t="s">
        <v>171</v>
      </c>
      <c r="Z491" s="3" t="s">
        <v>173</v>
      </c>
      <c r="AA491" s="3" t="s">
        <v>173</v>
      </c>
    </row>
    <row r="492" spans="1:27" ht="13.9" customHeight="1">
      <c r="A492" s="2" t="s">
        <v>1174</v>
      </c>
      <c r="B492" s="2" t="s">
        <v>1175</v>
      </c>
      <c r="C492" s="3" t="s">
        <v>170</v>
      </c>
      <c r="D492" s="3" t="s">
        <v>170</v>
      </c>
      <c r="E492" s="3" t="s">
        <v>170</v>
      </c>
      <c r="F492" s="3" t="s">
        <v>170</v>
      </c>
      <c r="G492" s="3">
        <v>4.38</v>
      </c>
      <c r="H492" s="17">
        <f t="shared" si="29"/>
        <v>4.4000000000000004</v>
      </c>
      <c r="I492" s="3" t="s">
        <v>194</v>
      </c>
      <c r="J492" s="3">
        <v>146</v>
      </c>
      <c r="K492" s="21">
        <f t="shared" si="30"/>
        <v>150</v>
      </c>
      <c r="L492" s="3">
        <v>863000</v>
      </c>
      <c r="M492" s="20">
        <f t="shared" si="31"/>
        <v>860000</v>
      </c>
      <c r="N492" s="8">
        <f t="shared" si="28"/>
        <v>195454.54545454544</v>
      </c>
      <c r="O492" s="3" t="s">
        <v>182</v>
      </c>
      <c r="P492" s="3">
        <v>44500000</v>
      </c>
      <c r="Q492" s="3">
        <v>5080000</v>
      </c>
      <c r="R492" s="3">
        <v>12.5</v>
      </c>
      <c r="S492" s="3">
        <v>1.5</v>
      </c>
      <c r="T492" s="3" t="s">
        <v>183</v>
      </c>
      <c r="U492" s="3" t="s">
        <v>173</v>
      </c>
      <c r="V492" s="2"/>
      <c r="W492" s="3">
        <v>1E-3</v>
      </c>
      <c r="X492" s="3" t="s">
        <v>207</v>
      </c>
      <c r="Y492" s="3" t="s">
        <v>171</v>
      </c>
      <c r="Z492" s="3" t="s">
        <v>173</v>
      </c>
      <c r="AA492" s="3">
        <v>4.38</v>
      </c>
    </row>
    <row r="493" spans="1:27" ht="13.9" customHeight="1">
      <c r="A493" s="2" t="s">
        <v>1176</v>
      </c>
      <c r="B493" s="2" t="s">
        <v>1177</v>
      </c>
      <c r="C493" s="3" t="s">
        <v>170</v>
      </c>
      <c r="D493" s="3" t="s">
        <v>170</v>
      </c>
      <c r="E493" s="3" t="s">
        <v>170</v>
      </c>
      <c r="F493" s="3" t="s">
        <v>170</v>
      </c>
      <c r="G493" s="3">
        <v>30.7</v>
      </c>
      <c r="H493" s="17">
        <f t="shared" si="29"/>
        <v>31</v>
      </c>
      <c r="I493" s="3" t="s">
        <v>194</v>
      </c>
      <c r="J493" s="3">
        <v>1020</v>
      </c>
      <c r="K493" s="21">
        <f t="shared" si="30"/>
        <v>1000</v>
      </c>
      <c r="L493" s="3">
        <v>4760000</v>
      </c>
      <c r="M493" s="20">
        <f t="shared" si="31"/>
        <v>4800000</v>
      </c>
      <c r="N493" s="8">
        <f t="shared" si="28"/>
        <v>154838.70967741936</v>
      </c>
      <c r="O493" s="3" t="s">
        <v>182</v>
      </c>
      <c r="P493" s="3">
        <v>38900000</v>
      </c>
      <c r="Q493" s="3">
        <v>6440000</v>
      </c>
      <c r="R493" s="3">
        <v>12.5</v>
      </c>
      <c r="S493" s="3">
        <v>1.8</v>
      </c>
      <c r="T493" s="3" t="s">
        <v>183</v>
      </c>
      <c r="U493" s="3" t="s">
        <v>173</v>
      </c>
      <c r="V493" s="2"/>
      <c r="W493" s="3">
        <v>7.0000000000000001E-3</v>
      </c>
      <c r="X493" s="3" t="s">
        <v>207</v>
      </c>
      <c r="Y493" s="3" t="s">
        <v>171</v>
      </c>
      <c r="Z493" s="3" t="s">
        <v>173</v>
      </c>
      <c r="AA493" s="3">
        <v>30.7</v>
      </c>
    </row>
    <row r="494" spans="1:27" ht="13.9" customHeight="1">
      <c r="A494" s="2" t="s">
        <v>1178</v>
      </c>
      <c r="B494" s="2" t="s">
        <v>1179</v>
      </c>
      <c r="C494" s="3" t="s">
        <v>170</v>
      </c>
      <c r="D494" s="3" t="s">
        <v>171</v>
      </c>
      <c r="E494" s="4" t="s">
        <v>172</v>
      </c>
      <c r="F494" s="4" t="s">
        <v>172</v>
      </c>
      <c r="G494" s="3" t="s">
        <v>173</v>
      </c>
      <c r="H494" s="17" t="str">
        <f t="shared" si="29"/>
        <v>NITI</v>
      </c>
      <c r="I494" s="2"/>
      <c r="J494" s="3" t="s">
        <v>173</v>
      </c>
      <c r="K494" s="21" t="str">
        <f t="shared" si="30"/>
        <v>NITI</v>
      </c>
      <c r="L494" s="3" t="s">
        <v>173</v>
      </c>
      <c r="M494" s="20" t="str">
        <f t="shared" si="31"/>
        <v>NITI</v>
      </c>
      <c r="N494" s="8" t="str">
        <f t="shared" si="28"/>
        <v>NITI</v>
      </c>
      <c r="O494" s="2"/>
      <c r="P494" s="3">
        <v>861000000</v>
      </c>
      <c r="Q494" s="3">
        <v>667000000</v>
      </c>
      <c r="R494" s="3">
        <v>12.5</v>
      </c>
      <c r="S494" s="3">
        <v>3.1</v>
      </c>
      <c r="T494" s="3" t="s">
        <v>183</v>
      </c>
      <c r="U494" s="3" t="s">
        <v>173</v>
      </c>
      <c r="V494" s="2"/>
      <c r="W494" s="3" t="s">
        <v>173</v>
      </c>
      <c r="X494" s="2"/>
      <c r="Y494" s="3" t="s">
        <v>171</v>
      </c>
      <c r="Z494" s="3" t="s">
        <v>173</v>
      </c>
      <c r="AA494" s="3" t="s">
        <v>173</v>
      </c>
    </row>
    <row r="495" spans="1:27" ht="13.9" customHeight="1">
      <c r="A495" s="2" t="s">
        <v>1180</v>
      </c>
      <c r="B495" s="2" t="s">
        <v>1181</v>
      </c>
      <c r="C495" s="3" t="s">
        <v>170</v>
      </c>
      <c r="D495" s="3" t="s">
        <v>170</v>
      </c>
      <c r="E495" s="3" t="s">
        <v>170</v>
      </c>
      <c r="F495" s="3" t="s">
        <v>170</v>
      </c>
      <c r="G495" s="3">
        <v>87.6</v>
      </c>
      <c r="H495" s="17">
        <f t="shared" si="29"/>
        <v>88</v>
      </c>
      <c r="I495" s="3" t="s">
        <v>194</v>
      </c>
      <c r="J495" s="3">
        <v>2920</v>
      </c>
      <c r="K495" s="21">
        <f t="shared" si="30"/>
        <v>2900</v>
      </c>
      <c r="L495" s="3">
        <v>19900</v>
      </c>
      <c r="M495" s="20">
        <f t="shared" si="31"/>
        <v>20000</v>
      </c>
      <c r="N495" s="8">
        <f t="shared" si="28"/>
        <v>227.27272727272728</v>
      </c>
      <c r="O495" s="3" t="s">
        <v>182</v>
      </c>
      <c r="P495" s="3">
        <v>401000000</v>
      </c>
      <c r="Q495" s="3">
        <v>217000000</v>
      </c>
      <c r="R495" s="3">
        <v>12.5</v>
      </c>
      <c r="S495" s="3">
        <v>2.8</v>
      </c>
      <c r="T495" s="3" t="s">
        <v>183</v>
      </c>
      <c r="U495" s="3" t="s">
        <v>173</v>
      </c>
      <c r="V495" s="2"/>
      <c r="W495" s="3">
        <v>0.02</v>
      </c>
      <c r="X495" s="3" t="s">
        <v>207</v>
      </c>
      <c r="Y495" s="3" t="s">
        <v>171</v>
      </c>
      <c r="Z495" s="3" t="s">
        <v>173</v>
      </c>
      <c r="AA495" s="3">
        <v>87.6</v>
      </c>
    </row>
    <row r="496" spans="1:27" ht="13.9" customHeight="1">
      <c r="A496" s="2" t="s">
        <v>1182</v>
      </c>
      <c r="B496" s="2" t="s">
        <v>1183</v>
      </c>
      <c r="C496" s="3" t="s">
        <v>170</v>
      </c>
      <c r="D496" s="3" t="s">
        <v>170</v>
      </c>
      <c r="E496" s="3" t="s">
        <v>170</v>
      </c>
      <c r="F496" s="3" t="s">
        <v>170</v>
      </c>
      <c r="G496" s="3">
        <v>21900</v>
      </c>
      <c r="H496" s="17">
        <f t="shared" si="29"/>
        <v>22000</v>
      </c>
      <c r="I496" s="3" t="s">
        <v>194</v>
      </c>
      <c r="J496" s="3">
        <v>730000</v>
      </c>
      <c r="K496" s="21">
        <f t="shared" si="30"/>
        <v>730000</v>
      </c>
      <c r="L496" s="3">
        <v>16800000</v>
      </c>
      <c r="M496" s="20">
        <f t="shared" si="31"/>
        <v>17000000</v>
      </c>
      <c r="N496" s="8">
        <f t="shared" si="28"/>
        <v>772.72727272727275</v>
      </c>
      <c r="O496" s="3" t="s">
        <v>182</v>
      </c>
      <c r="P496" s="3">
        <v>351000000</v>
      </c>
      <c r="Q496" s="3">
        <v>291000000</v>
      </c>
      <c r="R496" s="3">
        <v>12.5</v>
      </c>
      <c r="S496" s="3">
        <v>1.4</v>
      </c>
      <c r="T496" s="3" t="s">
        <v>183</v>
      </c>
      <c r="U496" s="3" t="s">
        <v>173</v>
      </c>
      <c r="V496" s="2"/>
      <c r="W496" s="3">
        <v>5</v>
      </c>
      <c r="X496" s="3" t="s">
        <v>184</v>
      </c>
      <c r="Y496" s="3" t="s">
        <v>171</v>
      </c>
      <c r="Z496" s="3" t="s">
        <v>173</v>
      </c>
      <c r="AA496" s="3">
        <v>21900</v>
      </c>
    </row>
    <row r="497" spans="1:27" ht="13.9" customHeight="1">
      <c r="A497" s="2" t="s">
        <v>1184</v>
      </c>
      <c r="B497" s="2" t="s">
        <v>1185</v>
      </c>
      <c r="C497" s="3" t="s">
        <v>170</v>
      </c>
      <c r="D497" s="3" t="s">
        <v>170</v>
      </c>
      <c r="E497" s="3" t="s">
        <v>170</v>
      </c>
      <c r="F497" s="3" t="s">
        <v>170</v>
      </c>
      <c r="G497" s="3">
        <v>1.23E-2</v>
      </c>
      <c r="H497" s="17">
        <f t="shared" si="29"/>
        <v>1.2E-2</v>
      </c>
      <c r="I497" s="3" t="s">
        <v>181</v>
      </c>
      <c r="J497" s="3">
        <v>0.40899999999999997</v>
      </c>
      <c r="K497" s="21">
        <f t="shared" si="30"/>
        <v>0.41</v>
      </c>
      <c r="L497" s="3">
        <v>192</v>
      </c>
      <c r="M497" s="20">
        <f t="shared" si="31"/>
        <v>190</v>
      </c>
      <c r="N497" s="8">
        <f t="shared" si="28"/>
        <v>15833.333333333332</v>
      </c>
      <c r="O497" s="3" t="s">
        <v>182</v>
      </c>
      <c r="P497" s="3">
        <v>124000000</v>
      </c>
      <c r="Q497" s="3">
        <v>64000000</v>
      </c>
      <c r="R497" s="3">
        <v>12.5</v>
      </c>
      <c r="S497" s="3">
        <v>2.5</v>
      </c>
      <c r="T497" s="3" t="s">
        <v>183</v>
      </c>
      <c r="U497" s="3">
        <v>1E-3</v>
      </c>
      <c r="V497" s="3" t="s">
        <v>191</v>
      </c>
      <c r="W497" s="3">
        <v>2.0000000000000002E-5</v>
      </c>
      <c r="X497" s="3" t="s">
        <v>191</v>
      </c>
      <c r="Y497" s="3" t="s">
        <v>171</v>
      </c>
      <c r="Z497" s="3">
        <v>1.23E-2</v>
      </c>
      <c r="AA497" s="3">
        <v>8.7599999999999997E-2</v>
      </c>
    </row>
    <row r="498" spans="1:27" ht="13.9" customHeight="1">
      <c r="A498" s="2" t="s">
        <v>1186</v>
      </c>
      <c r="B498" s="2" t="s">
        <v>1187</v>
      </c>
      <c r="C498" s="3" t="s">
        <v>170</v>
      </c>
      <c r="D498" s="3" t="s">
        <v>170</v>
      </c>
      <c r="E498" s="3" t="s">
        <v>170</v>
      </c>
      <c r="F498" s="3" t="s">
        <v>170</v>
      </c>
      <c r="G498" s="3">
        <v>13100</v>
      </c>
      <c r="H498" s="17">
        <f t="shared" si="29"/>
        <v>13000</v>
      </c>
      <c r="I498" s="3" t="s">
        <v>194</v>
      </c>
      <c r="J498" s="3">
        <v>438000</v>
      </c>
      <c r="K498" s="21">
        <f t="shared" si="30"/>
        <v>440000</v>
      </c>
      <c r="L498" s="3">
        <v>4600000</v>
      </c>
      <c r="M498" s="20">
        <f t="shared" si="31"/>
        <v>4600000</v>
      </c>
      <c r="N498" s="8">
        <f t="shared" si="28"/>
        <v>353.84615384615387</v>
      </c>
      <c r="O498" s="3" t="s">
        <v>182</v>
      </c>
      <c r="P498" s="3">
        <v>107000000</v>
      </c>
      <c r="Q498" s="3">
        <v>54300000</v>
      </c>
      <c r="R498" s="3">
        <v>12.5</v>
      </c>
      <c r="S498" s="3">
        <v>1.2</v>
      </c>
      <c r="T498" s="3" t="s">
        <v>183</v>
      </c>
      <c r="U498" s="3" t="s">
        <v>173</v>
      </c>
      <c r="V498" s="2"/>
      <c r="W498" s="3">
        <v>3</v>
      </c>
      <c r="X498" s="3" t="s">
        <v>184</v>
      </c>
      <c r="Y498" s="3" t="s">
        <v>171</v>
      </c>
      <c r="Z498" s="3" t="s">
        <v>173</v>
      </c>
      <c r="AA498" s="3">
        <v>13100</v>
      </c>
    </row>
    <row r="499" spans="1:27" ht="13.9" customHeight="1">
      <c r="A499" s="2" t="s">
        <v>1188</v>
      </c>
      <c r="B499" s="2" t="s">
        <v>1189</v>
      </c>
      <c r="C499" s="3" t="s">
        <v>170</v>
      </c>
      <c r="D499" s="3" t="s">
        <v>170</v>
      </c>
      <c r="E499" s="3" t="s">
        <v>170</v>
      </c>
      <c r="F499" s="3" t="s">
        <v>170</v>
      </c>
      <c r="G499" s="3">
        <v>4.38</v>
      </c>
      <c r="H499" s="17">
        <f t="shared" si="29"/>
        <v>4.4000000000000004</v>
      </c>
      <c r="I499" s="3" t="s">
        <v>194</v>
      </c>
      <c r="J499" s="3">
        <v>146</v>
      </c>
      <c r="K499" s="21">
        <f t="shared" si="30"/>
        <v>150</v>
      </c>
      <c r="L499" s="3">
        <v>182</v>
      </c>
      <c r="M499" s="20">
        <f t="shared" si="31"/>
        <v>180</v>
      </c>
      <c r="N499" s="8">
        <f t="shared" si="28"/>
        <v>40.909090909090907</v>
      </c>
      <c r="O499" s="3" t="s">
        <v>182</v>
      </c>
      <c r="P499" s="3">
        <v>1070000000</v>
      </c>
      <c r="Q499" s="3">
        <v>705000000</v>
      </c>
      <c r="R499" s="3">
        <v>12.5</v>
      </c>
      <c r="S499" s="3">
        <v>5.3</v>
      </c>
      <c r="T499" s="3" t="s">
        <v>183</v>
      </c>
      <c r="U499" s="3" t="s">
        <v>173</v>
      </c>
      <c r="V499" s="2"/>
      <c r="W499" s="3">
        <v>1E-3</v>
      </c>
      <c r="X499" s="3" t="s">
        <v>199</v>
      </c>
      <c r="Y499" s="3" t="s">
        <v>171</v>
      </c>
      <c r="Z499" s="3" t="s">
        <v>173</v>
      </c>
      <c r="AA499" s="3">
        <v>4.38</v>
      </c>
    </row>
    <row r="500" spans="1:27" ht="13.9" customHeight="1">
      <c r="A500" s="2" t="s">
        <v>1190</v>
      </c>
      <c r="B500" s="2" t="s">
        <v>1191</v>
      </c>
      <c r="C500" s="3" t="s">
        <v>228</v>
      </c>
      <c r="D500" s="3" t="s">
        <v>171</v>
      </c>
      <c r="E500" s="4" t="s">
        <v>178</v>
      </c>
      <c r="F500" s="4" t="s">
        <v>178</v>
      </c>
      <c r="G500" s="3" t="s">
        <v>173</v>
      </c>
      <c r="H500" s="17" t="str">
        <f t="shared" si="29"/>
        <v>NITI</v>
      </c>
      <c r="I500" s="2"/>
      <c r="J500" s="3" t="s">
        <v>173</v>
      </c>
      <c r="K500" s="21" t="str">
        <f t="shared" si="30"/>
        <v>NITI, NV</v>
      </c>
      <c r="L500" s="3" t="s">
        <v>173</v>
      </c>
      <c r="M500" s="20" t="str">
        <f t="shared" si="31"/>
        <v>NITI, NV</v>
      </c>
      <c r="N500" s="8" t="str">
        <f t="shared" si="28"/>
        <v>NITI, NV</v>
      </c>
      <c r="O500" s="2"/>
      <c r="P500" s="3" t="s">
        <v>173</v>
      </c>
      <c r="Q500" s="3" t="s">
        <v>173</v>
      </c>
      <c r="R500" s="3">
        <v>12.5</v>
      </c>
      <c r="S500" s="3" t="s">
        <v>173</v>
      </c>
      <c r="T500" s="2"/>
      <c r="U500" s="3" t="s">
        <v>173</v>
      </c>
      <c r="V500" s="2"/>
      <c r="W500" s="3" t="s">
        <v>173</v>
      </c>
      <c r="X500" s="2"/>
      <c r="Y500" s="3" t="s">
        <v>171</v>
      </c>
      <c r="Z500" s="3" t="s">
        <v>173</v>
      </c>
      <c r="AA500" s="3" t="s">
        <v>173</v>
      </c>
    </row>
    <row r="501" spans="1:27" ht="13.9" customHeight="1">
      <c r="A501" s="2" t="s">
        <v>1192</v>
      </c>
      <c r="B501" s="2" t="s">
        <v>1193</v>
      </c>
      <c r="C501" s="3" t="s">
        <v>170</v>
      </c>
      <c r="D501" s="3" t="s">
        <v>170</v>
      </c>
      <c r="E501" s="3" t="s">
        <v>170</v>
      </c>
      <c r="F501" s="3" t="s">
        <v>170</v>
      </c>
      <c r="G501" s="3">
        <v>3070</v>
      </c>
      <c r="H501" s="17">
        <f t="shared" si="29"/>
        <v>3100</v>
      </c>
      <c r="I501" s="3" t="s">
        <v>194</v>
      </c>
      <c r="J501" s="3">
        <v>102000</v>
      </c>
      <c r="K501" s="21">
        <f t="shared" si="30"/>
        <v>100000</v>
      </c>
      <c r="L501" s="3">
        <v>478000</v>
      </c>
      <c r="M501" s="20">
        <f t="shared" si="31"/>
        <v>480000</v>
      </c>
      <c r="N501" s="8">
        <f t="shared" si="28"/>
        <v>154.83870967741936</v>
      </c>
      <c r="O501" s="3" t="s">
        <v>182</v>
      </c>
      <c r="P501" s="3">
        <v>207000000</v>
      </c>
      <c r="Q501" s="3">
        <v>96300000</v>
      </c>
      <c r="R501" s="3">
        <v>12.5</v>
      </c>
      <c r="S501" s="3">
        <v>1.7</v>
      </c>
      <c r="T501" s="3" t="s">
        <v>183</v>
      </c>
      <c r="U501" s="3" t="s">
        <v>173</v>
      </c>
      <c r="V501" s="2"/>
      <c r="W501" s="3">
        <v>0.7</v>
      </c>
      <c r="X501" s="3" t="s">
        <v>184</v>
      </c>
      <c r="Y501" s="3" t="s">
        <v>171</v>
      </c>
      <c r="Z501" s="3" t="s">
        <v>173</v>
      </c>
      <c r="AA501" s="3">
        <v>3070</v>
      </c>
    </row>
    <row r="502" spans="1:27" ht="13.9" customHeight="1">
      <c r="A502" s="2" t="s">
        <v>1194</v>
      </c>
      <c r="B502" s="2" t="s">
        <v>1195</v>
      </c>
      <c r="C502" s="3" t="s">
        <v>171</v>
      </c>
      <c r="D502" s="3" t="s">
        <v>171</v>
      </c>
      <c r="E502" s="4" t="s">
        <v>178</v>
      </c>
      <c r="F502" s="4" t="s">
        <v>178</v>
      </c>
      <c r="G502" s="3" t="s">
        <v>173</v>
      </c>
      <c r="H502" s="17" t="str">
        <f t="shared" si="29"/>
        <v>NITI</v>
      </c>
      <c r="I502" s="2"/>
      <c r="J502" s="3" t="s">
        <v>173</v>
      </c>
      <c r="K502" s="21" t="str">
        <f t="shared" si="30"/>
        <v>NITI, NV</v>
      </c>
      <c r="L502" s="3" t="s">
        <v>173</v>
      </c>
      <c r="M502" s="20" t="str">
        <f t="shared" si="31"/>
        <v>NITI, NV</v>
      </c>
      <c r="N502" s="8" t="str">
        <f t="shared" si="28"/>
        <v>NITI, NV</v>
      </c>
      <c r="O502" s="2"/>
      <c r="P502" s="3">
        <v>49.5</v>
      </c>
      <c r="Q502" s="3">
        <v>154</v>
      </c>
      <c r="R502" s="3">
        <v>12.5</v>
      </c>
      <c r="S502" s="3" t="s">
        <v>173</v>
      </c>
      <c r="T502" s="2"/>
      <c r="U502" s="3" t="s">
        <v>173</v>
      </c>
      <c r="V502" s="2"/>
      <c r="W502" s="3" t="s">
        <v>173</v>
      </c>
      <c r="X502" s="2"/>
      <c r="Y502" s="3" t="s">
        <v>171</v>
      </c>
      <c r="Z502" s="3" t="s">
        <v>173</v>
      </c>
      <c r="AA502" s="3" t="s">
        <v>173</v>
      </c>
    </row>
    <row r="503" spans="1:27" ht="13.9" customHeight="1">
      <c r="A503" s="2" t="s">
        <v>1196</v>
      </c>
      <c r="B503" s="2" t="s">
        <v>1197</v>
      </c>
      <c r="C503" s="3" t="s">
        <v>171</v>
      </c>
      <c r="D503" s="3" t="s">
        <v>171</v>
      </c>
      <c r="E503" s="4" t="s">
        <v>178</v>
      </c>
      <c r="F503" s="4" t="s">
        <v>178</v>
      </c>
      <c r="G503" s="3" t="s">
        <v>173</v>
      </c>
      <c r="H503" s="17" t="str">
        <f t="shared" si="29"/>
        <v>NITI</v>
      </c>
      <c r="I503" s="2"/>
      <c r="J503" s="3" t="s">
        <v>173</v>
      </c>
      <c r="K503" s="21" t="str">
        <f t="shared" si="30"/>
        <v>NITI, NV</v>
      </c>
      <c r="L503" s="3" t="s">
        <v>173</v>
      </c>
      <c r="M503" s="20" t="str">
        <f t="shared" si="31"/>
        <v>NITI, NV</v>
      </c>
      <c r="N503" s="8" t="str">
        <f t="shared" si="28"/>
        <v>NITI, NV</v>
      </c>
      <c r="O503" s="2"/>
      <c r="P503" s="3">
        <v>1690</v>
      </c>
      <c r="Q503" s="3">
        <v>9.98</v>
      </c>
      <c r="R503" s="3">
        <v>12.5</v>
      </c>
      <c r="S503" s="3" t="s">
        <v>173</v>
      </c>
      <c r="T503" s="2"/>
      <c r="U503" s="3" t="s">
        <v>173</v>
      </c>
      <c r="V503" s="2"/>
      <c r="W503" s="3" t="s">
        <v>173</v>
      </c>
      <c r="X503" s="2"/>
      <c r="Y503" s="3" t="s">
        <v>171</v>
      </c>
      <c r="Z503" s="3" t="s">
        <v>173</v>
      </c>
      <c r="AA503" s="3" t="s">
        <v>173</v>
      </c>
    </row>
    <row r="504" spans="1:27" ht="13.9" customHeight="1">
      <c r="A504" s="2" t="s">
        <v>1198</v>
      </c>
      <c r="B504" s="2" t="s">
        <v>1199</v>
      </c>
      <c r="C504" s="3" t="s">
        <v>170</v>
      </c>
      <c r="D504" s="3" t="s">
        <v>170</v>
      </c>
      <c r="E504" s="3" t="s">
        <v>170</v>
      </c>
      <c r="F504" s="3" t="s">
        <v>170</v>
      </c>
      <c r="G504" s="3">
        <v>175</v>
      </c>
      <c r="H504" s="17">
        <f t="shared" si="29"/>
        <v>180</v>
      </c>
      <c r="I504" s="3" t="s">
        <v>194</v>
      </c>
      <c r="J504" s="3">
        <v>5840</v>
      </c>
      <c r="K504" s="21">
        <f t="shared" si="30"/>
        <v>5800</v>
      </c>
      <c r="L504" s="3">
        <v>4620</v>
      </c>
      <c r="M504" s="20">
        <f t="shared" si="31"/>
        <v>4600</v>
      </c>
      <c r="N504" s="8">
        <f t="shared" si="28"/>
        <v>25.555555555555557</v>
      </c>
      <c r="O504" s="3" t="s">
        <v>182</v>
      </c>
      <c r="P504" s="3">
        <v>28600000</v>
      </c>
      <c r="Q504" s="3">
        <v>3380000</v>
      </c>
      <c r="R504" s="3">
        <v>12.5</v>
      </c>
      <c r="S504" s="3" t="s">
        <v>173</v>
      </c>
      <c r="T504" s="2"/>
      <c r="U504" s="3" t="s">
        <v>173</v>
      </c>
      <c r="V504" s="2"/>
      <c r="W504" s="3">
        <v>0.04</v>
      </c>
      <c r="X504" s="3" t="s">
        <v>314</v>
      </c>
      <c r="Y504" s="3" t="s">
        <v>171</v>
      </c>
      <c r="Z504" s="3" t="s">
        <v>173</v>
      </c>
      <c r="AA504" s="3">
        <v>175</v>
      </c>
    </row>
    <row r="505" spans="1:27" ht="13.9" customHeight="1">
      <c r="A505" s="2" t="s">
        <v>1200</v>
      </c>
      <c r="B505" s="2" t="s">
        <v>1201</v>
      </c>
      <c r="C505" s="3" t="s">
        <v>171</v>
      </c>
      <c r="D505" s="3" t="s">
        <v>170</v>
      </c>
      <c r="E505" s="4" t="s">
        <v>178</v>
      </c>
      <c r="F505" s="4" t="s">
        <v>178</v>
      </c>
      <c r="G505" s="3">
        <v>0.438</v>
      </c>
      <c r="H505" s="17">
        <f t="shared" si="29"/>
        <v>0.44</v>
      </c>
      <c r="I505" s="2"/>
      <c r="J505" s="3" t="s">
        <v>173</v>
      </c>
      <c r="K505" s="21" t="str">
        <f t="shared" si="30"/>
        <v>NV</v>
      </c>
      <c r="L505" s="3" t="s">
        <v>173</v>
      </c>
      <c r="M505" s="20" t="str">
        <f t="shared" si="31"/>
        <v>NV</v>
      </c>
      <c r="N505" s="8" t="str">
        <f t="shared" si="28"/>
        <v>NV</v>
      </c>
      <c r="O505" s="2"/>
      <c r="P505" s="3">
        <v>1840000</v>
      </c>
      <c r="Q505" s="3">
        <v>33000000</v>
      </c>
      <c r="R505" s="3">
        <v>12.5</v>
      </c>
      <c r="S505" s="3" t="s">
        <v>173</v>
      </c>
      <c r="T505" s="2"/>
      <c r="U505" s="3">
        <v>2.8E-5</v>
      </c>
      <c r="V505" s="3" t="s">
        <v>199</v>
      </c>
      <c r="W505" s="3" t="s">
        <v>173</v>
      </c>
      <c r="X505" s="2"/>
      <c r="Y505" s="3" t="s">
        <v>171</v>
      </c>
      <c r="Z505" s="3">
        <v>0.438</v>
      </c>
      <c r="AA505" s="3" t="s">
        <v>173</v>
      </c>
    </row>
    <row r="506" spans="1:27" ht="13.9" customHeight="1">
      <c r="A506" s="2" t="s">
        <v>1202</v>
      </c>
      <c r="B506" s="2" t="s">
        <v>1203</v>
      </c>
      <c r="C506" s="3" t="s">
        <v>170</v>
      </c>
      <c r="D506" s="3" t="s">
        <v>170</v>
      </c>
      <c r="E506" s="3" t="s">
        <v>170</v>
      </c>
      <c r="F506" s="3" t="s">
        <v>170</v>
      </c>
      <c r="G506" s="3">
        <v>47.2</v>
      </c>
      <c r="H506" s="17">
        <f t="shared" si="29"/>
        <v>47</v>
      </c>
      <c r="I506" s="3" t="s">
        <v>181</v>
      </c>
      <c r="J506" s="3">
        <v>1570</v>
      </c>
      <c r="K506" s="21">
        <f t="shared" si="30"/>
        <v>1600</v>
      </c>
      <c r="L506" s="3">
        <v>3220</v>
      </c>
      <c r="M506" s="20">
        <f t="shared" si="31"/>
        <v>3200</v>
      </c>
      <c r="N506" s="8">
        <f t="shared" si="28"/>
        <v>68.085106382978722</v>
      </c>
      <c r="O506" s="3" t="s">
        <v>182</v>
      </c>
      <c r="P506" s="3">
        <v>1190000000</v>
      </c>
      <c r="Q506" s="3">
        <v>747000000</v>
      </c>
      <c r="R506" s="3">
        <v>12.5</v>
      </c>
      <c r="S506" s="3">
        <v>2</v>
      </c>
      <c r="T506" s="3" t="s">
        <v>174</v>
      </c>
      <c r="U506" s="3">
        <v>2.6E-7</v>
      </c>
      <c r="V506" s="3" t="s">
        <v>199</v>
      </c>
      <c r="W506" s="3">
        <v>3</v>
      </c>
      <c r="X506" s="3" t="s">
        <v>184</v>
      </c>
      <c r="Y506" s="3" t="s">
        <v>171</v>
      </c>
      <c r="Z506" s="3">
        <v>47.2</v>
      </c>
      <c r="AA506" s="3">
        <v>13100</v>
      </c>
    </row>
    <row r="507" spans="1:27" ht="13.9" customHeight="1">
      <c r="A507" s="2" t="s">
        <v>1204</v>
      </c>
      <c r="B507" s="2" t="s">
        <v>1205</v>
      </c>
      <c r="C507" s="3" t="s">
        <v>171</v>
      </c>
      <c r="D507" s="3" t="s">
        <v>171</v>
      </c>
      <c r="E507" s="4" t="s">
        <v>178</v>
      </c>
      <c r="F507" s="4" t="s">
        <v>178</v>
      </c>
      <c r="G507" s="3" t="s">
        <v>173</v>
      </c>
      <c r="H507" s="17" t="str">
        <f t="shared" si="29"/>
        <v>NITI</v>
      </c>
      <c r="I507" s="2"/>
      <c r="J507" s="3" t="s">
        <v>173</v>
      </c>
      <c r="K507" s="21" t="str">
        <f t="shared" si="30"/>
        <v>NITI, NV</v>
      </c>
      <c r="L507" s="3" t="s">
        <v>173</v>
      </c>
      <c r="M507" s="20" t="str">
        <f t="shared" si="31"/>
        <v>NITI, NV</v>
      </c>
      <c r="N507" s="8" t="str">
        <f t="shared" si="28"/>
        <v>NITI, NV</v>
      </c>
      <c r="O507" s="2"/>
      <c r="P507" s="3">
        <v>4.32E-5</v>
      </c>
      <c r="Q507" s="3">
        <v>2.61E-4</v>
      </c>
      <c r="R507" s="3">
        <v>12.5</v>
      </c>
      <c r="S507" s="3" t="s">
        <v>173</v>
      </c>
      <c r="T507" s="2"/>
      <c r="U507" s="3" t="s">
        <v>173</v>
      </c>
      <c r="V507" s="2"/>
      <c r="W507" s="3" t="s">
        <v>173</v>
      </c>
      <c r="X507" s="2"/>
      <c r="Y507" s="3" t="s">
        <v>171</v>
      </c>
      <c r="Z507" s="3" t="s">
        <v>173</v>
      </c>
      <c r="AA507" s="3" t="s">
        <v>173</v>
      </c>
    </row>
    <row r="508" spans="1:27" ht="13.9" customHeight="1">
      <c r="A508" s="2" t="s">
        <v>1206</v>
      </c>
      <c r="B508" s="2" t="s">
        <v>1207</v>
      </c>
      <c r="C508" s="3" t="s">
        <v>170</v>
      </c>
      <c r="D508" s="3" t="s">
        <v>170</v>
      </c>
      <c r="E508" s="3" t="s">
        <v>170</v>
      </c>
      <c r="F508" s="3" t="s">
        <v>170</v>
      </c>
      <c r="G508" s="3">
        <v>13100</v>
      </c>
      <c r="H508" s="17">
        <f t="shared" si="29"/>
        <v>13000</v>
      </c>
      <c r="I508" s="3" t="s">
        <v>194</v>
      </c>
      <c r="J508" s="3">
        <v>438000</v>
      </c>
      <c r="K508" s="21">
        <f t="shared" si="30"/>
        <v>440000</v>
      </c>
      <c r="L508" s="3">
        <v>18200000</v>
      </c>
      <c r="M508" s="20">
        <f t="shared" si="31"/>
        <v>18000000</v>
      </c>
      <c r="N508" s="8">
        <f t="shared" si="28"/>
        <v>1384.6153846153845</v>
      </c>
      <c r="O508" s="3" t="s">
        <v>182</v>
      </c>
      <c r="P508" s="3">
        <v>29100000</v>
      </c>
      <c r="Q508" s="3">
        <v>11800000</v>
      </c>
      <c r="R508" s="3">
        <v>12.5</v>
      </c>
      <c r="S508" s="3">
        <v>1</v>
      </c>
      <c r="T508" s="3" t="s">
        <v>183</v>
      </c>
      <c r="U508" s="3" t="s">
        <v>173</v>
      </c>
      <c r="V508" s="2"/>
      <c r="W508" s="3">
        <v>3</v>
      </c>
      <c r="X508" s="3" t="s">
        <v>191</v>
      </c>
      <c r="Y508" s="3" t="s">
        <v>171</v>
      </c>
      <c r="Z508" s="3" t="s">
        <v>173</v>
      </c>
      <c r="AA508" s="3">
        <v>13100</v>
      </c>
    </row>
    <row r="509" spans="1:27" ht="13.9" customHeight="1">
      <c r="A509" s="2" t="s">
        <v>1208</v>
      </c>
      <c r="B509" s="2" t="s">
        <v>1209</v>
      </c>
      <c r="C509" s="3" t="s">
        <v>171</v>
      </c>
      <c r="D509" s="3" t="s">
        <v>171</v>
      </c>
      <c r="E509" s="4" t="s">
        <v>178</v>
      </c>
      <c r="F509" s="4" t="s">
        <v>178</v>
      </c>
      <c r="G509" s="3" t="s">
        <v>173</v>
      </c>
      <c r="H509" s="17" t="str">
        <f t="shared" si="29"/>
        <v>NITI</v>
      </c>
      <c r="I509" s="2"/>
      <c r="J509" s="3" t="s">
        <v>173</v>
      </c>
      <c r="K509" s="21" t="str">
        <f t="shared" si="30"/>
        <v>NITI, NV</v>
      </c>
      <c r="L509" s="3" t="s">
        <v>173</v>
      </c>
      <c r="M509" s="20" t="str">
        <f t="shared" si="31"/>
        <v>NITI, NV</v>
      </c>
      <c r="N509" s="8" t="str">
        <f t="shared" si="28"/>
        <v>NITI, NV</v>
      </c>
      <c r="O509" s="2"/>
      <c r="P509" s="3">
        <v>7980</v>
      </c>
      <c r="Q509" s="3">
        <v>3390</v>
      </c>
      <c r="R509" s="3">
        <v>12.5</v>
      </c>
      <c r="S509" s="3" t="s">
        <v>173</v>
      </c>
      <c r="T509" s="2"/>
      <c r="U509" s="3" t="s">
        <v>173</v>
      </c>
      <c r="V509" s="2"/>
      <c r="W509" s="3" t="s">
        <v>173</v>
      </c>
      <c r="X509" s="2"/>
      <c r="Y509" s="3" t="s">
        <v>171</v>
      </c>
      <c r="Z509" s="3" t="s">
        <v>173</v>
      </c>
      <c r="AA509" s="3" t="s">
        <v>173</v>
      </c>
    </row>
    <row r="510" spans="1:27" ht="13.9" customHeight="1">
      <c r="A510" s="2" t="s">
        <v>1210</v>
      </c>
      <c r="B510" s="2" t="s">
        <v>1211</v>
      </c>
      <c r="C510" s="3" t="s">
        <v>171</v>
      </c>
      <c r="D510" s="3" t="s">
        <v>170</v>
      </c>
      <c r="E510" s="4" t="s">
        <v>178</v>
      </c>
      <c r="F510" s="4" t="s">
        <v>178</v>
      </c>
      <c r="G510" s="3">
        <v>5.11E-3</v>
      </c>
      <c r="H510" s="17">
        <f t="shared" si="29"/>
        <v>5.1000000000000004E-3</v>
      </c>
      <c r="I510" s="2"/>
      <c r="J510" s="3" t="s">
        <v>173</v>
      </c>
      <c r="K510" s="21" t="str">
        <f t="shared" si="30"/>
        <v>NV</v>
      </c>
      <c r="L510" s="3" t="s">
        <v>173</v>
      </c>
      <c r="M510" s="20" t="str">
        <f t="shared" si="31"/>
        <v>NV</v>
      </c>
      <c r="N510" s="8" t="str">
        <f t="shared" si="28"/>
        <v>NV</v>
      </c>
      <c r="O510" s="2"/>
      <c r="P510" s="3">
        <v>949</v>
      </c>
      <c r="Q510" s="3">
        <v>13.3</v>
      </c>
      <c r="R510" s="3">
        <v>12.5</v>
      </c>
      <c r="S510" s="3" t="s">
        <v>173</v>
      </c>
      <c r="T510" s="2"/>
      <c r="U510" s="3">
        <v>2.3999999999999998E-3</v>
      </c>
      <c r="V510" s="3" t="s">
        <v>199</v>
      </c>
      <c r="W510" s="3" t="s">
        <v>173</v>
      </c>
      <c r="X510" s="2"/>
      <c r="Y510" s="3" t="s">
        <v>171</v>
      </c>
      <c r="Z510" s="3">
        <v>5.11E-3</v>
      </c>
      <c r="AA510" s="3" t="s">
        <v>173</v>
      </c>
    </row>
    <row r="511" spans="1:27" ht="13.9" customHeight="1">
      <c r="A511" s="2" t="s">
        <v>1212</v>
      </c>
      <c r="B511" s="2" t="s">
        <v>1213</v>
      </c>
      <c r="C511" s="3" t="s">
        <v>171</v>
      </c>
      <c r="D511" s="3" t="s">
        <v>170</v>
      </c>
      <c r="E511" s="4" t="s">
        <v>178</v>
      </c>
      <c r="F511" s="4" t="s">
        <v>178</v>
      </c>
      <c r="G511" s="3">
        <v>0.33100000000000002</v>
      </c>
      <c r="H511" s="17">
        <f t="shared" si="29"/>
        <v>0.33</v>
      </c>
      <c r="I511" s="2"/>
      <c r="J511" s="3" t="s">
        <v>173</v>
      </c>
      <c r="K511" s="21" t="str">
        <f t="shared" si="30"/>
        <v>NV</v>
      </c>
      <c r="L511" s="3" t="s">
        <v>173</v>
      </c>
      <c r="M511" s="20" t="str">
        <f t="shared" si="31"/>
        <v>NV</v>
      </c>
      <c r="N511" s="8" t="str">
        <f t="shared" si="28"/>
        <v>NV</v>
      </c>
      <c r="O511" s="2"/>
      <c r="P511" s="3">
        <v>2260000</v>
      </c>
      <c r="Q511" s="3">
        <v>712000</v>
      </c>
      <c r="R511" s="3">
        <v>12.5</v>
      </c>
      <c r="S511" s="3" t="s">
        <v>173</v>
      </c>
      <c r="T511" s="2"/>
      <c r="U511" s="3">
        <v>3.6999999999999998E-5</v>
      </c>
      <c r="V511" s="3" t="s">
        <v>199</v>
      </c>
      <c r="W511" s="3" t="s">
        <v>173</v>
      </c>
      <c r="X511" s="2"/>
      <c r="Y511" s="3" t="s">
        <v>171</v>
      </c>
      <c r="Z511" s="3">
        <v>0.33100000000000002</v>
      </c>
      <c r="AA511" s="3" t="s">
        <v>173</v>
      </c>
    </row>
    <row r="512" spans="1:27" ht="13.9" customHeight="1">
      <c r="A512" s="2" t="s">
        <v>1214</v>
      </c>
      <c r="B512" s="2" t="s">
        <v>1215</v>
      </c>
      <c r="C512" s="3" t="s">
        <v>171</v>
      </c>
      <c r="D512" s="3" t="s">
        <v>171</v>
      </c>
      <c r="E512" s="4" t="s">
        <v>178</v>
      </c>
      <c r="F512" s="4" t="s">
        <v>178</v>
      </c>
      <c r="G512" s="3" t="s">
        <v>173</v>
      </c>
      <c r="H512" s="17" t="str">
        <f t="shared" si="29"/>
        <v>NITI</v>
      </c>
      <c r="I512" s="2"/>
      <c r="J512" s="3" t="s">
        <v>173</v>
      </c>
      <c r="K512" s="21" t="str">
        <f t="shared" si="30"/>
        <v>NITI, NV</v>
      </c>
      <c r="L512" s="3" t="s">
        <v>173</v>
      </c>
      <c r="M512" s="20" t="str">
        <f t="shared" si="31"/>
        <v>NITI, NV</v>
      </c>
      <c r="N512" s="8" t="str">
        <f t="shared" si="28"/>
        <v>NITI, NV</v>
      </c>
      <c r="O512" s="2"/>
      <c r="P512" s="3">
        <v>12200</v>
      </c>
      <c r="Q512" s="3" t="s">
        <v>173</v>
      </c>
      <c r="R512" s="3">
        <v>12.5</v>
      </c>
      <c r="S512" s="3" t="s">
        <v>173</v>
      </c>
      <c r="T512" s="2"/>
      <c r="U512" s="3" t="s">
        <v>173</v>
      </c>
      <c r="V512" s="2"/>
      <c r="W512" s="3" t="s">
        <v>173</v>
      </c>
      <c r="X512" s="2"/>
      <c r="Y512" s="3" t="s">
        <v>171</v>
      </c>
      <c r="Z512" s="3" t="s">
        <v>173</v>
      </c>
      <c r="AA512" s="3" t="s">
        <v>173</v>
      </c>
    </row>
    <row r="513" spans="1:28" ht="13.9" customHeight="1">
      <c r="A513" s="2" t="s">
        <v>1216</v>
      </c>
      <c r="B513" s="2" t="s">
        <v>1217</v>
      </c>
      <c r="C513" s="3" t="s">
        <v>228</v>
      </c>
      <c r="D513" s="3" t="s">
        <v>171</v>
      </c>
      <c r="E513" s="4" t="s">
        <v>178</v>
      </c>
      <c r="F513" s="4" t="s">
        <v>178</v>
      </c>
      <c r="G513" s="3" t="s">
        <v>173</v>
      </c>
      <c r="H513" s="17" t="str">
        <f t="shared" si="29"/>
        <v>NITI</v>
      </c>
      <c r="I513" s="2"/>
      <c r="J513" s="3" t="s">
        <v>173</v>
      </c>
      <c r="K513" s="21" t="str">
        <f t="shared" si="30"/>
        <v>NITI, NV</v>
      </c>
      <c r="L513" s="3" t="s">
        <v>173</v>
      </c>
      <c r="M513" s="20" t="str">
        <f t="shared" si="31"/>
        <v>NITI, NV</v>
      </c>
      <c r="N513" s="8" t="str">
        <f t="shared" si="28"/>
        <v>NITI, NV</v>
      </c>
      <c r="O513" s="2"/>
      <c r="P513" s="3" t="s">
        <v>173</v>
      </c>
      <c r="Q513" s="3" t="s">
        <v>173</v>
      </c>
      <c r="R513" s="3">
        <v>12.5</v>
      </c>
      <c r="S513" s="3" t="s">
        <v>173</v>
      </c>
      <c r="T513" s="2"/>
      <c r="U513" s="3" t="s">
        <v>173</v>
      </c>
      <c r="V513" s="2"/>
      <c r="W513" s="3" t="s">
        <v>173</v>
      </c>
      <c r="X513" s="2"/>
      <c r="Y513" s="3" t="s">
        <v>171</v>
      </c>
      <c r="Z513" s="3" t="s">
        <v>173</v>
      </c>
      <c r="AA513" s="3" t="s">
        <v>173</v>
      </c>
    </row>
    <row r="514" spans="1:28" ht="13.9" customHeight="1">
      <c r="A514" s="2" t="s">
        <v>1218</v>
      </c>
      <c r="B514" s="2" t="s">
        <v>1219</v>
      </c>
      <c r="C514" s="3" t="s">
        <v>228</v>
      </c>
      <c r="D514" s="3" t="s">
        <v>171</v>
      </c>
      <c r="E514" s="4" t="s">
        <v>178</v>
      </c>
      <c r="F514" s="4" t="s">
        <v>178</v>
      </c>
      <c r="G514" s="3" t="s">
        <v>173</v>
      </c>
      <c r="H514" s="17" t="str">
        <f t="shared" si="29"/>
        <v>NITI</v>
      </c>
      <c r="I514" s="2"/>
      <c r="J514" s="3" t="s">
        <v>173</v>
      </c>
      <c r="K514" s="21" t="str">
        <f t="shared" si="30"/>
        <v>NITI, NV</v>
      </c>
      <c r="L514" s="3" t="s">
        <v>173</v>
      </c>
      <c r="M514" s="20" t="str">
        <f t="shared" si="31"/>
        <v>NITI, NV</v>
      </c>
      <c r="N514" s="8" t="str">
        <f t="shared" si="28"/>
        <v>NITI, NV</v>
      </c>
      <c r="O514" s="2"/>
      <c r="P514" s="3" t="s">
        <v>173</v>
      </c>
      <c r="Q514" s="3" t="s">
        <v>173</v>
      </c>
      <c r="R514" s="3">
        <v>12.5</v>
      </c>
      <c r="S514" s="3" t="s">
        <v>173</v>
      </c>
      <c r="T514" s="2"/>
      <c r="U514" s="3" t="s">
        <v>173</v>
      </c>
      <c r="V514" s="2"/>
      <c r="W514" s="3" t="s">
        <v>173</v>
      </c>
      <c r="X514" s="2"/>
      <c r="Y514" s="3" t="s">
        <v>171</v>
      </c>
      <c r="Z514" s="3" t="s">
        <v>173</v>
      </c>
      <c r="AA514" s="3" t="s">
        <v>173</v>
      </c>
    </row>
    <row r="515" spans="1:28" ht="13.9" customHeight="1">
      <c r="A515" s="2" t="s">
        <v>1220</v>
      </c>
      <c r="B515" s="2" t="s">
        <v>1221</v>
      </c>
      <c r="C515" s="3" t="s">
        <v>171</v>
      </c>
      <c r="D515" s="3" t="s">
        <v>170</v>
      </c>
      <c r="E515" s="4" t="s">
        <v>178</v>
      </c>
      <c r="F515" s="4" t="s">
        <v>178</v>
      </c>
      <c r="G515" s="3">
        <v>1.9499999999999999E-3</v>
      </c>
      <c r="H515" s="17">
        <f t="shared" si="29"/>
        <v>2E-3</v>
      </c>
      <c r="I515" s="2"/>
      <c r="J515" s="3" t="s">
        <v>173</v>
      </c>
      <c r="K515" s="21" t="str">
        <f t="shared" si="30"/>
        <v>NV</v>
      </c>
      <c r="L515" s="3" t="s">
        <v>173</v>
      </c>
      <c r="M515" s="20" t="str">
        <f t="shared" si="31"/>
        <v>NV</v>
      </c>
      <c r="N515" s="8" t="str">
        <f t="shared" si="28"/>
        <v>NV</v>
      </c>
      <c r="O515" s="2"/>
      <c r="P515" s="3">
        <v>0.621</v>
      </c>
      <c r="Q515" s="3">
        <v>0.621</v>
      </c>
      <c r="R515" s="3">
        <v>12.5</v>
      </c>
      <c r="S515" s="3" t="s">
        <v>173</v>
      </c>
      <c r="T515" s="2"/>
      <c r="U515" s="3">
        <v>6.3E-3</v>
      </c>
      <c r="V515" s="3" t="s">
        <v>199</v>
      </c>
      <c r="W515" s="3" t="s">
        <v>173</v>
      </c>
      <c r="X515" s="2"/>
      <c r="Y515" s="3" t="s">
        <v>204</v>
      </c>
      <c r="Z515" s="3">
        <v>1.9499999999999999E-3</v>
      </c>
      <c r="AA515" s="3" t="s">
        <v>173</v>
      </c>
    </row>
    <row r="516" spans="1:28" ht="13.9" customHeight="1">
      <c r="A516" s="2" t="s">
        <v>1222</v>
      </c>
      <c r="B516" s="2" t="s">
        <v>1223</v>
      </c>
      <c r="C516" s="3" t="s">
        <v>170</v>
      </c>
      <c r="D516" s="3" t="s">
        <v>170</v>
      </c>
      <c r="E516" s="3" t="s">
        <v>170</v>
      </c>
      <c r="F516" s="3" t="s">
        <v>170</v>
      </c>
      <c r="G516" s="3">
        <v>416</v>
      </c>
      <c r="H516" s="17">
        <f t="shared" si="29"/>
        <v>420</v>
      </c>
      <c r="I516" s="3" t="s">
        <v>194</v>
      </c>
      <c r="J516" s="3">
        <v>13900</v>
      </c>
      <c r="K516" s="21">
        <f t="shared" si="30"/>
        <v>14000</v>
      </c>
      <c r="L516" s="3">
        <v>42.7</v>
      </c>
      <c r="M516" s="20">
        <f t="shared" si="31"/>
        <v>43</v>
      </c>
      <c r="N516" s="8">
        <f t="shared" si="28"/>
        <v>0.10238095238095238</v>
      </c>
      <c r="O516" s="3" t="s">
        <v>182</v>
      </c>
      <c r="P516" s="3">
        <v>243000000</v>
      </c>
      <c r="Q516" s="3">
        <v>137000000</v>
      </c>
      <c r="R516" s="3">
        <v>12.5</v>
      </c>
      <c r="S516" s="3">
        <v>1.2</v>
      </c>
      <c r="T516" s="3" t="s">
        <v>183</v>
      </c>
      <c r="U516" s="3" t="s">
        <v>173</v>
      </c>
      <c r="V516" s="2"/>
      <c r="W516" s="3">
        <v>9.5000000000000001E-2</v>
      </c>
      <c r="X516" s="3" t="s">
        <v>191</v>
      </c>
      <c r="Y516" s="3" t="s">
        <v>171</v>
      </c>
      <c r="Z516" s="3" t="s">
        <v>173</v>
      </c>
      <c r="AA516" s="3">
        <v>416</v>
      </c>
    </row>
    <row r="517" spans="1:28" ht="13.9" customHeight="1">
      <c r="A517" s="2" t="s">
        <v>1224</v>
      </c>
      <c r="B517" s="2" t="s">
        <v>1225</v>
      </c>
      <c r="C517" s="3" t="s">
        <v>170</v>
      </c>
      <c r="D517" s="3" t="s">
        <v>170</v>
      </c>
      <c r="E517" s="3" t="s">
        <v>170</v>
      </c>
      <c r="F517" s="3" t="s">
        <v>170</v>
      </c>
      <c r="G517" s="3">
        <v>1230</v>
      </c>
      <c r="H517" s="17">
        <f t="shared" si="29"/>
        <v>1200</v>
      </c>
      <c r="I517" s="3" t="s">
        <v>181</v>
      </c>
      <c r="J517" s="3">
        <v>40900</v>
      </c>
      <c r="K517" s="21">
        <f t="shared" si="30"/>
        <v>41000</v>
      </c>
      <c r="L517" s="3">
        <v>14800</v>
      </c>
      <c r="M517" s="20">
        <f t="shared" si="31"/>
        <v>15000</v>
      </c>
      <c r="N517" s="8">
        <f t="shared" ref="N517:N580" si="32">IF(ISNUMBER(M517)=TRUE, M517/H517, M517)</f>
        <v>12.5</v>
      </c>
      <c r="O517" s="3" t="s">
        <v>703</v>
      </c>
      <c r="P517" s="3">
        <v>1990000000</v>
      </c>
      <c r="Q517" s="3">
        <v>1070000000</v>
      </c>
      <c r="R517" s="3">
        <v>12.5</v>
      </c>
      <c r="S517" s="3">
        <v>13</v>
      </c>
      <c r="T517" s="3" t="s">
        <v>183</v>
      </c>
      <c r="U517" s="3">
        <v>1E-8</v>
      </c>
      <c r="V517" s="3" t="s">
        <v>184</v>
      </c>
      <c r="W517" s="3">
        <v>0.6</v>
      </c>
      <c r="X517" s="3" t="s">
        <v>184</v>
      </c>
      <c r="Y517" s="3" t="s">
        <v>204</v>
      </c>
      <c r="Z517" s="3">
        <v>1230</v>
      </c>
      <c r="AA517" s="3">
        <v>2630</v>
      </c>
    </row>
    <row r="518" spans="1:28" ht="13.9" customHeight="1">
      <c r="A518" s="2" t="s">
        <v>1226</v>
      </c>
      <c r="B518" s="2" t="s">
        <v>1227</v>
      </c>
      <c r="C518" s="3" t="s">
        <v>171</v>
      </c>
      <c r="D518" s="3" t="s">
        <v>170</v>
      </c>
      <c r="E518" s="4" t="s">
        <v>178</v>
      </c>
      <c r="F518" s="4" t="s">
        <v>178</v>
      </c>
      <c r="G518" s="3">
        <v>2.8500000000000001E-2</v>
      </c>
      <c r="H518" s="17">
        <f t="shared" ref="H518:H581" si="33">IF(ISNUMBER(G518),ROUND(G518,2-(1+INT(LOG10(G518)))),"NITI")</f>
        <v>2.9000000000000001E-2</v>
      </c>
      <c r="I518" s="2"/>
      <c r="J518" s="3" t="s">
        <v>173</v>
      </c>
      <c r="K518" s="21" t="str">
        <f t="shared" ref="K518:K581" si="34">IF(ISNUMBER(J518),ROUND(J518,2-(1+INT(LOG10(J518)))),IF(AND(NOT($C518="Yes"),$D518="No"), "NITI, NV",IF(AND($C518="Yes",$D518="No"),"NITI","NV")))</f>
        <v>NV</v>
      </c>
      <c r="L518" s="3" t="s">
        <v>173</v>
      </c>
      <c r="M518" s="20" t="str">
        <f t="shared" ref="M518:M581" si="35">IF(ISNUMBER(L518),ROUND(L518,2-(1+INT(LOG10(L518)))),IF(AND(NOT($C518="Yes"),$D518="No"), "NITI, NV",IF(AND($C518="Yes",$D518="No"),"NITI","NV")))</f>
        <v>NV</v>
      </c>
      <c r="N518" s="8" t="str">
        <f t="shared" si="32"/>
        <v>NV</v>
      </c>
      <c r="O518" s="2"/>
      <c r="P518" s="3">
        <v>4.1100000000000003</v>
      </c>
      <c r="Q518" s="3">
        <v>2.3099999999999999E-2</v>
      </c>
      <c r="R518" s="3">
        <v>12.5</v>
      </c>
      <c r="S518" s="3" t="s">
        <v>173</v>
      </c>
      <c r="T518" s="2"/>
      <c r="U518" s="3">
        <v>4.2999999999999999E-4</v>
      </c>
      <c r="V518" s="3" t="s">
        <v>199</v>
      </c>
      <c r="W518" s="3" t="s">
        <v>173</v>
      </c>
      <c r="X518" s="2"/>
      <c r="Y518" s="3" t="s">
        <v>204</v>
      </c>
      <c r="Z518" s="3">
        <v>2.8500000000000001E-2</v>
      </c>
      <c r="AA518" s="3" t="s">
        <v>173</v>
      </c>
    </row>
    <row r="519" spans="1:28" ht="13.9" customHeight="1">
      <c r="A519" s="2" t="s">
        <v>1228</v>
      </c>
      <c r="B519" s="2" t="s">
        <v>1229</v>
      </c>
      <c r="C519" s="3" t="s">
        <v>171</v>
      </c>
      <c r="D519" s="3" t="s">
        <v>170</v>
      </c>
      <c r="E519" s="4" t="s">
        <v>178</v>
      </c>
      <c r="F519" s="4" t="s">
        <v>178</v>
      </c>
      <c r="G519" s="3">
        <v>0.94299999999999995</v>
      </c>
      <c r="H519" s="17">
        <f t="shared" si="33"/>
        <v>0.94</v>
      </c>
      <c r="I519" s="2"/>
      <c r="J519" s="3" t="s">
        <v>173</v>
      </c>
      <c r="K519" s="21" t="str">
        <f t="shared" si="34"/>
        <v>NV</v>
      </c>
      <c r="L519" s="3" t="s">
        <v>173</v>
      </c>
      <c r="M519" s="20" t="str">
        <f t="shared" si="35"/>
        <v>NV</v>
      </c>
      <c r="N519" s="8" t="str">
        <f t="shared" si="32"/>
        <v>NV</v>
      </c>
      <c r="O519" s="2"/>
      <c r="P519" s="3">
        <v>239</v>
      </c>
      <c r="Q519" s="3">
        <v>0.18099999999999999</v>
      </c>
      <c r="R519" s="3">
        <v>12.5</v>
      </c>
      <c r="S519" s="3" t="s">
        <v>173</v>
      </c>
      <c r="T519" s="2"/>
      <c r="U519" s="3">
        <v>1.2999999999999999E-5</v>
      </c>
      <c r="V519" s="3" t="s">
        <v>199</v>
      </c>
      <c r="W519" s="3" t="s">
        <v>173</v>
      </c>
      <c r="X519" s="2"/>
      <c r="Y519" s="3" t="s">
        <v>171</v>
      </c>
      <c r="Z519" s="3">
        <v>0.94299999999999995</v>
      </c>
      <c r="AA519" s="3" t="s">
        <v>173</v>
      </c>
    </row>
    <row r="520" spans="1:28" ht="13.9" customHeight="1">
      <c r="A520" s="2" t="s">
        <v>1230</v>
      </c>
      <c r="B520" s="2" t="s">
        <v>1231</v>
      </c>
      <c r="C520" s="3" t="s">
        <v>171</v>
      </c>
      <c r="D520" s="3" t="s">
        <v>170</v>
      </c>
      <c r="E520" s="4" t="s">
        <v>178</v>
      </c>
      <c r="F520" s="4" t="s">
        <v>178</v>
      </c>
      <c r="G520" s="3">
        <v>2.6700000000000002E-2</v>
      </c>
      <c r="H520" s="17">
        <f t="shared" si="33"/>
        <v>2.7E-2</v>
      </c>
      <c r="I520" s="2"/>
      <c r="J520" s="3" t="s">
        <v>173</v>
      </c>
      <c r="K520" s="21" t="str">
        <f t="shared" si="34"/>
        <v>NV</v>
      </c>
      <c r="L520" s="3" t="s">
        <v>173</v>
      </c>
      <c r="M520" s="20" t="str">
        <f t="shared" si="35"/>
        <v>NV</v>
      </c>
      <c r="N520" s="8" t="str">
        <f t="shared" si="32"/>
        <v>NV</v>
      </c>
      <c r="O520" s="2"/>
      <c r="P520" s="3">
        <v>2.16</v>
      </c>
      <c r="Q520" s="3">
        <v>2.17</v>
      </c>
      <c r="R520" s="3">
        <v>12.5</v>
      </c>
      <c r="S520" s="3" t="s">
        <v>173</v>
      </c>
      <c r="T520" s="2"/>
      <c r="U520" s="3">
        <v>4.6000000000000001E-4</v>
      </c>
      <c r="V520" s="3" t="s">
        <v>199</v>
      </c>
      <c r="W520" s="3">
        <v>0.02</v>
      </c>
      <c r="X520" s="3" t="s">
        <v>199</v>
      </c>
      <c r="Y520" s="3" t="s">
        <v>171</v>
      </c>
      <c r="Z520" s="3">
        <v>2.6700000000000002E-2</v>
      </c>
      <c r="AA520" s="3">
        <v>87.6</v>
      </c>
    </row>
    <row r="521" spans="1:28" ht="13.9" customHeight="1">
      <c r="A521" s="2" t="s">
        <v>1232</v>
      </c>
      <c r="B521" s="2" t="s">
        <v>1233</v>
      </c>
      <c r="C521" s="3" t="s">
        <v>171</v>
      </c>
      <c r="D521" s="3" t="s">
        <v>170</v>
      </c>
      <c r="E521" s="4" t="s">
        <v>178</v>
      </c>
      <c r="F521" s="4" t="s">
        <v>178</v>
      </c>
      <c r="G521" s="3">
        <v>2.63</v>
      </c>
      <c r="H521" s="17">
        <f t="shared" si="33"/>
        <v>2.6</v>
      </c>
      <c r="I521" s="2"/>
      <c r="J521" s="3" t="s">
        <v>173</v>
      </c>
      <c r="K521" s="21" t="str">
        <f t="shared" si="34"/>
        <v>NV</v>
      </c>
      <c r="L521" s="3" t="s">
        <v>173</v>
      </c>
      <c r="M521" s="20" t="str">
        <f t="shared" si="35"/>
        <v>NV</v>
      </c>
      <c r="N521" s="8" t="str">
        <f t="shared" si="32"/>
        <v>NV</v>
      </c>
      <c r="O521" s="2"/>
      <c r="P521" s="3">
        <v>67.3</v>
      </c>
      <c r="Q521" s="3">
        <v>6.65</v>
      </c>
      <c r="R521" s="3">
        <v>12.5</v>
      </c>
      <c r="S521" s="3">
        <v>0.6</v>
      </c>
      <c r="T521" s="3" t="s">
        <v>174</v>
      </c>
      <c r="U521" s="3" t="s">
        <v>173</v>
      </c>
      <c r="V521" s="2"/>
      <c r="W521" s="3">
        <v>5.9999999999999995E-4</v>
      </c>
      <c r="X521" s="3" t="s">
        <v>184</v>
      </c>
      <c r="Y521" s="3" t="s">
        <v>171</v>
      </c>
      <c r="Z521" s="3" t="s">
        <v>173</v>
      </c>
      <c r="AA521" s="3">
        <v>2.63</v>
      </c>
    </row>
    <row r="522" spans="1:28" ht="13.9" customHeight="1">
      <c r="A522" s="2" t="s">
        <v>1234</v>
      </c>
      <c r="B522" s="2" t="s">
        <v>1235</v>
      </c>
      <c r="C522" s="3" t="s">
        <v>170</v>
      </c>
      <c r="D522" s="3" t="s">
        <v>171</v>
      </c>
      <c r="E522" s="4" t="s">
        <v>172</v>
      </c>
      <c r="F522" s="4" t="s">
        <v>172</v>
      </c>
      <c r="G522" s="3" t="s">
        <v>173</v>
      </c>
      <c r="H522" s="17" t="str">
        <f t="shared" si="33"/>
        <v>NITI</v>
      </c>
      <c r="I522" s="2"/>
      <c r="J522" s="3" t="s">
        <v>173</v>
      </c>
      <c r="K522" s="21" t="str">
        <f t="shared" si="34"/>
        <v>NITI</v>
      </c>
      <c r="L522" s="3" t="s">
        <v>173</v>
      </c>
      <c r="M522" s="20" t="str">
        <f t="shared" si="35"/>
        <v>NITI</v>
      </c>
      <c r="N522" s="8" t="str">
        <f t="shared" si="32"/>
        <v>NITI</v>
      </c>
      <c r="O522" s="2"/>
      <c r="P522" s="3">
        <v>512000</v>
      </c>
      <c r="Q522" s="3">
        <v>202000</v>
      </c>
      <c r="R522" s="3">
        <v>12.5</v>
      </c>
      <c r="S522" s="3">
        <v>0.8</v>
      </c>
      <c r="T522" s="3" t="s">
        <v>174</v>
      </c>
      <c r="U522" s="3" t="s">
        <v>173</v>
      </c>
      <c r="V522" s="2"/>
      <c r="W522" s="3" t="s">
        <v>173</v>
      </c>
      <c r="X522" s="2"/>
      <c r="Y522" s="3" t="s">
        <v>171</v>
      </c>
      <c r="Z522" s="3" t="s">
        <v>173</v>
      </c>
      <c r="AA522" s="3" t="s">
        <v>173</v>
      </c>
      <c r="AB522" s="261" t="s">
        <v>175</v>
      </c>
    </row>
    <row r="523" spans="1:28" ht="13.9" customHeight="1">
      <c r="A523" s="2" t="s">
        <v>1236</v>
      </c>
      <c r="B523" s="2" t="s">
        <v>1237</v>
      </c>
      <c r="C523" s="3" t="s">
        <v>170</v>
      </c>
      <c r="D523" s="3" t="s">
        <v>171</v>
      </c>
      <c r="E523" s="4" t="s">
        <v>172</v>
      </c>
      <c r="F523" s="4" t="s">
        <v>172</v>
      </c>
      <c r="G523" s="3" t="s">
        <v>173</v>
      </c>
      <c r="H523" s="17" t="str">
        <f t="shared" si="33"/>
        <v>NITI</v>
      </c>
      <c r="I523" s="2"/>
      <c r="J523" s="3" t="s">
        <v>173</v>
      </c>
      <c r="K523" s="21" t="str">
        <f t="shared" si="34"/>
        <v>NITI</v>
      </c>
      <c r="L523" s="3" t="s">
        <v>173</v>
      </c>
      <c r="M523" s="20" t="str">
        <f t="shared" si="35"/>
        <v>NITI</v>
      </c>
      <c r="N523" s="8" t="str">
        <f t="shared" si="32"/>
        <v>NITI</v>
      </c>
      <c r="O523" s="2"/>
      <c r="P523" s="3">
        <v>421000</v>
      </c>
      <c r="Q523" s="3">
        <v>164000</v>
      </c>
      <c r="R523" s="3">
        <v>12.5</v>
      </c>
      <c r="S523" s="3">
        <v>0.8</v>
      </c>
      <c r="T523" s="3" t="s">
        <v>174</v>
      </c>
      <c r="U523" s="3" t="s">
        <v>173</v>
      </c>
      <c r="V523" s="2"/>
      <c r="W523" s="3" t="s">
        <v>173</v>
      </c>
      <c r="X523" s="2"/>
      <c r="Y523" s="3" t="s">
        <v>171</v>
      </c>
      <c r="Z523" s="3" t="s">
        <v>173</v>
      </c>
      <c r="AA523" s="3" t="s">
        <v>173</v>
      </c>
      <c r="AB523" s="261" t="s">
        <v>175</v>
      </c>
    </row>
    <row r="524" spans="1:28" ht="13.9" customHeight="1">
      <c r="A524" s="2" t="s">
        <v>1238</v>
      </c>
      <c r="B524" s="2" t="s">
        <v>1239</v>
      </c>
      <c r="C524" s="3" t="s">
        <v>170</v>
      </c>
      <c r="D524" s="3" t="s">
        <v>171</v>
      </c>
      <c r="E524" s="4" t="s">
        <v>172</v>
      </c>
      <c r="F524" s="4" t="s">
        <v>172</v>
      </c>
      <c r="G524" s="3" t="s">
        <v>173</v>
      </c>
      <c r="H524" s="17" t="str">
        <f t="shared" si="33"/>
        <v>NITI</v>
      </c>
      <c r="I524" s="2"/>
      <c r="J524" s="3" t="s">
        <v>173</v>
      </c>
      <c r="K524" s="21" t="str">
        <f t="shared" si="34"/>
        <v>NITI</v>
      </c>
      <c r="L524" s="3" t="s">
        <v>173</v>
      </c>
      <c r="M524" s="20" t="str">
        <f t="shared" si="35"/>
        <v>NITI</v>
      </c>
      <c r="N524" s="8" t="str">
        <f t="shared" si="32"/>
        <v>NITI</v>
      </c>
      <c r="O524" s="2"/>
      <c r="P524" s="3">
        <v>12100000</v>
      </c>
      <c r="Q524" s="3">
        <v>4490000</v>
      </c>
      <c r="R524" s="3">
        <v>12.5</v>
      </c>
      <c r="S524" s="3">
        <v>1.9</v>
      </c>
      <c r="T524" s="3" t="s">
        <v>183</v>
      </c>
      <c r="U524" s="3" t="s">
        <v>173</v>
      </c>
      <c r="V524" s="2"/>
      <c r="W524" s="3" t="s">
        <v>173</v>
      </c>
      <c r="X524" s="2"/>
      <c r="Y524" s="3" t="s">
        <v>171</v>
      </c>
      <c r="Z524" s="3" t="s">
        <v>173</v>
      </c>
      <c r="AA524" s="3" t="s">
        <v>173</v>
      </c>
    </row>
    <row r="525" spans="1:28" ht="13.9" customHeight="1">
      <c r="A525" s="2" t="s">
        <v>1240</v>
      </c>
      <c r="B525" s="2" t="s">
        <v>1241</v>
      </c>
      <c r="C525" s="3" t="s">
        <v>171</v>
      </c>
      <c r="D525" s="3" t="s">
        <v>171</v>
      </c>
      <c r="E525" s="4" t="s">
        <v>178</v>
      </c>
      <c r="F525" s="4" t="s">
        <v>178</v>
      </c>
      <c r="G525" s="3" t="s">
        <v>173</v>
      </c>
      <c r="H525" s="17" t="str">
        <f t="shared" si="33"/>
        <v>NITI</v>
      </c>
      <c r="I525" s="2"/>
      <c r="J525" s="3" t="s">
        <v>173</v>
      </c>
      <c r="K525" s="21" t="str">
        <f t="shared" si="34"/>
        <v>NITI, NV</v>
      </c>
      <c r="L525" s="3" t="s">
        <v>173</v>
      </c>
      <c r="M525" s="20" t="str">
        <f t="shared" si="35"/>
        <v>NITI, NV</v>
      </c>
      <c r="N525" s="8" t="str">
        <f t="shared" si="32"/>
        <v>NITI, NV</v>
      </c>
      <c r="O525" s="2"/>
      <c r="P525" s="3">
        <v>479</v>
      </c>
      <c r="Q525" s="3">
        <v>195</v>
      </c>
      <c r="R525" s="3">
        <v>12.5</v>
      </c>
      <c r="S525" s="3" t="s">
        <v>173</v>
      </c>
      <c r="T525" s="2"/>
      <c r="U525" s="3" t="s">
        <v>173</v>
      </c>
      <c r="V525" s="2"/>
      <c r="W525" s="3" t="s">
        <v>173</v>
      </c>
      <c r="X525" s="2"/>
      <c r="Y525" s="3" t="s">
        <v>171</v>
      </c>
      <c r="Z525" s="3" t="s">
        <v>173</v>
      </c>
      <c r="AA525" s="3" t="s">
        <v>173</v>
      </c>
    </row>
    <row r="526" spans="1:28" ht="13.9" customHeight="1">
      <c r="A526" s="2" t="s">
        <v>1242</v>
      </c>
      <c r="B526" s="2" t="s">
        <v>1243</v>
      </c>
      <c r="C526" s="3" t="s">
        <v>171</v>
      </c>
      <c r="D526" s="3" t="s">
        <v>171</v>
      </c>
      <c r="E526" s="4" t="s">
        <v>178</v>
      </c>
      <c r="F526" s="4" t="s">
        <v>178</v>
      </c>
      <c r="G526" s="3" t="s">
        <v>173</v>
      </c>
      <c r="H526" s="17" t="str">
        <f t="shared" si="33"/>
        <v>NITI</v>
      </c>
      <c r="I526" s="2"/>
      <c r="J526" s="3" t="s">
        <v>173</v>
      </c>
      <c r="K526" s="21" t="str">
        <f t="shared" si="34"/>
        <v>NITI, NV</v>
      </c>
      <c r="L526" s="3" t="s">
        <v>173</v>
      </c>
      <c r="M526" s="20" t="str">
        <f t="shared" si="35"/>
        <v>NITI, NV</v>
      </c>
      <c r="N526" s="8" t="str">
        <f t="shared" si="32"/>
        <v>NITI, NV</v>
      </c>
      <c r="O526" s="2"/>
      <c r="P526" s="3">
        <v>5.01</v>
      </c>
      <c r="Q526" s="3">
        <v>5.0199999999999996</v>
      </c>
      <c r="R526" s="3">
        <v>12.5</v>
      </c>
      <c r="S526" s="3" t="s">
        <v>173</v>
      </c>
      <c r="T526" s="2"/>
      <c r="U526" s="3" t="s">
        <v>173</v>
      </c>
      <c r="V526" s="2"/>
      <c r="W526" s="3" t="s">
        <v>173</v>
      </c>
      <c r="X526" s="2"/>
      <c r="Y526" s="3" t="s">
        <v>171</v>
      </c>
      <c r="Z526" s="3" t="s">
        <v>173</v>
      </c>
      <c r="AA526" s="3" t="s">
        <v>173</v>
      </c>
    </row>
    <row r="527" spans="1:28" ht="13.9" customHeight="1">
      <c r="A527" s="2" t="s">
        <v>1244</v>
      </c>
      <c r="B527" s="2" t="s">
        <v>1245</v>
      </c>
      <c r="C527" s="3" t="s">
        <v>171</v>
      </c>
      <c r="D527" s="3" t="s">
        <v>171</v>
      </c>
      <c r="E527" s="4" t="s">
        <v>178</v>
      </c>
      <c r="F527" s="4" t="s">
        <v>178</v>
      </c>
      <c r="G527" s="3" t="s">
        <v>173</v>
      </c>
      <c r="H527" s="17" t="str">
        <f t="shared" si="33"/>
        <v>NITI</v>
      </c>
      <c r="I527" s="2"/>
      <c r="J527" s="3" t="s">
        <v>173</v>
      </c>
      <c r="K527" s="21" t="str">
        <f t="shared" si="34"/>
        <v>NITI, NV</v>
      </c>
      <c r="L527" s="3" t="s">
        <v>173</v>
      </c>
      <c r="M527" s="20" t="str">
        <f t="shared" si="35"/>
        <v>NITI, NV</v>
      </c>
      <c r="N527" s="8" t="str">
        <f t="shared" si="32"/>
        <v>NITI, NV</v>
      </c>
      <c r="O527" s="2"/>
      <c r="P527" s="3">
        <v>5.13E-5</v>
      </c>
      <c r="Q527" s="3">
        <v>5.13E-5</v>
      </c>
      <c r="R527" s="3">
        <v>12.5</v>
      </c>
      <c r="S527" s="3" t="s">
        <v>173</v>
      </c>
      <c r="T527" s="2"/>
      <c r="U527" s="3" t="s">
        <v>173</v>
      </c>
      <c r="V527" s="2"/>
      <c r="W527" s="3" t="s">
        <v>173</v>
      </c>
      <c r="X527" s="2"/>
      <c r="Y527" s="3" t="s">
        <v>171</v>
      </c>
      <c r="Z527" s="3" t="s">
        <v>173</v>
      </c>
      <c r="AA527" s="3" t="s">
        <v>173</v>
      </c>
    </row>
    <row r="528" spans="1:28" ht="13.9" customHeight="1">
      <c r="A528" s="2" t="s">
        <v>1246</v>
      </c>
      <c r="B528" s="2" t="s">
        <v>232</v>
      </c>
      <c r="C528" s="3" t="s">
        <v>170</v>
      </c>
      <c r="D528" s="3" t="s">
        <v>170</v>
      </c>
      <c r="E528" s="3" t="s">
        <v>170</v>
      </c>
      <c r="F528" s="3" t="s">
        <v>170</v>
      </c>
      <c r="G528" s="3">
        <v>2.73</v>
      </c>
      <c r="H528" s="17">
        <f t="shared" si="33"/>
        <v>2.7</v>
      </c>
      <c r="I528" s="3" t="s">
        <v>181</v>
      </c>
      <c r="J528" s="3">
        <v>90.8</v>
      </c>
      <c r="K528" s="21">
        <f t="shared" si="34"/>
        <v>91</v>
      </c>
      <c r="L528" s="3">
        <v>5.3400000000000003E-2</v>
      </c>
      <c r="M528" s="20">
        <f t="shared" si="35"/>
        <v>5.2999999999999999E-2</v>
      </c>
      <c r="N528" s="8">
        <f t="shared" si="32"/>
        <v>1.9629629629629629E-2</v>
      </c>
      <c r="O528" s="3" t="s">
        <v>182</v>
      </c>
      <c r="P528" s="3">
        <v>30700000</v>
      </c>
      <c r="Q528" s="3">
        <v>11200000</v>
      </c>
      <c r="R528" s="3">
        <v>12.5</v>
      </c>
      <c r="S528" s="3">
        <v>0.8</v>
      </c>
      <c r="T528" s="3" t="s">
        <v>183</v>
      </c>
      <c r="U528" s="3">
        <v>4.5000000000000001E-6</v>
      </c>
      <c r="V528" s="3" t="s">
        <v>191</v>
      </c>
      <c r="W528" s="3">
        <v>0.1</v>
      </c>
      <c r="X528" s="3" t="s">
        <v>207</v>
      </c>
      <c r="Y528" s="3" t="s">
        <v>171</v>
      </c>
      <c r="Z528" s="3">
        <v>2.73</v>
      </c>
      <c r="AA528" s="3">
        <v>438</v>
      </c>
      <c r="AB528" s="261" t="s">
        <v>103</v>
      </c>
    </row>
    <row r="529" spans="1:28" ht="13.9" customHeight="1">
      <c r="A529" s="2" t="s">
        <v>1247</v>
      </c>
      <c r="B529" s="2" t="s">
        <v>1248</v>
      </c>
      <c r="C529" s="3" t="s">
        <v>170</v>
      </c>
      <c r="D529" s="3" t="s">
        <v>171</v>
      </c>
      <c r="E529" s="4" t="s">
        <v>172</v>
      </c>
      <c r="F529" s="4" t="s">
        <v>172</v>
      </c>
      <c r="G529" s="3" t="s">
        <v>173</v>
      </c>
      <c r="H529" s="17" t="str">
        <f t="shared" si="33"/>
        <v>NITI</v>
      </c>
      <c r="I529" s="2"/>
      <c r="J529" s="3" t="s">
        <v>173</v>
      </c>
      <c r="K529" s="21" t="str">
        <f t="shared" si="34"/>
        <v>NITI</v>
      </c>
      <c r="L529" s="3" t="s">
        <v>173</v>
      </c>
      <c r="M529" s="20" t="str">
        <f t="shared" si="35"/>
        <v>NITI</v>
      </c>
      <c r="N529" s="8" t="str">
        <f t="shared" si="32"/>
        <v>NITI</v>
      </c>
      <c r="O529" s="2"/>
      <c r="P529" s="3">
        <v>1240000</v>
      </c>
      <c r="Q529" s="3">
        <v>1240000</v>
      </c>
      <c r="R529" s="3">
        <v>12.5</v>
      </c>
      <c r="S529" s="3" t="s">
        <v>173</v>
      </c>
      <c r="T529" s="2"/>
      <c r="U529" s="3" t="s">
        <v>173</v>
      </c>
      <c r="V529" s="2"/>
      <c r="W529" s="3" t="s">
        <v>173</v>
      </c>
      <c r="X529" s="2"/>
      <c r="Y529" s="3" t="s">
        <v>171</v>
      </c>
      <c r="Z529" s="3" t="s">
        <v>173</v>
      </c>
      <c r="AA529" s="3" t="s">
        <v>173</v>
      </c>
      <c r="AB529" s="261" t="s">
        <v>103</v>
      </c>
    </row>
    <row r="530" spans="1:28" ht="13.9" customHeight="1">
      <c r="A530" s="2" t="s">
        <v>1249</v>
      </c>
      <c r="B530" s="2" t="s">
        <v>1250</v>
      </c>
      <c r="C530" s="3" t="s">
        <v>170</v>
      </c>
      <c r="D530" s="3" t="s">
        <v>170</v>
      </c>
      <c r="E530" s="3" t="s">
        <v>170</v>
      </c>
      <c r="F530" s="3" t="s">
        <v>170</v>
      </c>
      <c r="G530" s="3">
        <v>2.3999999999999998E-3</v>
      </c>
      <c r="H530" s="17">
        <f t="shared" si="33"/>
        <v>2.3999999999999998E-3</v>
      </c>
      <c r="I530" s="3" t="s">
        <v>181</v>
      </c>
      <c r="J530" s="3">
        <v>8.0199999999999994E-2</v>
      </c>
      <c r="K530" s="21">
        <f t="shared" si="34"/>
        <v>0.08</v>
      </c>
      <c r="L530" s="3">
        <v>7.2499999999999995E-2</v>
      </c>
      <c r="M530" s="20">
        <f t="shared" si="35"/>
        <v>7.2999999999999995E-2</v>
      </c>
      <c r="N530" s="8">
        <f t="shared" si="32"/>
        <v>30.416666666666668</v>
      </c>
      <c r="O530" s="3" t="s">
        <v>182</v>
      </c>
      <c r="P530" s="3">
        <v>23.5</v>
      </c>
      <c r="Q530" s="3">
        <v>2820</v>
      </c>
      <c r="R530" s="3">
        <v>12.5</v>
      </c>
      <c r="S530" s="3" t="s">
        <v>173</v>
      </c>
      <c r="T530" s="2"/>
      <c r="U530" s="3">
        <v>5.1000000000000004E-3</v>
      </c>
      <c r="V530" s="3" t="s">
        <v>199</v>
      </c>
      <c r="W530" s="3" t="s">
        <v>173</v>
      </c>
      <c r="X530" s="2"/>
      <c r="Y530" s="3" t="s">
        <v>171</v>
      </c>
      <c r="Z530" s="3">
        <v>2.3999999999999998E-3</v>
      </c>
      <c r="AA530" s="3" t="s">
        <v>173</v>
      </c>
    </row>
    <row r="531" spans="1:28" ht="13.9" customHeight="1">
      <c r="A531" s="2" t="s">
        <v>1251</v>
      </c>
      <c r="B531" s="2" t="s">
        <v>1252</v>
      </c>
      <c r="C531" s="3" t="s">
        <v>171</v>
      </c>
      <c r="D531" s="3" t="s">
        <v>171</v>
      </c>
      <c r="E531" s="4" t="s">
        <v>178</v>
      </c>
      <c r="F531" s="4" t="s">
        <v>178</v>
      </c>
      <c r="G531" s="3" t="s">
        <v>173</v>
      </c>
      <c r="H531" s="17" t="str">
        <f t="shared" si="33"/>
        <v>NITI</v>
      </c>
      <c r="I531" s="2"/>
      <c r="J531" s="3" t="s">
        <v>173</v>
      </c>
      <c r="K531" s="21" t="str">
        <f t="shared" si="34"/>
        <v>NITI, NV</v>
      </c>
      <c r="L531" s="3" t="s">
        <v>173</v>
      </c>
      <c r="M531" s="20" t="str">
        <f t="shared" si="35"/>
        <v>NITI, NV</v>
      </c>
      <c r="N531" s="8" t="str">
        <f t="shared" si="32"/>
        <v>NITI, NV</v>
      </c>
      <c r="O531" s="2"/>
      <c r="P531" s="3">
        <v>56400</v>
      </c>
      <c r="Q531" s="3">
        <v>163000</v>
      </c>
      <c r="R531" s="3">
        <v>12.5</v>
      </c>
      <c r="S531" s="3" t="s">
        <v>173</v>
      </c>
      <c r="T531" s="2"/>
      <c r="U531" s="3" t="s">
        <v>173</v>
      </c>
      <c r="V531" s="2"/>
      <c r="W531" s="3" t="s">
        <v>173</v>
      </c>
      <c r="X531" s="2"/>
      <c r="Y531" s="3" t="s">
        <v>171</v>
      </c>
      <c r="Z531" s="3" t="s">
        <v>173</v>
      </c>
      <c r="AA531" s="3" t="s">
        <v>173</v>
      </c>
    </row>
    <row r="532" spans="1:28" ht="13.9" customHeight="1">
      <c r="A532" s="2" t="s">
        <v>1253</v>
      </c>
      <c r="B532" s="2" t="s">
        <v>1254</v>
      </c>
      <c r="C532" s="3" t="s">
        <v>171</v>
      </c>
      <c r="D532" s="3" t="s">
        <v>170</v>
      </c>
      <c r="E532" s="4" t="s">
        <v>178</v>
      </c>
      <c r="F532" s="4" t="s">
        <v>178</v>
      </c>
      <c r="G532" s="3">
        <v>8.76</v>
      </c>
      <c r="H532" s="17">
        <f t="shared" si="33"/>
        <v>8.8000000000000007</v>
      </c>
      <c r="I532" s="2"/>
      <c r="J532" s="3" t="s">
        <v>173</v>
      </c>
      <c r="K532" s="21" t="str">
        <f t="shared" si="34"/>
        <v>NV</v>
      </c>
      <c r="L532" s="3" t="s">
        <v>173</v>
      </c>
      <c r="M532" s="20" t="str">
        <f t="shared" si="35"/>
        <v>NV</v>
      </c>
      <c r="N532" s="8" t="str">
        <f t="shared" si="32"/>
        <v>NV</v>
      </c>
      <c r="O532" s="2"/>
      <c r="P532" s="3">
        <v>0</v>
      </c>
      <c r="Q532" s="3" t="s">
        <v>173</v>
      </c>
      <c r="R532" s="3">
        <v>12.5</v>
      </c>
      <c r="S532" s="3" t="s">
        <v>173</v>
      </c>
      <c r="T532" s="2"/>
      <c r="U532" s="3" t="s">
        <v>173</v>
      </c>
      <c r="V532" s="2"/>
      <c r="W532" s="3">
        <v>2E-3</v>
      </c>
      <c r="X532" s="3" t="s">
        <v>269</v>
      </c>
      <c r="Y532" s="3" t="s">
        <v>171</v>
      </c>
      <c r="Z532" s="3" t="s">
        <v>173</v>
      </c>
      <c r="AA532" s="3">
        <v>8.76</v>
      </c>
    </row>
    <row r="533" spans="1:28" ht="13.9" customHeight="1">
      <c r="A533" s="2" t="s">
        <v>1255</v>
      </c>
      <c r="B533" s="2" t="s">
        <v>1256</v>
      </c>
      <c r="C533" s="3" t="s">
        <v>228</v>
      </c>
      <c r="D533" s="3" t="s">
        <v>171</v>
      </c>
      <c r="E533" s="4" t="s">
        <v>178</v>
      </c>
      <c r="F533" s="4" t="s">
        <v>178</v>
      </c>
      <c r="G533" s="3" t="s">
        <v>173</v>
      </c>
      <c r="H533" s="17" t="str">
        <f t="shared" si="33"/>
        <v>NITI</v>
      </c>
      <c r="I533" s="2"/>
      <c r="J533" s="3" t="s">
        <v>173</v>
      </c>
      <c r="K533" s="21" t="str">
        <f t="shared" si="34"/>
        <v>NITI, NV</v>
      </c>
      <c r="L533" s="3" t="s">
        <v>173</v>
      </c>
      <c r="M533" s="20" t="str">
        <f t="shared" si="35"/>
        <v>NITI, NV</v>
      </c>
      <c r="N533" s="8" t="str">
        <f t="shared" si="32"/>
        <v>NITI, NV</v>
      </c>
      <c r="O533" s="2"/>
      <c r="P533" s="3" t="s">
        <v>173</v>
      </c>
      <c r="Q533" s="3" t="s">
        <v>173</v>
      </c>
      <c r="R533" s="3">
        <v>12.5</v>
      </c>
      <c r="S533" s="3" t="s">
        <v>173</v>
      </c>
      <c r="T533" s="2"/>
      <c r="U533" s="3" t="s">
        <v>173</v>
      </c>
      <c r="V533" s="2"/>
      <c r="W533" s="3" t="s">
        <v>173</v>
      </c>
      <c r="X533" s="2"/>
      <c r="Y533" s="3" t="s">
        <v>171</v>
      </c>
      <c r="Z533" s="3" t="s">
        <v>173</v>
      </c>
      <c r="AA533" s="3" t="s">
        <v>173</v>
      </c>
    </row>
    <row r="534" spans="1:28" ht="13.9" customHeight="1">
      <c r="A534" s="2" t="s">
        <v>1257</v>
      </c>
      <c r="B534" s="2" t="s">
        <v>1258</v>
      </c>
      <c r="C534" s="3" t="s">
        <v>228</v>
      </c>
      <c r="D534" s="3" t="s">
        <v>171</v>
      </c>
      <c r="E534" s="4" t="s">
        <v>178</v>
      </c>
      <c r="F534" s="4" t="s">
        <v>178</v>
      </c>
      <c r="G534" s="3" t="s">
        <v>173</v>
      </c>
      <c r="H534" s="17" t="str">
        <f t="shared" si="33"/>
        <v>NITI</v>
      </c>
      <c r="I534" s="2"/>
      <c r="J534" s="3" t="s">
        <v>173</v>
      </c>
      <c r="K534" s="21" t="str">
        <f t="shared" si="34"/>
        <v>NITI, NV</v>
      </c>
      <c r="L534" s="3" t="s">
        <v>173</v>
      </c>
      <c r="M534" s="20" t="str">
        <f t="shared" si="35"/>
        <v>NITI, NV</v>
      </c>
      <c r="N534" s="8" t="str">
        <f t="shared" si="32"/>
        <v>NITI, NV</v>
      </c>
      <c r="O534" s="2"/>
      <c r="P534" s="3" t="s">
        <v>173</v>
      </c>
      <c r="Q534" s="3" t="s">
        <v>173</v>
      </c>
      <c r="R534" s="3">
        <v>12.5</v>
      </c>
      <c r="S534" s="3" t="s">
        <v>173</v>
      </c>
      <c r="T534" s="2"/>
      <c r="U534" s="3" t="s">
        <v>173</v>
      </c>
      <c r="V534" s="2"/>
      <c r="W534" s="3" t="s">
        <v>173</v>
      </c>
      <c r="X534" s="2"/>
      <c r="Y534" s="3" t="s">
        <v>171</v>
      </c>
      <c r="Z534" s="3" t="s">
        <v>173</v>
      </c>
      <c r="AA534" s="3" t="s">
        <v>173</v>
      </c>
    </row>
    <row r="535" spans="1:28" ht="13.9" customHeight="1">
      <c r="A535" s="2" t="s">
        <v>1259</v>
      </c>
      <c r="B535" s="2" t="s">
        <v>1260</v>
      </c>
      <c r="C535" s="3" t="s">
        <v>171</v>
      </c>
      <c r="D535" s="3" t="s">
        <v>171</v>
      </c>
      <c r="E535" s="4" t="s">
        <v>178</v>
      </c>
      <c r="F535" s="4" t="s">
        <v>178</v>
      </c>
      <c r="G535" s="3" t="s">
        <v>173</v>
      </c>
      <c r="H535" s="17" t="str">
        <f t="shared" si="33"/>
        <v>NITI</v>
      </c>
      <c r="I535" s="2"/>
      <c r="J535" s="3" t="s">
        <v>173</v>
      </c>
      <c r="K535" s="21" t="str">
        <f t="shared" si="34"/>
        <v>NITI, NV</v>
      </c>
      <c r="L535" s="3" t="s">
        <v>173</v>
      </c>
      <c r="M535" s="20" t="str">
        <f t="shared" si="35"/>
        <v>NITI, NV</v>
      </c>
      <c r="N535" s="8" t="str">
        <f t="shared" si="32"/>
        <v>NITI, NV</v>
      </c>
      <c r="O535" s="2"/>
      <c r="P535" s="3">
        <v>2610000</v>
      </c>
      <c r="Q535" s="3">
        <v>785000</v>
      </c>
      <c r="R535" s="3">
        <v>12.5</v>
      </c>
      <c r="S535" s="3">
        <v>1.2</v>
      </c>
      <c r="T535" s="3" t="s">
        <v>174</v>
      </c>
      <c r="U535" s="3" t="s">
        <v>173</v>
      </c>
      <c r="V535" s="2"/>
      <c r="W535" s="3" t="s">
        <v>173</v>
      </c>
      <c r="X535" s="2"/>
      <c r="Y535" s="3" t="s">
        <v>171</v>
      </c>
      <c r="Z535" s="3" t="s">
        <v>173</v>
      </c>
      <c r="AA535" s="3" t="s">
        <v>173</v>
      </c>
    </row>
    <row r="536" spans="1:28" ht="13.9" customHeight="1">
      <c r="A536" s="2" t="s">
        <v>1261</v>
      </c>
      <c r="B536" s="2" t="s">
        <v>1262</v>
      </c>
      <c r="C536" s="3" t="s">
        <v>228</v>
      </c>
      <c r="D536" s="3" t="s">
        <v>171</v>
      </c>
      <c r="E536" s="4" t="s">
        <v>178</v>
      </c>
      <c r="F536" s="4" t="s">
        <v>178</v>
      </c>
      <c r="G536" s="3" t="s">
        <v>173</v>
      </c>
      <c r="H536" s="17" t="str">
        <f t="shared" si="33"/>
        <v>NITI</v>
      </c>
      <c r="I536" s="2"/>
      <c r="J536" s="3" t="s">
        <v>173</v>
      </c>
      <c r="K536" s="21" t="str">
        <f t="shared" si="34"/>
        <v>NITI, NV</v>
      </c>
      <c r="L536" s="3" t="s">
        <v>173</v>
      </c>
      <c r="M536" s="20" t="str">
        <f t="shared" si="35"/>
        <v>NITI, NV</v>
      </c>
      <c r="N536" s="8" t="str">
        <f t="shared" si="32"/>
        <v>NITI, NV</v>
      </c>
      <c r="O536" s="2"/>
      <c r="P536" s="3" t="s">
        <v>173</v>
      </c>
      <c r="Q536" s="3" t="s">
        <v>173</v>
      </c>
      <c r="R536" s="3">
        <v>12.5</v>
      </c>
      <c r="S536" s="3" t="s">
        <v>173</v>
      </c>
      <c r="T536" s="2"/>
      <c r="U536" s="3" t="s">
        <v>173</v>
      </c>
      <c r="V536" s="2"/>
      <c r="W536" s="3" t="s">
        <v>173</v>
      </c>
      <c r="X536" s="2"/>
      <c r="Y536" s="3" t="s">
        <v>171</v>
      </c>
      <c r="Z536" s="3" t="s">
        <v>173</v>
      </c>
      <c r="AA536" s="3" t="s">
        <v>173</v>
      </c>
    </row>
    <row r="537" spans="1:28" ht="13.9" customHeight="1">
      <c r="A537" s="2" t="s">
        <v>1263</v>
      </c>
      <c r="B537" s="2" t="s">
        <v>1264</v>
      </c>
      <c r="C537" s="3" t="s">
        <v>228</v>
      </c>
      <c r="D537" s="3" t="s">
        <v>171</v>
      </c>
      <c r="E537" s="4" t="s">
        <v>178</v>
      </c>
      <c r="F537" s="4" t="s">
        <v>178</v>
      </c>
      <c r="G537" s="3" t="s">
        <v>173</v>
      </c>
      <c r="H537" s="17" t="str">
        <f t="shared" si="33"/>
        <v>NITI</v>
      </c>
      <c r="I537" s="2"/>
      <c r="J537" s="3" t="s">
        <v>173</v>
      </c>
      <c r="K537" s="21" t="str">
        <f t="shared" si="34"/>
        <v>NITI, NV</v>
      </c>
      <c r="L537" s="3" t="s">
        <v>173</v>
      </c>
      <c r="M537" s="20" t="str">
        <f t="shared" si="35"/>
        <v>NITI, NV</v>
      </c>
      <c r="N537" s="8" t="str">
        <f t="shared" si="32"/>
        <v>NITI, NV</v>
      </c>
      <c r="O537" s="2"/>
      <c r="P537" s="3" t="s">
        <v>173</v>
      </c>
      <c r="Q537" s="3" t="s">
        <v>173</v>
      </c>
      <c r="R537" s="3">
        <v>12.5</v>
      </c>
      <c r="S537" s="3" t="s">
        <v>173</v>
      </c>
      <c r="T537" s="2"/>
      <c r="U537" s="3" t="s">
        <v>173</v>
      </c>
      <c r="V537" s="2"/>
      <c r="W537" s="3" t="s">
        <v>173</v>
      </c>
      <c r="X537" s="2"/>
      <c r="Y537" s="3" t="s">
        <v>171</v>
      </c>
      <c r="Z537" s="3" t="s">
        <v>173</v>
      </c>
      <c r="AA537" s="3" t="s">
        <v>173</v>
      </c>
    </row>
    <row r="538" spans="1:28" ht="13.9" customHeight="1">
      <c r="A538" s="2" t="s">
        <v>1265</v>
      </c>
      <c r="B538" s="2" t="s">
        <v>1266</v>
      </c>
      <c r="C538" s="3" t="s">
        <v>171</v>
      </c>
      <c r="D538" s="3" t="s">
        <v>171</v>
      </c>
      <c r="E538" s="4" t="s">
        <v>178</v>
      </c>
      <c r="F538" s="4" t="s">
        <v>178</v>
      </c>
      <c r="G538" s="3" t="s">
        <v>173</v>
      </c>
      <c r="H538" s="17" t="str">
        <f t="shared" si="33"/>
        <v>NITI</v>
      </c>
      <c r="I538" s="2"/>
      <c r="J538" s="3" t="s">
        <v>173</v>
      </c>
      <c r="K538" s="21" t="str">
        <f t="shared" si="34"/>
        <v>NITI, NV</v>
      </c>
      <c r="L538" s="3" t="s">
        <v>173</v>
      </c>
      <c r="M538" s="20" t="str">
        <f t="shared" si="35"/>
        <v>NITI, NV</v>
      </c>
      <c r="N538" s="8" t="str">
        <f t="shared" si="32"/>
        <v>NITI, NV</v>
      </c>
      <c r="O538" s="2"/>
      <c r="P538" s="3">
        <v>23.6</v>
      </c>
      <c r="Q538" s="3">
        <v>24.8</v>
      </c>
      <c r="R538" s="3">
        <v>12.5</v>
      </c>
      <c r="S538" s="3" t="s">
        <v>173</v>
      </c>
      <c r="T538" s="2"/>
      <c r="U538" s="3" t="s">
        <v>173</v>
      </c>
      <c r="V538" s="2"/>
      <c r="W538" s="3" t="s">
        <v>173</v>
      </c>
      <c r="X538" s="2"/>
      <c r="Y538" s="3" t="s">
        <v>171</v>
      </c>
      <c r="Z538" s="3" t="s">
        <v>173</v>
      </c>
      <c r="AA538" s="3" t="s">
        <v>173</v>
      </c>
    </row>
    <row r="539" spans="1:28" ht="13.9" customHeight="1">
      <c r="A539" s="2" t="s">
        <v>1267</v>
      </c>
      <c r="B539" s="2" t="s">
        <v>1268</v>
      </c>
      <c r="C539" s="3" t="s">
        <v>171</v>
      </c>
      <c r="D539" s="3" t="s">
        <v>171</v>
      </c>
      <c r="E539" s="4" t="s">
        <v>178</v>
      </c>
      <c r="F539" s="4" t="s">
        <v>178</v>
      </c>
      <c r="G539" s="3" t="s">
        <v>173</v>
      </c>
      <c r="H539" s="17" t="str">
        <f t="shared" si="33"/>
        <v>NITI</v>
      </c>
      <c r="I539" s="2"/>
      <c r="J539" s="3" t="s">
        <v>173</v>
      </c>
      <c r="K539" s="21" t="str">
        <f t="shared" si="34"/>
        <v>NITI, NV</v>
      </c>
      <c r="L539" s="3" t="s">
        <v>173</v>
      </c>
      <c r="M539" s="20" t="str">
        <f t="shared" si="35"/>
        <v>NITI, NV</v>
      </c>
      <c r="N539" s="8" t="str">
        <f t="shared" si="32"/>
        <v>NITI, NV</v>
      </c>
      <c r="O539" s="2"/>
      <c r="P539" s="3">
        <v>8.8900000000000007E-2</v>
      </c>
      <c r="Q539" s="3">
        <v>1.52E-2</v>
      </c>
      <c r="R539" s="3">
        <v>12.5</v>
      </c>
      <c r="S539" s="3">
        <v>0.5</v>
      </c>
      <c r="T539" s="3" t="s">
        <v>174</v>
      </c>
      <c r="U539" s="3" t="s">
        <v>173</v>
      </c>
      <c r="V539" s="2"/>
      <c r="W539" s="3" t="s">
        <v>173</v>
      </c>
      <c r="X539" s="2"/>
      <c r="Y539" s="3" t="s">
        <v>171</v>
      </c>
      <c r="Z539" s="3" t="s">
        <v>173</v>
      </c>
      <c r="AA539" s="3" t="s">
        <v>173</v>
      </c>
    </row>
    <row r="540" spans="1:28" ht="13.9" customHeight="1">
      <c r="A540" s="2" t="s">
        <v>1269</v>
      </c>
      <c r="B540" s="2" t="s">
        <v>1270</v>
      </c>
      <c r="C540" s="3" t="s">
        <v>170</v>
      </c>
      <c r="D540" s="3" t="s">
        <v>171</v>
      </c>
      <c r="E540" s="4" t="s">
        <v>172</v>
      </c>
      <c r="F540" s="4" t="s">
        <v>172</v>
      </c>
      <c r="G540" s="3" t="s">
        <v>173</v>
      </c>
      <c r="H540" s="17" t="str">
        <f t="shared" si="33"/>
        <v>NITI</v>
      </c>
      <c r="I540" s="2"/>
      <c r="J540" s="3" t="s">
        <v>173</v>
      </c>
      <c r="K540" s="21" t="str">
        <f t="shared" si="34"/>
        <v>NITI</v>
      </c>
      <c r="L540" s="3" t="s">
        <v>173</v>
      </c>
      <c r="M540" s="20" t="str">
        <f t="shared" si="35"/>
        <v>NITI</v>
      </c>
      <c r="N540" s="8" t="str">
        <f t="shared" si="32"/>
        <v>NITI</v>
      </c>
      <c r="O540" s="2"/>
      <c r="P540" s="3">
        <v>4100</v>
      </c>
      <c r="Q540" s="3">
        <v>3990</v>
      </c>
      <c r="R540" s="3">
        <v>12.5</v>
      </c>
      <c r="S540" s="3" t="s">
        <v>173</v>
      </c>
      <c r="T540" s="2"/>
      <c r="U540" s="3" t="s">
        <v>173</v>
      </c>
      <c r="V540" s="2"/>
      <c r="W540" s="3" t="s">
        <v>173</v>
      </c>
      <c r="X540" s="2"/>
      <c r="Y540" s="3" t="s">
        <v>171</v>
      </c>
      <c r="Z540" s="3" t="s">
        <v>173</v>
      </c>
      <c r="AA540" s="3" t="s">
        <v>173</v>
      </c>
    </row>
    <row r="541" spans="1:28" ht="13.9" customHeight="1">
      <c r="A541" s="2" t="s">
        <v>1271</v>
      </c>
      <c r="B541" s="2" t="s">
        <v>1272</v>
      </c>
      <c r="C541" s="3" t="s">
        <v>170</v>
      </c>
      <c r="D541" s="3" t="s">
        <v>170</v>
      </c>
      <c r="E541" s="2"/>
      <c r="F541" s="3" t="s">
        <v>170</v>
      </c>
      <c r="G541" s="3">
        <v>438</v>
      </c>
      <c r="H541" s="17">
        <f t="shared" si="33"/>
        <v>440</v>
      </c>
      <c r="I541" s="3" t="s">
        <v>194</v>
      </c>
      <c r="J541" s="3" t="s">
        <v>173</v>
      </c>
      <c r="K541" s="21" t="str">
        <f t="shared" si="34"/>
        <v>NV</v>
      </c>
      <c r="L541" s="3">
        <v>24300</v>
      </c>
      <c r="M541" s="20">
        <f t="shared" si="35"/>
        <v>24000</v>
      </c>
      <c r="N541" s="8">
        <f t="shared" si="32"/>
        <v>54.545454545454547</v>
      </c>
      <c r="O541" s="3" t="s">
        <v>182</v>
      </c>
      <c r="P541" s="3" t="s">
        <v>173</v>
      </c>
      <c r="Q541" s="3">
        <v>558000</v>
      </c>
      <c r="R541" s="3">
        <v>12.5</v>
      </c>
      <c r="S541" s="3" t="s">
        <v>173</v>
      </c>
      <c r="T541" s="2"/>
      <c r="U541" s="3" t="s">
        <v>173</v>
      </c>
      <c r="V541" s="2"/>
      <c r="W541" s="3">
        <v>0.1</v>
      </c>
      <c r="X541" s="3" t="s">
        <v>207</v>
      </c>
      <c r="Y541" s="3" t="s">
        <v>171</v>
      </c>
      <c r="Z541" s="3" t="s">
        <v>173</v>
      </c>
      <c r="AA541" s="3">
        <v>438</v>
      </c>
      <c r="AB541" s="261" t="s">
        <v>103</v>
      </c>
    </row>
    <row r="542" spans="1:28" ht="13.9" customHeight="1">
      <c r="A542" s="2" t="s">
        <v>102</v>
      </c>
      <c r="B542" s="2" t="s">
        <v>1273</v>
      </c>
      <c r="C542" s="3" t="s">
        <v>170</v>
      </c>
      <c r="D542" s="3" t="s">
        <v>170</v>
      </c>
      <c r="E542" s="3" t="s">
        <v>170</v>
      </c>
      <c r="F542" s="3" t="s">
        <v>170</v>
      </c>
      <c r="G542" s="3">
        <v>0.36099999999999999</v>
      </c>
      <c r="H542" s="17">
        <f t="shared" si="33"/>
        <v>0.36</v>
      </c>
      <c r="I542" s="3" t="s">
        <v>181</v>
      </c>
      <c r="J542" s="3">
        <v>12</v>
      </c>
      <c r="K542" s="21">
        <f t="shared" si="34"/>
        <v>12</v>
      </c>
      <c r="L542" s="3">
        <v>49.5</v>
      </c>
      <c r="M542" s="20">
        <f t="shared" si="35"/>
        <v>50</v>
      </c>
      <c r="N542" s="8">
        <f t="shared" si="32"/>
        <v>138.88888888888889</v>
      </c>
      <c r="O542" s="3" t="s">
        <v>182</v>
      </c>
      <c r="P542" s="3">
        <v>586000</v>
      </c>
      <c r="Q542" s="3">
        <v>226000</v>
      </c>
      <c r="R542" s="3">
        <v>12.5</v>
      </c>
      <c r="S542" s="3">
        <v>0.9</v>
      </c>
      <c r="T542" s="3" t="s">
        <v>183</v>
      </c>
      <c r="U542" s="3">
        <v>3.4E-5</v>
      </c>
      <c r="V542" s="3" t="s">
        <v>199</v>
      </c>
      <c r="W542" s="3">
        <v>3.0000000000000001E-3</v>
      </c>
      <c r="X542" s="3" t="s">
        <v>184</v>
      </c>
      <c r="Y542" s="3" t="s">
        <v>171</v>
      </c>
      <c r="Z542" s="3">
        <v>0.36099999999999999</v>
      </c>
      <c r="AA542" s="3">
        <v>13.1</v>
      </c>
      <c r="AB542" s="261" t="s">
        <v>103</v>
      </c>
    </row>
    <row r="543" spans="1:28" ht="13.9" customHeight="1">
      <c r="A543" s="2" t="s">
        <v>1274</v>
      </c>
      <c r="B543" s="2" t="s">
        <v>1275</v>
      </c>
      <c r="C543" s="3" t="s">
        <v>171</v>
      </c>
      <c r="D543" s="3" t="s">
        <v>170</v>
      </c>
      <c r="E543" s="4" t="s">
        <v>178</v>
      </c>
      <c r="F543" s="4" t="s">
        <v>178</v>
      </c>
      <c r="G543" s="3" t="s">
        <v>173</v>
      </c>
      <c r="H543" s="17" t="str">
        <f t="shared" si="33"/>
        <v>NITI</v>
      </c>
      <c r="I543" s="2"/>
      <c r="J543" s="3" t="s">
        <v>173</v>
      </c>
      <c r="K543" s="21" t="str">
        <f t="shared" si="34"/>
        <v>NV</v>
      </c>
      <c r="L543" s="3" t="s">
        <v>173</v>
      </c>
      <c r="M543" s="20" t="str">
        <f t="shared" si="35"/>
        <v>NV</v>
      </c>
      <c r="N543" s="8" t="str">
        <f t="shared" si="32"/>
        <v>NV</v>
      </c>
      <c r="O543" s="2"/>
      <c r="P543" s="3">
        <v>1970</v>
      </c>
      <c r="Q543" s="3">
        <v>626</v>
      </c>
      <c r="R543" s="3">
        <v>12.5</v>
      </c>
      <c r="S543" s="3" t="s">
        <v>173</v>
      </c>
      <c r="T543" s="2"/>
      <c r="U543" s="3">
        <v>0</v>
      </c>
      <c r="V543" s="3" t="s">
        <v>199</v>
      </c>
      <c r="W543" s="3" t="s">
        <v>173</v>
      </c>
      <c r="X543" s="2"/>
      <c r="Y543" s="3" t="s">
        <v>171</v>
      </c>
      <c r="Z543" s="3" t="s">
        <v>173</v>
      </c>
      <c r="AA543" s="3" t="s">
        <v>173</v>
      </c>
    </row>
    <row r="544" spans="1:28" ht="13.9" customHeight="1">
      <c r="A544" s="2" t="s">
        <v>1276</v>
      </c>
      <c r="B544" s="2" t="s">
        <v>1277</v>
      </c>
      <c r="C544" s="3" t="s">
        <v>171</v>
      </c>
      <c r="D544" s="3" t="s">
        <v>171</v>
      </c>
      <c r="E544" s="4" t="s">
        <v>178</v>
      </c>
      <c r="F544" s="4" t="s">
        <v>178</v>
      </c>
      <c r="G544" s="3" t="s">
        <v>173</v>
      </c>
      <c r="H544" s="17" t="str">
        <f t="shared" si="33"/>
        <v>NITI</v>
      </c>
      <c r="I544" s="2"/>
      <c r="J544" s="3" t="s">
        <v>173</v>
      </c>
      <c r="K544" s="21" t="str">
        <f t="shared" si="34"/>
        <v>NITI, NV</v>
      </c>
      <c r="L544" s="3" t="s">
        <v>173</v>
      </c>
      <c r="M544" s="20" t="str">
        <f t="shared" si="35"/>
        <v>NITI, NV</v>
      </c>
      <c r="N544" s="8" t="str">
        <f t="shared" si="32"/>
        <v>NITI, NV</v>
      </c>
      <c r="O544" s="2"/>
      <c r="P544" s="3">
        <v>2.5099999999999998</v>
      </c>
      <c r="Q544" s="3">
        <v>2.5099999999999998</v>
      </c>
      <c r="R544" s="3">
        <v>12.5</v>
      </c>
      <c r="S544" s="3" t="s">
        <v>173</v>
      </c>
      <c r="T544" s="2"/>
      <c r="U544" s="3" t="s">
        <v>173</v>
      </c>
      <c r="V544" s="2"/>
      <c r="W544" s="3" t="s">
        <v>173</v>
      </c>
      <c r="X544" s="2"/>
      <c r="Y544" s="3" t="s">
        <v>171</v>
      </c>
      <c r="Z544" s="3" t="s">
        <v>173</v>
      </c>
      <c r="AA544" s="3" t="s">
        <v>173</v>
      </c>
    </row>
    <row r="545" spans="1:27" ht="13.9" customHeight="1">
      <c r="A545" s="2" t="s">
        <v>1278</v>
      </c>
      <c r="B545" s="2" t="s">
        <v>1279</v>
      </c>
      <c r="C545" s="3" t="s">
        <v>171</v>
      </c>
      <c r="D545" s="3" t="s">
        <v>170</v>
      </c>
      <c r="E545" s="4" t="s">
        <v>178</v>
      </c>
      <c r="F545" s="4" t="s">
        <v>178</v>
      </c>
      <c r="G545" s="3">
        <v>4.7199999999999999E-2</v>
      </c>
      <c r="H545" s="17">
        <f t="shared" si="33"/>
        <v>4.7E-2</v>
      </c>
      <c r="I545" s="2"/>
      <c r="J545" s="3" t="s">
        <v>173</v>
      </c>
      <c r="K545" s="21" t="str">
        <f t="shared" si="34"/>
        <v>NV</v>
      </c>
      <c r="L545" s="3" t="s">
        <v>173</v>
      </c>
      <c r="M545" s="20" t="str">
        <f t="shared" si="35"/>
        <v>NV</v>
      </c>
      <c r="N545" s="8" t="str">
        <f t="shared" si="32"/>
        <v>NV</v>
      </c>
      <c r="O545" s="2"/>
      <c r="P545" s="3">
        <v>170</v>
      </c>
      <c r="Q545" s="3" t="s">
        <v>173</v>
      </c>
      <c r="R545" s="3">
        <v>12.5</v>
      </c>
      <c r="S545" s="3" t="s">
        <v>173</v>
      </c>
      <c r="T545" s="2"/>
      <c r="U545" s="3">
        <v>2.5999999999999998E-4</v>
      </c>
      <c r="V545" s="3" t="s">
        <v>199</v>
      </c>
      <c r="W545" s="3">
        <v>1.4E-5</v>
      </c>
      <c r="X545" s="3" t="s">
        <v>199</v>
      </c>
      <c r="Y545" s="3" t="s">
        <v>171</v>
      </c>
      <c r="Z545" s="3">
        <v>4.7199999999999999E-2</v>
      </c>
      <c r="AA545" s="3">
        <v>6.13E-2</v>
      </c>
    </row>
    <row r="546" spans="1:27" ht="13.9" customHeight="1">
      <c r="A546" s="2" t="s">
        <v>1280</v>
      </c>
      <c r="B546" s="2" t="s">
        <v>1281</v>
      </c>
      <c r="C546" s="3" t="s">
        <v>171</v>
      </c>
      <c r="D546" s="3" t="s">
        <v>170</v>
      </c>
      <c r="E546" s="4" t="s">
        <v>178</v>
      </c>
      <c r="F546" s="4" t="s">
        <v>178</v>
      </c>
      <c r="G546" s="3">
        <v>4.7199999999999999E-2</v>
      </c>
      <c r="H546" s="17">
        <f t="shared" si="33"/>
        <v>4.7E-2</v>
      </c>
      <c r="I546" s="2"/>
      <c r="J546" s="3" t="s">
        <v>173</v>
      </c>
      <c r="K546" s="21" t="str">
        <f t="shared" si="34"/>
        <v>NV</v>
      </c>
      <c r="L546" s="3" t="s">
        <v>173</v>
      </c>
      <c r="M546" s="20" t="str">
        <f t="shared" si="35"/>
        <v>NV</v>
      </c>
      <c r="N546" s="8" t="str">
        <f t="shared" si="32"/>
        <v>NV</v>
      </c>
      <c r="O546" s="2"/>
      <c r="P546" s="3">
        <v>22.7</v>
      </c>
      <c r="Q546" s="3" t="s">
        <v>173</v>
      </c>
      <c r="R546" s="3">
        <v>12.5</v>
      </c>
      <c r="S546" s="3" t="s">
        <v>173</v>
      </c>
      <c r="T546" s="2"/>
      <c r="U546" s="3">
        <v>2.5999999999999998E-4</v>
      </c>
      <c r="V546" s="3" t="s">
        <v>199</v>
      </c>
      <c r="W546" s="3">
        <v>1.4E-5</v>
      </c>
      <c r="X546" s="3" t="s">
        <v>199</v>
      </c>
      <c r="Y546" s="3" t="s">
        <v>171</v>
      </c>
      <c r="Z546" s="3">
        <v>4.7199999999999999E-2</v>
      </c>
      <c r="AA546" s="3">
        <v>6.13E-2</v>
      </c>
    </row>
    <row r="547" spans="1:27" ht="13.9" customHeight="1">
      <c r="A547" s="2" t="s">
        <v>1282</v>
      </c>
      <c r="B547" s="2" t="s">
        <v>1283</v>
      </c>
      <c r="C547" s="3" t="s">
        <v>170</v>
      </c>
      <c r="D547" s="3" t="s">
        <v>170</v>
      </c>
      <c r="E547" s="3" t="s">
        <v>170</v>
      </c>
      <c r="F547" s="3" t="s">
        <v>170</v>
      </c>
      <c r="G547" s="3">
        <v>4.7199999999999999E-2</v>
      </c>
      <c r="H547" s="17">
        <f t="shared" si="33"/>
        <v>4.7E-2</v>
      </c>
      <c r="I547" s="3" t="s">
        <v>181</v>
      </c>
      <c r="J547" s="3">
        <v>1.57</v>
      </c>
      <c r="K547" s="21">
        <f t="shared" si="34"/>
        <v>1.6</v>
      </c>
      <c r="L547" s="3">
        <v>3.7599999999999999E-3</v>
      </c>
      <c r="M547" s="20">
        <f t="shared" si="35"/>
        <v>3.8E-3</v>
      </c>
      <c r="N547" s="8">
        <f t="shared" si="32"/>
        <v>8.085106382978724E-2</v>
      </c>
      <c r="O547" s="3" t="s">
        <v>182</v>
      </c>
      <c r="P547" s="3">
        <v>2890000000</v>
      </c>
      <c r="Q547" s="3">
        <v>2260000000</v>
      </c>
      <c r="R547" s="3">
        <v>12.5</v>
      </c>
      <c r="S547" s="3">
        <v>2</v>
      </c>
      <c r="T547" s="3" t="s">
        <v>710</v>
      </c>
      <c r="U547" s="3">
        <v>2.5999999999999998E-4</v>
      </c>
      <c r="V547" s="3" t="s">
        <v>199</v>
      </c>
      <c r="W547" s="3">
        <v>1.4E-5</v>
      </c>
      <c r="X547" s="3" t="s">
        <v>199</v>
      </c>
      <c r="Y547" s="3" t="s">
        <v>171</v>
      </c>
      <c r="Z547" s="3">
        <v>4.7199999999999999E-2</v>
      </c>
      <c r="AA547" s="3">
        <v>6.13E-2</v>
      </c>
    </row>
    <row r="548" spans="1:27" ht="13.9" customHeight="1">
      <c r="A548" s="2" t="s">
        <v>1284</v>
      </c>
      <c r="B548" s="2" t="s">
        <v>1285</v>
      </c>
      <c r="C548" s="3" t="s">
        <v>228</v>
      </c>
      <c r="D548" s="3" t="s">
        <v>170</v>
      </c>
      <c r="E548" s="4" t="s">
        <v>178</v>
      </c>
      <c r="F548" s="4" t="s">
        <v>178</v>
      </c>
      <c r="G548" s="3">
        <v>4.7199999999999999E-2</v>
      </c>
      <c r="H548" s="17">
        <f t="shared" si="33"/>
        <v>4.7E-2</v>
      </c>
      <c r="I548" s="2"/>
      <c r="J548" s="3" t="s">
        <v>173</v>
      </c>
      <c r="K548" s="21" t="str">
        <f t="shared" si="34"/>
        <v>NV</v>
      </c>
      <c r="L548" s="3" t="s">
        <v>173</v>
      </c>
      <c r="M548" s="20" t="str">
        <f t="shared" si="35"/>
        <v>NV</v>
      </c>
      <c r="N548" s="8" t="str">
        <f t="shared" si="32"/>
        <v>NV</v>
      </c>
      <c r="O548" s="2"/>
      <c r="P548" s="3" t="s">
        <v>173</v>
      </c>
      <c r="Q548" s="3" t="s">
        <v>173</v>
      </c>
      <c r="R548" s="3">
        <v>12.5</v>
      </c>
      <c r="S548" s="3" t="s">
        <v>173</v>
      </c>
      <c r="T548" s="2"/>
      <c r="U548" s="3">
        <v>2.5999999999999998E-4</v>
      </c>
      <c r="V548" s="3" t="s">
        <v>199</v>
      </c>
      <c r="W548" s="3">
        <v>1.4E-5</v>
      </c>
      <c r="X548" s="3" t="s">
        <v>199</v>
      </c>
      <c r="Y548" s="3" t="s">
        <v>171</v>
      </c>
      <c r="Z548" s="3">
        <v>4.7199999999999999E-2</v>
      </c>
      <c r="AA548" s="3">
        <v>6.13E-2</v>
      </c>
    </row>
    <row r="549" spans="1:27" ht="13.9" customHeight="1">
      <c r="A549" s="2" t="s">
        <v>1286</v>
      </c>
      <c r="B549" s="2" t="s">
        <v>1287</v>
      </c>
      <c r="C549" s="3" t="s">
        <v>228</v>
      </c>
      <c r="D549" s="3" t="s">
        <v>170</v>
      </c>
      <c r="E549" s="4" t="s">
        <v>178</v>
      </c>
      <c r="F549" s="4" t="s">
        <v>178</v>
      </c>
      <c r="G549" s="3">
        <v>4.7199999999999999E-2</v>
      </c>
      <c r="H549" s="17">
        <f t="shared" si="33"/>
        <v>4.7E-2</v>
      </c>
      <c r="I549" s="2"/>
      <c r="J549" s="3" t="s">
        <v>173</v>
      </c>
      <c r="K549" s="21" t="str">
        <f t="shared" si="34"/>
        <v>NV</v>
      </c>
      <c r="L549" s="3" t="s">
        <v>173</v>
      </c>
      <c r="M549" s="20" t="str">
        <f t="shared" si="35"/>
        <v>NV</v>
      </c>
      <c r="N549" s="8" t="str">
        <f t="shared" si="32"/>
        <v>NV</v>
      </c>
      <c r="O549" s="2"/>
      <c r="P549" s="3" t="s">
        <v>173</v>
      </c>
      <c r="Q549" s="3" t="s">
        <v>173</v>
      </c>
      <c r="R549" s="3">
        <v>12.5</v>
      </c>
      <c r="S549" s="3" t="s">
        <v>173</v>
      </c>
      <c r="T549" s="2"/>
      <c r="U549" s="3">
        <v>2.5999999999999998E-4</v>
      </c>
      <c r="V549" s="3" t="s">
        <v>199</v>
      </c>
      <c r="W549" s="3">
        <v>2.0000000000000002E-5</v>
      </c>
      <c r="X549" s="3" t="s">
        <v>199</v>
      </c>
      <c r="Y549" s="3" t="s">
        <v>171</v>
      </c>
      <c r="Z549" s="3">
        <v>4.7199999999999999E-2</v>
      </c>
      <c r="AA549" s="3">
        <v>8.7599999999999997E-2</v>
      </c>
    </row>
    <row r="550" spans="1:27" ht="13.9" customHeight="1">
      <c r="A550" s="2" t="s">
        <v>1288</v>
      </c>
      <c r="B550" s="2" t="s">
        <v>232</v>
      </c>
      <c r="C550" s="3" t="s">
        <v>228</v>
      </c>
      <c r="D550" s="3" t="s">
        <v>170</v>
      </c>
      <c r="E550" s="4" t="s">
        <v>178</v>
      </c>
      <c r="F550" s="4" t="s">
        <v>178</v>
      </c>
      <c r="G550" s="3">
        <v>5.11E-2</v>
      </c>
      <c r="H550" s="17">
        <f t="shared" si="33"/>
        <v>5.0999999999999997E-2</v>
      </c>
      <c r="I550" s="2"/>
      <c r="J550" s="3" t="s">
        <v>173</v>
      </c>
      <c r="K550" s="21" t="str">
        <f t="shared" si="34"/>
        <v>NV</v>
      </c>
      <c r="L550" s="3" t="s">
        <v>173</v>
      </c>
      <c r="M550" s="20" t="str">
        <f t="shared" si="35"/>
        <v>NV</v>
      </c>
      <c r="N550" s="8" t="str">
        <f t="shared" si="32"/>
        <v>NV</v>
      </c>
      <c r="O550" s="2"/>
      <c r="P550" s="3" t="s">
        <v>173</v>
      </c>
      <c r="Q550" s="3" t="s">
        <v>173</v>
      </c>
      <c r="R550" s="3">
        <v>12.5</v>
      </c>
      <c r="S550" s="3" t="s">
        <v>173</v>
      </c>
      <c r="T550" s="2"/>
      <c r="U550" s="3">
        <v>2.4000000000000001E-4</v>
      </c>
      <c r="V550" s="3" t="s">
        <v>184</v>
      </c>
      <c r="W550" s="3">
        <v>1.4E-5</v>
      </c>
      <c r="X550" s="3" t="s">
        <v>199</v>
      </c>
      <c r="Y550" s="3" t="s">
        <v>171</v>
      </c>
      <c r="Z550" s="3">
        <v>5.11E-2</v>
      </c>
      <c r="AA550" s="3">
        <v>6.13E-2</v>
      </c>
    </row>
    <row r="551" spans="1:27" ht="13.9" customHeight="1">
      <c r="A551" s="2" t="s">
        <v>1289</v>
      </c>
      <c r="B551" s="2" t="s">
        <v>1290</v>
      </c>
      <c r="C551" s="3" t="s">
        <v>171</v>
      </c>
      <c r="D551" s="3" t="s">
        <v>170</v>
      </c>
      <c r="E551" s="4" t="s">
        <v>178</v>
      </c>
      <c r="F551" s="4" t="s">
        <v>178</v>
      </c>
      <c r="G551" s="3">
        <v>4.7199999999999999E-2</v>
      </c>
      <c r="H551" s="17">
        <f t="shared" si="33"/>
        <v>4.7E-2</v>
      </c>
      <c r="I551" s="2"/>
      <c r="J551" s="3" t="s">
        <v>173</v>
      </c>
      <c r="K551" s="21" t="str">
        <f t="shared" si="34"/>
        <v>NV</v>
      </c>
      <c r="L551" s="3" t="s">
        <v>173</v>
      </c>
      <c r="M551" s="20" t="str">
        <f t="shared" si="35"/>
        <v>NV</v>
      </c>
      <c r="N551" s="8" t="str">
        <f t="shared" si="32"/>
        <v>NV</v>
      </c>
      <c r="O551" s="2"/>
      <c r="P551" s="3">
        <v>0</v>
      </c>
      <c r="Q551" s="3" t="s">
        <v>173</v>
      </c>
      <c r="R551" s="3">
        <v>12.5</v>
      </c>
      <c r="S551" s="3" t="s">
        <v>173</v>
      </c>
      <c r="T551" s="2"/>
      <c r="U551" s="3">
        <v>2.5999999999999998E-4</v>
      </c>
      <c r="V551" s="3" t="s">
        <v>199</v>
      </c>
      <c r="W551" s="3">
        <v>1.4E-5</v>
      </c>
      <c r="X551" s="3" t="s">
        <v>199</v>
      </c>
      <c r="Y551" s="3" t="s">
        <v>171</v>
      </c>
      <c r="Z551" s="3">
        <v>4.7199999999999999E-2</v>
      </c>
      <c r="AA551" s="3">
        <v>6.13E-2</v>
      </c>
    </row>
    <row r="552" spans="1:27" ht="13.9" customHeight="1">
      <c r="A552" s="2" t="s">
        <v>1291</v>
      </c>
      <c r="B552" s="2" t="s">
        <v>1292</v>
      </c>
      <c r="C552" s="3" t="s">
        <v>228</v>
      </c>
      <c r="D552" s="3" t="s">
        <v>170</v>
      </c>
      <c r="E552" s="4" t="s">
        <v>178</v>
      </c>
      <c r="F552" s="4" t="s">
        <v>178</v>
      </c>
      <c r="G552" s="3">
        <v>2.5600000000000001E-2</v>
      </c>
      <c r="H552" s="17">
        <f t="shared" si="33"/>
        <v>2.5999999999999999E-2</v>
      </c>
      <c r="I552" s="2"/>
      <c r="J552" s="3" t="s">
        <v>173</v>
      </c>
      <c r="K552" s="21" t="str">
        <f t="shared" si="34"/>
        <v>NV</v>
      </c>
      <c r="L552" s="3" t="s">
        <v>173</v>
      </c>
      <c r="M552" s="20" t="str">
        <f t="shared" si="35"/>
        <v>NV</v>
      </c>
      <c r="N552" s="8" t="str">
        <f t="shared" si="32"/>
        <v>NV</v>
      </c>
      <c r="O552" s="2"/>
      <c r="P552" s="3" t="s">
        <v>173</v>
      </c>
      <c r="Q552" s="3" t="s">
        <v>173</v>
      </c>
      <c r="R552" s="3">
        <v>12.5</v>
      </c>
      <c r="S552" s="3" t="s">
        <v>173</v>
      </c>
      <c r="T552" s="2"/>
      <c r="U552" s="3">
        <v>4.8000000000000001E-4</v>
      </c>
      <c r="V552" s="3" t="s">
        <v>184</v>
      </c>
      <c r="W552" s="3">
        <v>1.4E-5</v>
      </c>
      <c r="X552" s="3" t="s">
        <v>199</v>
      </c>
      <c r="Y552" s="3" t="s">
        <v>171</v>
      </c>
      <c r="Z552" s="3">
        <v>2.5600000000000001E-2</v>
      </c>
      <c r="AA552" s="3">
        <v>6.13E-2</v>
      </c>
    </row>
    <row r="553" spans="1:27" ht="13.9" customHeight="1">
      <c r="A553" s="2" t="s">
        <v>1293</v>
      </c>
      <c r="B553" s="2" t="s">
        <v>1294</v>
      </c>
      <c r="C553" s="3" t="s">
        <v>228</v>
      </c>
      <c r="D553" s="3" t="s">
        <v>170</v>
      </c>
      <c r="E553" s="4" t="s">
        <v>178</v>
      </c>
      <c r="F553" s="4" t="s">
        <v>178</v>
      </c>
      <c r="G553" s="3">
        <v>4.7199999999999999E-2</v>
      </c>
      <c r="H553" s="17">
        <f t="shared" si="33"/>
        <v>4.7E-2</v>
      </c>
      <c r="I553" s="2"/>
      <c r="J553" s="3" t="s">
        <v>173</v>
      </c>
      <c r="K553" s="21" t="str">
        <f t="shared" si="34"/>
        <v>NV</v>
      </c>
      <c r="L553" s="3" t="s">
        <v>173</v>
      </c>
      <c r="M553" s="20" t="str">
        <f t="shared" si="35"/>
        <v>NV</v>
      </c>
      <c r="N553" s="8" t="str">
        <f t="shared" si="32"/>
        <v>NV</v>
      </c>
      <c r="O553" s="2"/>
      <c r="P553" s="3" t="s">
        <v>173</v>
      </c>
      <c r="Q553" s="3" t="s">
        <v>173</v>
      </c>
      <c r="R553" s="3">
        <v>12.5</v>
      </c>
      <c r="S553" s="3" t="s">
        <v>173</v>
      </c>
      <c r="T553" s="2"/>
      <c r="U553" s="3">
        <v>2.5999999999999998E-4</v>
      </c>
      <c r="V553" s="3" t="s">
        <v>199</v>
      </c>
      <c r="W553" s="3">
        <v>1.4E-5</v>
      </c>
      <c r="X553" s="3" t="s">
        <v>199</v>
      </c>
      <c r="Y553" s="3" t="s">
        <v>171</v>
      </c>
      <c r="Z553" s="3">
        <v>4.7199999999999999E-2</v>
      </c>
      <c r="AA553" s="3">
        <v>6.13E-2</v>
      </c>
    </row>
    <row r="554" spans="1:27" ht="13.9" customHeight="1">
      <c r="A554" s="2" t="s">
        <v>1295</v>
      </c>
      <c r="B554" s="2" t="s">
        <v>1296</v>
      </c>
      <c r="C554" s="3" t="s">
        <v>228</v>
      </c>
      <c r="D554" s="3" t="s">
        <v>171</v>
      </c>
      <c r="E554" s="4" t="s">
        <v>178</v>
      </c>
      <c r="F554" s="4" t="s">
        <v>178</v>
      </c>
      <c r="G554" s="3" t="s">
        <v>173</v>
      </c>
      <c r="H554" s="17" t="str">
        <f t="shared" si="33"/>
        <v>NITI</v>
      </c>
      <c r="I554" s="2"/>
      <c r="J554" s="3" t="s">
        <v>173</v>
      </c>
      <c r="K554" s="21" t="str">
        <f t="shared" si="34"/>
        <v>NITI, NV</v>
      </c>
      <c r="L554" s="3" t="s">
        <v>173</v>
      </c>
      <c r="M554" s="20" t="str">
        <f t="shared" si="35"/>
        <v>NITI, NV</v>
      </c>
      <c r="N554" s="8" t="str">
        <f t="shared" si="32"/>
        <v>NITI, NV</v>
      </c>
      <c r="O554" s="2"/>
      <c r="P554" s="3" t="s">
        <v>173</v>
      </c>
      <c r="Q554" s="3" t="s">
        <v>173</v>
      </c>
      <c r="R554" s="3">
        <v>12.5</v>
      </c>
      <c r="S554" s="3" t="s">
        <v>173</v>
      </c>
      <c r="T554" s="2"/>
      <c r="U554" s="3" t="s">
        <v>173</v>
      </c>
      <c r="V554" s="2"/>
      <c r="W554" s="3" t="s">
        <v>173</v>
      </c>
      <c r="X554" s="2"/>
      <c r="Y554" s="3" t="s">
        <v>171</v>
      </c>
      <c r="Z554" s="3" t="s">
        <v>173</v>
      </c>
      <c r="AA554" s="3" t="s">
        <v>173</v>
      </c>
    </row>
    <row r="555" spans="1:27" ht="13.9" customHeight="1">
      <c r="A555" s="2" t="s">
        <v>1297</v>
      </c>
      <c r="B555" s="2" t="s">
        <v>1298</v>
      </c>
      <c r="C555" s="3" t="s">
        <v>228</v>
      </c>
      <c r="D555" s="3" t="s">
        <v>171</v>
      </c>
      <c r="E555" s="4" t="s">
        <v>178</v>
      </c>
      <c r="F555" s="4" t="s">
        <v>178</v>
      </c>
      <c r="G555" s="3" t="s">
        <v>173</v>
      </c>
      <c r="H555" s="17" t="str">
        <f t="shared" si="33"/>
        <v>NITI</v>
      </c>
      <c r="I555" s="2"/>
      <c r="J555" s="3" t="s">
        <v>173</v>
      </c>
      <c r="K555" s="21" t="str">
        <f t="shared" si="34"/>
        <v>NITI, NV</v>
      </c>
      <c r="L555" s="3" t="s">
        <v>173</v>
      </c>
      <c r="M555" s="20" t="str">
        <f t="shared" si="35"/>
        <v>NITI, NV</v>
      </c>
      <c r="N555" s="8" t="str">
        <f t="shared" si="32"/>
        <v>NITI, NV</v>
      </c>
      <c r="O555" s="2"/>
      <c r="P555" s="3" t="s">
        <v>173</v>
      </c>
      <c r="Q555" s="3" t="s">
        <v>173</v>
      </c>
      <c r="R555" s="3">
        <v>12.5</v>
      </c>
      <c r="S555" s="3" t="s">
        <v>173</v>
      </c>
      <c r="T555" s="2"/>
      <c r="U555" s="3" t="s">
        <v>173</v>
      </c>
      <c r="V555" s="2"/>
      <c r="W555" s="3" t="s">
        <v>173</v>
      </c>
      <c r="X555" s="2"/>
      <c r="Y555" s="3" t="s">
        <v>171</v>
      </c>
      <c r="Z555" s="3" t="s">
        <v>173</v>
      </c>
      <c r="AA555" s="3" t="s">
        <v>173</v>
      </c>
    </row>
    <row r="556" spans="1:27" ht="13.9" customHeight="1">
      <c r="A556" s="2" t="s">
        <v>1299</v>
      </c>
      <c r="B556" s="2" t="s">
        <v>1300</v>
      </c>
      <c r="C556" s="3" t="s">
        <v>171</v>
      </c>
      <c r="D556" s="3" t="s">
        <v>170</v>
      </c>
      <c r="E556" s="4" t="s">
        <v>178</v>
      </c>
      <c r="F556" s="4" t="s">
        <v>178</v>
      </c>
      <c r="G556" s="3">
        <v>0.219</v>
      </c>
      <c r="H556" s="17">
        <f t="shared" si="33"/>
        <v>0.22</v>
      </c>
      <c r="I556" s="2"/>
      <c r="J556" s="3" t="s">
        <v>173</v>
      </c>
      <c r="K556" s="21" t="str">
        <f t="shared" si="34"/>
        <v>NV</v>
      </c>
      <c r="L556" s="3" t="s">
        <v>173</v>
      </c>
      <c r="M556" s="20" t="str">
        <f t="shared" si="35"/>
        <v>NV</v>
      </c>
      <c r="N556" s="8" t="str">
        <f t="shared" si="32"/>
        <v>NV</v>
      </c>
      <c r="O556" s="2"/>
      <c r="P556" s="3">
        <v>20600</v>
      </c>
      <c r="Q556" s="3">
        <v>846</v>
      </c>
      <c r="R556" s="3">
        <v>12.5</v>
      </c>
      <c r="S556" s="3">
        <v>1.5</v>
      </c>
      <c r="T556" s="3" t="s">
        <v>174</v>
      </c>
      <c r="U556" s="3" t="s">
        <v>173</v>
      </c>
      <c r="V556" s="2"/>
      <c r="W556" s="3">
        <v>5.0000000000000002E-5</v>
      </c>
      <c r="X556" s="3" t="s">
        <v>191</v>
      </c>
      <c r="Y556" s="3" t="s">
        <v>171</v>
      </c>
      <c r="Z556" s="3" t="s">
        <v>173</v>
      </c>
      <c r="AA556" s="3">
        <v>0.219</v>
      </c>
    </row>
    <row r="557" spans="1:27" ht="13.9" customHeight="1">
      <c r="A557" s="2" t="s">
        <v>1301</v>
      </c>
      <c r="B557" s="2" t="s">
        <v>1302</v>
      </c>
      <c r="C557" s="3" t="s">
        <v>171</v>
      </c>
      <c r="D557" s="3" t="s">
        <v>170</v>
      </c>
      <c r="E557" s="4" t="s">
        <v>178</v>
      </c>
      <c r="F557" s="4" t="s">
        <v>178</v>
      </c>
      <c r="G557" s="3">
        <v>26.3</v>
      </c>
      <c r="H557" s="17">
        <f t="shared" si="33"/>
        <v>26</v>
      </c>
      <c r="I557" s="2"/>
      <c r="J557" s="3" t="s">
        <v>173</v>
      </c>
      <c r="K557" s="21" t="str">
        <f t="shared" si="34"/>
        <v>NV</v>
      </c>
      <c r="L557" s="3" t="s">
        <v>173</v>
      </c>
      <c r="M557" s="20" t="str">
        <f t="shared" si="35"/>
        <v>NV</v>
      </c>
      <c r="N557" s="8" t="str">
        <f t="shared" si="32"/>
        <v>NV</v>
      </c>
      <c r="O557" s="2"/>
      <c r="P557" s="3">
        <v>23.8</v>
      </c>
      <c r="Q557" s="3">
        <v>7.34</v>
      </c>
      <c r="R557" s="3">
        <v>12.5</v>
      </c>
      <c r="S557" s="3">
        <v>1.5</v>
      </c>
      <c r="T557" s="3" t="s">
        <v>174</v>
      </c>
      <c r="U557" s="3" t="s">
        <v>173</v>
      </c>
      <c r="V557" s="2"/>
      <c r="W557" s="3">
        <v>6.0000000000000001E-3</v>
      </c>
      <c r="X557" s="3" t="s">
        <v>207</v>
      </c>
      <c r="Y557" s="3" t="s">
        <v>171</v>
      </c>
      <c r="Z557" s="3" t="s">
        <v>173</v>
      </c>
      <c r="AA557" s="3">
        <v>26.3</v>
      </c>
    </row>
    <row r="558" spans="1:27" ht="13.9" customHeight="1">
      <c r="A558" s="2" t="s">
        <v>1303</v>
      </c>
      <c r="B558" s="2" t="s">
        <v>1304</v>
      </c>
      <c r="C558" s="3" t="s">
        <v>170</v>
      </c>
      <c r="D558" s="3" t="s">
        <v>170</v>
      </c>
      <c r="E558" s="3" t="s">
        <v>170</v>
      </c>
      <c r="F558" s="3" t="s">
        <v>170</v>
      </c>
      <c r="G558" s="3">
        <v>0.307</v>
      </c>
      <c r="H558" s="17">
        <f t="shared" si="33"/>
        <v>0.31</v>
      </c>
      <c r="I558" s="3" t="s">
        <v>181</v>
      </c>
      <c r="J558" s="3">
        <v>10.199999999999999</v>
      </c>
      <c r="K558" s="21">
        <f t="shared" si="34"/>
        <v>10</v>
      </c>
      <c r="L558" s="3">
        <v>802</v>
      </c>
      <c r="M558" s="20">
        <f t="shared" si="35"/>
        <v>800</v>
      </c>
      <c r="N558" s="8">
        <f t="shared" si="32"/>
        <v>2580.6451612903224</v>
      </c>
      <c r="O558" s="3" t="s">
        <v>182</v>
      </c>
      <c r="P558" s="3">
        <v>1620000</v>
      </c>
      <c r="Q558" s="3">
        <v>799000</v>
      </c>
      <c r="R558" s="3">
        <v>12.5</v>
      </c>
      <c r="S558" s="3">
        <v>1.8</v>
      </c>
      <c r="T558" s="3" t="s">
        <v>183</v>
      </c>
      <c r="U558" s="3">
        <v>4.0000000000000003E-5</v>
      </c>
      <c r="V558" s="3" t="s">
        <v>184</v>
      </c>
      <c r="W558" s="3">
        <v>8.9999999999999993E-3</v>
      </c>
      <c r="X558" s="3" t="s">
        <v>184</v>
      </c>
      <c r="Y558" s="3" t="s">
        <v>171</v>
      </c>
      <c r="Z558" s="3">
        <v>0.307</v>
      </c>
      <c r="AA558" s="3">
        <v>39.4</v>
      </c>
    </row>
    <row r="559" spans="1:27" ht="13.9" customHeight="1">
      <c r="A559" s="2" t="s">
        <v>1305</v>
      </c>
      <c r="B559" s="2" t="s">
        <v>1306</v>
      </c>
      <c r="C559" s="3" t="s">
        <v>171</v>
      </c>
      <c r="D559" s="3" t="s">
        <v>171</v>
      </c>
      <c r="E559" s="4" t="s">
        <v>178</v>
      </c>
      <c r="F559" s="4" t="s">
        <v>178</v>
      </c>
      <c r="G559" s="3" t="s">
        <v>173</v>
      </c>
      <c r="H559" s="17" t="str">
        <f t="shared" si="33"/>
        <v>NITI</v>
      </c>
      <c r="I559" s="2"/>
      <c r="J559" s="3" t="s">
        <v>173</v>
      </c>
      <c r="K559" s="21" t="str">
        <f t="shared" si="34"/>
        <v>NITI, NV</v>
      </c>
      <c r="L559" s="3" t="s">
        <v>173</v>
      </c>
      <c r="M559" s="20" t="str">
        <f t="shared" si="35"/>
        <v>NITI, NV</v>
      </c>
      <c r="N559" s="8" t="str">
        <f t="shared" si="32"/>
        <v>NITI, NV</v>
      </c>
      <c r="O559" s="2"/>
      <c r="P559" s="3">
        <v>2.9400000000000002E-10</v>
      </c>
      <c r="Q559" s="3">
        <v>1.3500000000000001E-9</v>
      </c>
      <c r="R559" s="3">
        <v>12.5</v>
      </c>
      <c r="S559" s="3" t="s">
        <v>173</v>
      </c>
      <c r="T559" s="2"/>
      <c r="U559" s="3" t="s">
        <v>173</v>
      </c>
      <c r="V559" s="2"/>
      <c r="W559" s="3" t="s">
        <v>173</v>
      </c>
      <c r="X559" s="2"/>
      <c r="Y559" s="3" t="s">
        <v>171</v>
      </c>
      <c r="Z559" s="3" t="s">
        <v>173</v>
      </c>
      <c r="AA559" s="3" t="s">
        <v>173</v>
      </c>
    </row>
    <row r="560" spans="1:27" ht="13.9" customHeight="1">
      <c r="A560" s="2" t="s">
        <v>1307</v>
      </c>
      <c r="B560" s="2" t="s">
        <v>1308</v>
      </c>
      <c r="C560" s="3" t="s">
        <v>171</v>
      </c>
      <c r="D560" s="3" t="s">
        <v>171</v>
      </c>
      <c r="E560" s="4" t="s">
        <v>178</v>
      </c>
      <c r="F560" s="4" t="s">
        <v>178</v>
      </c>
      <c r="G560" s="3" t="s">
        <v>173</v>
      </c>
      <c r="H560" s="17" t="str">
        <f t="shared" si="33"/>
        <v>NITI</v>
      </c>
      <c r="I560" s="2"/>
      <c r="J560" s="3" t="s">
        <v>173</v>
      </c>
      <c r="K560" s="21" t="str">
        <f t="shared" si="34"/>
        <v>NITI, NV</v>
      </c>
      <c r="L560" s="3" t="s">
        <v>173</v>
      </c>
      <c r="M560" s="20" t="str">
        <f t="shared" si="35"/>
        <v>NITI, NV</v>
      </c>
      <c r="N560" s="8" t="str">
        <f t="shared" si="32"/>
        <v>NITI, NV</v>
      </c>
      <c r="O560" s="2"/>
      <c r="P560" s="3">
        <v>3.5599999999999998E-3</v>
      </c>
      <c r="Q560" s="3">
        <v>4.3200000000000001E-3</v>
      </c>
      <c r="R560" s="3">
        <v>12.5</v>
      </c>
      <c r="S560" s="3" t="s">
        <v>173</v>
      </c>
      <c r="T560" s="2"/>
      <c r="U560" s="3" t="s">
        <v>173</v>
      </c>
      <c r="V560" s="2"/>
      <c r="W560" s="3" t="s">
        <v>173</v>
      </c>
      <c r="X560" s="2"/>
      <c r="Y560" s="3" t="s">
        <v>171</v>
      </c>
      <c r="Z560" s="3" t="s">
        <v>173</v>
      </c>
      <c r="AA560" s="3" t="s">
        <v>173</v>
      </c>
    </row>
    <row r="561" spans="1:27" ht="13.9" customHeight="1">
      <c r="A561" s="2" t="s">
        <v>1309</v>
      </c>
      <c r="B561" s="2" t="s">
        <v>1310</v>
      </c>
      <c r="C561" s="3" t="s">
        <v>171</v>
      </c>
      <c r="D561" s="3" t="s">
        <v>170</v>
      </c>
      <c r="E561" s="4" t="s">
        <v>178</v>
      </c>
      <c r="F561" s="4" t="s">
        <v>178</v>
      </c>
      <c r="G561" s="3">
        <v>3.3099999999999997E-2</v>
      </c>
      <c r="H561" s="17">
        <f t="shared" si="33"/>
        <v>3.3000000000000002E-2</v>
      </c>
      <c r="I561" s="2"/>
      <c r="J561" s="3" t="s">
        <v>173</v>
      </c>
      <c r="K561" s="21" t="str">
        <f t="shared" si="34"/>
        <v>NV</v>
      </c>
      <c r="L561" s="3" t="s">
        <v>173</v>
      </c>
      <c r="M561" s="20" t="str">
        <f t="shared" si="35"/>
        <v>NV</v>
      </c>
      <c r="N561" s="8" t="str">
        <f t="shared" si="32"/>
        <v>NV</v>
      </c>
      <c r="O561" s="2"/>
      <c r="P561" s="3">
        <v>45.9</v>
      </c>
      <c r="Q561" s="3">
        <v>2.66E-3</v>
      </c>
      <c r="R561" s="3">
        <v>12.5</v>
      </c>
      <c r="S561" s="3" t="s">
        <v>173</v>
      </c>
      <c r="T561" s="2"/>
      <c r="U561" s="3">
        <v>3.6999999999999999E-4</v>
      </c>
      <c r="V561" s="3" t="s">
        <v>199</v>
      </c>
      <c r="W561" s="3" t="s">
        <v>173</v>
      </c>
      <c r="X561" s="2"/>
      <c r="Y561" s="3" t="s">
        <v>171</v>
      </c>
      <c r="Z561" s="3">
        <v>3.3099999999999997E-2</v>
      </c>
      <c r="AA561" s="3" t="s">
        <v>173</v>
      </c>
    </row>
    <row r="562" spans="1:27" ht="13.9" customHeight="1">
      <c r="A562" s="2" t="s">
        <v>1311</v>
      </c>
      <c r="B562" s="2" t="s">
        <v>1312</v>
      </c>
      <c r="C562" s="3" t="s">
        <v>171</v>
      </c>
      <c r="D562" s="3" t="s">
        <v>171</v>
      </c>
      <c r="E562" s="4" t="s">
        <v>178</v>
      </c>
      <c r="F562" s="4" t="s">
        <v>178</v>
      </c>
      <c r="G562" s="3" t="s">
        <v>173</v>
      </c>
      <c r="H562" s="17" t="str">
        <f t="shared" si="33"/>
        <v>NITI</v>
      </c>
      <c r="I562" s="2"/>
      <c r="J562" s="3" t="s">
        <v>173</v>
      </c>
      <c r="K562" s="21" t="str">
        <f t="shared" si="34"/>
        <v>NITI, NV</v>
      </c>
      <c r="L562" s="3" t="s">
        <v>173</v>
      </c>
      <c r="M562" s="20" t="str">
        <f t="shared" si="35"/>
        <v>NITI, NV</v>
      </c>
      <c r="N562" s="8" t="str">
        <f t="shared" si="32"/>
        <v>NITI, NV</v>
      </c>
      <c r="O562" s="2"/>
      <c r="P562" s="3">
        <v>4890</v>
      </c>
      <c r="Q562" s="3">
        <v>941</v>
      </c>
      <c r="R562" s="3">
        <v>12.5</v>
      </c>
      <c r="S562" s="3" t="s">
        <v>173</v>
      </c>
      <c r="T562" s="2"/>
      <c r="U562" s="3" t="s">
        <v>173</v>
      </c>
      <c r="V562" s="2"/>
      <c r="W562" s="3" t="s">
        <v>173</v>
      </c>
      <c r="X562" s="2"/>
      <c r="Y562" s="3" t="s">
        <v>171</v>
      </c>
      <c r="Z562" s="3" t="s">
        <v>173</v>
      </c>
      <c r="AA562" s="3" t="s">
        <v>173</v>
      </c>
    </row>
    <row r="563" spans="1:27" ht="13.9" customHeight="1">
      <c r="A563" s="2" t="s">
        <v>1313</v>
      </c>
      <c r="B563" s="2" t="s">
        <v>1314</v>
      </c>
      <c r="C563" s="3" t="s">
        <v>171</v>
      </c>
      <c r="D563" s="3" t="s">
        <v>171</v>
      </c>
      <c r="E563" s="4" t="s">
        <v>178</v>
      </c>
      <c r="F563" s="4" t="s">
        <v>178</v>
      </c>
      <c r="G563" s="3" t="s">
        <v>173</v>
      </c>
      <c r="H563" s="17" t="str">
        <f t="shared" si="33"/>
        <v>NITI</v>
      </c>
      <c r="I563" s="2"/>
      <c r="J563" s="3" t="s">
        <v>173</v>
      </c>
      <c r="K563" s="21" t="str">
        <f t="shared" si="34"/>
        <v>NITI, NV</v>
      </c>
      <c r="L563" s="3" t="s">
        <v>173</v>
      </c>
      <c r="M563" s="20" t="str">
        <f t="shared" si="35"/>
        <v>NITI, NV</v>
      </c>
      <c r="N563" s="8" t="str">
        <f t="shared" si="32"/>
        <v>NITI, NV</v>
      </c>
      <c r="O563" s="2"/>
      <c r="P563" s="3">
        <v>8.0000000000000007E-5</v>
      </c>
      <c r="Q563" s="3">
        <v>8.0000000000000007E-5</v>
      </c>
      <c r="R563" s="3">
        <v>12.5</v>
      </c>
      <c r="S563" s="3" t="s">
        <v>173</v>
      </c>
      <c r="T563" s="2"/>
      <c r="U563" s="3" t="s">
        <v>173</v>
      </c>
      <c r="V563" s="2"/>
      <c r="W563" s="3" t="s">
        <v>173</v>
      </c>
      <c r="X563" s="2"/>
      <c r="Y563" s="3" t="s">
        <v>171</v>
      </c>
      <c r="Z563" s="3" t="s">
        <v>173</v>
      </c>
      <c r="AA563" s="3" t="s">
        <v>173</v>
      </c>
    </row>
    <row r="564" spans="1:27" ht="13.9" customHeight="1">
      <c r="A564" s="2" t="s">
        <v>1315</v>
      </c>
      <c r="B564" s="2" t="s">
        <v>1316</v>
      </c>
      <c r="C564" s="3" t="s">
        <v>170</v>
      </c>
      <c r="D564" s="3" t="s">
        <v>170</v>
      </c>
      <c r="E564" s="3" t="s">
        <v>170</v>
      </c>
      <c r="F564" s="3" t="s">
        <v>170</v>
      </c>
      <c r="G564" s="3">
        <v>1.39</v>
      </c>
      <c r="H564" s="17">
        <f t="shared" si="33"/>
        <v>1.4</v>
      </c>
      <c r="I564" s="3" t="s">
        <v>181</v>
      </c>
      <c r="J564" s="3">
        <v>46.5</v>
      </c>
      <c r="K564" s="21">
        <f t="shared" si="34"/>
        <v>47</v>
      </c>
      <c r="L564" s="3">
        <v>2250</v>
      </c>
      <c r="M564" s="20">
        <f t="shared" si="35"/>
        <v>2300</v>
      </c>
      <c r="N564" s="8">
        <f t="shared" si="32"/>
        <v>1642.8571428571429</v>
      </c>
      <c r="O564" s="3" t="s">
        <v>182</v>
      </c>
      <c r="P564" s="3">
        <v>118000000</v>
      </c>
      <c r="Q564" s="3">
        <v>68700000</v>
      </c>
      <c r="R564" s="3">
        <v>12.5</v>
      </c>
      <c r="S564" s="3">
        <v>7.3</v>
      </c>
      <c r="T564" s="3" t="s">
        <v>183</v>
      </c>
      <c r="U564" s="3">
        <v>8.8000000000000004E-6</v>
      </c>
      <c r="V564" s="3" t="s">
        <v>207</v>
      </c>
      <c r="W564" s="3">
        <v>5.0000000000000001E-3</v>
      </c>
      <c r="X564" s="3" t="s">
        <v>207</v>
      </c>
      <c r="Y564" s="3" t="s">
        <v>171</v>
      </c>
      <c r="Z564" s="3">
        <v>1.39</v>
      </c>
      <c r="AA564" s="3">
        <v>21.9</v>
      </c>
    </row>
    <row r="565" spans="1:27" ht="13.9" customHeight="1">
      <c r="A565" s="2" t="s">
        <v>1317</v>
      </c>
      <c r="B565" s="2" t="s">
        <v>1318</v>
      </c>
      <c r="C565" s="3" t="s">
        <v>170</v>
      </c>
      <c r="D565" s="3" t="s">
        <v>170</v>
      </c>
      <c r="E565" s="3" t="s">
        <v>170</v>
      </c>
      <c r="F565" s="3" t="s">
        <v>170</v>
      </c>
      <c r="G565" s="3">
        <v>2.1100000000000001E-2</v>
      </c>
      <c r="H565" s="17">
        <f t="shared" si="33"/>
        <v>2.1000000000000001E-2</v>
      </c>
      <c r="I565" s="3" t="s">
        <v>181</v>
      </c>
      <c r="J565" s="3">
        <v>0.70499999999999996</v>
      </c>
      <c r="K565" s="21">
        <f t="shared" si="34"/>
        <v>0.71</v>
      </c>
      <c r="L565" s="3">
        <v>8.93</v>
      </c>
      <c r="M565" s="20">
        <f t="shared" si="35"/>
        <v>8.9</v>
      </c>
      <c r="N565" s="8">
        <f t="shared" si="32"/>
        <v>423.8095238095238</v>
      </c>
      <c r="O565" s="3" t="s">
        <v>182</v>
      </c>
      <c r="P565" s="3">
        <v>82500000</v>
      </c>
      <c r="Q565" s="3">
        <v>40300000</v>
      </c>
      <c r="R565" s="3">
        <v>12.5</v>
      </c>
      <c r="S565" s="3">
        <v>2.6</v>
      </c>
      <c r="T565" s="3" t="s">
        <v>183</v>
      </c>
      <c r="U565" s="3">
        <v>5.8E-4</v>
      </c>
      <c r="V565" s="3" t="s">
        <v>191</v>
      </c>
      <c r="W565" s="3">
        <v>0.02</v>
      </c>
      <c r="X565" s="3" t="s">
        <v>184</v>
      </c>
      <c r="Y565" s="3" t="s">
        <v>171</v>
      </c>
      <c r="Z565" s="3">
        <v>2.1100000000000001E-2</v>
      </c>
      <c r="AA565" s="3">
        <v>87.6</v>
      </c>
    </row>
    <row r="566" spans="1:27" ht="13.9" customHeight="1">
      <c r="A566" s="2" t="s">
        <v>1319</v>
      </c>
      <c r="B566" s="2" t="s">
        <v>1320</v>
      </c>
      <c r="C566" s="3" t="s">
        <v>171</v>
      </c>
      <c r="D566" s="3" t="s">
        <v>170</v>
      </c>
      <c r="E566" s="4" t="s">
        <v>178</v>
      </c>
      <c r="F566" s="4" t="s">
        <v>178</v>
      </c>
      <c r="G566" s="3">
        <v>0.111</v>
      </c>
      <c r="H566" s="17">
        <f t="shared" si="33"/>
        <v>0.11</v>
      </c>
      <c r="I566" s="2"/>
      <c r="J566" s="3" t="s">
        <v>173</v>
      </c>
      <c r="K566" s="21" t="str">
        <f t="shared" si="34"/>
        <v>NV</v>
      </c>
      <c r="L566" s="3" t="s">
        <v>173</v>
      </c>
      <c r="M566" s="20" t="str">
        <f t="shared" si="35"/>
        <v>NV</v>
      </c>
      <c r="N566" s="8" t="str">
        <f t="shared" si="32"/>
        <v>NV</v>
      </c>
      <c r="O566" s="2"/>
      <c r="P566" s="3">
        <v>0.74</v>
      </c>
      <c r="Q566" s="3">
        <v>6.8000000000000005E-2</v>
      </c>
      <c r="R566" s="3">
        <v>12.5</v>
      </c>
      <c r="S566" s="3" t="s">
        <v>173</v>
      </c>
      <c r="T566" s="2"/>
      <c r="U566" s="3">
        <v>1.1E-4</v>
      </c>
      <c r="V566" s="3" t="s">
        <v>199</v>
      </c>
      <c r="W566" s="3" t="s">
        <v>173</v>
      </c>
      <c r="X566" s="2"/>
      <c r="Y566" s="3" t="s">
        <v>171</v>
      </c>
      <c r="Z566" s="3">
        <v>0.111</v>
      </c>
      <c r="AA566" s="3" t="s">
        <v>173</v>
      </c>
    </row>
    <row r="567" spans="1:27" ht="13.9" customHeight="1">
      <c r="A567" s="2" t="s">
        <v>1321</v>
      </c>
      <c r="B567" s="2" t="s">
        <v>1322</v>
      </c>
      <c r="C567" s="3" t="s">
        <v>171</v>
      </c>
      <c r="D567" s="3" t="s">
        <v>170</v>
      </c>
      <c r="E567" s="4" t="s">
        <v>178</v>
      </c>
      <c r="F567" s="4" t="s">
        <v>178</v>
      </c>
      <c r="G567" s="3">
        <v>1.5900000000000001E-3</v>
      </c>
      <c r="H567" s="17">
        <f t="shared" si="33"/>
        <v>1.6000000000000001E-3</v>
      </c>
      <c r="I567" s="2"/>
      <c r="J567" s="3" t="s">
        <v>173</v>
      </c>
      <c r="K567" s="21" t="str">
        <f t="shared" si="34"/>
        <v>NV</v>
      </c>
      <c r="L567" s="3" t="s">
        <v>173</v>
      </c>
      <c r="M567" s="20" t="str">
        <f t="shared" si="35"/>
        <v>NV</v>
      </c>
      <c r="N567" s="8" t="str">
        <f t="shared" si="32"/>
        <v>NV</v>
      </c>
      <c r="O567" s="2"/>
      <c r="P567" s="3">
        <v>115000</v>
      </c>
      <c r="Q567" s="3">
        <v>70.2</v>
      </c>
      <c r="R567" s="3">
        <v>12.5</v>
      </c>
      <c r="S567" s="3" t="s">
        <v>173</v>
      </c>
      <c r="T567" s="2"/>
      <c r="U567" s="3">
        <v>7.7000000000000002E-3</v>
      </c>
      <c r="V567" s="3" t="s">
        <v>199</v>
      </c>
      <c r="W567" s="3" t="s">
        <v>173</v>
      </c>
      <c r="X567" s="2"/>
      <c r="Y567" s="3" t="s">
        <v>204</v>
      </c>
      <c r="Z567" s="3">
        <v>1.5900000000000001E-3</v>
      </c>
      <c r="AA567" s="3" t="s">
        <v>173</v>
      </c>
    </row>
    <row r="568" spans="1:27" ht="13.9" customHeight="1">
      <c r="A568" s="2" t="s">
        <v>1323</v>
      </c>
      <c r="B568" s="2" t="s">
        <v>1324</v>
      </c>
      <c r="C568" s="3" t="s">
        <v>171</v>
      </c>
      <c r="D568" s="3" t="s">
        <v>170</v>
      </c>
      <c r="E568" s="4" t="s">
        <v>178</v>
      </c>
      <c r="F568" s="4" t="s">
        <v>178</v>
      </c>
      <c r="G568" s="3">
        <v>3.6099999999999999E-4</v>
      </c>
      <c r="H568" s="17">
        <f t="shared" si="33"/>
        <v>3.6000000000000002E-4</v>
      </c>
      <c r="I568" s="2"/>
      <c r="J568" s="3" t="s">
        <v>173</v>
      </c>
      <c r="K568" s="21" t="str">
        <f t="shared" si="34"/>
        <v>NV</v>
      </c>
      <c r="L568" s="3" t="s">
        <v>173</v>
      </c>
      <c r="M568" s="20" t="str">
        <f t="shared" si="35"/>
        <v>NV</v>
      </c>
      <c r="N568" s="8" t="str">
        <f t="shared" si="32"/>
        <v>NV</v>
      </c>
      <c r="O568" s="2"/>
      <c r="P568" s="3">
        <v>162000</v>
      </c>
      <c r="Q568" s="3">
        <v>58.3</v>
      </c>
      <c r="R568" s="3">
        <v>12.5</v>
      </c>
      <c r="S568" s="3" t="s">
        <v>173</v>
      </c>
      <c r="T568" s="2"/>
      <c r="U568" s="3">
        <v>3.4000000000000002E-2</v>
      </c>
      <c r="V568" s="3" t="s">
        <v>199</v>
      </c>
      <c r="W568" s="3" t="s">
        <v>173</v>
      </c>
      <c r="X568" s="2"/>
      <c r="Y568" s="3" t="s">
        <v>204</v>
      </c>
      <c r="Z568" s="3">
        <v>3.6099999999999999E-4</v>
      </c>
      <c r="AA568" s="3" t="s">
        <v>173</v>
      </c>
    </row>
    <row r="569" spans="1:27" ht="13.9" customHeight="1">
      <c r="A569" s="2" t="s">
        <v>1325</v>
      </c>
      <c r="B569" s="2" t="s">
        <v>1326</v>
      </c>
      <c r="C569" s="3" t="s">
        <v>170</v>
      </c>
      <c r="D569" s="3" t="s">
        <v>170</v>
      </c>
      <c r="E569" s="3" t="s">
        <v>170</v>
      </c>
      <c r="F569" s="3" t="s">
        <v>170</v>
      </c>
      <c r="G569" s="3">
        <v>7.6699999999999997E-3</v>
      </c>
      <c r="H569" s="17">
        <f t="shared" si="33"/>
        <v>7.7000000000000002E-3</v>
      </c>
      <c r="I569" s="3" t="s">
        <v>181</v>
      </c>
      <c r="J569" s="3">
        <v>0.25600000000000001</v>
      </c>
      <c r="K569" s="21">
        <f t="shared" si="34"/>
        <v>0.26</v>
      </c>
      <c r="L569" s="3">
        <v>26.9</v>
      </c>
      <c r="M569" s="20">
        <f t="shared" si="35"/>
        <v>27</v>
      </c>
      <c r="N569" s="8">
        <f t="shared" si="32"/>
        <v>3506.4935064935062</v>
      </c>
      <c r="O569" s="3" t="s">
        <v>182</v>
      </c>
      <c r="P569" s="3">
        <v>399000</v>
      </c>
      <c r="Q569" s="3">
        <v>363000</v>
      </c>
      <c r="R569" s="3">
        <v>12.5</v>
      </c>
      <c r="S569" s="3" t="s">
        <v>173</v>
      </c>
      <c r="T569" s="2"/>
      <c r="U569" s="3">
        <v>1.6000000000000001E-3</v>
      </c>
      <c r="V569" s="3" t="s">
        <v>184</v>
      </c>
      <c r="W569" s="3" t="s">
        <v>173</v>
      </c>
      <c r="X569" s="2"/>
      <c r="Y569" s="3" t="s">
        <v>171</v>
      </c>
      <c r="Z569" s="3">
        <v>7.6699999999999997E-3</v>
      </c>
      <c r="AA569" s="3" t="s">
        <v>173</v>
      </c>
    </row>
    <row r="570" spans="1:27" ht="13.9" customHeight="1">
      <c r="A570" s="2" t="s">
        <v>1327</v>
      </c>
      <c r="B570" s="2" t="s">
        <v>1328</v>
      </c>
      <c r="C570" s="3" t="s">
        <v>171</v>
      </c>
      <c r="D570" s="3" t="s">
        <v>170</v>
      </c>
      <c r="E570" s="4" t="s">
        <v>178</v>
      </c>
      <c r="F570" s="4" t="s">
        <v>178</v>
      </c>
      <c r="G570" s="3">
        <v>6.13E-3</v>
      </c>
      <c r="H570" s="17">
        <f t="shared" si="33"/>
        <v>6.1000000000000004E-3</v>
      </c>
      <c r="I570" s="2"/>
      <c r="J570" s="3" t="s">
        <v>173</v>
      </c>
      <c r="K570" s="21" t="str">
        <f t="shared" si="34"/>
        <v>NV</v>
      </c>
      <c r="L570" s="3" t="s">
        <v>173</v>
      </c>
      <c r="M570" s="20" t="str">
        <f t="shared" si="35"/>
        <v>NV</v>
      </c>
      <c r="N570" s="8" t="str">
        <f t="shared" si="32"/>
        <v>NV</v>
      </c>
      <c r="O570" s="2"/>
      <c r="P570" s="3">
        <v>602000</v>
      </c>
      <c r="Q570" s="3">
        <v>2860000</v>
      </c>
      <c r="R570" s="3">
        <v>12.5</v>
      </c>
      <c r="S570" s="3" t="s">
        <v>173</v>
      </c>
      <c r="T570" s="2"/>
      <c r="U570" s="3">
        <v>2E-3</v>
      </c>
      <c r="V570" s="3" t="s">
        <v>199</v>
      </c>
      <c r="W570" s="3" t="s">
        <v>173</v>
      </c>
      <c r="X570" s="2"/>
      <c r="Y570" s="3" t="s">
        <v>171</v>
      </c>
      <c r="Z570" s="3">
        <v>6.13E-3</v>
      </c>
      <c r="AA570" s="3" t="s">
        <v>173</v>
      </c>
    </row>
    <row r="571" spans="1:27" ht="13.9" customHeight="1">
      <c r="A571" s="2" t="s">
        <v>1329</v>
      </c>
      <c r="B571" s="2" t="s">
        <v>1330</v>
      </c>
      <c r="C571" s="3" t="s">
        <v>171</v>
      </c>
      <c r="D571" s="3" t="s">
        <v>170</v>
      </c>
      <c r="E571" s="4" t="s">
        <v>178</v>
      </c>
      <c r="F571" s="4" t="s">
        <v>178</v>
      </c>
      <c r="G571" s="3">
        <v>1.5299999999999999E-2</v>
      </c>
      <c r="H571" s="17">
        <f t="shared" si="33"/>
        <v>1.4999999999999999E-2</v>
      </c>
      <c r="I571" s="2"/>
      <c r="J571" s="3" t="s">
        <v>173</v>
      </c>
      <c r="K571" s="21" t="str">
        <f t="shared" si="34"/>
        <v>NV</v>
      </c>
      <c r="L571" s="3" t="s">
        <v>173</v>
      </c>
      <c r="M571" s="20" t="str">
        <f t="shared" si="35"/>
        <v>NV</v>
      </c>
      <c r="N571" s="8" t="str">
        <f t="shared" si="32"/>
        <v>NV</v>
      </c>
      <c r="O571" s="2"/>
      <c r="P571" s="3">
        <v>3610</v>
      </c>
      <c r="Q571" s="3">
        <v>198</v>
      </c>
      <c r="R571" s="3">
        <v>12.5</v>
      </c>
      <c r="S571" s="3" t="s">
        <v>173</v>
      </c>
      <c r="T571" s="2"/>
      <c r="U571" s="3">
        <v>8.0000000000000004E-4</v>
      </c>
      <c r="V571" s="3" t="s">
        <v>199</v>
      </c>
      <c r="W571" s="3" t="s">
        <v>173</v>
      </c>
      <c r="X571" s="2"/>
      <c r="Y571" s="3" t="s">
        <v>171</v>
      </c>
      <c r="Z571" s="3">
        <v>1.5299999999999999E-2</v>
      </c>
      <c r="AA571" s="3" t="s">
        <v>173</v>
      </c>
    </row>
    <row r="572" spans="1:27" ht="13.9" customHeight="1">
      <c r="A572" s="2" t="s">
        <v>1331</v>
      </c>
      <c r="B572" s="2" t="s">
        <v>1332</v>
      </c>
      <c r="C572" s="3" t="s">
        <v>171</v>
      </c>
      <c r="D572" s="3" t="s">
        <v>170</v>
      </c>
      <c r="E572" s="4" t="s">
        <v>178</v>
      </c>
      <c r="F572" s="4" t="s">
        <v>178</v>
      </c>
      <c r="G572" s="3">
        <v>2.8499999999999999E-4</v>
      </c>
      <c r="H572" s="17">
        <f t="shared" si="33"/>
        <v>2.9E-4</v>
      </c>
      <c r="I572" s="2"/>
      <c r="J572" s="3" t="s">
        <v>173</v>
      </c>
      <c r="K572" s="21" t="str">
        <f t="shared" si="34"/>
        <v>NV</v>
      </c>
      <c r="L572" s="3" t="s">
        <v>173</v>
      </c>
      <c r="M572" s="20" t="str">
        <f t="shared" si="35"/>
        <v>NV</v>
      </c>
      <c r="N572" s="8" t="str">
        <f t="shared" si="32"/>
        <v>NV</v>
      </c>
      <c r="O572" s="2"/>
      <c r="P572" s="3">
        <v>4720000</v>
      </c>
      <c r="Q572" s="3">
        <v>15700000</v>
      </c>
      <c r="R572" s="3">
        <v>12.5</v>
      </c>
      <c r="S572" s="3" t="s">
        <v>173</v>
      </c>
      <c r="T572" s="2"/>
      <c r="U572" s="3">
        <v>4.2999999999999997E-2</v>
      </c>
      <c r="V572" s="3" t="s">
        <v>184</v>
      </c>
      <c r="W572" s="3" t="s">
        <v>173</v>
      </c>
      <c r="X572" s="2"/>
      <c r="Y572" s="3" t="s">
        <v>204</v>
      </c>
      <c r="Z572" s="3">
        <v>2.8499999999999999E-4</v>
      </c>
      <c r="AA572" s="3" t="s">
        <v>173</v>
      </c>
    </row>
    <row r="573" spans="1:27" ht="13.9" customHeight="1">
      <c r="A573" s="2" t="s">
        <v>1333</v>
      </c>
      <c r="B573" s="2" t="s">
        <v>1334</v>
      </c>
      <c r="C573" s="3" t="s">
        <v>170</v>
      </c>
      <c r="D573" s="3" t="s">
        <v>170</v>
      </c>
      <c r="E573" s="3" t="s">
        <v>170</v>
      </c>
      <c r="F573" s="3" t="s">
        <v>170</v>
      </c>
      <c r="G573" s="3">
        <v>8.7600000000000004E-4</v>
      </c>
      <c r="H573" s="17">
        <f t="shared" si="33"/>
        <v>8.8000000000000003E-4</v>
      </c>
      <c r="I573" s="3" t="s">
        <v>181</v>
      </c>
      <c r="J573" s="3">
        <v>2.92E-2</v>
      </c>
      <c r="K573" s="21">
        <f t="shared" si="34"/>
        <v>2.9000000000000001E-2</v>
      </c>
      <c r="L573" s="3">
        <v>24.7</v>
      </c>
      <c r="M573" s="20">
        <f t="shared" si="35"/>
        <v>25</v>
      </c>
      <c r="N573" s="8">
        <f t="shared" si="32"/>
        <v>28409.090909090908</v>
      </c>
      <c r="O573" s="3" t="s">
        <v>182</v>
      </c>
      <c r="P573" s="3">
        <v>10800000</v>
      </c>
      <c r="Q573" s="3">
        <v>35400000</v>
      </c>
      <c r="R573" s="3">
        <v>12.5</v>
      </c>
      <c r="S573" s="3" t="s">
        <v>173</v>
      </c>
      <c r="T573" s="2"/>
      <c r="U573" s="3">
        <v>1.4E-2</v>
      </c>
      <c r="V573" s="3" t="s">
        <v>184</v>
      </c>
      <c r="W573" s="3">
        <v>4.0000000000000003E-5</v>
      </c>
      <c r="X573" s="3" t="s">
        <v>191</v>
      </c>
      <c r="Y573" s="3" t="s">
        <v>204</v>
      </c>
      <c r="Z573" s="3">
        <v>8.7600000000000004E-4</v>
      </c>
      <c r="AA573" s="3">
        <v>0.17499999999999999</v>
      </c>
    </row>
    <row r="574" spans="1:27" ht="13.9" customHeight="1">
      <c r="A574" s="2" t="s">
        <v>1335</v>
      </c>
      <c r="B574" s="2" t="s">
        <v>1336</v>
      </c>
      <c r="C574" s="3" t="s">
        <v>171</v>
      </c>
      <c r="D574" s="3" t="s">
        <v>170</v>
      </c>
      <c r="E574" s="4" t="s">
        <v>178</v>
      </c>
      <c r="F574" s="4" t="s">
        <v>178</v>
      </c>
      <c r="G574" s="3">
        <v>4.72</v>
      </c>
      <c r="H574" s="17">
        <f t="shared" si="33"/>
        <v>4.7</v>
      </c>
      <c r="I574" s="2"/>
      <c r="J574" s="3" t="s">
        <v>173</v>
      </c>
      <c r="K574" s="21" t="str">
        <f t="shared" si="34"/>
        <v>NV</v>
      </c>
      <c r="L574" s="3" t="s">
        <v>173</v>
      </c>
      <c r="M574" s="20" t="str">
        <f t="shared" si="35"/>
        <v>NV</v>
      </c>
      <c r="N574" s="8" t="str">
        <f t="shared" si="32"/>
        <v>NV</v>
      </c>
      <c r="O574" s="2"/>
      <c r="P574" s="3">
        <v>1070000</v>
      </c>
      <c r="Q574" s="3">
        <v>1730</v>
      </c>
      <c r="R574" s="3">
        <v>12.5</v>
      </c>
      <c r="S574" s="3" t="s">
        <v>173</v>
      </c>
      <c r="T574" s="2"/>
      <c r="U574" s="3">
        <v>2.6000000000000001E-6</v>
      </c>
      <c r="V574" s="3" t="s">
        <v>199</v>
      </c>
      <c r="W574" s="3" t="s">
        <v>173</v>
      </c>
      <c r="X574" s="2"/>
      <c r="Y574" s="3" t="s">
        <v>171</v>
      </c>
      <c r="Z574" s="3">
        <v>4.72</v>
      </c>
      <c r="AA574" s="3" t="s">
        <v>173</v>
      </c>
    </row>
    <row r="575" spans="1:27" ht="13.9" customHeight="1">
      <c r="A575" s="2" t="s">
        <v>1337</v>
      </c>
      <c r="B575" s="2" t="s">
        <v>1338</v>
      </c>
      <c r="C575" s="3" t="s">
        <v>170</v>
      </c>
      <c r="D575" s="3" t="s">
        <v>170</v>
      </c>
      <c r="E575" s="3" t="s">
        <v>170</v>
      </c>
      <c r="F575" s="3" t="s">
        <v>170</v>
      </c>
      <c r="G575" s="3">
        <v>1.9499999999999999E-3</v>
      </c>
      <c r="H575" s="17">
        <f t="shared" si="33"/>
        <v>2E-3</v>
      </c>
      <c r="I575" s="3" t="s">
        <v>181</v>
      </c>
      <c r="J575" s="3">
        <v>6.4899999999999999E-2</v>
      </c>
      <c r="K575" s="21">
        <f t="shared" si="34"/>
        <v>6.5000000000000002E-2</v>
      </c>
      <c r="L575" s="3">
        <v>33.1</v>
      </c>
      <c r="M575" s="20">
        <f t="shared" si="35"/>
        <v>33</v>
      </c>
      <c r="N575" s="8">
        <f t="shared" si="32"/>
        <v>16500</v>
      </c>
      <c r="O575" s="3" t="s">
        <v>182</v>
      </c>
      <c r="P575" s="3">
        <v>5210000</v>
      </c>
      <c r="Q575" s="3">
        <v>17700000</v>
      </c>
      <c r="R575" s="3">
        <v>12.5</v>
      </c>
      <c r="S575" s="3" t="s">
        <v>173</v>
      </c>
      <c r="T575" s="2"/>
      <c r="U575" s="3">
        <v>6.3E-3</v>
      </c>
      <c r="V575" s="3" t="s">
        <v>199</v>
      </c>
      <c r="W575" s="3" t="s">
        <v>173</v>
      </c>
      <c r="X575" s="2"/>
      <c r="Y575" s="3" t="s">
        <v>171</v>
      </c>
      <c r="Z575" s="3">
        <v>1.9499999999999999E-3</v>
      </c>
      <c r="AA575" s="3" t="s">
        <v>173</v>
      </c>
    </row>
    <row r="576" spans="1:27" ht="13.9" customHeight="1">
      <c r="A576" s="2" t="s">
        <v>1339</v>
      </c>
      <c r="B576" s="2" t="s">
        <v>1340</v>
      </c>
      <c r="C576" s="3" t="s">
        <v>171</v>
      </c>
      <c r="D576" s="3" t="s">
        <v>170</v>
      </c>
      <c r="E576" s="4" t="s">
        <v>178</v>
      </c>
      <c r="F576" s="4" t="s">
        <v>178</v>
      </c>
      <c r="G576" s="3">
        <v>6.45E-3</v>
      </c>
      <c r="H576" s="17">
        <f t="shared" si="33"/>
        <v>6.4999999999999997E-3</v>
      </c>
      <c r="I576" s="2"/>
      <c r="J576" s="3" t="s">
        <v>173</v>
      </c>
      <c r="K576" s="21" t="str">
        <f t="shared" si="34"/>
        <v>NV</v>
      </c>
      <c r="L576" s="3" t="s">
        <v>173</v>
      </c>
      <c r="M576" s="20" t="str">
        <f t="shared" si="35"/>
        <v>NV</v>
      </c>
      <c r="N576" s="8" t="str">
        <f t="shared" si="32"/>
        <v>NV</v>
      </c>
      <c r="O576" s="2"/>
      <c r="P576" s="3">
        <v>225000</v>
      </c>
      <c r="Q576" s="3">
        <v>1000000</v>
      </c>
      <c r="R576" s="3">
        <v>12.5</v>
      </c>
      <c r="S576" s="3" t="s">
        <v>173</v>
      </c>
      <c r="T576" s="2"/>
      <c r="U576" s="3">
        <v>1.9E-3</v>
      </c>
      <c r="V576" s="3" t="s">
        <v>199</v>
      </c>
      <c r="W576" s="3" t="s">
        <v>173</v>
      </c>
      <c r="X576" s="2"/>
      <c r="Y576" s="3" t="s">
        <v>171</v>
      </c>
      <c r="Z576" s="3">
        <v>6.45E-3</v>
      </c>
      <c r="AA576" s="3" t="s">
        <v>173</v>
      </c>
    </row>
    <row r="577" spans="1:28" ht="13.9" customHeight="1">
      <c r="A577" s="2" t="s">
        <v>1341</v>
      </c>
      <c r="B577" s="2" t="s">
        <v>1342</v>
      </c>
      <c r="C577" s="3" t="s">
        <v>171</v>
      </c>
      <c r="D577" s="3" t="s">
        <v>170</v>
      </c>
      <c r="E577" s="4" t="s">
        <v>178</v>
      </c>
      <c r="F577" s="4" t="s">
        <v>178</v>
      </c>
      <c r="G577" s="3">
        <v>4.5399999999999998E-3</v>
      </c>
      <c r="H577" s="17">
        <f t="shared" si="33"/>
        <v>4.4999999999999997E-3</v>
      </c>
      <c r="I577" s="2"/>
      <c r="J577" s="3" t="s">
        <v>173</v>
      </c>
      <c r="K577" s="21" t="str">
        <f t="shared" si="34"/>
        <v>NV</v>
      </c>
      <c r="L577" s="3" t="s">
        <v>173</v>
      </c>
      <c r="M577" s="20" t="str">
        <f t="shared" si="35"/>
        <v>NV</v>
      </c>
      <c r="N577" s="8" t="str">
        <f t="shared" si="32"/>
        <v>NV</v>
      </c>
      <c r="O577" s="2"/>
      <c r="P577" s="3">
        <v>565000</v>
      </c>
      <c r="Q577" s="3">
        <v>2640000</v>
      </c>
      <c r="R577" s="3">
        <v>12.5</v>
      </c>
      <c r="S577" s="3" t="s">
        <v>173</v>
      </c>
      <c r="T577" s="2"/>
      <c r="U577" s="3">
        <v>2.7000000000000001E-3</v>
      </c>
      <c r="V577" s="3" t="s">
        <v>199</v>
      </c>
      <c r="W577" s="3" t="s">
        <v>173</v>
      </c>
      <c r="X577" s="2"/>
      <c r="Y577" s="3" t="s">
        <v>171</v>
      </c>
      <c r="Z577" s="3">
        <v>4.5399999999999998E-3</v>
      </c>
      <c r="AA577" s="3" t="s">
        <v>173</v>
      </c>
    </row>
    <row r="578" spans="1:28" ht="13.9" customHeight="1">
      <c r="A578" s="2" t="s">
        <v>1343</v>
      </c>
      <c r="B578" s="2" t="s">
        <v>1344</v>
      </c>
      <c r="C578" s="3" t="s">
        <v>171</v>
      </c>
      <c r="D578" s="3" t="s">
        <v>170</v>
      </c>
      <c r="E578" s="4" t="s">
        <v>178</v>
      </c>
      <c r="F578" s="4" t="s">
        <v>178</v>
      </c>
      <c r="G578" s="3">
        <v>2.01E-2</v>
      </c>
      <c r="H578" s="17">
        <f t="shared" si="33"/>
        <v>0.02</v>
      </c>
      <c r="I578" s="2"/>
      <c r="J578" s="3" t="s">
        <v>173</v>
      </c>
      <c r="K578" s="21" t="str">
        <f t="shared" si="34"/>
        <v>NV</v>
      </c>
      <c r="L578" s="3" t="s">
        <v>173</v>
      </c>
      <c r="M578" s="20" t="str">
        <f t="shared" si="35"/>
        <v>NV</v>
      </c>
      <c r="N578" s="8" t="str">
        <f t="shared" si="32"/>
        <v>NV</v>
      </c>
      <c r="O578" s="2"/>
      <c r="P578" s="3">
        <v>323000</v>
      </c>
      <c r="Q578" s="3">
        <v>2000000</v>
      </c>
      <c r="R578" s="3">
        <v>12.5</v>
      </c>
      <c r="S578" s="3" t="s">
        <v>173</v>
      </c>
      <c r="T578" s="2"/>
      <c r="U578" s="3">
        <v>6.0999999999999997E-4</v>
      </c>
      <c r="V578" s="3" t="s">
        <v>184</v>
      </c>
      <c r="W578" s="3" t="s">
        <v>173</v>
      </c>
      <c r="X578" s="2"/>
      <c r="Y578" s="3" t="s">
        <v>171</v>
      </c>
      <c r="Z578" s="3">
        <v>2.01E-2</v>
      </c>
      <c r="AA578" s="3" t="s">
        <v>173</v>
      </c>
    </row>
    <row r="579" spans="1:28" ht="13.9" customHeight="1">
      <c r="A579" s="2" t="s">
        <v>1345</v>
      </c>
      <c r="B579" s="2" t="s">
        <v>1346</v>
      </c>
      <c r="C579" s="3" t="s">
        <v>171</v>
      </c>
      <c r="D579" s="3" t="s">
        <v>171</v>
      </c>
      <c r="E579" s="4" t="s">
        <v>178</v>
      </c>
      <c r="F579" s="4" t="s">
        <v>178</v>
      </c>
      <c r="G579" s="3" t="s">
        <v>173</v>
      </c>
      <c r="H579" s="17" t="str">
        <f t="shared" si="33"/>
        <v>NITI</v>
      </c>
      <c r="I579" s="2"/>
      <c r="J579" s="3" t="s">
        <v>173</v>
      </c>
      <c r="K579" s="21" t="str">
        <f t="shared" si="34"/>
        <v>NITI, NV</v>
      </c>
      <c r="L579" s="3" t="s">
        <v>173</v>
      </c>
      <c r="M579" s="20" t="str">
        <f t="shared" si="35"/>
        <v>NITI, NV</v>
      </c>
      <c r="N579" s="8" t="str">
        <f t="shared" si="32"/>
        <v>NITI, NV</v>
      </c>
      <c r="O579" s="2"/>
      <c r="P579" s="3">
        <v>1510000</v>
      </c>
      <c r="Q579" s="3">
        <v>69700</v>
      </c>
      <c r="R579" s="3">
        <v>12.5</v>
      </c>
      <c r="S579" s="3">
        <v>1.3</v>
      </c>
      <c r="T579" s="3" t="s">
        <v>174</v>
      </c>
      <c r="U579" s="3" t="s">
        <v>173</v>
      </c>
      <c r="V579" s="2"/>
      <c r="W579" s="3" t="s">
        <v>173</v>
      </c>
      <c r="X579" s="2"/>
      <c r="Y579" s="3" t="s">
        <v>171</v>
      </c>
      <c r="Z579" s="3" t="s">
        <v>173</v>
      </c>
      <c r="AA579" s="3" t="s">
        <v>173</v>
      </c>
    </row>
    <row r="580" spans="1:28" ht="13.9" customHeight="1">
      <c r="A580" s="2" t="s">
        <v>1347</v>
      </c>
      <c r="B580" s="2" t="s">
        <v>1348</v>
      </c>
      <c r="C580" s="3" t="s">
        <v>170</v>
      </c>
      <c r="D580" s="3" t="s">
        <v>171</v>
      </c>
      <c r="E580" s="4" t="s">
        <v>172</v>
      </c>
      <c r="F580" s="4" t="s">
        <v>172</v>
      </c>
      <c r="G580" s="3" t="s">
        <v>173</v>
      </c>
      <c r="H580" s="17" t="str">
        <f t="shared" si="33"/>
        <v>NITI</v>
      </c>
      <c r="I580" s="2"/>
      <c r="J580" s="3" t="s">
        <v>173</v>
      </c>
      <c r="K580" s="21" t="str">
        <f t="shared" si="34"/>
        <v>NITI</v>
      </c>
      <c r="L580" s="3" t="s">
        <v>173</v>
      </c>
      <c r="M580" s="20" t="str">
        <f t="shared" si="35"/>
        <v>NITI</v>
      </c>
      <c r="N580" s="8" t="str">
        <f t="shared" si="32"/>
        <v>NITI</v>
      </c>
      <c r="O580" s="2"/>
      <c r="P580" s="3">
        <v>1390000</v>
      </c>
      <c r="Q580" s="3">
        <v>108000</v>
      </c>
      <c r="R580" s="3">
        <v>12.5</v>
      </c>
      <c r="S580" s="3">
        <v>2.2000000000000002</v>
      </c>
      <c r="T580" s="3" t="s">
        <v>174</v>
      </c>
      <c r="U580" s="3" t="s">
        <v>173</v>
      </c>
      <c r="V580" s="2"/>
      <c r="W580" s="3" t="s">
        <v>173</v>
      </c>
      <c r="X580" s="2"/>
      <c r="Y580" s="3" t="s">
        <v>171</v>
      </c>
      <c r="Z580" s="3" t="s">
        <v>173</v>
      </c>
      <c r="AA580" s="3" t="s">
        <v>173</v>
      </c>
    </row>
    <row r="581" spans="1:28" ht="13.9" customHeight="1">
      <c r="A581" s="2" t="s">
        <v>1349</v>
      </c>
      <c r="B581" s="2" t="s">
        <v>1350</v>
      </c>
      <c r="C581" s="3" t="s">
        <v>171</v>
      </c>
      <c r="D581" s="3" t="s">
        <v>171</v>
      </c>
      <c r="E581" s="4" t="s">
        <v>178</v>
      </c>
      <c r="F581" s="4" t="s">
        <v>178</v>
      </c>
      <c r="G581" s="3" t="s">
        <v>173</v>
      </c>
      <c r="H581" s="17" t="str">
        <f t="shared" si="33"/>
        <v>NITI</v>
      </c>
      <c r="I581" s="2"/>
      <c r="J581" s="3" t="s">
        <v>173</v>
      </c>
      <c r="K581" s="21" t="str">
        <f t="shared" si="34"/>
        <v>NITI, NV</v>
      </c>
      <c r="L581" s="3" t="s">
        <v>173</v>
      </c>
      <c r="M581" s="20" t="str">
        <f t="shared" si="35"/>
        <v>NITI, NV</v>
      </c>
      <c r="N581" s="8" t="str">
        <f t="shared" ref="N581:N644" si="36">IF(ISNUMBER(M581)=TRUE, M581/H581, M581)</f>
        <v>NITI, NV</v>
      </c>
      <c r="O581" s="2"/>
      <c r="P581" s="3">
        <v>116000</v>
      </c>
      <c r="Q581" s="3">
        <v>36200</v>
      </c>
      <c r="R581" s="3">
        <v>12.5</v>
      </c>
      <c r="S581" s="3">
        <v>1.6</v>
      </c>
      <c r="T581" s="3" t="s">
        <v>174</v>
      </c>
      <c r="U581" s="3" t="s">
        <v>173</v>
      </c>
      <c r="V581" s="2"/>
      <c r="W581" s="3" t="s">
        <v>173</v>
      </c>
      <c r="X581" s="2"/>
      <c r="Y581" s="3" t="s">
        <v>171</v>
      </c>
      <c r="Z581" s="3" t="s">
        <v>173</v>
      </c>
      <c r="AA581" s="3" t="s">
        <v>173</v>
      </c>
    </row>
    <row r="582" spans="1:28" ht="13.9" customHeight="1">
      <c r="A582" s="2" t="s">
        <v>1351</v>
      </c>
      <c r="B582" s="2" t="s">
        <v>1352</v>
      </c>
      <c r="C582" s="3" t="s">
        <v>170</v>
      </c>
      <c r="D582" s="3" t="s">
        <v>170</v>
      </c>
      <c r="E582" s="3" t="s">
        <v>170</v>
      </c>
      <c r="F582" s="3" t="s">
        <v>170</v>
      </c>
      <c r="G582" s="3">
        <v>87.6</v>
      </c>
      <c r="H582" s="17">
        <f t="shared" ref="H582:H645" si="37">IF(ISNUMBER(G582),ROUND(G582,2-(1+INT(LOG10(G582)))),"NITI")</f>
        <v>88</v>
      </c>
      <c r="I582" s="3" t="s">
        <v>194</v>
      </c>
      <c r="J582" s="3">
        <v>2920</v>
      </c>
      <c r="K582" s="21">
        <f t="shared" ref="K582:K645" si="38">IF(ISNUMBER(J582),ROUND(J582,2-(1+INT(LOG10(J582)))),IF(AND(NOT($C582="Yes"),$D582="No"), "NITI, NV",IF(AND($C582="Yes",$D582="No"),"NITI","NV")))</f>
        <v>2900</v>
      </c>
      <c r="L582" s="3">
        <v>1.4</v>
      </c>
      <c r="M582" s="20">
        <f t="shared" ref="M582:M645" si="39">IF(ISNUMBER(L582),ROUND(L582,2-(1+INT(LOG10(L582)))),IF(AND(NOT($C582="Yes"),$D582="No"), "NITI, NV",IF(AND($C582="Yes",$D582="No"),"NITI","NV")))</f>
        <v>1.4</v>
      </c>
      <c r="N582" s="8">
        <f t="shared" si="36"/>
        <v>1.5909090909090907E-2</v>
      </c>
      <c r="O582" s="3" t="s">
        <v>182</v>
      </c>
      <c r="P582" s="3">
        <v>30700000</v>
      </c>
      <c r="Q582" s="3">
        <v>13800000</v>
      </c>
      <c r="R582" s="3">
        <v>12.5</v>
      </c>
      <c r="S582" s="3">
        <v>0.8</v>
      </c>
      <c r="T582" s="3" t="s">
        <v>183</v>
      </c>
      <c r="U582" s="3" t="s">
        <v>173</v>
      </c>
      <c r="V582" s="2"/>
      <c r="W582" s="3">
        <v>0.02</v>
      </c>
      <c r="X582" s="3" t="s">
        <v>207</v>
      </c>
      <c r="Y582" s="3" t="s">
        <v>171</v>
      </c>
      <c r="Z582" s="3" t="s">
        <v>173</v>
      </c>
      <c r="AA582" s="3">
        <v>87.6</v>
      </c>
    </row>
    <row r="583" spans="1:28" ht="13.9" customHeight="1">
      <c r="A583" s="2" t="s">
        <v>1353</v>
      </c>
      <c r="B583" s="2" t="s">
        <v>1354</v>
      </c>
      <c r="C583" s="3" t="s">
        <v>171</v>
      </c>
      <c r="D583" s="3" t="s">
        <v>171</v>
      </c>
      <c r="E583" s="4" t="s">
        <v>178</v>
      </c>
      <c r="F583" s="4" t="s">
        <v>178</v>
      </c>
      <c r="G583" s="3" t="s">
        <v>173</v>
      </c>
      <c r="H583" s="17" t="str">
        <f t="shared" si="37"/>
        <v>NITI</v>
      </c>
      <c r="I583" s="2"/>
      <c r="J583" s="3" t="s">
        <v>173</v>
      </c>
      <c r="K583" s="21" t="str">
        <f t="shared" si="38"/>
        <v>NITI, NV</v>
      </c>
      <c r="L583" s="3" t="s">
        <v>173</v>
      </c>
      <c r="M583" s="20" t="str">
        <f t="shared" si="39"/>
        <v>NITI, NV</v>
      </c>
      <c r="N583" s="8" t="str">
        <f t="shared" si="36"/>
        <v>NITI, NV</v>
      </c>
      <c r="O583" s="2"/>
      <c r="P583" s="3">
        <v>0.47199999999999998</v>
      </c>
      <c r="Q583" s="3">
        <v>0.47299999999999998</v>
      </c>
      <c r="R583" s="3">
        <v>12.5</v>
      </c>
      <c r="S583" s="3" t="s">
        <v>173</v>
      </c>
      <c r="T583" s="2"/>
      <c r="U583" s="3" t="s">
        <v>173</v>
      </c>
      <c r="V583" s="2"/>
      <c r="W583" s="3" t="s">
        <v>173</v>
      </c>
      <c r="X583" s="2"/>
      <c r="Y583" s="3" t="s">
        <v>171</v>
      </c>
      <c r="Z583" s="3" t="s">
        <v>173</v>
      </c>
      <c r="AA583" s="3" t="s">
        <v>173</v>
      </c>
    </row>
    <row r="584" spans="1:28" ht="13.9" customHeight="1">
      <c r="A584" s="2" t="s">
        <v>1355</v>
      </c>
      <c r="B584" s="2" t="s">
        <v>1356</v>
      </c>
      <c r="C584" s="3" t="s">
        <v>171</v>
      </c>
      <c r="D584" s="3" t="s">
        <v>170</v>
      </c>
      <c r="E584" s="4" t="s">
        <v>178</v>
      </c>
      <c r="F584" s="4" t="s">
        <v>178</v>
      </c>
      <c r="G584" s="3">
        <v>1.08E-3</v>
      </c>
      <c r="H584" s="17">
        <f t="shared" si="37"/>
        <v>1.1000000000000001E-3</v>
      </c>
      <c r="I584" s="2"/>
      <c r="J584" s="3" t="s">
        <v>173</v>
      </c>
      <c r="K584" s="21" t="str">
        <f t="shared" si="38"/>
        <v>NV</v>
      </c>
      <c r="L584" s="3" t="s">
        <v>173</v>
      </c>
      <c r="M584" s="20" t="str">
        <f t="shared" si="39"/>
        <v>NV</v>
      </c>
      <c r="N584" s="8" t="str">
        <f t="shared" si="36"/>
        <v>NV</v>
      </c>
      <c r="O584" s="2"/>
      <c r="P584" s="3">
        <v>2.0400000000000001E-5</v>
      </c>
      <c r="Q584" s="3">
        <v>6.3100000000000002E-5</v>
      </c>
      <c r="R584" s="3">
        <v>12.5</v>
      </c>
      <c r="S584" s="3" t="s">
        <v>173</v>
      </c>
      <c r="T584" s="2"/>
      <c r="U584" s="3">
        <v>1.14E-2</v>
      </c>
      <c r="V584" s="3" t="s">
        <v>967</v>
      </c>
      <c r="W584" s="3">
        <v>1.3300000000000001E-4</v>
      </c>
      <c r="X584" s="3" t="s">
        <v>967</v>
      </c>
      <c r="Y584" s="3" t="s">
        <v>171</v>
      </c>
      <c r="Z584" s="3">
        <v>1.08E-3</v>
      </c>
      <c r="AA584" s="3">
        <v>0.58399999999999996</v>
      </c>
      <c r="AB584" s="261" t="s">
        <v>1004</v>
      </c>
    </row>
    <row r="585" spans="1:28" ht="13.9" customHeight="1">
      <c r="A585" s="2" t="s">
        <v>1357</v>
      </c>
      <c r="B585" s="2" t="s">
        <v>1358</v>
      </c>
      <c r="C585" s="3" t="s">
        <v>171</v>
      </c>
      <c r="D585" s="3" t="s">
        <v>170</v>
      </c>
      <c r="E585" s="4" t="s">
        <v>178</v>
      </c>
      <c r="F585" s="4" t="s">
        <v>178</v>
      </c>
      <c r="G585" s="3">
        <v>1.08E-3</v>
      </c>
      <c r="H585" s="17">
        <f t="shared" si="37"/>
        <v>1.1000000000000001E-3</v>
      </c>
      <c r="I585" s="2"/>
      <c r="J585" s="3" t="s">
        <v>173</v>
      </c>
      <c r="K585" s="21" t="str">
        <f t="shared" si="38"/>
        <v>NV</v>
      </c>
      <c r="L585" s="3" t="s">
        <v>173</v>
      </c>
      <c r="M585" s="20" t="str">
        <f t="shared" si="39"/>
        <v>NV</v>
      </c>
      <c r="N585" s="8" t="str">
        <f t="shared" si="36"/>
        <v>NV</v>
      </c>
      <c r="O585" s="2"/>
      <c r="P585" s="3">
        <v>8.9499999999999994E-5</v>
      </c>
      <c r="Q585" s="3">
        <v>3.1600000000000002E-5</v>
      </c>
      <c r="R585" s="3">
        <v>12.5</v>
      </c>
      <c r="S585" s="3" t="s">
        <v>173</v>
      </c>
      <c r="T585" s="2"/>
      <c r="U585" s="3">
        <v>1.14E-2</v>
      </c>
      <c r="V585" s="3" t="s">
        <v>967</v>
      </c>
      <c r="W585" s="3">
        <v>1.3300000000000001E-4</v>
      </c>
      <c r="X585" s="3" t="s">
        <v>967</v>
      </c>
      <c r="Y585" s="3" t="s">
        <v>171</v>
      </c>
      <c r="Z585" s="3">
        <v>1.08E-3</v>
      </c>
      <c r="AA585" s="3">
        <v>0.58399999999999996</v>
      </c>
      <c r="AB585" s="261" t="s">
        <v>1004</v>
      </c>
    </row>
    <row r="586" spans="1:28" ht="13.9" customHeight="1">
      <c r="A586" s="2" t="s">
        <v>1359</v>
      </c>
      <c r="B586" s="2" t="s">
        <v>1360</v>
      </c>
      <c r="C586" s="3" t="s">
        <v>171</v>
      </c>
      <c r="D586" s="3" t="s">
        <v>171</v>
      </c>
      <c r="E586" s="4" t="s">
        <v>178</v>
      </c>
      <c r="F586" s="4" t="s">
        <v>178</v>
      </c>
      <c r="G586" s="3" t="s">
        <v>173</v>
      </c>
      <c r="H586" s="17" t="str">
        <f t="shared" si="37"/>
        <v>NITI</v>
      </c>
      <c r="I586" s="2"/>
      <c r="J586" s="3" t="s">
        <v>173</v>
      </c>
      <c r="K586" s="21" t="str">
        <f t="shared" si="38"/>
        <v>NITI, NV</v>
      </c>
      <c r="L586" s="3" t="s">
        <v>173</v>
      </c>
      <c r="M586" s="20" t="str">
        <f t="shared" si="39"/>
        <v>NITI, NV</v>
      </c>
      <c r="N586" s="8" t="str">
        <f t="shared" si="36"/>
        <v>NITI, NV</v>
      </c>
      <c r="O586" s="2"/>
      <c r="P586" s="3">
        <v>547000</v>
      </c>
      <c r="Q586" s="3">
        <v>3.3899999999999999E-8</v>
      </c>
      <c r="R586" s="3">
        <v>12.5</v>
      </c>
      <c r="S586" s="3" t="s">
        <v>173</v>
      </c>
      <c r="T586" s="2"/>
      <c r="U586" s="3" t="s">
        <v>173</v>
      </c>
      <c r="V586" s="2"/>
      <c r="W586" s="3" t="s">
        <v>173</v>
      </c>
      <c r="X586" s="2"/>
      <c r="Y586" s="3" t="s">
        <v>171</v>
      </c>
      <c r="Z586" s="3" t="s">
        <v>173</v>
      </c>
      <c r="AA586" s="3" t="s">
        <v>173</v>
      </c>
    </row>
    <row r="587" spans="1:28" ht="13.9" customHeight="1">
      <c r="A587" s="2" t="s">
        <v>1361</v>
      </c>
      <c r="B587" s="2" t="s">
        <v>1362</v>
      </c>
      <c r="C587" s="3" t="s">
        <v>171</v>
      </c>
      <c r="D587" s="3" t="s">
        <v>171</v>
      </c>
      <c r="E587" s="4" t="s">
        <v>178</v>
      </c>
      <c r="F587" s="4" t="s">
        <v>178</v>
      </c>
      <c r="G587" s="3" t="s">
        <v>173</v>
      </c>
      <c r="H587" s="17" t="str">
        <f t="shared" si="37"/>
        <v>NITI</v>
      </c>
      <c r="I587" s="2"/>
      <c r="J587" s="3" t="s">
        <v>173</v>
      </c>
      <c r="K587" s="21" t="str">
        <f t="shared" si="38"/>
        <v>NITI, NV</v>
      </c>
      <c r="L587" s="3" t="s">
        <v>173</v>
      </c>
      <c r="M587" s="20" t="str">
        <f t="shared" si="39"/>
        <v>NITI, NV</v>
      </c>
      <c r="N587" s="8" t="str">
        <f t="shared" si="36"/>
        <v>NITI, NV</v>
      </c>
      <c r="O587" s="2"/>
      <c r="P587" s="3">
        <v>5.2600000000000002E-7</v>
      </c>
      <c r="Q587" s="3">
        <v>0.17699999999999999</v>
      </c>
      <c r="R587" s="3">
        <v>12.5</v>
      </c>
      <c r="S587" s="3" t="s">
        <v>173</v>
      </c>
      <c r="T587" s="2"/>
      <c r="U587" s="3" t="s">
        <v>173</v>
      </c>
      <c r="V587" s="2"/>
      <c r="W587" s="3" t="s">
        <v>173</v>
      </c>
      <c r="X587" s="2"/>
      <c r="Y587" s="3" t="s">
        <v>171</v>
      </c>
      <c r="Z587" s="3" t="s">
        <v>173</v>
      </c>
      <c r="AA587" s="3" t="s">
        <v>173</v>
      </c>
    </row>
    <row r="588" spans="1:28" ht="13.9" customHeight="1">
      <c r="A588" s="2" t="s">
        <v>1363</v>
      </c>
      <c r="B588" s="2" t="s">
        <v>1364</v>
      </c>
      <c r="C588" s="3" t="s">
        <v>171</v>
      </c>
      <c r="D588" s="3" t="s">
        <v>171</v>
      </c>
      <c r="E588" s="4" t="s">
        <v>178</v>
      </c>
      <c r="F588" s="4" t="s">
        <v>178</v>
      </c>
      <c r="G588" s="3" t="s">
        <v>173</v>
      </c>
      <c r="H588" s="17" t="str">
        <f t="shared" si="37"/>
        <v>NITI</v>
      </c>
      <c r="I588" s="2"/>
      <c r="J588" s="3" t="s">
        <v>173</v>
      </c>
      <c r="K588" s="21" t="str">
        <f t="shared" si="38"/>
        <v>NITI, NV</v>
      </c>
      <c r="L588" s="3" t="s">
        <v>173</v>
      </c>
      <c r="M588" s="20" t="str">
        <f t="shared" si="39"/>
        <v>NITI, NV</v>
      </c>
      <c r="N588" s="8" t="str">
        <f t="shared" si="36"/>
        <v>NITI, NV</v>
      </c>
      <c r="O588" s="2"/>
      <c r="P588" s="3">
        <v>15400</v>
      </c>
      <c r="Q588" s="3">
        <v>15400</v>
      </c>
      <c r="R588" s="3">
        <v>12.5</v>
      </c>
      <c r="S588" s="3" t="s">
        <v>173</v>
      </c>
      <c r="T588" s="2"/>
      <c r="U588" s="3" t="s">
        <v>173</v>
      </c>
      <c r="V588" s="2"/>
      <c r="W588" s="3" t="s">
        <v>173</v>
      </c>
      <c r="X588" s="2"/>
      <c r="Y588" s="3" t="s">
        <v>171</v>
      </c>
      <c r="Z588" s="3" t="s">
        <v>173</v>
      </c>
      <c r="AA588" s="3" t="s">
        <v>173</v>
      </c>
    </row>
    <row r="589" spans="1:28" ht="13.9" customHeight="1">
      <c r="A589" s="2" t="s">
        <v>1365</v>
      </c>
      <c r="B589" s="2" t="s">
        <v>1366</v>
      </c>
      <c r="C589" s="3" t="s">
        <v>171</v>
      </c>
      <c r="D589" s="3" t="s">
        <v>171</v>
      </c>
      <c r="E589" s="4" t="s">
        <v>178</v>
      </c>
      <c r="F589" s="4" t="s">
        <v>178</v>
      </c>
      <c r="G589" s="3" t="s">
        <v>173</v>
      </c>
      <c r="H589" s="17" t="str">
        <f t="shared" si="37"/>
        <v>NITI</v>
      </c>
      <c r="I589" s="2"/>
      <c r="J589" s="3" t="s">
        <v>173</v>
      </c>
      <c r="K589" s="21" t="str">
        <f t="shared" si="38"/>
        <v>NITI, NV</v>
      </c>
      <c r="L589" s="3" t="s">
        <v>173</v>
      </c>
      <c r="M589" s="20" t="str">
        <f t="shared" si="39"/>
        <v>NITI, NV</v>
      </c>
      <c r="N589" s="8" t="str">
        <f t="shared" si="36"/>
        <v>NITI, NV</v>
      </c>
      <c r="O589" s="2"/>
      <c r="P589" s="3">
        <v>2.1</v>
      </c>
      <c r="Q589" s="3">
        <v>0.30199999999999999</v>
      </c>
      <c r="R589" s="3">
        <v>12.5</v>
      </c>
      <c r="S589" s="3" t="s">
        <v>173</v>
      </c>
      <c r="T589" s="2"/>
      <c r="U589" s="3" t="s">
        <v>173</v>
      </c>
      <c r="V589" s="2"/>
      <c r="W589" s="3" t="s">
        <v>173</v>
      </c>
      <c r="X589" s="2"/>
      <c r="Y589" s="3" t="s">
        <v>171</v>
      </c>
      <c r="Z589" s="3" t="s">
        <v>173</v>
      </c>
      <c r="AA589" s="3" t="s">
        <v>173</v>
      </c>
    </row>
    <row r="590" spans="1:28" ht="13.9" customHeight="1">
      <c r="A590" s="2" t="s">
        <v>1367</v>
      </c>
      <c r="B590" s="2" t="s">
        <v>1368</v>
      </c>
      <c r="C590" s="3" t="s">
        <v>171</v>
      </c>
      <c r="D590" s="3" t="s">
        <v>171</v>
      </c>
      <c r="E590" s="4" t="s">
        <v>178</v>
      </c>
      <c r="F590" s="4" t="s">
        <v>178</v>
      </c>
      <c r="G590" s="3" t="s">
        <v>173</v>
      </c>
      <c r="H590" s="17" t="str">
        <f t="shared" si="37"/>
        <v>NITI</v>
      </c>
      <c r="I590" s="2"/>
      <c r="J590" s="3" t="s">
        <v>173</v>
      </c>
      <c r="K590" s="21" t="str">
        <f t="shared" si="38"/>
        <v>NITI, NV</v>
      </c>
      <c r="L590" s="3" t="s">
        <v>173</v>
      </c>
      <c r="M590" s="20" t="str">
        <f t="shared" si="39"/>
        <v>NITI, NV</v>
      </c>
      <c r="N590" s="8" t="str">
        <f t="shared" si="36"/>
        <v>NITI, NV</v>
      </c>
      <c r="O590" s="2"/>
      <c r="P590" s="3">
        <v>0.182</v>
      </c>
      <c r="Q590" s="3">
        <v>0.19500000000000001</v>
      </c>
      <c r="R590" s="3">
        <v>12.5</v>
      </c>
      <c r="S590" s="3" t="s">
        <v>173</v>
      </c>
      <c r="T590" s="2"/>
      <c r="U590" s="3" t="s">
        <v>173</v>
      </c>
      <c r="V590" s="2"/>
      <c r="W590" s="3" t="s">
        <v>173</v>
      </c>
      <c r="X590" s="2"/>
      <c r="Y590" s="3" t="s">
        <v>171</v>
      </c>
      <c r="Z590" s="3" t="s">
        <v>173</v>
      </c>
      <c r="AA590" s="3" t="s">
        <v>173</v>
      </c>
    </row>
    <row r="591" spans="1:28" ht="13.9" customHeight="1">
      <c r="A591" s="2" t="s">
        <v>1369</v>
      </c>
      <c r="B591" s="2" t="s">
        <v>1370</v>
      </c>
      <c r="C591" s="3" t="s">
        <v>171</v>
      </c>
      <c r="D591" s="3" t="s">
        <v>171</v>
      </c>
      <c r="E591" s="4" t="s">
        <v>178</v>
      </c>
      <c r="F591" s="4" t="s">
        <v>178</v>
      </c>
      <c r="G591" s="3" t="s">
        <v>173</v>
      </c>
      <c r="H591" s="17" t="str">
        <f t="shared" si="37"/>
        <v>NITI</v>
      </c>
      <c r="I591" s="2"/>
      <c r="J591" s="3" t="s">
        <v>173</v>
      </c>
      <c r="K591" s="21" t="str">
        <f t="shared" si="38"/>
        <v>NITI, NV</v>
      </c>
      <c r="L591" s="3" t="s">
        <v>173</v>
      </c>
      <c r="M591" s="20" t="str">
        <f t="shared" si="39"/>
        <v>NITI, NV</v>
      </c>
      <c r="N591" s="8" t="str">
        <f t="shared" si="36"/>
        <v>NITI, NV</v>
      </c>
      <c r="O591" s="2"/>
      <c r="P591" s="3">
        <v>2.08</v>
      </c>
      <c r="Q591" s="3">
        <v>2.08</v>
      </c>
      <c r="R591" s="3">
        <v>12.5</v>
      </c>
      <c r="S591" s="3" t="s">
        <v>173</v>
      </c>
      <c r="T591" s="2"/>
      <c r="U591" s="3" t="s">
        <v>173</v>
      </c>
      <c r="V591" s="2"/>
      <c r="W591" s="3" t="s">
        <v>173</v>
      </c>
      <c r="X591" s="2"/>
      <c r="Y591" s="3" t="s">
        <v>171</v>
      </c>
      <c r="Z591" s="3" t="s">
        <v>173</v>
      </c>
      <c r="AA591" s="3" t="s">
        <v>173</v>
      </c>
    </row>
    <row r="592" spans="1:28" ht="13.9" customHeight="1">
      <c r="A592" s="2" t="s">
        <v>1371</v>
      </c>
      <c r="B592" s="2" t="s">
        <v>1372</v>
      </c>
      <c r="C592" s="3" t="s">
        <v>171</v>
      </c>
      <c r="D592" s="3" t="s">
        <v>171</v>
      </c>
      <c r="E592" s="4" t="s">
        <v>178</v>
      </c>
      <c r="F592" s="4" t="s">
        <v>178</v>
      </c>
      <c r="G592" s="3" t="s">
        <v>173</v>
      </c>
      <c r="H592" s="17" t="str">
        <f t="shared" si="37"/>
        <v>NITI</v>
      </c>
      <c r="I592" s="2"/>
      <c r="J592" s="3" t="s">
        <v>173</v>
      </c>
      <c r="K592" s="21" t="str">
        <f t="shared" si="38"/>
        <v>NITI, NV</v>
      </c>
      <c r="L592" s="3" t="s">
        <v>173</v>
      </c>
      <c r="M592" s="20" t="str">
        <f t="shared" si="39"/>
        <v>NITI, NV</v>
      </c>
      <c r="N592" s="8" t="str">
        <f t="shared" si="36"/>
        <v>NITI, NV</v>
      </c>
      <c r="O592" s="2"/>
      <c r="P592" s="3">
        <v>2710</v>
      </c>
      <c r="Q592" s="3">
        <v>2710</v>
      </c>
      <c r="R592" s="3">
        <v>12.5</v>
      </c>
      <c r="S592" s="3" t="s">
        <v>173</v>
      </c>
      <c r="T592" s="2"/>
      <c r="U592" s="3" t="s">
        <v>173</v>
      </c>
      <c r="V592" s="2"/>
      <c r="W592" s="3" t="s">
        <v>173</v>
      </c>
      <c r="X592" s="2"/>
      <c r="Y592" s="3" t="s">
        <v>171</v>
      </c>
      <c r="Z592" s="3" t="s">
        <v>173</v>
      </c>
      <c r="AA592" s="3" t="s">
        <v>173</v>
      </c>
    </row>
    <row r="593" spans="1:28" ht="13.9" customHeight="1">
      <c r="A593" s="2" t="s">
        <v>1373</v>
      </c>
      <c r="B593" s="2" t="s">
        <v>1374</v>
      </c>
      <c r="C593" s="3" t="s">
        <v>171</v>
      </c>
      <c r="D593" s="3" t="s">
        <v>171</v>
      </c>
      <c r="E593" s="4" t="s">
        <v>178</v>
      </c>
      <c r="F593" s="4" t="s">
        <v>178</v>
      </c>
      <c r="G593" s="3" t="s">
        <v>173</v>
      </c>
      <c r="H593" s="17" t="str">
        <f t="shared" si="37"/>
        <v>NITI</v>
      </c>
      <c r="I593" s="2"/>
      <c r="J593" s="3" t="s">
        <v>173</v>
      </c>
      <c r="K593" s="21" t="str">
        <f t="shared" si="38"/>
        <v>NITI, NV</v>
      </c>
      <c r="L593" s="3" t="s">
        <v>173</v>
      </c>
      <c r="M593" s="20" t="str">
        <f t="shared" si="39"/>
        <v>NITI, NV</v>
      </c>
      <c r="N593" s="8" t="str">
        <f t="shared" si="36"/>
        <v>NITI, NV</v>
      </c>
      <c r="O593" s="2"/>
      <c r="P593" s="3">
        <v>3.89</v>
      </c>
      <c r="Q593" s="3">
        <v>3.89</v>
      </c>
      <c r="R593" s="3">
        <v>12.5</v>
      </c>
      <c r="S593" s="3" t="s">
        <v>173</v>
      </c>
      <c r="T593" s="2"/>
      <c r="U593" s="3" t="s">
        <v>173</v>
      </c>
      <c r="V593" s="2"/>
      <c r="W593" s="3" t="s">
        <v>173</v>
      </c>
      <c r="X593" s="2"/>
      <c r="Y593" s="3" t="s">
        <v>171</v>
      </c>
      <c r="Z593" s="3" t="s">
        <v>173</v>
      </c>
      <c r="AA593" s="3" t="s">
        <v>173</v>
      </c>
    </row>
    <row r="594" spans="1:28" ht="13.9" customHeight="1">
      <c r="A594" s="2" t="s">
        <v>1375</v>
      </c>
      <c r="B594" s="2" t="s">
        <v>1376</v>
      </c>
      <c r="C594" s="3" t="s">
        <v>171</v>
      </c>
      <c r="D594" s="3" t="s">
        <v>171</v>
      </c>
      <c r="E594" s="4" t="s">
        <v>178</v>
      </c>
      <c r="F594" s="4" t="s">
        <v>178</v>
      </c>
      <c r="G594" s="3" t="s">
        <v>173</v>
      </c>
      <c r="H594" s="17" t="str">
        <f t="shared" si="37"/>
        <v>NITI</v>
      </c>
      <c r="I594" s="2"/>
      <c r="J594" s="3" t="s">
        <v>173</v>
      </c>
      <c r="K594" s="21" t="str">
        <f t="shared" si="38"/>
        <v>NITI, NV</v>
      </c>
      <c r="L594" s="3" t="s">
        <v>173</v>
      </c>
      <c r="M594" s="20" t="str">
        <f t="shared" si="39"/>
        <v>NITI, NV</v>
      </c>
      <c r="N594" s="8" t="str">
        <f t="shared" si="36"/>
        <v>NITI, NV</v>
      </c>
      <c r="O594" s="2"/>
      <c r="P594" s="3">
        <v>0.11899999999999999</v>
      </c>
      <c r="Q594" s="3">
        <v>8.7999999999999995E-2</v>
      </c>
      <c r="R594" s="3">
        <v>12.5</v>
      </c>
      <c r="S594" s="3" t="s">
        <v>173</v>
      </c>
      <c r="T594" s="2"/>
      <c r="U594" s="3" t="s">
        <v>173</v>
      </c>
      <c r="V594" s="2"/>
      <c r="W594" s="3" t="s">
        <v>173</v>
      </c>
      <c r="X594" s="2"/>
      <c r="Y594" s="3" t="s">
        <v>171</v>
      </c>
      <c r="Z594" s="3" t="s">
        <v>173</v>
      </c>
      <c r="AA594" s="3" t="s">
        <v>173</v>
      </c>
    </row>
    <row r="595" spans="1:28" ht="13.9" customHeight="1">
      <c r="A595" s="2" t="s">
        <v>1377</v>
      </c>
      <c r="B595" s="2" t="s">
        <v>1378</v>
      </c>
      <c r="C595" s="3" t="s">
        <v>171</v>
      </c>
      <c r="D595" s="3" t="s">
        <v>171</v>
      </c>
      <c r="E595" s="4" t="s">
        <v>178</v>
      </c>
      <c r="F595" s="4" t="s">
        <v>178</v>
      </c>
      <c r="G595" s="3" t="s">
        <v>173</v>
      </c>
      <c r="H595" s="17" t="str">
        <f t="shared" si="37"/>
        <v>NITI</v>
      </c>
      <c r="I595" s="2"/>
      <c r="J595" s="3" t="s">
        <v>173</v>
      </c>
      <c r="K595" s="21" t="str">
        <f t="shared" si="38"/>
        <v>NITI, NV</v>
      </c>
      <c r="L595" s="3" t="s">
        <v>173</v>
      </c>
      <c r="M595" s="20" t="str">
        <f t="shared" si="39"/>
        <v>NITI, NV</v>
      </c>
      <c r="N595" s="8" t="str">
        <f t="shared" si="36"/>
        <v>NITI, NV</v>
      </c>
      <c r="O595" s="2"/>
      <c r="P595" s="3">
        <v>1.04</v>
      </c>
      <c r="Q595" s="3">
        <v>8.16</v>
      </c>
      <c r="R595" s="3">
        <v>12.5</v>
      </c>
      <c r="S595" s="3" t="s">
        <v>173</v>
      </c>
      <c r="T595" s="2"/>
      <c r="U595" s="3" t="s">
        <v>173</v>
      </c>
      <c r="V595" s="2"/>
      <c r="W595" s="3" t="s">
        <v>173</v>
      </c>
      <c r="X595" s="2"/>
      <c r="Y595" s="3" t="s">
        <v>171</v>
      </c>
      <c r="Z595" s="3" t="s">
        <v>173</v>
      </c>
      <c r="AA595" s="3" t="s">
        <v>173</v>
      </c>
    </row>
    <row r="596" spans="1:28" ht="13.9" customHeight="1">
      <c r="A596" s="2" t="s">
        <v>1379</v>
      </c>
      <c r="B596" s="2" t="s">
        <v>1380</v>
      </c>
      <c r="C596" s="3" t="s">
        <v>171</v>
      </c>
      <c r="D596" s="3" t="s">
        <v>171</v>
      </c>
      <c r="E596" s="4" t="s">
        <v>178</v>
      </c>
      <c r="F596" s="4" t="s">
        <v>178</v>
      </c>
      <c r="G596" s="3" t="s">
        <v>173</v>
      </c>
      <c r="H596" s="17" t="str">
        <f t="shared" si="37"/>
        <v>NITI</v>
      </c>
      <c r="I596" s="2"/>
      <c r="J596" s="3" t="s">
        <v>173</v>
      </c>
      <c r="K596" s="21" t="str">
        <f t="shared" si="38"/>
        <v>NITI, NV</v>
      </c>
      <c r="L596" s="3" t="s">
        <v>173</v>
      </c>
      <c r="M596" s="20" t="str">
        <f t="shared" si="39"/>
        <v>NITI, NV</v>
      </c>
      <c r="N596" s="8" t="str">
        <f t="shared" si="36"/>
        <v>NITI, NV</v>
      </c>
      <c r="O596" s="2"/>
      <c r="P596" s="3">
        <v>105</v>
      </c>
      <c r="Q596" s="3">
        <v>134</v>
      </c>
      <c r="R596" s="3">
        <v>12.5</v>
      </c>
      <c r="S596" s="3" t="s">
        <v>173</v>
      </c>
      <c r="T596" s="2"/>
      <c r="U596" s="3" t="s">
        <v>173</v>
      </c>
      <c r="V596" s="2"/>
      <c r="W596" s="3" t="s">
        <v>173</v>
      </c>
      <c r="X596" s="2"/>
      <c r="Y596" s="3" t="s">
        <v>171</v>
      </c>
      <c r="Z596" s="3" t="s">
        <v>173</v>
      </c>
      <c r="AA596" s="3" t="s">
        <v>173</v>
      </c>
    </row>
    <row r="597" spans="1:28" ht="13.9" customHeight="1">
      <c r="A597" s="2" t="s">
        <v>1381</v>
      </c>
      <c r="B597" s="2" t="s">
        <v>1382</v>
      </c>
      <c r="C597" s="3" t="s">
        <v>171</v>
      </c>
      <c r="D597" s="3" t="s">
        <v>170</v>
      </c>
      <c r="E597" s="4" t="s">
        <v>178</v>
      </c>
      <c r="F597" s="4" t="s">
        <v>178</v>
      </c>
      <c r="G597" s="3">
        <v>1.08E-5</v>
      </c>
      <c r="H597" s="17">
        <f t="shared" si="37"/>
        <v>1.1E-5</v>
      </c>
      <c r="I597" s="2"/>
      <c r="J597" s="3" t="s">
        <v>173</v>
      </c>
      <c r="K597" s="21" t="str">
        <f t="shared" si="38"/>
        <v>NV</v>
      </c>
      <c r="L597" s="3" t="s">
        <v>173</v>
      </c>
      <c r="M597" s="20" t="str">
        <f t="shared" si="39"/>
        <v>NV</v>
      </c>
      <c r="N597" s="8" t="str">
        <f t="shared" si="36"/>
        <v>NV</v>
      </c>
      <c r="O597" s="2"/>
      <c r="P597" s="3">
        <v>3.1699999999999999E-2</v>
      </c>
      <c r="Q597" s="3">
        <v>4.8099999999999997E-2</v>
      </c>
      <c r="R597" s="3">
        <v>12.5</v>
      </c>
      <c r="S597" s="3" t="s">
        <v>173</v>
      </c>
      <c r="T597" s="2"/>
      <c r="U597" s="3">
        <v>1.1399999999999999</v>
      </c>
      <c r="V597" s="3" t="s">
        <v>967</v>
      </c>
      <c r="W597" s="3">
        <v>1.33E-6</v>
      </c>
      <c r="X597" s="3" t="s">
        <v>967</v>
      </c>
      <c r="Y597" s="3" t="s">
        <v>171</v>
      </c>
      <c r="Z597" s="3">
        <v>1.08E-5</v>
      </c>
      <c r="AA597" s="3">
        <v>5.8399999999999997E-3</v>
      </c>
      <c r="AB597" s="261" t="s">
        <v>1004</v>
      </c>
    </row>
    <row r="598" spans="1:28" ht="13.9" customHeight="1">
      <c r="A598" s="2" t="s">
        <v>1383</v>
      </c>
      <c r="B598" s="2" t="s">
        <v>1384</v>
      </c>
      <c r="C598" s="3" t="s">
        <v>171</v>
      </c>
      <c r="D598" s="3" t="s">
        <v>170</v>
      </c>
      <c r="E598" s="4" t="s">
        <v>178</v>
      </c>
      <c r="F598" s="4" t="s">
        <v>178</v>
      </c>
      <c r="G598" s="3">
        <v>1.08E-6</v>
      </c>
      <c r="H598" s="17">
        <f t="shared" si="37"/>
        <v>1.1000000000000001E-6</v>
      </c>
      <c r="I598" s="2"/>
      <c r="J598" s="3" t="s">
        <v>173</v>
      </c>
      <c r="K598" s="21" t="str">
        <f t="shared" si="38"/>
        <v>NV</v>
      </c>
      <c r="L598" s="3" t="s">
        <v>173</v>
      </c>
      <c r="M598" s="20" t="str">
        <f t="shared" si="39"/>
        <v>NV</v>
      </c>
      <c r="N598" s="8" t="str">
        <f t="shared" si="36"/>
        <v>NV</v>
      </c>
      <c r="O598" s="2"/>
      <c r="P598" s="3">
        <v>3.1699999999999999E-2</v>
      </c>
      <c r="Q598" s="3">
        <v>4.8099999999999997E-2</v>
      </c>
      <c r="R598" s="3">
        <v>12.5</v>
      </c>
      <c r="S598" s="3" t="s">
        <v>173</v>
      </c>
      <c r="T598" s="2"/>
      <c r="U598" s="3">
        <v>11.4</v>
      </c>
      <c r="V598" s="3" t="s">
        <v>967</v>
      </c>
      <c r="W598" s="3">
        <v>1.3300000000000001E-7</v>
      </c>
      <c r="X598" s="3" t="s">
        <v>967</v>
      </c>
      <c r="Y598" s="3" t="s">
        <v>171</v>
      </c>
      <c r="Z598" s="3">
        <v>1.08E-6</v>
      </c>
      <c r="AA598" s="3">
        <v>5.8399999999999999E-4</v>
      </c>
      <c r="AB598" s="261" t="s">
        <v>1004</v>
      </c>
    </row>
    <row r="599" spans="1:28" ht="13.9" customHeight="1">
      <c r="A599" s="2" t="s">
        <v>1385</v>
      </c>
      <c r="B599" s="2" t="s">
        <v>1386</v>
      </c>
      <c r="C599" s="3" t="s">
        <v>170</v>
      </c>
      <c r="D599" s="3" t="s">
        <v>171</v>
      </c>
      <c r="E599" s="4" t="s">
        <v>172</v>
      </c>
      <c r="F599" s="4" t="s">
        <v>172</v>
      </c>
      <c r="G599" s="3" t="s">
        <v>173</v>
      </c>
      <c r="H599" s="17" t="str">
        <f t="shared" si="37"/>
        <v>NITI</v>
      </c>
      <c r="I599" s="2"/>
      <c r="J599" s="3" t="s">
        <v>173</v>
      </c>
      <c r="K599" s="21" t="str">
        <f t="shared" si="38"/>
        <v>NITI</v>
      </c>
      <c r="L599" s="3" t="s">
        <v>173</v>
      </c>
      <c r="M599" s="20" t="str">
        <f t="shared" si="39"/>
        <v>NITI</v>
      </c>
      <c r="N599" s="8" t="str">
        <f t="shared" si="36"/>
        <v>NITI</v>
      </c>
      <c r="O599" s="2"/>
      <c r="P599" s="3">
        <v>968000</v>
      </c>
      <c r="Q599" s="3">
        <v>969000</v>
      </c>
      <c r="R599" s="3">
        <v>12.5</v>
      </c>
      <c r="S599" s="3" t="s">
        <v>173</v>
      </c>
      <c r="T599" s="2"/>
      <c r="U599" s="3" t="s">
        <v>173</v>
      </c>
      <c r="V599" s="2"/>
      <c r="W599" s="3" t="s">
        <v>173</v>
      </c>
      <c r="X599" s="2"/>
      <c r="Y599" s="3" t="s">
        <v>171</v>
      </c>
      <c r="Z599" s="3" t="s">
        <v>173</v>
      </c>
      <c r="AA599" s="3" t="s">
        <v>173</v>
      </c>
    </row>
    <row r="600" spans="1:28" ht="13.9" customHeight="1">
      <c r="A600" s="2" t="s">
        <v>1387</v>
      </c>
      <c r="B600" s="2" t="s">
        <v>1388</v>
      </c>
      <c r="C600" s="3" t="s">
        <v>171</v>
      </c>
      <c r="D600" s="3" t="s">
        <v>171</v>
      </c>
      <c r="E600" s="4" t="s">
        <v>178</v>
      </c>
      <c r="F600" s="4" t="s">
        <v>178</v>
      </c>
      <c r="G600" s="3" t="s">
        <v>173</v>
      </c>
      <c r="H600" s="17" t="str">
        <f t="shared" si="37"/>
        <v>NITI</v>
      </c>
      <c r="I600" s="2"/>
      <c r="J600" s="3" t="s">
        <v>173</v>
      </c>
      <c r="K600" s="21" t="str">
        <f t="shared" si="38"/>
        <v>NITI, NV</v>
      </c>
      <c r="L600" s="3" t="s">
        <v>173</v>
      </c>
      <c r="M600" s="20" t="str">
        <f t="shared" si="39"/>
        <v>NITI, NV</v>
      </c>
      <c r="N600" s="8" t="str">
        <f t="shared" si="36"/>
        <v>NITI, NV</v>
      </c>
      <c r="O600" s="2"/>
      <c r="P600" s="3">
        <v>221</v>
      </c>
      <c r="Q600" s="3">
        <v>11.5</v>
      </c>
      <c r="R600" s="3">
        <v>12.5</v>
      </c>
      <c r="S600" s="3" t="s">
        <v>173</v>
      </c>
      <c r="T600" s="2"/>
      <c r="U600" s="3" t="s">
        <v>173</v>
      </c>
      <c r="V600" s="2"/>
      <c r="W600" s="3" t="s">
        <v>173</v>
      </c>
      <c r="X600" s="2"/>
      <c r="Y600" s="3" t="s">
        <v>171</v>
      </c>
      <c r="Z600" s="3" t="s">
        <v>173</v>
      </c>
      <c r="AA600" s="3" t="s">
        <v>173</v>
      </c>
    </row>
    <row r="601" spans="1:28" ht="13.9" customHeight="1">
      <c r="A601" s="2" t="s">
        <v>1389</v>
      </c>
      <c r="B601" s="2" t="s">
        <v>1390</v>
      </c>
      <c r="C601" s="3" t="s">
        <v>170</v>
      </c>
      <c r="D601" s="3" t="s">
        <v>171</v>
      </c>
      <c r="E601" s="4" t="s">
        <v>172</v>
      </c>
      <c r="F601" s="4" t="s">
        <v>172</v>
      </c>
      <c r="G601" s="3" t="s">
        <v>173</v>
      </c>
      <c r="H601" s="17" t="str">
        <f t="shared" si="37"/>
        <v>NITI</v>
      </c>
      <c r="I601" s="2"/>
      <c r="J601" s="3" t="s">
        <v>173</v>
      </c>
      <c r="K601" s="21" t="str">
        <f t="shared" si="38"/>
        <v>NITI</v>
      </c>
      <c r="L601" s="3" t="s">
        <v>173</v>
      </c>
      <c r="M601" s="20" t="str">
        <f t="shared" si="39"/>
        <v>NITI</v>
      </c>
      <c r="N601" s="8" t="str">
        <f t="shared" si="36"/>
        <v>NITI</v>
      </c>
      <c r="O601" s="2"/>
      <c r="P601" s="3">
        <v>0.94099999999999995</v>
      </c>
      <c r="Q601" s="3">
        <v>10.6</v>
      </c>
      <c r="R601" s="3">
        <v>12.5</v>
      </c>
      <c r="S601" s="3" t="s">
        <v>173</v>
      </c>
      <c r="T601" s="2"/>
      <c r="U601" s="3" t="s">
        <v>173</v>
      </c>
      <c r="V601" s="2"/>
      <c r="W601" s="3" t="s">
        <v>173</v>
      </c>
      <c r="X601" s="2"/>
      <c r="Y601" s="3" t="s">
        <v>171</v>
      </c>
      <c r="Z601" s="3" t="s">
        <v>173</v>
      </c>
      <c r="AA601" s="3" t="s">
        <v>173</v>
      </c>
    </row>
    <row r="602" spans="1:28" ht="13.9" customHeight="1">
      <c r="A602" s="2" t="s">
        <v>1391</v>
      </c>
      <c r="B602" s="2" t="s">
        <v>1392</v>
      </c>
      <c r="C602" s="3" t="s">
        <v>171</v>
      </c>
      <c r="D602" s="3" t="s">
        <v>171</v>
      </c>
      <c r="E602" s="4" t="s">
        <v>178</v>
      </c>
      <c r="F602" s="4" t="s">
        <v>178</v>
      </c>
      <c r="G602" s="3" t="s">
        <v>173</v>
      </c>
      <c r="H602" s="17" t="str">
        <f t="shared" si="37"/>
        <v>NITI</v>
      </c>
      <c r="I602" s="2"/>
      <c r="J602" s="3" t="s">
        <v>173</v>
      </c>
      <c r="K602" s="21" t="str">
        <f t="shared" si="38"/>
        <v>NITI, NV</v>
      </c>
      <c r="L602" s="3" t="s">
        <v>173</v>
      </c>
      <c r="M602" s="20" t="str">
        <f t="shared" si="39"/>
        <v>NITI, NV</v>
      </c>
      <c r="N602" s="8" t="str">
        <f t="shared" si="36"/>
        <v>NITI, NV</v>
      </c>
      <c r="O602" s="2"/>
      <c r="P602" s="3">
        <v>0.94099999999999995</v>
      </c>
      <c r="Q602" s="3">
        <v>3.79E-3</v>
      </c>
      <c r="R602" s="3">
        <v>12.5</v>
      </c>
      <c r="S602" s="3" t="s">
        <v>173</v>
      </c>
      <c r="T602" s="2"/>
      <c r="U602" s="3" t="s">
        <v>173</v>
      </c>
      <c r="V602" s="2"/>
      <c r="W602" s="3" t="s">
        <v>173</v>
      </c>
      <c r="X602" s="2"/>
      <c r="Y602" s="3" t="s">
        <v>171</v>
      </c>
      <c r="Z602" s="3" t="s">
        <v>173</v>
      </c>
      <c r="AA602" s="3" t="s">
        <v>173</v>
      </c>
    </row>
    <row r="603" spans="1:28" ht="13.9" customHeight="1">
      <c r="A603" s="2" t="s">
        <v>1393</v>
      </c>
      <c r="B603" s="2" t="s">
        <v>1394</v>
      </c>
      <c r="C603" s="3" t="s">
        <v>170</v>
      </c>
      <c r="D603" s="3" t="s">
        <v>171</v>
      </c>
      <c r="E603" s="4" t="s">
        <v>172</v>
      </c>
      <c r="F603" s="4" t="s">
        <v>172</v>
      </c>
      <c r="G603" s="3" t="s">
        <v>173</v>
      </c>
      <c r="H603" s="17" t="str">
        <f t="shared" si="37"/>
        <v>NITI</v>
      </c>
      <c r="I603" s="2"/>
      <c r="J603" s="3" t="s">
        <v>173</v>
      </c>
      <c r="K603" s="21" t="str">
        <f t="shared" si="38"/>
        <v>NITI</v>
      </c>
      <c r="L603" s="3" t="s">
        <v>173</v>
      </c>
      <c r="M603" s="20" t="str">
        <f t="shared" si="39"/>
        <v>NITI</v>
      </c>
      <c r="N603" s="8" t="str">
        <f t="shared" si="36"/>
        <v>NITI</v>
      </c>
      <c r="O603" s="2"/>
      <c r="P603" s="3">
        <v>13600</v>
      </c>
      <c r="Q603" s="3">
        <v>7440</v>
      </c>
      <c r="R603" s="3">
        <v>12.5</v>
      </c>
      <c r="S603" s="3" t="s">
        <v>173</v>
      </c>
      <c r="T603" s="2"/>
      <c r="U603" s="3" t="s">
        <v>173</v>
      </c>
      <c r="V603" s="2"/>
      <c r="W603" s="3" t="s">
        <v>173</v>
      </c>
      <c r="X603" s="2"/>
      <c r="Y603" s="3" t="s">
        <v>171</v>
      </c>
      <c r="Z603" s="3" t="s">
        <v>173</v>
      </c>
      <c r="AA603" s="3" t="s">
        <v>173</v>
      </c>
    </row>
    <row r="604" spans="1:28" ht="13.9" customHeight="1">
      <c r="A604" s="2" t="s">
        <v>1395</v>
      </c>
      <c r="B604" s="2" t="s">
        <v>1396</v>
      </c>
      <c r="C604" s="3" t="s">
        <v>170</v>
      </c>
      <c r="D604" s="3" t="s">
        <v>170</v>
      </c>
      <c r="E604" s="3" t="s">
        <v>170</v>
      </c>
      <c r="F604" s="3" t="s">
        <v>170</v>
      </c>
      <c r="G604" s="3">
        <v>1.0800000000000001E-2</v>
      </c>
      <c r="H604" s="17">
        <f t="shared" si="37"/>
        <v>1.0999999999999999E-2</v>
      </c>
      <c r="I604" s="3" t="s">
        <v>181</v>
      </c>
      <c r="J604" s="3">
        <v>0.35899999999999999</v>
      </c>
      <c r="K604" s="21">
        <f t="shared" si="38"/>
        <v>0.36</v>
      </c>
      <c r="L604" s="3">
        <v>1.38</v>
      </c>
      <c r="M604" s="20">
        <f t="shared" si="39"/>
        <v>1.4</v>
      </c>
      <c r="N604" s="8">
        <f t="shared" si="36"/>
        <v>127.27272727272727</v>
      </c>
      <c r="O604" s="3" t="s">
        <v>182</v>
      </c>
      <c r="P604" s="3">
        <v>96</v>
      </c>
      <c r="Q604" s="3">
        <v>124</v>
      </c>
      <c r="R604" s="3">
        <v>12.5</v>
      </c>
      <c r="S604" s="3" t="s">
        <v>173</v>
      </c>
      <c r="T604" s="2"/>
      <c r="U604" s="3">
        <v>1.14E-3</v>
      </c>
      <c r="V604" s="3" t="s">
        <v>967</v>
      </c>
      <c r="W604" s="3">
        <v>1.33E-3</v>
      </c>
      <c r="X604" s="3" t="s">
        <v>967</v>
      </c>
      <c r="Y604" s="3" t="s">
        <v>171</v>
      </c>
      <c r="Z604" s="3">
        <v>1.0800000000000001E-2</v>
      </c>
      <c r="AA604" s="3">
        <v>5.84</v>
      </c>
      <c r="AB604" s="261" t="s">
        <v>279</v>
      </c>
    </row>
    <row r="605" spans="1:28" ht="13.9" customHeight="1">
      <c r="A605" s="2" t="s">
        <v>1397</v>
      </c>
      <c r="B605" s="2" t="s">
        <v>1398</v>
      </c>
      <c r="C605" s="3" t="s">
        <v>170</v>
      </c>
      <c r="D605" s="3" t="s">
        <v>170</v>
      </c>
      <c r="E605" s="3" t="s">
        <v>170</v>
      </c>
      <c r="F605" s="3" t="s">
        <v>170</v>
      </c>
      <c r="G605" s="3">
        <v>1.0800000000000001E-2</v>
      </c>
      <c r="H605" s="17">
        <f t="shared" si="37"/>
        <v>1.0999999999999999E-2</v>
      </c>
      <c r="I605" s="3" t="s">
        <v>181</v>
      </c>
      <c r="J605" s="3">
        <v>0.35899999999999999</v>
      </c>
      <c r="K605" s="21">
        <f t="shared" si="38"/>
        <v>0.36</v>
      </c>
      <c r="L605" s="3">
        <v>3.46</v>
      </c>
      <c r="M605" s="20">
        <f t="shared" si="39"/>
        <v>3.5</v>
      </c>
      <c r="N605" s="8">
        <f t="shared" si="36"/>
        <v>318.18181818181819</v>
      </c>
      <c r="O605" s="3" t="s">
        <v>182</v>
      </c>
      <c r="P605" s="3">
        <v>158</v>
      </c>
      <c r="Q605" s="3">
        <v>41.7</v>
      </c>
      <c r="R605" s="3">
        <v>12.5</v>
      </c>
      <c r="S605" s="3" t="s">
        <v>173</v>
      </c>
      <c r="T605" s="2"/>
      <c r="U605" s="3">
        <v>1.14E-3</v>
      </c>
      <c r="V605" s="3" t="s">
        <v>967</v>
      </c>
      <c r="W605" s="3">
        <v>1.33E-3</v>
      </c>
      <c r="X605" s="3" t="s">
        <v>967</v>
      </c>
      <c r="Y605" s="3" t="s">
        <v>171</v>
      </c>
      <c r="Z605" s="3">
        <v>1.0800000000000001E-2</v>
      </c>
      <c r="AA605" s="3">
        <v>5.84</v>
      </c>
      <c r="AB605" s="261" t="s">
        <v>279</v>
      </c>
    </row>
    <row r="606" spans="1:28" ht="13.9" customHeight="1">
      <c r="A606" s="2" t="s">
        <v>1399</v>
      </c>
      <c r="B606" s="2" t="s">
        <v>1400</v>
      </c>
      <c r="C606" s="3" t="s">
        <v>170</v>
      </c>
      <c r="D606" s="3" t="s">
        <v>170</v>
      </c>
      <c r="E606" s="3" t="s">
        <v>170</v>
      </c>
      <c r="F606" s="3" t="s">
        <v>170</v>
      </c>
      <c r="G606" s="3">
        <v>1.0800000000000001E-2</v>
      </c>
      <c r="H606" s="17">
        <f t="shared" si="37"/>
        <v>1.0999999999999999E-2</v>
      </c>
      <c r="I606" s="3" t="s">
        <v>181</v>
      </c>
      <c r="J606" s="3">
        <v>0.35899999999999999</v>
      </c>
      <c r="K606" s="21">
        <f t="shared" si="38"/>
        <v>0.36</v>
      </c>
      <c r="L606" s="3">
        <v>3.52</v>
      </c>
      <c r="M606" s="20">
        <f t="shared" si="39"/>
        <v>3.5</v>
      </c>
      <c r="N606" s="8">
        <f t="shared" si="36"/>
        <v>318.18181818181819</v>
      </c>
      <c r="O606" s="3" t="s">
        <v>182</v>
      </c>
      <c r="P606" s="3">
        <v>115</v>
      </c>
      <c r="Q606" s="3">
        <v>10.4</v>
      </c>
      <c r="R606" s="3">
        <v>12.5</v>
      </c>
      <c r="S606" s="3" t="s">
        <v>173</v>
      </c>
      <c r="T606" s="2"/>
      <c r="U606" s="3">
        <v>1.14E-3</v>
      </c>
      <c r="V606" s="3" t="s">
        <v>967</v>
      </c>
      <c r="W606" s="3">
        <v>1.33E-3</v>
      </c>
      <c r="X606" s="3" t="s">
        <v>967</v>
      </c>
      <c r="Y606" s="3" t="s">
        <v>171</v>
      </c>
      <c r="Z606" s="3">
        <v>1.0800000000000001E-2</v>
      </c>
      <c r="AA606" s="3">
        <v>5.84</v>
      </c>
      <c r="AB606" s="261" t="s">
        <v>279</v>
      </c>
    </row>
    <row r="607" spans="1:28" ht="13.9" customHeight="1">
      <c r="A607" s="2" t="s">
        <v>1401</v>
      </c>
      <c r="B607" s="2" t="s">
        <v>1402</v>
      </c>
      <c r="C607" s="3" t="s">
        <v>170</v>
      </c>
      <c r="D607" s="3" t="s">
        <v>170</v>
      </c>
      <c r="E607" s="3" t="s">
        <v>170</v>
      </c>
      <c r="F607" s="3" t="s">
        <v>170</v>
      </c>
      <c r="G607" s="3">
        <v>1.0800000000000001E-2</v>
      </c>
      <c r="H607" s="17">
        <f t="shared" si="37"/>
        <v>1.0999999999999999E-2</v>
      </c>
      <c r="I607" s="3" t="s">
        <v>181</v>
      </c>
      <c r="J607" s="3">
        <v>0.35899999999999999</v>
      </c>
      <c r="K607" s="21">
        <f t="shared" si="38"/>
        <v>0.36</v>
      </c>
      <c r="L607" s="3">
        <v>2.85</v>
      </c>
      <c r="M607" s="20">
        <f t="shared" si="39"/>
        <v>2.9</v>
      </c>
      <c r="N607" s="8">
        <f t="shared" si="36"/>
        <v>263.63636363636363</v>
      </c>
      <c r="O607" s="3" t="s">
        <v>182</v>
      </c>
      <c r="P607" s="3">
        <v>96</v>
      </c>
      <c r="Q607" s="3">
        <v>60.4</v>
      </c>
      <c r="R607" s="3">
        <v>12.5</v>
      </c>
      <c r="S607" s="3" t="s">
        <v>173</v>
      </c>
      <c r="T607" s="2"/>
      <c r="U607" s="3">
        <v>1.14E-3</v>
      </c>
      <c r="V607" s="3" t="s">
        <v>967</v>
      </c>
      <c r="W607" s="3">
        <v>1.33E-3</v>
      </c>
      <c r="X607" s="3" t="s">
        <v>967</v>
      </c>
      <c r="Y607" s="3" t="s">
        <v>171</v>
      </c>
      <c r="Z607" s="3">
        <v>1.0800000000000001E-2</v>
      </c>
      <c r="AA607" s="3">
        <v>5.84</v>
      </c>
      <c r="AB607" s="261" t="s">
        <v>279</v>
      </c>
    </row>
    <row r="608" spans="1:28" ht="13.9" customHeight="1">
      <c r="A608" s="2" t="s">
        <v>1403</v>
      </c>
      <c r="B608" s="2" t="s">
        <v>1404</v>
      </c>
      <c r="C608" s="3" t="s">
        <v>170</v>
      </c>
      <c r="D608" s="3" t="s">
        <v>170</v>
      </c>
      <c r="E608" s="3" t="s">
        <v>170</v>
      </c>
      <c r="F608" s="3" t="s">
        <v>170</v>
      </c>
      <c r="G608" s="3">
        <v>3.23E-6</v>
      </c>
      <c r="H608" s="17">
        <f t="shared" si="37"/>
        <v>3.1999999999999999E-6</v>
      </c>
      <c r="I608" s="3" t="s">
        <v>181</v>
      </c>
      <c r="J608" s="3">
        <v>1.08E-4</v>
      </c>
      <c r="K608" s="21">
        <f t="shared" si="38"/>
        <v>1.1E-4</v>
      </c>
      <c r="L608" s="3">
        <v>1.57E-3</v>
      </c>
      <c r="M608" s="20">
        <f t="shared" si="39"/>
        <v>1.6000000000000001E-3</v>
      </c>
      <c r="N608" s="8">
        <f t="shared" si="36"/>
        <v>500.00000000000006</v>
      </c>
      <c r="O608" s="3" t="s">
        <v>182</v>
      </c>
      <c r="P608" s="3">
        <v>39</v>
      </c>
      <c r="Q608" s="3">
        <v>15.1</v>
      </c>
      <c r="R608" s="3">
        <v>12.5</v>
      </c>
      <c r="S608" s="3" t="s">
        <v>173</v>
      </c>
      <c r="T608" s="2"/>
      <c r="U608" s="3">
        <v>3.8</v>
      </c>
      <c r="V608" s="3" t="s">
        <v>967</v>
      </c>
      <c r="W608" s="3">
        <v>3.9999999999999998E-7</v>
      </c>
      <c r="X608" s="3" t="s">
        <v>967</v>
      </c>
      <c r="Y608" s="3" t="s">
        <v>171</v>
      </c>
      <c r="Z608" s="3">
        <v>3.23E-6</v>
      </c>
      <c r="AA608" s="3">
        <v>1.75E-3</v>
      </c>
      <c r="AB608" s="261" t="s">
        <v>279</v>
      </c>
    </row>
    <row r="609" spans="1:28" ht="13.9" customHeight="1">
      <c r="A609" s="2" t="s">
        <v>1405</v>
      </c>
      <c r="B609" s="2" t="s">
        <v>1406</v>
      </c>
      <c r="C609" s="3" t="s">
        <v>171</v>
      </c>
      <c r="D609" s="3" t="s">
        <v>170</v>
      </c>
      <c r="E609" s="4" t="s">
        <v>178</v>
      </c>
      <c r="F609" s="4" t="s">
        <v>178</v>
      </c>
      <c r="G609" s="3">
        <v>3.2300000000000002E-7</v>
      </c>
      <c r="H609" s="17">
        <f t="shared" si="37"/>
        <v>3.2000000000000001E-7</v>
      </c>
      <c r="I609" s="2"/>
      <c r="J609" s="3" t="s">
        <v>173</v>
      </c>
      <c r="K609" s="21" t="str">
        <f t="shared" si="38"/>
        <v>NV</v>
      </c>
      <c r="L609" s="3" t="s">
        <v>173</v>
      </c>
      <c r="M609" s="20" t="str">
        <f t="shared" si="39"/>
        <v>NV</v>
      </c>
      <c r="N609" s="8" t="str">
        <f t="shared" si="36"/>
        <v>NV</v>
      </c>
      <c r="O609" s="2"/>
      <c r="P609" s="3">
        <v>8.3400000000000002E-3</v>
      </c>
      <c r="Q609" s="3">
        <v>1.6299999999999999E-2</v>
      </c>
      <c r="R609" s="3">
        <v>12.5</v>
      </c>
      <c r="S609" s="3" t="s">
        <v>173</v>
      </c>
      <c r="T609" s="2"/>
      <c r="U609" s="3">
        <v>38</v>
      </c>
      <c r="V609" s="3" t="s">
        <v>967</v>
      </c>
      <c r="W609" s="3">
        <v>4.0000000000000001E-8</v>
      </c>
      <c r="X609" s="3" t="s">
        <v>967</v>
      </c>
      <c r="Y609" s="3" t="s">
        <v>171</v>
      </c>
      <c r="Z609" s="3">
        <v>3.2300000000000002E-7</v>
      </c>
      <c r="AA609" s="3">
        <v>1.75E-4</v>
      </c>
      <c r="AB609" s="261" t="s">
        <v>1004</v>
      </c>
    </row>
    <row r="610" spans="1:28" ht="13.9" customHeight="1">
      <c r="A610" s="2" t="s">
        <v>1407</v>
      </c>
      <c r="B610" s="2" t="s">
        <v>1408</v>
      </c>
      <c r="C610" s="3" t="s">
        <v>170</v>
      </c>
      <c r="D610" s="3" t="s">
        <v>171</v>
      </c>
      <c r="E610" s="4" t="s">
        <v>172</v>
      </c>
      <c r="F610" s="4" t="s">
        <v>172</v>
      </c>
      <c r="G610" s="3" t="s">
        <v>173</v>
      </c>
      <c r="H610" s="17" t="str">
        <f t="shared" si="37"/>
        <v>NITI</v>
      </c>
      <c r="I610" s="2"/>
      <c r="J610" s="3" t="s">
        <v>173</v>
      </c>
      <c r="K610" s="21" t="str">
        <f t="shared" si="38"/>
        <v>NITI</v>
      </c>
      <c r="L610" s="3" t="s">
        <v>173</v>
      </c>
      <c r="M610" s="20" t="str">
        <f t="shared" si="39"/>
        <v>NITI</v>
      </c>
      <c r="N610" s="8" t="str">
        <f t="shared" si="36"/>
        <v>NITI</v>
      </c>
      <c r="O610" s="2"/>
      <c r="P610" s="3">
        <v>38100000</v>
      </c>
      <c r="Q610" s="3">
        <v>18500000</v>
      </c>
      <c r="R610" s="3">
        <v>12.5</v>
      </c>
      <c r="S610" s="3" t="s">
        <v>173</v>
      </c>
      <c r="T610" s="2"/>
      <c r="U610" s="3" t="s">
        <v>173</v>
      </c>
      <c r="V610" s="2"/>
      <c r="W610" s="3" t="s">
        <v>173</v>
      </c>
      <c r="X610" s="2"/>
      <c r="Y610" s="3" t="s">
        <v>171</v>
      </c>
      <c r="Z610" s="3" t="s">
        <v>173</v>
      </c>
      <c r="AA610" s="3" t="s">
        <v>173</v>
      </c>
    </row>
    <row r="611" spans="1:28" ht="13.9" customHeight="1">
      <c r="A611" s="2" t="s">
        <v>1409</v>
      </c>
      <c r="B611" s="2" t="s">
        <v>1410</v>
      </c>
      <c r="C611" s="3" t="s">
        <v>170</v>
      </c>
      <c r="D611" s="3" t="s">
        <v>171</v>
      </c>
      <c r="E611" s="4" t="s">
        <v>172</v>
      </c>
      <c r="F611" s="4" t="s">
        <v>172</v>
      </c>
      <c r="G611" s="3" t="s">
        <v>173</v>
      </c>
      <c r="H611" s="17" t="str">
        <f t="shared" si="37"/>
        <v>NITI</v>
      </c>
      <c r="I611" s="2"/>
      <c r="J611" s="3" t="s">
        <v>173</v>
      </c>
      <c r="K611" s="21" t="str">
        <f t="shared" si="38"/>
        <v>NITI</v>
      </c>
      <c r="L611" s="3" t="s">
        <v>173</v>
      </c>
      <c r="M611" s="20" t="str">
        <f t="shared" si="39"/>
        <v>NITI</v>
      </c>
      <c r="N611" s="8" t="str">
        <f t="shared" si="36"/>
        <v>NITI</v>
      </c>
      <c r="O611" s="2"/>
      <c r="P611" s="3">
        <v>794</v>
      </c>
      <c r="Q611" s="3">
        <v>795</v>
      </c>
      <c r="R611" s="3">
        <v>12.5</v>
      </c>
      <c r="S611" s="3" t="s">
        <v>173</v>
      </c>
      <c r="T611" s="2"/>
      <c r="U611" s="3" t="s">
        <v>173</v>
      </c>
      <c r="V611" s="2"/>
      <c r="W611" s="3" t="s">
        <v>173</v>
      </c>
      <c r="X611" s="2"/>
      <c r="Y611" s="3" t="s">
        <v>171</v>
      </c>
      <c r="Z611" s="3" t="s">
        <v>173</v>
      </c>
      <c r="AA611" s="3" t="s">
        <v>173</v>
      </c>
    </row>
    <row r="612" spans="1:28" ht="13.9" customHeight="1">
      <c r="A612" s="2" t="s">
        <v>1411</v>
      </c>
      <c r="B612" s="2" t="s">
        <v>1412</v>
      </c>
      <c r="C612" s="3" t="s">
        <v>171</v>
      </c>
      <c r="D612" s="3" t="s">
        <v>170</v>
      </c>
      <c r="E612" s="4" t="s">
        <v>178</v>
      </c>
      <c r="F612" s="4" t="s">
        <v>178</v>
      </c>
      <c r="G612" s="3">
        <v>2.4</v>
      </c>
      <c r="H612" s="17">
        <f t="shared" si="37"/>
        <v>2.4</v>
      </c>
      <c r="I612" s="2"/>
      <c r="J612" s="3" t="s">
        <v>173</v>
      </c>
      <c r="K612" s="21" t="str">
        <f t="shared" si="38"/>
        <v>NV</v>
      </c>
      <c r="L612" s="3" t="s">
        <v>173</v>
      </c>
      <c r="M612" s="20" t="str">
        <f t="shared" si="39"/>
        <v>NV</v>
      </c>
      <c r="N612" s="8" t="str">
        <f t="shared" si="36"/>
        <v>NV</v>
      </c>
      <c r="O612" s="2"/>
      <c r="P612" s="3">
        <v>1580</v>
      </c>
      <c r="Q612" s="3">
        <v>14</v>
      </c>
      <c r="R612" s="3">
        <v>12.5</v>
      </c>
      <c r="S612" s="3" t="s">
        <v>173</v>
      </c>
      <c r="T612" s="2"/>
      <c r="U612" s="3">
        <v>5.1000000000000003E-6</v>
      </c>
      <c r="V612" s="3" t="s">
        <v>199</v>
      </c>
      <c r="W612" s="3" t="s">
        <v>173</v>
      </c>
      <c r="X612" s="2"/>
      <c r="Y612" s="3" t="s">
        <v>171</v>
      </c>
      <c r="Z612" s="3">
        <v>2.4</v>
      </c>
      <c r="AA612" s="3" t="s">
        <v>173</v>
      </c>
    </row>
    <row r="613" spans="1:28" ht="13.9" customHeight="1">
      <c r="A613" s="2" t="s">
        <v>1413</v>
      </c>
      <c r="B613" s="2" t="s">
        <v>1414</v>
      </c>
      <c r="C613" s="3" t="s">
        <v>171</v>
      </c>
      <c r="D613" s="3" t="s">
        <v>171</v>
      </c>
      <c r="E613" s="4" t="s">
        <v>178</v>
      </c>
      <c r="F613" s="4" t="s">
        <v>178</v>
      </c>
      <c r="G613" s="3" t="s">
        <v>173</v>
      </c>
      <c r="H613" s="17" t="str">
        <f t="shared" si="37"/>
        <v>NITI</v>
      </c>
      <c r="I613" s="2"/>
      <c r="J613" s="3" t="s">
        <v>173</v>
      </c>
      <c r="K613" s="21" t="str">
        <f t="shared" si="38"/>
        <v>NITI, NV</v>
      </c>
      <c r="L613" s="3" t="s">
        <v>173</v>
      </c>
      <c r="M613" s="20" t="str">
        <f t="shared" si="39"/>
        <v>NITI, NV</v>
      </c>
      <c r="N613" s="8" t="str">
        <f t="shared" si="36"/>
        <v>NITI, NV</v>
      </c>
      <c r="O613" s="2"/>
      <c r="P613" s="3">
        <v>9.2700000000000005E-2</v>
      </c>
      <c r="Q613" s="3">
        <v>0.10100000000000001</v>
      </c>
      <c r="R613" s="3">
        <v>12.5</v>
      </c>
      <c r="S613" s="3" t="s">
        <v>173</v>
      </c>
      <c r="T613" s="2"/>
      <c r="U613" s="3" t="s">
        <v>173</v>
      </c>
      <c r="V613" s="2"/>
      <c r="W613" s="3" t="s">
        <v>173</v>
      </c>
      <c r="X613" s="2"/>
      <c r="Y613" s="3" t="s">
        <v>171</v>
      </c>
      <c r="Z613" s="3" t="s">
        <v>173</v>
      </c>
      <c r="AA613" s="3" t="s">
        <v>173</v>
      </c>
    </row>
    <row r="614" spans="1:28" ht="13.9" customHeight="1">
      <c r="A614" s="2" t="s">
        <v>1415</v>
      </c>
      <c r="B614" s="2" t="s">
        <v>1416</v>
      </c>
      <c r="C614" s="3" t="s">
        <v>171</v>
      </c>
      <c r="D614" s="3" t="s">
        <v>171</v>
      </c>
      <c r="E614" s="4" t="s">
        <v>178</v>
      </c>
      <c r="F614" s="4" t="s">
        <v>178</v>
      </c>
      <c r="G614" s="3" t="s">
        <v>173</v>
      </c>
      <c r="H614" s="17" t="str">
        <f t="shared" si="37"/>
        <v>NITI</v>
      </c>
      <c r="I614" s="2"/>
      <c r="J614" s="3" t="s">
        <v>173</v>
      </c>
      <c r="K614" s="21" t="str">
        <f t="shared" si="38"/>
        <v>NITI, NV</v>
      </c>
      <c r="L614" s="3" t="s">
        <v>173</v>
      </c>
      <c r="M614" s="20" t="str">
        <f t="shared" si="39"/>
        <v>NITI, NV</v>
      </c>
      <c r="N614" s="8" t="str">
        <f t="shared" si="36"/>
        <v>NITI, NV</v>
      </c>
      <c r="O614" s="2"/>
      <c r="P614" s="3">
        <v>1290000</v>
      </c>
      <c r="Q614" s="3">
        <v>53</v>
      </c>
      <c r="R614" s="3">
        <v>12.5</v>
      </c>
      <c r="S614" s="3" t="s">
        <v>173</v>
      </c>
      <c r="T614" s="2"/>
      <c r="U614" s="3" t="s">
        <v>173</v>
      </c>
      <c r="V614" s="2"/>
      <c r="W614" s="3" t="s">
        <v>173</v>
      </c>
      <c r="X614" s="2"/>
      <c r="Y614" s="3" t="s">
        <v>171</v>
      </c>
      <c r="Z614" s="3" t="s">
        <v>173</v>
      </c>
      <c r="AA614" s="3" t="s">
        <v>173</v>
      </c>
    </row>
    <row r="615" spans="1:28" ht="13.9" customHeight="1">
      <c r="A615" s="2" t="s">
        <v>1417</v>
      </c>
      <c r="B615" s="2" t="s">
        <v>1418</v>
      </c>
      <c r="C615" s="3" t="s">
        <v>170</v>
      </c>
      <c r="D615" s="3" t="s">
        <v>170</v>
      </c>
      <c r="E615" s="3" t="s">
        <v>170</v>
      </c>
      <c r="F615" s="3" t="s">
        <v>170</v>
      </c>
      <c r="G615" s="3">
        <v>4380</v>
      </c>
      <c r="H615" s="17">
        <f t="shared" si="37"/>
        <v>4400</v>
      </c>
      <c r="I615" s="3" t="s">
        <v>194</v>
      </c>
      <c r="J615" s="3">
        <v>146000</v>
      </c>
      <c r="K615" s="21">
        <f t="shared" si="38"/>
        <v>150000</v>
      </c>
      <c r="L615" s="3">
        <v>133</v>
      </c>
      <c r="M615" s="20">
        <f t="shared" si="39"/>
        <v>130</v>
      </c>
      <c r="N615" s="8">
        <f t="shared" si="36"/>
        <v>2.9545454545454545E-2</v>
      </c>
      <c r="O615" s="3" t="s">
        <v>182</v>
      </c>
      <c r="P615" s="3">
        <v>1990000000</v>
      </c>
      <c r="Q615" s="3">
        <v>1260000000</v>
      </c>
      <c r="R615" s="3">
        <v>12.5</v>
      </c>
      <c r="S615" s="3">
        <v>1.4</v>
      </c>
      <c r="T615" s="3" t="s">
        <v>183</v>
      </c>
      <c r="U615" s="3" t="s">
        <v>173</v>
      </c>
      <c r="V615" s="2"/>
      <c r="W615" s="3">
        <v>1</v>
      </c>
      <c r="X615" s="3" t="s">
        <v>207</v>
      </c>
      <c r="Y615" s="3" t="s">
        <v>171</v>
      </c>
      <c r="Z615" s="3" t="s">
        <v>173</v>
      </c>
      <c r="AA615" s="3">
        <v>4380</v>
      </c>
    </row>
    <row r="616" spans="1:28" ht="13.9" customHeight="1">
      <c r="A616" s="2" t="s">
        <v>1419</v>
      </c>
      <c r="B616" s="2" t="s">
        <v>1420</v>
      </c>
      <c r="C616" s="3" t="s">
        <v>228</v>
      </c>
      <c r="D616" s="3" t="s">
        <v>171</v>
      </c>
      <c r="E616" s="4" t="s">
        <v>178</v>
      </c>
      <c r="F616" s="4" t="s">
        <v>178</v>
      </c>
      <c r="G616" s="3" t="s">
        <v>173</v>
      </c>
      <c r="H616" s="17" t="str">
        <f t="shared" si="37"/>
        <v>NITI</v>
      </c>
      <c r="I616" s="2"/>
      <c r="J616" s="3" t="s">
        <v>173</v>
      </c>
      <c r="K616" s="21" t="str">
        <f t="shared" si="38"/>
        <v>NITI, NV</v>
      </c>
      <c r="L616" s="3" t="s">
        <v>173</v>
      </c>
      <c r="M616" s="20" t="str">
        <f t="shared" si="39"/>
        <v>NITI, NV</v>
      </c>
      <c r="N616" s="8" t="str">
        <f t="shared" si="36"/>
        <v>NITI, NV</v>
      </c>
      <c r="O616" s="2"/>
      <c r="P616" s="3" t="s">
        <v>173</v>
      </c>
      <c r="Q616" s="3" t="s">
        <v>173</v>
      </c>
      <c r="R616" s="3">
        <v>12.5</v>
      </c>
      <c r="S616" s="3" t="s">
        <v>173</v>
      </c>
      <c r="T616" s="2"/>
      <c r="U616" s="3" t="s">
        <v>173</v>
      </c>
      <c r="V616" s="2"/>
      <c r="W616" s="3" t="s">
        <v>173</v>
      </c>
      <c r="X616" s="2"/>
      <c r="Y616" s="3" t="s">
        <v>171</v>
      </c>
      <c r="Z616" s="3" t="s">
        <v>173</v>
      </c>
      <c r="AA616" s="3" t="s">
        <v>173</v>
      </c>
    </row>
    <row r="617" spans="1:28" ht="13.9" customHeight="1">
      <c r="A617" s="2" t="s">
        <v>1421</v>
      </c>
      <c r="B617" s="2" t="s">
        <v>1422</v>
      </c>
      <c r="C617" s="3" t="s">
        <v>171</v>
      </c>
      <c r="D617" s="3" t="s">
        <v>171</v>
      </c>
      <c r="E617" s="4" t="s">
        <v>178</v>
      </c>
      <c r="F617" s="4" t="s">
        <v>178</v>
      </c>
      <c r="G617" s="3" t="s">
        <v>173</v>
      </c>
      <c r="H617" s="17" t="str">
        <f t="shared" si="37"/>
        <v>NITI</v>
      </c>
      <c r="I617" s="2"/>
      <c r="J617" s="3" t="s">
        <v>173</v>
      </c>
      <c r="K617" s="21" t="str">
        <f t="shared" si="38"/>
        <v>NITI, NV</v>
      </c>
      <c r="L617" s="3" t="s">
        <v>173</v>
      </c>
      <c r="M617" s="20" t="str">
        <f t="shared" si="39"/>
        <v>NITI, NV</v>
      </c>
      <c r="N617" s="8" t="str">
        <f t="shared" si="36"/>
        <v>NITI, NV</v>
      </c>
      <c r="O617" s="2"/>
      <c r="P617" s="3">
        <v>804000</v>
      </c>
      <c r="Q617" s="3" t="s">
        <v>173</v>
      </c>
      <c r="R617" s="3">
        <v>12.5</v>
      </c>
      <c r="S617" s="3" t="s">
        <v>173</v>
      </c>
      <c r="T617" s="2"/>
      <c r="U617" s="3" t="s">
        <v>173</v>
      </c>
      <c r="V617" s="2"/>
      <c r="W617" s="3" t="s">
        <v>173</v>
      </c>
      <c r="X617" s="2"/>
      <c r="Y617" s="3" t="s">
        <v>171</v>
      </c>
      <c r="Z617" s="3" t="s">
        <v>173</v>
      </c>
      <c r="AA617" s="3" t="s">
        <v>173</v>
      </c>
      <c r="AB617" s="261" t="s">
        <v>1423</v>
      </c>
    </row>
    <row r="618" spans="1:28" ht="13.9" customHeight="1">
      <c r="A618" s="2" t="s">
        <v>1424</v>
      </c>
      <c r="B618" s="2" t="s">
        <v>1425</v>
      </c>
      <c r="C618" s="3" t="s">
        <v>171</v>
      </c>
      <c r="D618" s="3" t="s">
        <v>171</v>
      </c>
      <c r="E618" s="4" t="s">
        <v>178</v>
      </c>
      <c r="F618" s="4" t="s">
        <v>178</v>
      </c>
      <c r="G618" s="3" t="s">
        <v>173</v>
      </c>
      <c r="H618" s="17" t="str">
        <f t="shared" si="37"/>
        <v>NITI</v>
      </c>
      <c r="I618" s="2"/>
      <c r="J618" s="3" t="s">
        <v>173</v>
      </c>
      <c r="K618" s="21" t="str">
        <f t="shared" si="38"/>
        <v>NITI, NV</v>
      </c>
      <c r="L618" s="3" t="s">
        <v>173</v>
      </c>
      <c r="M618" s="20" t="str">
        <f t="shared" si="39"/>
        <v>NITI, NV</v>
      </c>
      <c r="N618" s="8" t="str">
        <f t="shared" si="36"/>
        <v>NITI, NV</v>
      </c>
      <c r="O618" s="2"/>
      <c r="P618" s="3">
        <v>807000</v>
      </c>
      <c r="Q618" s="3" t="s">
        <v>173</v>
      </c>
      <c r="R618" s="3">
        <v>12.5</v>
      </c>
      <c r="S618" s="3" t="s">
        <v>173</v>
      </c>
      <c r="T618" s="2"/>
      <c r="U618" s="3" t="s">
        <v>173</v>
      </c>
      <c r="V618" s="2"/>
      <c r="W618" s="3" t="s">
        <v>173</v>
      </c>
      <c r="X618" s="2"/>
      <c r="Y618" s="3" t="s">
        <v>171</v>
      </c>
      <c r="Z618" s="3" t="s">
        <v>173</v>
      </c>
      <c r="AA618" s="3" t="s">
        <v>173</v>
      </c>
      <c r="AB618" s="261" t="s">
        <v>1423</v>
      </c>
    </row>
    <row r="619" spans="1:28" ht="13.9" customHeight="1">
      <c r="A619" s="2" t="s">
        <v>1426</v>
      </c>
      <c r="B619" s="2" t="s">
        <v>1427</v>
      </c>
      <c r="C619" s="3" t="s">
        <v>170</v>
      </c>
      <c r="D619" s="3" t="s">
        <v>171</v>
      </c>
      <c r="E619" s="4" t="s">
        <v>172</v>
      </c>
      <c r="F619" s="4" t="s">
        <v>172</v>
      </c>
      <c r="G619" s="3" t="s">
        <v>173</v>
      </c>
      <c r="H619" s="17" t="str">
        <f t="shared" si="37"/>
        <v>NITI</v>
      </c>
      <c r="I619" s="2"/>
      <c r="J619" s="3" t="s">
        <v>173</v>
      </c>
      <c r="K619" s="21" t="str">
        <f t="shared" si="38"/>
        <v>NITI</v>
      </c>
      <c r="L619" s="3" t="s">
        <v>173</v>
      </c>
      <c r="M619" s="20" t="str">
        <f t="shared" si="39"/>
        <v>NITI</v>
      </c>
      <c r="N619" s="8" t="str">
        <f t="shared" si="36"/>
        <v>NITI</v>
      </c>
      <c r="O619" s="2"/>
      <c r="P619" s="3">
        <v>172000000</v>
      </c>
      <c r="Q619" s="3">
        <v>9460000</v>
      </c>
      <c r="R619" s="3">
        <v>12.5</v>
      </c>
      <c r="S619" s="3" t="s">
        <v>173</v>
      </c>
      <c r="T619" s="2"/>
      <c r="U619" s="3" t="s">
        <v>173</v>
      </c>
      <c r="V619" s="2"/>
      <c r="W619" s="3" t="s">
        <v>173</v>
      </c>
      <c r="X619" s="2"/>
      <c r="Y619" s="3" t="s">
        <v>171</v>
      </c>
      <c r="Z619" s="3" t="s">
        <v>173</v>
      </c>
      <c r="AA619" s="3" t="s">
        <v>173</v>
      </c>
      <c r="AB619" s="261" t="s">
        <v>1423</v>
      </c>
    </row>
    <row r="620" spans="1:28" ht="13.9" customHeight="1">
      <c r="A620" s="2" t="s">
        <v>1428</v>
      </c>
      <c r="B620" s="2" t="s">
        <v>1429</v>
      </c>
      <c r="C620" s="3" t="s">
        <v>170</v>
      </c>
      <c r="D620" s="3" t="s">
        <v>171</v>
      </c>
      <c r="E620" s="4" t="s">
        <v>172</v>
      </c>
      <c r="F620" s="4" t="s">
        <v>172</v>
      </c>
      <c r="G620" s="3" t="s">
        <v>173</v>
      </c>
      <c r="H620" s="17" t="str">
        <f t="shared" si="37"/>
        <v>NITI</v>
      </c>
      <c r="I620" s="2"/>
      <c r="J620" s="3" t="s">
        <v>173</v>
      </c>
      <c r="K620" s="21" t="str">
        <f t="shared" si="38"/>
        <v>NITI</v>
      </c>
      <c r="L620" s="3" t="s">
        <v>173</v>
      </c>
      <c r="M620" s="20" t="str">
        <f t="shared" si="39"/>
        <v>NITI</v>
      </c>
      <c r="N620" s="8" t="str">
        <f t="shared" si="36"/>
        <v>NITI</v>
      </c>
      <c r="O620" s="2"/>
      <c r="P620" s="3">
        <v>173000000</v>
      </c>
      <c r="Q620" s="3">
        <v>22400000</v>
      </c>
      <c r="R620" s="3">
        <v>12.5</v>
      </c>
      <c r="S620" s="3" t="s">
        <v>173</v>
      </c>
      <c r="T620" s="2"/>
      <c r="U620" s="3" t="s">
        <v>173</v>
      </c>
      <c r="V620" s="2"/>
      <c r="W620" s="3" t="s">
        <v>173</v>
      </c>
      <c r="X620" s="2"/>
      <c r="Y620" s="3" t="s">
        <v>171</v>
      </c>
      <c r="Z620" s="3" t="s">
        <v>173</v>
      </c>
      <c r="AA620" s="3" t="s">
        <v>173</v>
      </c>
      <c r="AB620" s="261" t="s">
        <v>1423</v>
      </c>
    </row>
    <row r="621" spans="1:28" ht="13.9" customHeight="1">
      <c r="A621" s="2" t="s">
        <v>1430</v>
      </c>
      <c r="B621" s="2" t="s">
        <v>1431</v>
      </c>
      <c r="C621" s="3" t="s">
        <v>171</v>
      </c>
      <c r="D621" s="3" t="s">
        <v>171</v>
      </c>
      <c r="E621" s="4" t="s">
        <v>178</v>
      </c>
      <c r="F621" s="4" t="s">
        <v>178</v>
      </c>
      <c r="G621" s="3" t="s">
        <v>173</v>
      </c>
      <c r="H621" s="17" t="str">
        <f t="shared" si="37"/>
        <v>NITI</v>
      </c>
      <c r="I621" s="2"/>
      <c r="J621" s="3" t="s">
        <v>173</v>
      </c>
      <c r="K621" s="21" t="str">
        <f t="shared" si="38"/>
        <v>NITI, NV</v>
      </c>
      <c r="L621" s="3" t="s">
        <v>173</v>
      </c>
      <c r="M621" s="20" t="str">
        <f t="shared" si="39"/>
        <v>NITI, NV</v>
      </c>
      <c r="N621" s="8" t="str">
        <f t="shared" si="36"/>
        <v>NITI, NV</v>
      </c>
      <c r="O621" s="2"/>
      <c r="P621" s="3">
        <v>694</v>
      </c>
      <c r="Q621" s="3">
        <v>1.1499999999999999</v>
      </c>
      <c r="R621" s="3">
        <v>12.5</v>
      </c>
      <c r="S621" s="3" t="s">
        <v>173</v>
      </c>
      <c r="T621" s="2"/>
      <c r="U621" s="3" t="s">
        <v>173</v>
      </c>
      <c r="V621" s="2"/>
      <c r="W621" s="3" t="s">
        <v>173</v>
      </c>
      <c r="X621" s="2"/>
      <c r="Y621" s="3" t="s">
        <v>171</v>
      </c>
      <c r="Z621" s="3" t="s">
        <v>173</v>
      </c>
      <c r="AA621" s="3" t="s">
        <v>173</v>
      </c>
      <c r="AB621" s="261" t="s">
        <v>1423</v>
      </c>
    </row>
    <row r="622" spans="1:28" ht="13.9" customHeight="1">
      <c r="A622" s="2" t="s">
        <v>1432</v>
      </c>
      <c r="B622" s="2" t="s">
        <v>1433</v>
      </c>
      <c r="C622" s="3" t="s">
        <v>228</v>
      </c>
      <c r="D622" s="3" t="s">
        <v>171</v>
      </c>
      <c r="E622" s="4" t="s">
        <v>178</v>
      </c>
      <c r="F622" s="4" t="s">
        <v>178</v>
      </c>
      <c r="G622" s="3" t="s">
        <v>173</v>
      </c>
      <c r="H622" s="17" t="str">
        <f t="shared" si="37"/>
        <v>NITI</v>
      </c>
      <c r="I622" s="2"/>
      <c r="J622" s="3" t="s">
        <v>173</v>
      </c>
      <c r="K622" s="21" t="str">
        <f t="shared" si="38"/>
        <v>NITI, NV</v>
      </c>
      <c r="L622" s="3" t="s">
        <v>173</v>
      </c>
      <c r="M622" s="20" t="str">
        <f t="shared" si="39"/>
        <v>NITI, NV</v>
      </c>
      <c r="N622" s="8" t="str">
        <f t="shared" si="36"/>
        <v>NITI, NV</v>
      </c>
      <c r="O622" s="2"/>
      <c r="P622" s="3" t="s">
        <v>173</v>
      </c>
      <c r="Q622" s="3" t="s">
        <v>173</v>
      </c>
      <c r="R622" s="3">
        <v>12.5</v>
      </c>
      <c r="S622" s="3" t="s">
        <v>173</v>
      </c>
      <c r="T622" s="2"/>
      <c r="U622" s="3" t="s">
        <v>173</v>
      </c>
      <c r="V622" s="2"/>
      <c r="W622" s="3" t="s">
        <v>173</v>
      </c>
      <c r="X622" s="2"/>
      <c r="Y622" s="3" t="s">
        <v>171</v>
      </c>
      <c r="Z622" s="3" t="s">
        <v>173</v>
      </c>
      <c r="AA622" s="3" t="s">
        <v>173</v>
      </c>
      <c r="AB622" s="261" t="s">
        <v>1423</v>
      </c>
    </row>
    <row r="623" spans="1:28" ht="13.9" customHeight="1">
      <c r="A623" s="2" t="s">
        <v>1434</v>
      </c>
      <c r="B623" s="2" t="s">
        <v>1435</v>
      </c>
      <c r="C623" s="3" t="s">
        <v>228</v>
      </c>
      <c r="D623" s="3" t="s">
        <v>171</v>
      </c>
      <c r="E623" s="4" t="s">
        <v>178</v>
      </c>
      <c r="F623" s="4" t="s">
        <v>178</v>
      </c>
      <c r="G623" s="3" t="s">
        <v>173</v>
      </c>
      <c r="H623" s="17" t="str">
        <f t="shared" si="37"/>
        <v>NITI</v>
      </c>
      <c r="I623" s="2"/>
      <c r="J623" s="3" t="s">
        <v>173</v>
      </c>
      <c r="K623" s="21" t="str">
        <f t="shared" si="38"/>
        <v>NITI, NV</v>
      </c>
      <c r="L623" s="3" t="s">
        <v>173</v>
      </c>
      <c r="M623" s="20" t="str">
        <f t="shared" si="39"/>
        <v>NITI, NV</v>
      </c>
      <c r="N623" s="8" t="str">
        <f t="shared" si="36"/>
        <v>NITI, NV</v>
      </c>
      <c r="O623" s="2"/>
      <c r="P623" s="3" t="s">
        <v>173</v>
      </c>
      <c r="Q623" s="3" t="s">
        <v>173</v>
      </c>
      <c r="R623" s="3">
        <v>12.5</v>
      </c>
      <c r="S623" s="3" t="s">
        <v>173</v>
      </c>
      <c r="T623" s="2"/>
      <c r="U623" s="3" t="s">
        <v>173</v>
      </c>
      <c r="V623" s="2"/>
      <c r="W623" s="3" t="s">
        <v>173</v>
      </c>
      <c r="X623" s="2"/>
      <c r="Y623" s="3" t="s">
        <v>171</v>
      </c>
      <c r="Z623" s="3" t="s">
        <v>173</v>
      </c>
      <c r="AA623" s="3" t="s">
        <v>173</v>
      </c>
      <c r="AB623" s="261" t="s">
        <v>1423</v>
      </c>
    </row>
    <row r="624" spans="1:28" ht="13.9" customHeight="1">
      <c r="A624" s="2" t="s">
        <v>1436</v>
      </c>
      <c r="B624" s="2" t="s">
        <v>1437</v>
      </c>
      <c r="C624" s="3" t="s">
        <v>171</v>
      </c>
      <c r="D624" s="3" t="s">
        <v>171</v>
      </c>
      <c r="E624" s="4" t="s">
        <v>178</v>
      </c>
      <c r="F624" s="4" t="s">
        <v>178</v>
      </c>
      <c r="G624" s="3" t="s">
        <v>173</v>
      </c>
      <c r="H624" s="17" t="str">
        <f t="shared" si="37"/>
        <v>NITI</v>
      </c>
      <c r="I624" s="2"/>
      <c r="J624" s="3" t="s">
        <v>173</v>
      </c>
      <c r="K624" s="21" t="str">
        <f t="shared" si="38"/>
        <v>NITI, NV</v>
      </c>
      <c r="L624" s="3" t="s">
        <v>173</v>
      </c>
      <c r="M624" s="20" t="str">
        <f t="shared" si="39"/>
        <v>NITI, NV</v>
      </c>
      <c r="N624" s="8" t="str">
        <f t="shared" si="36"/>
        <v>NITI, NV</v>
      </c>
      <c r="O624" s="2"/>
      <c r="P624" s="3">
        <v>5560000</v>
      </c>
      <c r="Q624" s="3">
        <v>2400</v>
      </c>
      <c r="R624" s="3">
        <v>12.5</v>
      </c>
      <c r="S624" s="3" t="s">
        <v>173</v>
      </c>
      <c r="T624" s="2"/>
      <c r="U624" s="3" t="s">
        <v>173</v>
      </c>
      <c r="V624" s="2"/>
      <c r="W624" s="3" t="s">
        <v>173</v>
      </c>
      <c r="X624" s="2"/>
      <c r="Y624" s="3" t="s">
        <v>171</v>
      </c>
      <c r="Z624" s="3" t="s">
        <v>173</v>
      </c>
      <c r="AA624" s="3" t="s">
        <v>173</v>
      </c>
      <c r="AB624" s="261" t="s">
        <v>1423</v>
      </c>
    </row>
    <row r="625" spans="1:28" ht="13.9" customHeight="1">
      <c r="A625" s="2" t="s">
        <v>1438</v>
      </c>
      <c r="B625" s="2" t="s">
        <v>1439</v>
      </c>
      <c r="C625" s="3" t="s">
        <v>171</v>
      </c>
      <c r="D625" s="3" t="s">
        <v>171</v>
      </c>
      <c r="E625" s="4" t="s">
        <v>178</v>
      </c>
      <c r="F625" s="4" t="s">
        <v>178</v>
      </c>
      <c r="G625" s="3" t="s">
        <v>173</v>
      </c>
      <c r="H625" s="17" t="str">
        <f t="shared" si="37"/>
        <v>NITI</v>
      </c>
      <c r="I625" s="2"/>
      <c r="J625" s="3" t="s">
        <v>173</v>
      </c>
      <c r="K625" s="21" t="str">
        <f t="shared" si="38"/>
        <v>NITI, NV</v>
      </c>
      <c r="L625" s="3" t="s">
        <v>173</v>
      </c>
      <c r="M625" s="20" t="str">
        <f t="shared" si="39"/>
        <v>NITI, NV</v>
      </c>
      <c r="N625" s="8" t="str">
        <f t="shared" si="36"/>
        <v>NITI, NV</v>
      </c>
      <c r="O625" s="2"/>
      <c r="P625" s="3">
        <v>5570000</v>
      </c>
      <c r="Q625" s="3">
        <v>2400</v>
      </c>
      <c r="R625" s="3">
        <v>12.5</v>
      </c>
      <c r="S625" s="3" t="s">
        <v>173</v>
      </c>
      <c r="T625" s="2"/>
      <c r="U625" s="3" t="s">
        <v>173</v>
      </c>
      <c r="V625" s="2"/>
      <c r="W625" s="3" t="s">
        <v>173</v>
      </c>
      <c r="X625" s="2"/>
      <c r="Y625" s="3" t="s">
        <v>171</v>
      </c>
      <c r="Z625" s="3" t="s">
        <v>173</v>
      </c>
      <c r="AA625" s="3" t="s">
        <v>173</v>
      </c>
      <c r="AB625" s="261" t="s">
        <v>1423</v>
      </c>
    </row>
    <row r="626" spans="1:28" ht="13.9" customHeight="1">
      <c r="A626" s="2" t="s">
        <v>1440</v>
      </c>
      <c r="B626" s="2" t="s">
        <v>1441</v>
      </c>
      <c r="C626" s="3" t="s">
        <v>171</v>
      </c>
      <c r="D626" s="3" t="s">
        <v>171</v>
      </c>
      <c r="E626" s="4" t="s">
        <v>178</v>
      </c>
      <c r="F626" s="4" t="s">
        <v>178</v>
      </c>
      <c r="G626" s="3" t="s">
        <v>173</v>
      </c>
      <c r="H626" s="17" t="str">
        <f t="shared" si="37"/>
        <v>NITI</v>
      </c>
      <c r="I626" s="2"/>
      <c r="J626" s="3" t="s">
        <v>173</v>
      </c>
      <c r="K626" s="21" t="str">
        <f t="shared" si="38"/>
        <v>NITI, NV</v>
      </c>
      <c r="L626" s="3" t="s">
        <v>173</v>
      </c>
      <c r="M626" s="20" t="str">
        <f t="shared" si="39"/>
        <v>NITI, NV</v>
      </c>
      <c r="N626" s="8" t="str">
        <f t="shared" si="36"/>
        <v>NITI, NV</v>
      </c>
      <c r="O626" s="2"/>
      <c r="P626" s="3">
        <v>237000</v>
      </c>
      <c r="Q626" s="3" t="s">
        <v>173</v>
      </c>
      <c r="R626" s="3">
        <v>12.5</v>
      </c>
      <c r="S626" s="3" t="s">
        <v>173</v>
      </c>
      <c r="T626" s="2"/>
      <c r="U626" s="3" t="s">
        <v>173</v>
      </c>
      <c r="V626" s="2"/>
      <c r="W626" s="3" t="s">
        <v>173</v>
      </c>
      <c r="X626" s="2"/>
      <c r="Y626" s="3" t="s">
        <v>171</v>
      </c>
      <c r="Z626" s="3" t="s">
        <v>173</v>
      </c>
      <c r="AA626" s="3" t="s">
        <v>173</v>
      </c>
      <c r="AB626" s="261" t="s">
        <v>1423</v>
      </c>
    </row>
    <row r="627" spans="1:28" ht="13.9" customHeight="1">
      <c r="A627" s="2" t="s">
        <v>1442</v>
      </c>
      <c r="B627" s="2" t="s">
        <v>1443</v>
      </c>
      <c r="C627" s="3" t="s">
        <v>171</v>
      </c>
      <c r="D627" s="3" t="s">
        <v>171</v>
      </c>
      <c r="E627" s="4" t="s">
        <v>178</v>
      </c>
      <c r="F627" s="4" t="s">
        <v>178</v>
      </c>
      <c r="G627" s="3" t="s">
        <v>173</v>
      </c>
      <c r="H627" s="17" t="str">
        <f t="shared" si="37"/>
        <v>NITI</v>
      </c>
      <c r="I627" s="2"/>
      <c r="J627" s="3" t="s">
        <v>173</v>
      </c>
      <c r="K627" s="21" t="str">
        <f t="shared" si="38"/>
        <v>NITI, NV</v>
      </c>
      <c r="L627" s="3" t="s">
        <v>173</v>
      </c>
      <c r="M627" s="20" t="str">
        <f t="shared" si="39"/>
        <v>NITI, NV</v>
      </c>
      <c r="N627" s="8" t="str">
        <f t="shared" si="36"/>
        <v>NITI, NV</v>
      </c>
      <c r="O627" s="2"/>
      <c r="P627" s="3">
        <v>238000</v>
      </c>
      <c r="Q627" s="3" t="s">
        <v>173</v>
      </c>
      <c r="R627" s="3">
        <v>12.5</v>
      </c>
      <c r="S627" s="3" t="s">
        <v>173</v>
      </c>
      <c r="T627" s="2"/>
      <c r="U627" s="3" t="s">
        <v>173</v>
      </c>
      <c r="V627" s="2"/>
      <c r="W627" s="3" t="s">
        <v>173</v>
      </c>
      <c r="X627" s="2"/>
      <c r="Y627" s="3" t="s">
        <v>171</v>
      </c>
      <c r="Z627" s="3" t="s">
        <v>173</v>
      </c>
      <c r="AA627" s="3" t="s">
        <v>173</v>
      </c>
      <c r="AB627" s="261" t="s">
        <v>1423</v>
      </c>
    </row>
    <row r="628" spans="1:28" ht="13.9" customHeight="1">
      <c r="A628" s="2" t="s">
        <v>1444</v>
      </c>
      <c r="B628" s="2" t="s">
        <v>1445</v>
      </c>
      <c r="C628" s="3" t="s">
        <v>171</v>
      </c>
      <c r="D628" s="3" t="s">
        <v>171</v>
      </c>
      <c r="E628" s="4" t="s">
        <v>178</v>
      </c>
      <c r="F628" s="4" t="s">
        <v>178</v>
      </c>
      <c r="G628" s="3" t="s">
        <v>173</v>
      </c>
      <c r="H628" s="17" t="str">
        <f t="shared" si="37"/>
        <v>NITI</v>
      </c>
      <c r="I628" s="2"/>
      <c r="J628" s="3" t="s">
        <v>173</v>
      </c>
      <c r="K628" s="21" t="str">
        <f t="shared" si="38"/>
        <v>NITI, NV</v>
      </c>
      <c r="L628" s="3" t="s">
        <v>173</v>
      </c>
      <c r="M628" s="20" t="str">
        <f t="shared" si="39"/>
        <v>NITI, NV</v>
      </c>
      <c r="N628" s="8" t="str">
        <f t="shared" si="36"/>
        <v>NITI, NV</v>
      </c>
      <c r="O628" s="2"/>
      <c r="P628" s="3">
        <v>619</v>
      </c>
      <c r="Q628" s="3">
        <v>2.65E-5</v>
      </c>
      <c r="R628" s="3">
        <v>12.5</v>
      </c>
      <c r="S628" s="3" t="s">
        <v>173</v>
      </c>
      <c r="T628" s="2"/>
      <c r="U628" s="3" t="s">
        <v>173</v>
      </c>
      <c r="V628" s="2"/>
      <c r="W628" s="3" t="s">
        <v>173</v>
      </c>
      <c r="X628" s="2"/>
      <c r="Y628" s="3" t="s">
        <v>171</v>
      </c>
      <c r="Z628" s="3" t="s">
        <v>173</v>
      </c>
      <c r="AA628" s="3" t="s">
        <v>173</v>
      </c>
      <c r="AB628" s="261" t="s">
        <v>1423</v>
      </c>
    </row>
    <row r="629" spans="1:28" ht="13.9" customHeight="1">
      <c r="A629" s="2" t="s">
        <v>1446</v>
      </c>
      <c r="B629" s="2" t="s">
        <v>1447</v>
      </c>
      <c r="C629" s="3" t="s">
        <v>171</v>
      </c>
      <c r="D629" s="3" t="s">
        <v>171</v>
      </c>
      <c r="E629" s="4" t="s">
        <v>178</v>
      </c>
      <c r="F629" s="4" t="s">
        <v>178</v>
      </c>
      <c r="G629" s="3" t="s">
        <v>173</v>
      </c>
      <c r="H629" s="17" t="str">
        <f t="shared" si="37"/>
        <v>NITI</v>
      </c>
      <c r="I629" s="2"/>
      <c r="J629" s="3" t="s">
        <v>173</v>
      </c>
      <c r="K629" s="21" t="str">
        <f t="shared" si="38"/>
        <v>NITI, NV</v>
      </c>
      <c r="L629" s="3" t="s">
        <v>173</v>
      </c>
      <c r="M629" s="20" t="str">
        <f t="shared" si="39"/>
        <v>NITI, NV</v>
      </c>
      <c r="N629" s="8" t="str">
        <f t="shared" si="36"/>
        <v>NITI, NV</v>
      </c>
      <c r="O629" s="2"/>
      <c r="P629" s="3">
        <v>17500</v>
      </c>
      <c r="Q629" s="3">
        <v>12100</v>
      </c>
      <c r="R629" s="3">
        <v>12.5</v>
      </c>
      <c r="S629" s="3" t="s">
        <v>173</v>
      </c>
      <c r="T629" s="2"/>
      <c r="U629" s="3" t="s">
        <v>173</v>
      </c>
      <c r="V629" s="2"/>
      <c r="W629" s="3" t="s">
        <v>173</v>
      </c>
      <c r="X629" s="2"/>
      <c r="Y629" s="3" t="s">
        <v>171</v>
      </c>
      <c r="Z629" s="3" t="s">
        <v>173</v>
      </c>
      <c r="AA629" s="3" t="s">
        <v>173</v>
      </c>
      <c r="AB629" s="261" t="s">
        <v>1423</v>
      </c>
    </row>
    <row r="630" spans="1:28" ht="13.9" customHeight="1">
      <c r="A630" s="2" t="s">
        <v>1448</v>
      </c>
      <c r="B630" s="2" t="s">
        <v>1449</v>
      </c>
      <c r="C630" s="3" t="s">
        <v>171</v>
      </c>
      <c r="D630" s="3" t="s">
        <v>171</v>
      </c>
      <c r="E630" s="4" t="s">
        <v>178</v>
      </c>
      <c r="F630" s="4" t="s">
        <v>178</v>
      </c>
      <c r="G630" s="3" t="s">
        <v>173</v>
      </c>
      <c r="H630" s="17" t="str">
        <f t="shared" si="37"/>
        <v>NITI</v>
      </c>
      <c r="I630" s="2"/>
      <c r="J630" s="3" t="s">
        <v>173</v>
      </c>
      <c r="K630" s="21" t="str">
        <f t="shared" si="38"/>
        <v>NITI, NV</v>
      </c>
      <c r="L630" s="3" t="s">
        <v>173</v>
      </c>
      <c r="M630" s="20" t="str">
        <f t="shared" si="39"/>
        <v>NITI, NV</v>
      </c>
      <c r="N630" s="8" t="str">
        <f t="shared" si="36"/>
        <v>NITI, NV</v>
      </c>
      <c r="O630" s="2"/>
      <c r="P630" s="3">
        <v>17600</v>
      </c>
      <c r="Q630" s="3">
        <v>12100</v>
      </c>
      <c r="R630" s="3">
        <v>12.5</v>
      </c>
      <c r="S630" s="3" t="s">
        <v>173</v>
      </c>
      <c r="T630" s="2"/>
      <c r="U630" s="3" t="s">
        <v>173</v>
      </c>
      <c r="V630" s="2"/>
      <c r="W630" s="3" t="s">
        <v>173</v>
      </c>
      <c r="X630" s="2"/>
      <c r="Y630" s="3" t="s">
        <v>171</v>
      </c>
      <c r="Z630" s="3" t="s">
        <v>173</v>
      </c>
      <c r="AA630" s="3" t="s">
        <v>173</v>
      </c>
      <c r="AB630" s="261" t="s">
        <v>1423</v>
      </c>
    </row>
    <row r="631" spans="1:28" ht="13.9" customHeight="1">
      <c r="A631" s="2" t="s">
        <v>1450</v>
      </c>
      <c r="B631" s="2" t="s">
        <v>1451</v>
      </c>
      <c r="C631" s="3" t="s">
        <v>171</v>
      </c>
      <c r="D631" s="3" t="s">
        <v>171</v>
      </c>
      <c r="E631" s="4" t="s">
        <v>178</v>
      </c>
      <c r="F631" s="4" t="s">
        <v>178</v>
      </c>
      <c r="G631" s="3" t="s">
        <v>173</v>
      </c>
      <c r="H631" s="17" t="str">
        <f t="shared" si="37"/>
        <v>NITI</v>
      </c>
      <c r="I631" s="2"/>
      <c r="J631" s="3" t="s">
        <v>173</v>
      </c>
      <c r="K631" s="21" t="str">
        <f t="shared" si="38"/>
        <v>NITI, NV</v>
      </c>
      <c r="L631" s="3" t="s">
        <v>173</v>
      </c>
      <c r="M631" s="20" t="str">
        <f t="shared" si="39"/>
        <v>NITI, NV</v>
      </c>
      <c r="N631" s="8" t="str">
        <f t="shared" si="36"/>
        <v>NITI, NV</v>
      </c>
      <c r="O631" s="2"/>
      <c r="P631" s="3">
        <v>666000</v>
      </c>
      <c r="Q631" s="3">
        <v>1390000</v>
      </c>
      <c r="R631" s="3">
        <v>12.5</v>
      </c>
      <c r="S631" s="3" t="s">
        <v>173</v>
      </c>
      <c r="T631" s="2"/>
      <c r="U631" s="3" t="s">
        <v>173</v>
      </c>
      <c r="V631" s="2"/>
      <c r="W631" s="3" t="s">
        <v>173</v>
      </c>
      <c r="X631" s="2"/>
      <c r="Y631" s="3" t="s">
        <v>171</v>
      </c>
      <c r="Z631" s="3" t="s">
        <v>173</v>
      </c>
      <c r="AA631" s="3" t="s">
        <v>173</v>
      </c>
      <c r="AB631" s="261" t="s">
        <v>1423</v>
      </c>
    </row>
    <row r="632" spans="1:28" ht="13.9" customHeight="1">
      <c r="A632" s="2" t="s">
        <v>1452</v>
      </c>
      <c r="B632" s="2" t="s">
        <v>1453</v>
      </c>
      <c r="C632" s="3" t="s">
        <v>171</v>
      </c>
      <c r="D632" s="3" t="s">
        <v>171</v>
      </c>
      <c r="E632" s="4" t="s">
        <v>178</v>
      </c>
      <c r="F632" s="4" t="s">
        <v>178</v>
      </c>
      <c r="G632" s="3" t="s">
        <v>173</v>
      </c>
      <c r="H632" s="17" t="str">
        <f t="shared" si="37"/>
        <v>NITI</v>
      </c>
      <c r="I632" s="2"/>
      <c r="J632" s="3" t="s">
        <v>173</v>
      </c>
      <c r="K632" s="21" t="str">
        <f t="shared" si="38"/>
        <v>NITI, NV</v>
      </c>
      <c r="L632" s="3" t="s">
        <v>173</v>
      </c>
      <c r="M632" s="20" t="str">
        <f t="shared" si="39"/>
        <v>NITI, NV</v>
      </c>
      <c r="N632" s="8" t="str">
        <f t="shared" si="36"/>
        <v>NITI, NV</v>
      </c>
      <c r="O632" s="2"/>
      <c r="P632" s="3">
        <v>669000</v>
      </c>
      <c r="Q632" s="3">
        <v>1390000</v>
      </c>
      <c r="R632" s="3">
        <v>12.5</v>
      </c>
      <c r="S632" s="3" t="s">
        <v>173</v>
      </c>
      <c r="T632" s="2"/>
      <c r="U632" s="3" t="s">
        <v>173</v>
      </c>
      <c r="V632" s="2"/>
      <c r="W632" s="3" t="s">
        <v>173</v>
      </c>
      <c r="X632" s="2"/>
      <c r="Y632" s="3" t="s">
        <v>171</v>
      </c>
      <c r="Z632" s="3" t="s">
        <v>173</v>
      </c>
      <c r="AA632" s="3" t="s">
        <v>173</v>
      </c>
      <c r="AB632" s="261" t="s">
        <v>1423</v>
      </c>
    </row>
    <row r="633" spans="1:28" ht="13.9" customHeight="1">
      <c r="A633" s="2" t="s">
        <v>1454</v>
      </c>
      <c r="B633" s="2" t="s">
        <v>1455</v>
      </c>
      <c r="C633" s="3" t="s">
        <v>170</v>
      </c>
      <c r="D633" s="3" t="s">
        <v>171</v>
      </c>
      <c r="E633" s="4" t="s">
        <v>172</v>
      </c>
      <c r="F633" s="4" t="s">
        <v>172</v>
      </c>
      <c r="G633" s="3" t="s">
        <v>173</v>
      </c>
      <c r="H633" s="17" t="str">
        <f t="shared" si="37"/>
        <v>NITI</v>
      </c>
      <c r="I633" s="2"/>
      <c r="J633" s="3" t="s">
        <v>173</v>
      </c>
      <c r="K633" s="21" t="str">
        <f t="shared" si="38"/>
        <v>NITI</v>
      </c>
      <c r="L633" s="3" t="s">
        <v>173</v>
      </c>
      <c r="M633" s="20" t="str">
        <f t="shared" si="39"/>
        <v>NITI</v>
      </c>
      <c r="N633" s="8" t="str">
        <f t="shared" si="36"/>
        <v>NITI</v>
      </c>
      <c r="O633" s="2"/>
      <c r="P633" s="3">
        <v>353000000</v>
      </c>
      <c r="Q633" s="3">
        <v>92700000</v>
      </c>
      <c r="R633" s="3">
        <v>12.5</v>
      </c>
      <c r="S633" s="3" t="s">
        <v>173</v>
      </c>
      <c r="T633" s="2"/>
      <c r="U633" s="3" t="s">
        <v>173</v>
      </c>
      <c r="V633" s="2"/>
      <c r="W633" s="3" t="s">
        <v>173</v>
      </c>
      <c r="X633" s="2"/>
      <c r="Y633" s="3" t="s">
        <v>171</v>
      </c>
      <c r="Z633" s="3" t="s">
        <v>173</v>
      </c>
      <c r="AA633" s="3" t="s">
        <v>173</v>
      </c>
      <c r="AB633" s="261" t="s">
        <v>1423</v>
      </c>
    </row>
    <row r="634" spans="1:28" ht="13.9" customHeight="1">
      <c r="A634" s="2" t="s">
        <v>1456</v>
      </c>
      <c r="B634" s="2" t="s">
        <v>1457</v>
      </c>
      <c r="C634" s="3" t="s">
        <v>171</v>
      </c>
      <c r="D634" s="3" t="s">
        <v>171</v>
      </c>
      <c r="E634" s="4" t="s">
        <v>178</v>
      </c>
      <c r="F634" s="4" t="s">
        <v>178</v>
      </c>
      <c r="G634" s="3" t="s">
        <v>173</v>
      </c>
      <c r="H634" s="17" t="str">
        <f t="shared" si="37"/>
        <v>NITI</v>
      </c>
      <c r="I634" s="2"/>
      <c r="J634" s="3" t="s">
        <v>173</v>
      </c>
      <c r="K634" s="21" t="str">
        <f t="shared" si="38"/>
        <v>NITI, NV</v>
      </c>
      <c r="L634" s="3" t="s">
        <v>173</v>
      </c>
      <c r="M634" s="20" t="str">
        <f t="shared" si="39"/>
        <v>NITI, NV</v>
      </c>
      <c r="N634" s="8" t="str">
        <f t="shared" si="36"/>
        <v>NITI, NV</v>
      </c>
      <c r="O634" s="2"/>
      <c r="P634" s="3">
        <v>16300</v>
      </c>
      <c r="Q634" s="3">
        <v>4.2900000000000004E-3</v>
      </c>
      <c r="R634" s="3">
        <v>12.5</v>
      </c>
      <c r="S634" s="3" t="s">
        <v>173</v>
      </c>
      <c r="T634" s="2"/>
      <c r="U634" s="3" t="s">
        <v>173</v>
      </c>
      <c r="V634" s="2"/>
      <c r="W634" s="3" t="s">
        <v>173</v>
      </c>
      <c r="X634" s="2"/>
      <c r="Y634" s="3" t="s">
        <v>171</v>
      </c>
      <c r="Z634" s="3" t="s">
        <v>173</v>
      </c>
      <c r="AA634" s="3" t="s">
        <v>173</v>
      </c>
      <c r="AB634" s="261" t="s">
        <v>1423</v>
      </c>
    </row>
    <row r="635" spans="1:28" ht="13.9" customHeight="1">
      <c r="A635" s="2" t="s">
        <v>1458</v>
      </c>
      <c r="B635" s="2" t="s">
        <v>1459</v>
      </c>
      <c r="C635" s="3" t="s">
        <v>171</v>
      </c>
      <c r="D635" s="3" t="s">
        <v>171</v>
      </c>
      <c r="E635" s="4" t="s">
        <v>178</v>
      </c>
      <c r="F635" s="4" t="s">
        <v>178</v>
      </c>
      <c r="G635" s="3" t="s">
        <v>173</v>
      </c>
      <c r="H635" s="17" t="str">
        <f t="shared" si="37"/>
        <v>NITI</v>
      </c>
      <c r="I635" s="2"/>
      <c r="J635" s="3" t="s">
        <v>173</v>
      </c>
      <c r="K635" s="21" t="str">
        <f t="shared" si="38"/>
        <v>NITI, NV</v>
      </c>
      <c r="L635" s="3" t="s">
        <v>173</v>
      </c>
      <c r="M635" s="20" t="str">
        <f t="shared" si="39"/>
        <v>NITI, NV</v>
      </c>
      <c r="N635" s="8" t="str">
        <f t="shared" si="36"/>
        <v>NITI, NV</v>
      </c>
      <c r="O635" s="2"/>
      <c r="P635" s="3">
        <v>22500</v>
      </c>
      <c r="Q635" s="3">
        <v>1.24</v>
      </c>
      <c r="R635" s="3">
        <v>12.5</v>
      </c>
      <c r="S635" s="3" t="s">
        <v>173</v>
      </c>
      <c r="T635" s="2"/>
      <c r="U635" s="3" t="s">
        <v>173</v>
      </c>
      <c r="V635" s="2"/>
      <c r="W635" s="3" t="s">
        <v>173</v>
      </c>
      <c r="X635" s="2"/>
      <c r="Y635" s="3" t="s">
        <v>171</v>
      </c>
      <c r="Z635" s="3" t="s">
        <v>173</v>
      </c>
      <c r="AA635" s="3" t="s">
        <v>173</v>
      </c>
      <c r="AB635" s="261" t="s">
        <v>1423</v>
      </c>
    </row>
    <row r="636" spans="1:28" ht="13.9" customHeight="1">
      <c r="A636" s="2" t="s">
        <v>1460</v>
      </c>
      <c r="B636" s="2" t="s">
        <v>1461</v>
      </c>
      <c r="C636" s="3" t="s">
        <v>171</v>
      </c>
      <c r="D636" s="3" t="s">
        <v>171</v>
      </c>
      <c r="E636" s="4" t="s">
        <v>178</v>
      </c>
      <c r="F636" s="4" t="s">
        <v>178</v>
      </c>
      <c r="G636" s="3" t="s">
        <v>173</v>
      </c>
      <c r="H636" s="17" t="str">
        <f t="shared" si="37"/>
        <v>NITI</v>
      </c>
      <c r="I636" s="2"/>
      <c r="J636" s="3" t="s">
        <v>173</v>
      </c>
      <c r="K636" s="21" t="str">
        <f t="shared" si="38"/>
        <v>NITI, NV</v>
      </c>
      <c r="L636" s="3" t="s">
        <v>173</v>
      </c>
      <c r="M636" s="20" t="str">
        <f t="shared" si="39"/>
        <v>NITI, NV</v>
      </c>
      <c r="N636" s="8" t="str">
        <f t="shared" si="36"/>
        <v>NITI, NV</v>
      </c>
      <c r="O636" s="2"/>
      <c r="P636" s="3">
        <v>0.45900000000000002</v>
      </c>
      <c r="Q636" s="3">
        <v>0.45900000000000002</v>
      </c>
      <c r="R636" s="3">
        <v>12.5</v>
      </c>
      <c r="S636" s="3" t="s">
        <v>173</v>
      </c>
      <c r="T636" s="2"/>
      <c r="U636" s="3" t="s">
        <v>173</v>
      </c>
      <c r="V636" s="2"/>
      <c r="W636" s="3" t="s">
        <v>173</v>
      </c>
      <c r="X636" s="2"/>
      <c r="Y636" s="3" t="s">
        <v>171</v>
      </c>
      <c r="Z636" s="3" t="s">
        <v>173</v>
      </c>
      <c r="AA636" s="3" t="s">
        <v>173</v>
      </c>
    </row>
    <row r="637" spans="1:28" ht="13.9" customHeight="1">
      <c r="A637" s="2" t="s">
        <v>1462</v>
      </c>
      <c r="B637" s="2" t="s">
        <v>1463</v>
      </c>
      <c r="C637" s="3" t="s">
        <v>171</v>
      </c>
      <c r="D637" s="3" t="s">
        <v>170</v>
      </c>
      <c r="E637" s="4" t="s">
        <v>178</v>
      </c>
      <c r="F637" s="4" t="s">
        <v>178</v>
      </c>
      <c r="G637" s="3">
        <v>8.7600000000000004E-3</v>
      </c>
      <c r="H637" s="17">
        <f t="shared" si="37"/>
        <v>8.8000000000000005E-3</v>
      </c>
      <c r="I637" s="2"/>
      <c r="J637" s="3" t="s">
        <v>173</v>
      </c>
      <c r="K637" s="21" t="str">
        <f t="shared" si="38"/>
        <v>NV</v>
      </c>
      <c r="L637" s="3" t="s">
        <v>173</v>
      </c>
      <c r="M637" s="20" t="str">
        <f t="shared" si="39"/>
        <v>NV</v>
      </c>
      <c r="N637" s="8" t="str">
        <f t="shared" si="36"/>
        <v>NV</v>
      </c>
      <c r="O637" s="2"/>
      <c r="P637" s="3">
        <v>7.1199999999999999E-2</v>
      </c>
      <c r="Q637" s="3">
        <v>5.9700000000000003E-2</v>
      </c>
      <c r="R637" s="3">
        <v>12.5</v>
      </c>
      <c r="S637" s="3" t="s">
        <v>173</v>
      </c>
      <c r="T637" s="2"/>
      <c r="U637" s="3" t="s">
        <v>173</v>
      </c>
      <c r="V637" s="2"/>
      <c r="W637" s="3">
        <v>1.9999999999999999E-6</v>
      </c>
      <c r="X637" s="3" t="s">
        <v>191</v>
      </c>
      <c r="Y637" s="3" t="s">
        <v>171</v>
      </c>
      <c r="Z637" s="3" t="s">
        <v>173</v>
      </c>
      <c r="AA637" s="3">
        <v>8.7600000000000004E-3</v>
      </c>
      <c r="AB637" s="261" t="s">
        <v>175</v>
      </c>
    </row>
    <row r="638" spans="1:28" ht="13.9" customHeight="1">
      <c r="A638" s="2" t="s">
        <v>1464</v>
      </c>
      <c r="B638" s="2" t="s">
        <v>1465</v>
      </c>
      <c r="C638" s="3" t="s">
        <v>171</v>
      </c>
      <c r="D638" s="3" t="s">
        <v>170</v>
      </c>
      <c r="E638" s="4" t="s">
        <v>178</v>
      </c>
      <c r="F638" s="4" t="s">
        <v>178</v>
      </c>
      <c r="G638" s="3">
        <v>19.5</v>
      </c>
      <c r="H638" s="17">
        <f t="shared" si="37"/>
        <v>20</v>
      </c>
      <c r="I638" s="2"/>
      <c r="J638" s="3" t="s">
        <v>173</v>
      </c>
      <c r="K638" s="21" t="str">
        <f t="shared" si="38"/>
        <v>NV</v>
      </c>
      <c r="L638" s="3" t="s">
        <v>173</v>
      </c>
      <c r="M638" s="20" t="str">
        <f t="shared" si="39"/>
        <v>NV</v>
      </c>
      <c r="N638" s="8" t="str">
        <f t="shared" si="36"/>
        <v>NV</v>
      </c>
      <c r="O638" s="2"/>
      <c r="P638" s="3">
        <v>6.67</v>
      </c>
      <c r="Q638" s="3">
        <v>6.67</v>
      </c>
      <c r="R638" s="3">
        <v>12.5</v>
      </c>
      <c r="S638" s="3" t="s">
        <v>173</v>
      </c>
      <c r="T638" s="2"/>
      <c r="U638" s="3">
        <v>6.3E-7</v>
      </c>
      <c r="V638" s="3" t="s">
        <v>199</v>
      </c>
      <c r="W638" s="3" t="s">
        <v>173</v>
      </c>
      <c r="X638" s="2"/>
      <c r="Y638" s="3" t="s">
        <v>171</v>
      </c>
      <c r="Z638" s="3">
        <v>19.5</v>
      </c>
      <c r="AA638" s="3" t="s">
        <v>173</v>
      </c>
    </row>
    <row r="639" spans="1:28" ht="13.9" customHeight="1">
      <c r="A639" s="2" t="s">
        <v>1466</v>
      </c>
      <c r="B639" s="2" t="s">
        <v>1467</v>
      </c>
      <c r="C639" s="3" t="s">
        <v>171</v>
      </c>
      <c r="D639" s="3" t="s">
        <v>171</v>
      </c>
      <c r="E639" s="4" t="s">
        <v>178</v>
      </c>
      <c r="F639" s="4" t="s">
        <v>178</v>
      </c>
      <c r="G639" s="3" t="s">
        <v>173</v>
      </c>
      <c r="H639" s="17" t="str">
        <f t="shared" si="37"/>
        <v>NITI</v>
      </c>
      <c r="I639" s="2"/>
      <c r="J639" s="3" t="s">
        <v>173</v>
      </c>
      <c r="K639" s="21" t="str">
        <f t="shared" si="38"/>
        <v>NITI, NV</v>
      </c>
      <c r="L639" s="3" t="s">
        <v>173</v>
      </c>
      <c r="M639" s="20" t="str">
        <f t="shared" si="39"/>
        <v>NITI, NV</v>
      </c>
      <c r="N639" s="8" t="str">
        <f t="shared" si="36"/>
        <v>NITI, NV</v>
      </c>
      <c r="O639" s="2"/>
      <c r="P639" s="3">
        <v>1.6200000000000001E-4</v>
      </c>
      <c r="Q639" s="3">
        <v>1.6200000000000001E-4</v>
      </c>
      <c r="R639" s="3">
        <v>12.5</v>
      </c>
      <c r="S639" s="3" t="s">
        <v>173</v>
      </c>
      <c r="T639" s="2"/>
      <c r="U639" s="3" t="s">
        <v>173</v>
      </c>
      <c r="V639" s="2"/>
      <c r="W639" s="3" t="s">
        <v>173</v>
      </c>
      <c r="X639" s="2"/>
      <c r="Y639" s="3" t="s">
        <v>171</v>
      </c>
      <c r="Z639" s="3" t="s">
        <v>173</v>
      </c>
      <c r="AA639" s="3" t="s">
        <v>173</v>
      </c>
    </row>
    <row r="640" spans="1:28" ht="13.9" customHeight="1">
      <c r="A640" s="2" t="s">
        <v>1468</v>
      </c>
      <c r="B640" s="2" t="s">
        <v>1469</v>
      </c>
      <c r="C640" s="3" t="s">
        <v>171</v>
      </c>
      <c r="D640" s="3" t="s">
        <v>170</v>
      </c>
      <c r="E640" s="4" t="s">
        <v>178</v>
      </c>
      <c r="F640" s="4" t="s">
        <v>178</v>
      </c>
      <c r="G640" s="3">
        <v>876</v>
      </c>
      <c r="H640" s="17">
        <f t="shared" si="37"/>
        <v>880</v>
      </c>
      <c r="I640" s="2"/>
      <c r="J640" s="3" t="s">
        <v>173</v>
      </c>
      <c r="K640" s="21" t="str">
        <f t="shared" si="38"/>
        <v>NV</v>
      </c>
      <c r="L640" s="3" t="s">
        <v>173</v>
      </c>
      <c r="M640" s="20" t="str">
        <f t="shared" si="39"/>
        <v>NV</v>
      </c>
      <c r="N640" s="8" t="str">
        <f t="shared" si="36"/>
        <v>NV</v>
      </c>
      <c r="O640" s="2"/>
      <c r="P640" s="3">
        <v>1770000</v>
      </c>
      <c r="Q640" s="3">
        <v>440000</v>
      </c>
      <c r="R640" s="3">
        <v>12.5</v>
      </c>
      <c r="S640" s="3">
        <v>1.8</v>
      </c>
      <c r="T640" s="3" t="s">
        <v>183</v>
      </c>
      <c r="U640" s="3" t="s">
        <v>173</v>
      </c>
      <c r="V640" s="2"/>
      <c r="W640" s="3">
        <v>0.2</v>
      </c>
      <c r="X640" s="3" t="s">
        <v>199</v>
      </c>
      <c r="Y640" s="3" t="s">
        <v>171</v>
      </c>
      <c r="Z640" s="3" t="s">
        <v>173</v>
      </c>
      <c r="AA640" s="3">
        <v>876</v>
      </c>
    </row>
    <row r="641" spans="1:27" ht="13.9" customHeight="1">
      <c r="A641" s="2" t="s">
        <v>1470</v>
      </c>
      <c r="B641" s="2" t="s">
        <v>1471</v>
      </c>
      <c r="C641" s="3" t="s">
        <v>171</v>
      </c>
      <c r="D641" s="3" t="s">
        <v>171</v>
      </c>
      <c r="E641" s="4" t="s">
        <v>178</v>
      </c>
      <c r="F641" s="4" t="s">
        <v>178</v>
      </c>
      <c r="G641" s="3" t="s">
        <v>173</v>
      </c>
      <c r="H641" s="17" t="str">
        <f t="shared" si="37"/>
        <v>NITI</v>
      </c>
      <c r="I641" s="2"/>
      <c r="J641" s="3" t="s">
        <v>173</v>
      </c>
      <c r="K641" s="21" t="str">
        <f t="shared" si="38"/>
        <v>NITI, NV</v>
      </c>
      <c r="L641" s="3" t="s">
        <v>173</v>
      </c>
      <c r="M641" s="20" t="str">
        <f t="shared" si="39"/>
        <v>NITI, NV</v>
      </c>
      <c r="N641" s="8" t="str">
        <f t="shared" si="36"/>
        <v>NITI, NV</v>
      </c>
      <c r="O641" s="2"/>
      <c r="P641" s="3">
        <v>236</v>
      </c>
      <c r="Q641" s="3">
        <v>109</v>
      </c>
      <c r="R641" s="3">
        <v>12.5</v>
      </c>
      <c r="S641" s="3" t="s">
        <v>173</v>
      </c>
      <c r="T641" s="2"/>
      <c r="U641" s="3" t="s">
        <v>173</v>
      </c>
      <c r="V641" s="2"/>
      <c r="W641" s="3" t="s">
        <v>173</v>
      </c>
      <c r="X641" s="2"/>
      <c r="Y641" s="3" t="s">
        <v>171</v>
      </c>
      <c r="Z641" s="3" t="s">
        <v>173</v>
      </c>
      <c r="AA641" s="3" t="s">
        <v>173</v>
      </c>
    </row>
    <row r="642" spans="1:27" ht="13.9" customHeight="1">
      <c r="A642" s="2" t="s">
        <v>1472</v>
      </c>
      <c r="B642" s="2" t="s">
        <v>1473</v>
      </c>
      <c r="C642" s="3" t="s">
        <v>171</v>
      </c>
      <c r="D642" s="3" t="s">
        <v>171</v>
      </c>
      <c r="E642" s="4" t="s">
        <v>178</v>
      </c>
      <c r="F642" s="4" t="s">
        <v>178</v>
      </c>
      <c r="G642" s="3" t="s">
        <v>173</v>
      </c>
      <c r="H642" s="17" t="str">
        <f t="shared" si="37"/>
        <v>NITI</v>
      </c>
      <c r="I642" s="2"/>
      <c r="J642" s="3" t="s">
        <v>173</v>
      </c>
      <c r="K642" s="21" t="str">
        <f t="shared" si="38"/>
        <v>NITI, NV</v>
      </c>
      <c r="L642" s="3" t="s">
        <v>173</v>
      </c>
      <c r="M642" s="20" t="str">
        <f t="shared" si="39"/>
        <v>NITI, NV</v>
      </c>
      <c r="N642" s="8" t="str">
        <f t="shared" si="36"/>
        <v>NITI, NV</v>
      </c>
      <c r="O642" s="2"/>
      <c r="P642" s="3">
        <v>9.5399999999999991</v>
      </c>
      <c r="Q642" s="3">
        <v>1.82</v>
      </c>
      <c r="R642" s="3">
        <v>12.5</v>
      </c>
      <c r="S642" s="3" t="s">
        <v>173</v>
      </c>
      <c r="T642" s="2"/>
      <c r="U642" s="3" t="s">
        <v>173</v>
      </c>
      <c r="V642" s="2"/>
      <c r="W642" s="3" t="s">
        <v>173</v>
      </c>
      <c r="X642" s="2"/>
      <c r="Y642" s="3" t="s">
        <v>171</v>
      </c>
      <c r="Z642" s="3" t="s">
        <v>173</v>
      </c>
      <c r="AA642" s="3" t="s">
        <v>173</v>
      </c>
    </row>
    <row r="643" spans="1:27" ht="13.9" customHeight="1">
      <c r="A643" s="2" t="s">
        <v>1474</v>
      </c>
      <c r="B643" s="2" t="s">
        <v>1475</v>
      </c>
      <c r="C643" s="3" t="s">
        <v>170</v>
      </c>
      <c r="D643" s="3" t="s">
        <v>171</v>
      </c>
      <c r="E643" s="4" t="s">
        <v>172</v>
      </c>
      <c r="F643" s="4" t="s">
        <v>172</v>
      </c>
      <c r="G643" s="3" t="s">
        <v>173</v>
      </c>
      <c r="H643" s="17" t="str">
        <f t="shared" si="37"/>
        <v>NITI</v>
      </c>
      <c r="I643" s="2"/>
      <c r="J643" s="3" t="s">
        <v>173</v>
      </c>
      <c r="K643" s="21" t="str">
        <f t="shared" si="38"/>
        <v>NITI</v>
      </c>
      <c r="L643" s="3" t="s">
        <v>173</v>
      </c>
      <c r="M643" s="20" t="str">
        <f t="shared" si="39"/>
        <v>NITI</v>
      </c>
      <c r="N643" s="8" t="str">
        <f t="shared" si="36"/>
        <v>NITI</v>
      </c>
      <c r="O643" s="2"/>
      <c r="P643" s="3">
        <v>10900000</v>
      </c>
      <c r="Q643" s="3">
        <v>10900000</v>
      </c>
      <c r="R643" s="3">
        <v>12.5</v>
      </c>
      <c r="S643" s="3" t="s">
        <v>173</v>
      </c>
      <c r="T643" s="2"/>
      <c r="U643" s="3" t="s">
        <v>173</v>
      </c>
      <c r="V643" s="2"/>
      <c r="W643" s="3" t="s">
        <v>173</v>
      </c>
      <c r="X643" s="2"/>
      <c r="Y643" s="3" t="s">
        <v>171</v>
      </c>
      <c r="Z643" s="3" t="s">
        <v>173</v>
      </c>
      <c r="AA643" s="3" t="s">
        <v>173</v>
      </c>
    </row>
    <row r="644" spans="1:27" ht="13.9" customHeight="1">
      <c r="A644" s="2" t="s">
        <v>1476</v>
      </c>
      <c r="B644" s="2" t="s">
        <v>1477</v>
      </c>
      <c r="C644" s="3" t="s">
        <v>171</v>
      </c>
      <c r="D644" s="3" t="s">
        <v>171</v>
      </c>
      <c r="E644" s="4" t="s">
        <v>178</v>
      </c>
      <c r="F644" s="4" t="s">
        <v>178</v>
      </c>
      <c r="G644" s="3" t="s">
        <v>173</v>
      </c>
      <c r="H644" s="17" t="str">
        <f t="shared" si="37"/>
        <v>NITI</v>
      </c>
      <c r="I644" s="2"/>
      <c r="J644" s="3" t="s">
        <v>173</v>
      </c>
      <c r="K644" s="21" t="str">
        <f t="shared" si="38"/>
        <v>NITI, NV</v>
      </c>
      <c r="L644" s="3" t="s">
        <v>173</v>
      </c>
      <c r="M644" s="20" t="str">
        <f t="shared" si="39"/>
        <v>NITI, NV</v>
      </c>
      <c r="N644" s="8" t="str">
        <f t="shared" si="36"/>
        <v>NITI, NV</v>
      </c>
      <c r="O644" s="2"/>
      <c r="P644" s="3">
        <v>12200</v>
      </c>
      <c r="Q644" s="3">
        <v>3480</v>
      </c>
      <c r="R644" s="3">
        <v>12.5</v>
      </c>
      <c r="S644" s="3">
        <v>1.3</v>
      </c>
      <c r="T644" s="3" t="s">
        <v>174</v>
      </c>
      <c r="U644" s="3" t="s">
        <v>173</v>
      </c>
      <c r="V644" s="2"/>
      <c r="W644" s="3" t="s">
        <v>173</v>
      </c>
      <c r="X644" s="2"/>
      <c r="Y644" s="3" t="s">
        <v>171</v>
      </c>
      <c r="Z644" s="3" t="s">
        <v>173</v>
      </c>
      <c r="AA644" s="3" t="s">
        <v>173</v>
      </c>
    </row>
    <row r="645" spans="1:27" ht="13.9" customHeight="1">
      <c r="A645" s="2" t="s">
        <v>1478</v>
      </c>
      <c r="B645" s="2" t="s">
        <v>1479</v>
      </c>
      <c r="C645" s="3" t="s">
        <v>171</v>
      </c>
      <c r="D645" s="3" t="s">
        <v>171</v>
      </c>
      <c r="E645" s="4" t="s">
        <v>178</v>
      </c>
      <c r="F645" s="4" t="s">
        <v>178</v>
      </c>
      <c r="G645" s="3" t="s">
        <v>173</v>
      </c>
      <c r="H645" s="17" t="str">
        <f t="shared" si="37"/>
        <v>NITI</v>
      </c>
      <c r="I645" s="2"/>
      <c r="J645" s="3" t="s">
        <v>173</v>
      </c>
      <c r="K645" s="21" t="str">
        <f t="shared" si="38"/>
        <v>NITI, NV</v>
      </c>
      <c r="L645" s="3" t="s">
        <v>173</v>
      </c>
      <c r="M645" s="20" t="str">
        <f t="shared" si="39"/>
        <v>NITI, NV</v>
      </c>
      <c r="N645" s="8" t="str">
        <f t="shared" ref="N645:N708" si="40">IF(ISNUMBER(M645)=TRUE, M645/H645, M645)</f>
        <v>NITI, NV</v>
      </c>
      <c r="O645" s="2"/>
      <c r="P645" s="3">
        <v>12000</v>
      </c>
      <c r="Q645" s="3">
        <v>3590</v>
      </c>
      <c r="R645" s="3">
        <v>12.5</v>
      </c>
      <c r="S645" s="3">
        <v>1.5</v>
      </c>
      <c r="T645" s="3" t="s">
        <v>183</v>
      </c>
      <c r="U645" s="3" t="s">
        <v>173</v>
      </c>
      <c r="V645" s="2"/>
      <c r="W645" s="3" t="s">
        <v>173</v>
      </c>
      <c r="X645" s="2"/>
      <c r="Y645" s="3" t="s">
        <v>171</v>
      </c>
      <c r="Z645" s="3" t="s">
        <v>173</v>
      </c>
      <c r="AA645" s="3" t="s">
        <v>173</v>
      </c>
    </row>
    <row r="646" spans="1:27" ht="13.9" customHeight="1">
      <c r="A646" s="2" t="s">
        <v>1480</v>
      </c>
      <c r="B646" s="2" t="s">
        <v>1481</v>
      </c>
      <c r="C646" s="3" t="s">
        <v>171</v>
      </c>
      <c r="D646" s="3" t="s">
        <v>171</v>
      </c>
      <c r="E646" s="4" t="s">
        <v>178</v>
      </c>
      <c r="F646" s="4" t="s">
        <v>178</v>
      </c>
      <c r="G646" s="3" t="s">
        <v>173</v>
      </c>
      <c r="H646" s="17" t="str">
        <f t="shared" ref="H646:H709" si="41">IF(ISNUMBER(G646),ROUND(G646,2-(1+INT(LOG10(G646)))),"NITI")</f>
        <v>NITI</v>
      </c>
      <c r="I646" s="2"/>
      <c r="J646" s="3" t="s">
        <v>173</v>
      </c>
      <c r="K646" s="21" t="str">
        <f t="shared" ref="K646:K709" si="42">IF(ISNUMBER(J646),ROUND(J646,2-(1+INT(LOG10(J646)))),IF(AND(NOT($C646="Yes"),$D646="No"), "NITI, NV",IF(AND($C646="Yes",$D646="No"),"NITI","NV")))</f>
        <v>NITI, NV</v>
      </c>
      <c r="L646" s="3" t="s">
        <v>173</v>
      </c>
      <c r="M646" s="20" t="str">
        <f t="shared" ref="M646:M709" si="43">IF(ISNUMBER(L646),ROUND(L646,2-(1+INT(LOG10(L646)))),IF(AND(NOT($C646="Yes"),$D646="No"), "NITI, NV",IF(AND($C646="Yes",$D646="No"),"NITI","NV")))</f>
        <v>NITI, NV</v>
      </c>
      <c r="N646" s="8" t="str">
        <f t="shared" si="40"/>
        <v>NITI, NV</v>
      </c>
      <c r="O646" s="2"/>
      <c r="P646" s="3">
        <v>29100</v>
      </c>
      <c r="Q646" s="3">
        <v>287</v>
      </c>
      <c r="R646" s="3">
        <v>12.5</v>
      </c>
      <c r="S646" s="3">
        <v>1.3</v>
      </c>
      <c r="T646" s="3" t="s">
        <v>174</v>
      </c>
      <c r="U646" s="3" t="s">
        <v>173</v>
      </c>
      <c r="V646" s="2"/>
      <c r="W646" s="3" t="s">
        <v>173</v>
      </c>
      <c r="X646" s="2"/>
      <c r="Y646" s="3" t="s">
        <v>171</v>
      </c>
      <c r="Z646" s="3" t="s">
        <v>173</v>
      </c>
      <c r="AA646" s="3" t="s">
        <v>173</v>
      </c>
    </row>
    <row r="647" spans="1:27" ht="13.9" customHeight="1">
      <c r="A647" s="2" t="s">
        <v>1482</v>
      </c>
      <c r="B647" s="2" t="s">
        <v>1483</v>
      </c>
      <c r="C647" s="3" t="s">
        <v>171</v>
      </c>
      <c r="D647" s="3" t="s">
        <v>171</v>
      </c>
      <c r="E647" s="4" t="s">
        <v>178</v>
      </c>
      <c r="F647" s="4" t="s">
        <v>178</v>
      </c>
      <c r="G647" s="3" t="s">
        <v>173</v>
      </c>
      <c r="H647" s="17" t="str">
        <f t="shared" si="41"/>
        <v>NITI</v>
      </c>
      <c r="I647" s="2"/>
      <c r="J647" s="3" t="s">
        <v>173</v>
      </c>
      <c r="K647" s="21" t="str">
        <f t="shared" si="42"/>
        <v>NITI, NV</v>
      </c>
      <c r="L647" s="3" t="s">
        <v>173</v>
      </c>
      <c r="M647" s="20" t="str">
        <f t="shared" si="43"/>
        <v>NITI, NV</v>
      </c>
      <c r="N647" s="8" t="str">
        <f t="shared" si="40"/>
        <v>NITI, NV</v>
      </c>
      <c r="O647" s="2"/>
      <c r="P647" s="3">
        <v>109</v>
      </c>
      <c r="Q647" s="3">
        <v>101</v>
      </c>
      <c r="R647" s="3">
        <v>12.5</v>
      </c>
      <c r="S647" s="3" t="s">
        <v>173</v>
      </c>
      <c r="T647" s="2"/>
      <c r="U647" s="3" t="s">
        <v>173</v>
      </c>
      <c r="V647" s="2"/>
      <c r="W647" s="3" t="s">
        <v>173</v>
      </c>
      <c r="X647" s="2"/>
      <c r="Y647" s="3" t="s">
        <v>171</v>
      </c>
      <c r="Z647" s="3" t="s">
        <v>173</v>
      </c>
      <c r="AA647" s="3" t="s">
        <v>173</v>
      </c>
    </row>
    <row r="648" spans="1:27" ht="13.9" customHeight="1">
      <c r="A648" s="2" t="s">
        <v>1484</v>
      </c>
      <c r="B648" s="2" t="s">
        <v>1485</v>
      </c>
      <c r="C648" s="3" t="s">
        <v>171</v>
      </c>
      <c r="D648" s="3" t="s">
        <v>171</v>
      </c>
      <c r="E648" s="4" t="s">
        <v>178</v>
      </c>
      <c r="F648" s="4" t="s">
        <v>178</v>
      </c>
      <c r="G648" s="3" t="s">
        <v>173</v>
      </c>
      <c r="H648" s="17" t="str">
        <f t="shared" si="41"/>
        <v>NITI</v>
      </c>
      <c r="I648" s="2"/>
      <c r="J648" s="3" t="s">
        <v>173</v>
      </c>
      <c r="K648" s="21" t="str">
        <f t="shared" si="42"/>
        <v>NITI, NV</v>
      </c>
      <c r="L648" s="3" t="s">
        <v>173</v>
      </c>
      <c r="M648" s="20" t="str">
        <f t="shared" si="43"/>
        <v>NITI, NV</v>
      </c>
      <c r="N648" s="8" t="str">
        <f t="shared" si="40"/>
        <v>NITI, NV</v>
      </c>
      <c r="O648" s="2"/>
      <c r="P648" s="3">
        <v>18300</v>
      </c>
      <c r="Q648" s="3">
        <v>30000</v>
      </c>
      <c r="R648" s="3">
        <v>12.5</v>
      </c>
      <c r="S648" s="3" t="s">
        <v>173</v>
      </c>
      <c r="T648" s="2"/>
      <c r="U648" s="3" t="s">
        <v>173</v>
      </c>
      <c r="V648" s="2"/>
      <c r="W648" s="3" t="s">
        <v>173</v>
      </c>
      <c r="X648" s="2"/>
      <c r="Y648" s="3" t="s">
        <v>171</v>
      </c>
      <c r="Z648" s="3" t="s">
        <v>173</v>
      </c>
      <c r="AA648" s="3" t="s">
        <v>173</v>
      </c>
    </row>
    <row r="649" spans="1:27" ht="13.9" customHeight="1">
      <c r="A649" s="2" t="s">
        <v>1486</v>
      </c>
      <c r="B649" s="2" t="s">
        <v>1487</v>
      </c>
      <c r="C649" s="3" t="s">
        <v>171</v>
      </c>
      <c r="D649" s="3" t="s">
        <v>171</v>
      </c>
      <c r="E649" s="4" t="s">
        <v>178</v>
      </c>
      <c r="F649" s="4" t="s">
        <v>178</v>
      </c>
      <c r="G649" s="3" t="s">
        <v>173</v>
      </c>
      <c r="H649" s="17" t="str">
        <f t="shared" si="41"/>
        <v>NITI</v>
      </c>
      <c r="I649" s="2"/>
      <c r="J649" s="3" t="s">
        <v>173</v>
      </c>
      <c r="K649" s="21" t="str">
        <f t="shared" si="42"/>
        <v>NITI, NV</v>
      </c>
      <c r="L649" s="3" t="s">
        <v>173</v>
      </c>
      <c r="M649" s="20" t="str">
        <f t="shared" si="43"/>
        <v>NITI, NV</v>
      </c>
      <c r="N649" s="8" t="str">
        <f t="shared" si="40"/>
        <v>NITI, NV</v>
      </c>
      <c r="O649" s="2"/>
      <c r="P649" s="3">
        <v>8930</v>
      </c>
      <c r="Q649" s="3">
        <v>8930</v>
      </c>
      <c r="R649" s="3">
        <v>12.5</v>
      </c>
      <c r="S649" s="3" t="s">
        <v>173</v>
      </c>
      <c r="T649" s="2"/>
      <c r="U649" s="3" t="s">
        <v>173</v>
      </c>
      <c r="V649" s="2"/>
      <c r="W649" s="3" t="s">
        <v>173</v>
      </c>
      <c r="X649" s="2"/>
      <c r="Y649" s="3" t="s">
        <v>171</v>
      </c>
      <c r="Z649" s="3" t="s">
        <v>173</v>
      </c>
      <c r="AA649" s="3" t="s">
        <v>173</v>
      </c>
    </row>
    <row r="650" spans="1:27" ht="13.9" customHeight="1">
      <c r="A650" s="2" t="s">
        <v>1488</v>
      </c>
      <c r="B650" s="2" t="s">
        <v>1489</v>
      </c>
      <c r="C650" s="3" t="s">
        <v>170</v>
      </c>
      <c r="D650" s="3" t="s">
        <v>170</v>
      </c>
      <c r="E650" s="3" t="s">
        <v>170</v>
      </c>
      <c r="F650" s="3" t="s">
        <v>170</v>
      </c>
      <c r="G650" s="3">
        <v>1.31</v>
      </c>
      <c r="H650" s="17">
        <f t="shared" si="41"/>
        <v>1.3</v>
      </c>
      <c r="I650" s="3" t="s">
        <v>194</v>
      </c>
      <c r="J650" s="3">
        <v>43.8</v>
      </c>
      <c r="K650" s="21">
        <f t="shared" si="42"/>
        <v>44</v>
      </c>
      <c r="L650" s="3">
        <v>3.16</v>
      </c>
      <c r="M650" s="20">
        <f t="shared" si="43"/>
        <v>3.2</v>
      </c>
      <c r="N650" s="8">
        <f t="shared" si="40"/>
        <v>2.4615384615384617</v>
      </c>
      <c r="O650" s="3" t="s">
        <v>182</v>
      </c>
      <c r="P650" s="3">
        <v>7540000000</v>
      </c>
      <c r="Q650" s="3">
        <v>2840000000</v>
      </c>
      <c r="R650" s="3">
        <v>12.5</v>
      </c>
      <c r="S650" s="3" t="s">
        <v>173</v>
      </c>
      <c r="T650" s="2"/>
      <c r="U650" s="3" t="s">
        <v>173</v>
      </c>
      <c r="V650" s="2"/>
      <c r="W650" s="3">
        <v>2.9999999999999997E-4</v>
      </c>
      <c r="X650" s="3" t="s">
        <v>184</v>
      </c>
      <c r="Y650" s="3" t="s">
        <v>171</v>
      </c>
      <c r="Z650" s="3" t="s">
        <v>173</v>
      </c>
      <c r="AA650" s="3">
        <v>1.31</v>
      </c>
    </row>
    <row r="651" spans="1:27" ht="13.9" customHeight="1">
      <c r="A651" s="2" t="s">
        <v>1490</v>
      </c>
      <c r="B651" s="2" t="s">
        <v>1491</v>
      </c>
      <c r="C651" s="3" t="s">
        <v>171</v>
      </c>
      <c r="D651" s="3" t="s">
        <v>171</v>
      </c>
      <c r="E651" s="4" t="s">
        <v>178</v>
      </c>
      <c r="F651" s="4" t="s">
        <v>178</v>
      </c>
      <c r="G651" s="3" t="s">
        <v>173</v>
      </c>
      <c r="H651" s="17" t="str">
        <f t="shared" si="41"/>
        <v>NITI</v>
      </c>
      <c r="I651" s="2"/>
      <c r="J651" s="3" t="s">
        <v>173</v>
      </c>
      <c r="K651" s="21" t="str">
        <f t="shared" si="42"/>
        <v>NITI, NV</v>
      </c>
      <c r="L651" s="3" t="s">
        <v>173</v>
      </c>
      <c r="M651" s="20" t="str">
        <f t="shared" si="43"/>
        <v>NITI, NV</v>
      </c>
      <c r="N651" s="8" t="str">
        <f t="shared" si="40"/>
        <v>NITI, NV</v>
      </c>
      <c r="O651" s="2"/>
      <c r="P651" s="3">
        <v>8.36</v>
      </c>
      <c r="Q651" s="3">
        <v>8.36</v>
      </c>
      <c r="R651" s="3">
        <v>12.5</v>
      </c>
      <c r="S651" s="3" t="s">
        <v>173</v>
      </c>
      <c r="T651" s="2"/>
      <c r="U651" s="3" t="s">
        <v>173</v>
      </c>
      <c r="V651" s="2"/>
      <c r="W651" s="3" t="s">
        <v>173</v>
      </c>
      <c r="X651" s="2"/>
      <c r="Y651" s="3" t="s">
        <v>171</v>
      </c>
      <c r="Z651" s="3" t="s">
        <v>173</v>
      </c>
      <c r="AA651" s="3" t="s">
        <v>173</v>
      </c>
    </row>
    <row r="652" spans="1:27" ht="13.9" customHeight="1">
      <c r="A652" s="2" t="s">
        <v>1492</v>
      </c>
      <c r="B652" s="2" t="s">
        <v>1493</v>
      </c>
      <c r="C652" s="3" t="s">
        <v>170</v>
      </c>
      <c r="D652" s="3" t="s">
        <v>170</v>
      </c>
      <c r="E652" s="3" t="s">
        <v>170</v>
      </c>
      <c r="F652" s="3" t="s">
        <v>170</v>
      </c>
      <c r="G652" s="3">
        <v>1.31</v>
      </c>
      <c r="H652" s="17">
        <f t="shared" si="41"/>
        <v>1.3</v>
      </c>
      <c r="I652" s="3" t="s">
        <v>194</v>
      </c>
      <c r="J652" s="3">
        <v>43.8</v>
      </c>
      <c r="K652" s="21">
        <f t="shared" si="42"/>
        <v>44</v>
      </c>
      <c r="L652" s="3">
        <v>1.5</v>
      </c>
      <c r="M652" s="20">
        <f t="shared" si="43"/>
        <v>1.5</v>
      </c>
      <c r="N652" s="8">
        <f t="shared" si="40"/>
        <v>1.1538461538461537</v>
      </c>
      <c r="O652" s="3" t="s">
        <v>182</v>
      </c>
      <c r="P652" s="3">
        <v>53600000000</v>
      </c>
      <c r="Q652" s="3">
        <v>227000000000</v>
      </c>
      <c r="R652" s="3">
        <v>12.5</v>
      </c>
      <c r="S652" s="3">
        <v>1.8</v>
      </c>
      <c r="T652" s="3" t="s">
        <v>183</v>
      </c>
      <c r="U652" s="3" t="s">
        <v>173</v>
      </c>
      <c r="V652" s="2"/>
      <c r="W652" s="3">
        <v>2.9999999999999997E-4</v>
      </c>
      <c r="X652" s="3" t="s">
        <v>184</v>
      </c>
      <c r="Y652" s="3" t="s">
        <v>171</v>
      </c>
      <c r="Z652" s="3" t="s">
        <v>173</v>
      </c>
      <c r="AA652" s="3">
        <v>1.31</v>
      </c>
    </row>
    <row r="653" spans="1:27" ht="13.9" customHeight="1">
      <c r="A653" s="2" t="s">
        <v>1494</v>
      </c>
      <c r="B653" s="2" t="s">
        <v>1495</v>
      </c>
      <c r="C653" s="3" t="s">
        <v>171</v>
      </c>
      <c r="D653" s="3" t="s">
        <v>170</v>
      </c>
      <c r="E653" s="4" t="s">
        <v>178</v>
      </c>
      <c r="F653" s="4" t="s">
        <v>178</v>
      </c>
      <c r="G653" s="3">
        <v>43.8</v>
      </c>
      <c r="H653" s="17">
        <f t="shared" si="41"/>
        <v>44</v>
      </c>
      <c r="I653" s="2"/>
      <c r="J653" s="3" t="s">
        <v>173</v>
      </c>
      <c r="K653" s="21" t="str">
        <f t="shared" si="42"/>
        <v>NV</v>
      </c>
      <c r="L653" s="3" t="s">
        <v>173</v>
      </c>
      <c r="M653" s="20" t="str">
        <f t="shared" si="43"/>
        <v>NV</v>
      </c>
      <c r="N653" s="8" t="str">
        <f t="shared" si="40"/>
        <v>NV</v>
      </c>
      <c r="O653" s="2"/>
      <c r="P653" s="3">
        <v>158000</v>
      </c>
      <c r="Q653" s="3" t="s">
        <v>173</v>
      </c>
      <c r="R653" s="3">
        <v>12.5</v>
      </c>
      <c r="S653" s="3" t="s">
        <v>173</v>
      </c>
      <c r="T653" s="2"/>
      <c r="U653" s="3" t="s">
        <v>173</v>
      </c>
      <c r="V653" s="2"/>
      <c r="W653" s="3">
        <v>0.01</v>
      </c>
      <c r="X653" s="3" t="s">
        <v>184</v>
      </c>
      <c r="Y653" s="3" t="s">
        <v>171</v>
      </c>
      <c r="Z653" s="3" t="s">
        <v>173</v>
      </c>
      <c r="AA653" s="3">
        <v>43.8</v>
      </c>
    </row>
    <row r="654" spans="1:27" ht="13.9" customHeight="1">
      <c r="A654" s="2" t="s">
        <v>1496</v>
      </c>
      <c r="B654" s="2" t="s">
        <v>1497</v>
      </c>
      <c r="C654" s="3" t="s">
        <v>228</v>
      </c>
      <c r="D654" s="3" t="s">
        <v>171</v>
      </c>
      <c r="E654" s="4" t="s">
        <v>178</v>
      </c>
      <c r="F654" s="4" t="s">
        <v>178</v>
      </c>
      <c r="G654" s="3" t="s">
        <v>173</v>
      </c>
      <c r="H654" s="17" t="str">
        <f t="shared" si="41"/>
        <v>NITI</v>
      </c>
      <c r="I654" s="2"/>
      <c r="J654" s="3" t="s">
        <v>173</v>
      </c>
      <c r="K654" s="21" t="str">
        <f t="shared" si="42"/>
        <v>NITI, NV</v>
      </c>
      <c r="L654" s="3" t="s">
        <v>173</v>
      </c>
      <c r="M654" s="20" t="str">
        <f t="shared" si="43"/>
        <v>NITI, NV</v>
      </c>
      <c r="N654" s="8" t="str">
        <f t="shared" si="40"/>
        <v>NITI, NV</v>
      </c>
      <c r="O654" s="2"/>
      <c r="P654" s="3" t="s">
        <v>173</v>
      </c>
      <c r="Q654" s="3" t="s">
        <v>173</v>
      </c>
      <c r="R654" s="3">
        <v>12.5</v>
      </c>
      <c r="S654" s="3" t="s">
        <v>173</v>
      </c>
      <c r="T654" s="2"/>
      <c r="U654" s="3" t="s">
        <v>173</v>
      </c>
      <c r="V654" s="2"/>
      <c r="W654" s="3" t="s">
        <v>173</v>
      </c>
      <c r="X654" s="2"/>
      <c r="Y654" s="3" t="s">
        <v>171</v>
      </c>
      <c r="Z654" s="3" t="s">
        <v>173</v>
      </c>
      <c r="AA654" s="3" t="s">
        <v>173</v>
      </c>
    </row>
    <row r="655" spans="1:27" ht="13.9" customHeight="1">
      <c r="A655" s="2" t="s">
        <v>1498</v>
      </c>
      <c r="B655" s="2" t="s">
        <v>1499</v>
      </c>
      <c r="C655" s="3" t="s">
        <v>228</v>
      </c>
      <c r="D655" s="3" t="s">
        <v>171</v>
      </c>
      <c r="E655" s="4" t="s">
        <v>178</v>
      </c>
      <c r="F655" s="4" t="s">
        <v>178</v>
      </c>
      <c r="G655" s="3" t="s">
        <v>173</v>
      </c>
      <c r="H655" s="17" t="str">
        <f t="shared" si="41"/>
        <v>NITI</v>
      </c>
      <c r="I655" s="2"/>
      <c r="J655" s="3" t="s">
        <v>173</v>
      </c>
      <c r="K655" s="21" t="str">
        <f t="shared" si="42"/>
        <v>NITI, NV</v>
      </c>
      <c r="L655" s="3" t="s">
        <v>173</v>
      </c>
      <c r="M655" s="20" t="str">
        <f t="shared" si="43"/>
        <v>NITI, NV</v>
      </c>
      <c r="N655" s="8" t="str">
        <f t="shared" si="40"/>
        <v>NITI, NV</v>
      </c>
      <c r="O655" s="2"/>
      <c r="P655" s="3" t="s">
        <v>173</v>
      </c>
      <c r="Q655" s="3" t="s">
        <v>173</v>
      </c>
      <c r="R655" s="3">
        <v>12.5</v>
      </c>
      <c r="S655" s="3" t="s">
        <v>173</v>
      </c>
      <c r="T655" s="2"/>
      <c r="U655" s="3" t="s">
        <v>173</v>
      </c>
      <c r="V655" s="2"/>
      <c r="W655" s="3" t="s">
        <v>173</v>
      </c>
      <c r="X655" s="2"/>
      <c r="Y655" s="3" t="s">
        <v>171</v>
      </c>
      <c r="Z655" s="3" t="s">
        <v>173</v>
      </c>
      <c r="AA655" s="3" t="s">
        <v>173</v>
      </c>
    </row>
    <row r="656" spans="1:27" ht="13.9" customHeight="1">
      <c r="A656" s="2" t="s">
        <v>1500</v>
      </c>
      <c r="B656" s="2" t="s">
        <v>1501</v>
      </c>
      <c r="C656" s="3" t="s">
        <v>170</v>
      </c>
      <c r="D656" s="3" t="s">
        <v>171</v>
      </c>
      <c r="E656" s="4" t="s">
        <v>172</v>
      </c>
      <c r="F656" s="4" t="s">
        <v>172</v>
      </c>
      <c r="G656" s="3" t="s">
        <v>173</v>
      </c>
      <c r="H656" s="17" t="str">
        <f t="shared" si="41"/>
        <v>NITI</v>
      </c>
      <c r="I656" s="2"/>
      <c r="J656" s="3" t="s">
        <v>173</v>
      </c>
      <c r="K656" s="21" t="str">
        <f t="shared" si="42"/>
        <v>NITI</v>
      </c>
      <c r="L656" s="3" t="s">
        <v>173</v>
      </c>
      <c r="M656" s="20" t="str">
        <f t="shared" si="43"/>
        <v>NITI</v>
      </c>
      <c r="N656" s="8" t="str">
        <f t="shared" si="40"/>
        <v>NITI</v>
      </c>
      <c r="O656" s="2"/>
      <c r="P656" s="3">
        <v>41600</v>
      </c>
      <c r="Q656" s="3">
        <v>210000</v>
      </c>
      <c r="R656" s="3">
        <v>12.5</v>
      </c>
      <c r="S656" s="3" t="s">
        <v>173</v>
      </c>
      <c r="T656" s="2"/>
      <c r="U656" s="3" t="s">
        <v>173</v>
      </c>
      <c r="V656" s="2"/>
      <c r="W656" s="3" t="s">
        <v>173</v>
      </c>
      <c r="X656" s="2"/>
      <c r="Y656" s="3" t="s">
        <v>171</v>
      </c>
      <c r="Z656" s="3" t="s">
        <v>173</v>
      </c>
      <c r="AA656" s="3" t="s">
        <v>173</v>
      </c>
    </row>
    <row r="657" spans="1:28" ht="13.9" customHeight="1">
      <c r="A657" s="2" t="s">
        <v>1502</v>
      </c>
      <c r="B657" s="2" t="s">
        <v>1503</v>
      </c>
      <c r="C657" s="3" t="s">
        <v>171</v>
      </c>
      <c r="D657" s="3" t="s">
        <v>171</v>
      </c>
      <c r="E657" s="4" t="s">
        <v>178</v>
      </c>
      <c r="F657" s="4" t="s">
        <v>178</v>
      </c>
      <c r="G657" s="3" t="s">
        <v>173</v>
      </c>
      <c r="H657" s="17" t="str">
        <f t="shared" si="41"/>
        <v>NITI</v>
      </c>
      <c r="I657" s="2"/>
      <c r="J657" s="3" t="s">
        <v>173</v>
      </c>
      <c r="K657" s="21" t="str">
        <f t="shared" si="42"/>
        <v>NITI, NV</v>
      </c>
      <c r="L657" s="3" t="s">
        <v>173</v>
      </c>
      <c r="M657" s="20" t="str">
        <f t="shared" si="43"/>
        <v>NITI, NV</v>
      </c>
      <c r="N657" s="8" t="str">
        <f t="shared" si="40"/>
        <v>NITI, NV</v>
      </c>
      <c r="O657" s="2"/>
      <c r="P657" s="3">
        <v>82.2</v>
      </c>
      <c r="Q657" s="3">
        <v>3.8099999999999998E-5</v>
      </c>
      <c r="R657" s="3">
        <v>12.5</v>
      </c>
      <c r="S657" s="3">
        <v>1.3</v>
      </c>
      <c r="T657" s="3" t="s">
        <v>174</v>
      </c>
      <c r="U657" s="3" t="s">
        <v>173</v>
      </c>
      <c r="V657" s="2"/>
      <c r="W657" s="3" t="s">
        <v>173</v>
      </c>
      <c r="X657" s="2"/>
      <c r="Y657" s="3" t="s">
        <v>171</v>
      </c>
      <c r="Z657" s="3" t="s">
        <v>173</v>
      </c>
      <c r="AA657" s="3" t="s">
        <v>173</v>
      </c>
    </row>
    <row r="658" spans="1:28" ht="13.9" customHeight="1">
      <c r="A658" s="2" t="s">
        <v>1504</v>
      </c>
      <c r="B658" s="2" t="s">
        <v>1505</v>
      </c>
      <c r="C658" s="3" t="s">
        <v>171</v>
      </c>
      <c r="D658" s="3" t="s">
        <v>170</v>
      </c>
      <c r="E658" s="4" t="s">
        <v>178</v>
      </c>
      <c r="F658" s="4" t="s">
        <v>178</v>
      </c>
      <c r="G658" s="3">
        <v>87.6</v>
      </c>
      <c r="H658" s="17">
        <f t="shared" si="41"/>
        <v>88</v>
      </c>
      <c r="I658" s="2"/>
      <c r="J658" s="3" t="s">
        <v>173</v>
      </c>
      <c r="K658" s="21" t="str">
        <f t="shared" si="42"/>
        <v>NV</v>
      </c>
      <c r="L658" s="3" t="s">
        <v>173</v>
      </c>
      <c r="M658" s="20" t="str">
        <f t="shared" si="43"/>
        <v>NV</v>
      </c>
      <c r="N658" s="8" t="str">
        <f t="shared" si="40"/>
        <v>NV</v>
      </c>
      <c r="O658" s="2"/>
      <c r="P658" s="3">
        <v>4120</v>
      </c>
      <c r="Q658" s="3">
        <v>1170</v>
      </c>
      <c r="R658" s="3">
        <v>12.5</v>
      </c>
      <c r="S658" s="3">
        <v>1.7</v>
      </c>
      <c r="T658" s="3" t="s">
        <v>183</v>
      </c>
      <c r="U658" s="3" t="s">
        <v>173</v>
      </c>
      <c r="V658" s="2"/>
      <c r="W658" s="3">
        <v>0.02</v>
      </c>
      <c r="X658" s="3" t="s">
        <v>199</v>
      </c>
      <c r="Y658" s="3" t="s">
        <v>171</v>
      </c>
      <c r="Z658" s="3" t="s">
        <v>173</v>
      </c>
      <c r="AA658" s="3">
        <v>87.6</v>
      </c>
    </row>
    <row r="659" spans="1:28" ht="13.9" customHeight="1">
      <c r="A659" s="2" t="s">
        <v>1506</v>
      </c>
      <c r="B659" s="2" t="s">
        <v>1507</v>
      </c>
      <c r="C659" s="3" t="s">
        <v>171</v>
      </c>
      <c r="D659" s="3" t="s">
        <v>171</v>
      </c>
      <c r="E659" s="4" t="s">
        <v>178</v>
      </c>
      <c r="F659" s="4" t="s">
        <v>178</v>
      </c>
      <c r="G659" s="3" t="s">
        <v>173</v>
      </c>
      <c r="H659" s="17" t="str">
        <f t="shared" si="41"/>
        <v>NITI</v>
      </c>
      <c r="I659" s="2"/>
      <c r="J659" s="3" t="s">
        <v>173</v>
      </c>
      <c r="K659" s="21" t="str">
        <f t="shared" si="42"/>
        <v>NITI, NV</v>
      </c>
      <c r="L659" s="3" t="s">
        <v>173</v>
      </c>
      <c r="M659" s="20" t="str">
        <f t="shared" si="43"/>
        <v>NITI, NV</v>
      </c>
      <c r="N659" s="8" t="str">
        <f t="shared" si="40"/>
        <v>NITI, NV</v>
      </c>
      <c r="O659" s="2"/>
      <c r="P659" s="3">
        <v>9.3599999999999998E-4</v>
      </c>
      <c r="Q659" s="3">
        <v>9.3700000000000001E-4</v>
      </c>
      <c r="R659" s="3">
        <v>12.5</v>
      </c>
      <c r="S659" s="3" t="s">
        <v>173</v>
      </c>
      <c r="T659" s="2"/>
      <c r="U659" s="3" t="s">
        <v>173</v>
      </c>
      <c r="V659" s="2"/>
      <c r="W659" s="3" t="s">
        <v>173</v>
      </c>
      <c r="X659" s="2"/>
      <c r="Y659" s="3" t="s">
        <v>171</v>
      </c>
      <c r="Z659" s="3" t="s">
        <v>173</v>
      </c>
      <c r="AA659" s="3" t="s">
        <v>173</v>
      </c>
    </row>
    <row r="660" spans="1:28" ht="13.9" customHeight="1">
      <c r="A660" s="2" t="s">
        <v>1508</v>
      </c>
      <c r="B660" s="2" t="s">
        <v>1509</v>
      </c>
      <c r="C660" s="3" t="s">
        <v>171</v>
      </c>
      <c r="D660" s="3" t="s">
        <v>171</v>
      </c>
      <c r="E660" s="4" t="s">
        <v>178</v>
      </c>
      <c r="F660" s="4" t="s">
        <v>178</v>
      </c>
      <c r="G660" s="3" t="s">
        <v>173</v>
      </c>
      <c r="H660" s="17" t="str">
        <f t="shared" si="41"/>
        <v>NITI</v>
      </c>
      <c r="I660" s="2"/>
      <c r="J660" s="3" t="s">
        <v>173</v>
      </c>
      <c r="K660" s="21" t="str">
        <f t="shared" si="42"/>
        <v>NITI, NV</v>
      </c>
      <c r="L660" s="3" t="s">
        <v>173</v>
      </c>
      <c r="M660" s="20" t="str">
        <f t="shared" si="43"/>
        <v>NITI, NV</v>
      </c>
      <c r="N660" s="8" t="str">
        <f t="shared" si="40"/>
        <v>NITI, NV</v>
      </c>
      <c r="O660" s="2"/>
      <c r="P660" s="3">
        <v>4.45</v>
      </c>
      <c r="Q660" s="3">
        <v>0.55800000000000005</v>
      </c>
      <c r="R660" s="3">
        <v>12.5</v>
      </c>
      <c r="S660" s="3" t="s">
        <v>173</v>
      </c>
      <c r="T660" s="2"/>
      <c r="U660" s="3" t="s">
        <v>173</v>
      </c>
      <c r="V660" s="2"/>
      <c r="W660" s="3" t="s">
        <v>173</v>
      </c>
      <c r="X660" s="2"/>
      <c r="Y660" s="3" t="s">
        <v>171</v>
      </c>
      <c r="Z660" s="3" t="s">
        <v>173</v>
      </c>
      <c r="AA660" s="3" t="s">
        <v>173</v>
      </c>
    </row>
    <row r="661" spans="1:28" ht="13.9" customHeight="1">
      <c r="A661" s="2" t="s">
        <v>1510</v>
      </c>
      <c r="B661" s="2" t="s">
        <v>1511</v>
      </c>
      <c r="C661" s="3" t="s">
        <v>171</v>
      </c>
      <c r="D661" s="3" t="s">
        <v>171</v>
      </c>
      <c r="E661" s="4" t="s">
        <v>178</v>
      </c>
      <c r="F661" s="4" t="s">
        <v>178</v>
      </c>
      <c r="G661" s="3" t="s">
        <v>173</v>
      </c>
      <c r="H661" s="17" t="str">
        <f t="shared" si="41"/>
        <v>NITI</v>
      </c>
      <c r="I661" s="2"/>
      <c r="J661" s="3" t="s">
        <v>173</v>
      </c>
      <c r="K661" s="21" t="str">
        <f t="shared" si="42"/>
        <v>NITI, NV</v>
      </c>
      <c r="L661" s="3" t="s">
        <v>173</v>
      </c>
      <c r="M661" s="20" t="str">
        <f t="shared" si="43"/>
        <v>NITI, NV</v>
      </c>
      <c r="N661" s="8" t="str">
        <f t="shared" si="40"/>
        <v>NITI, NV</v>
      </c>
      <c r="O661" s="2"/>
      <c r="P661" s="3">
        <v>9.24</v>
      </c>
      <c r="Q661" s="3">
        <v>8.83</v>
      </c>
      <c r="R661" s="3">
        <v>12.5</v>
      </c>
      <c r="S661" s="3" t="s">
        <v>173</v>
      </c>
      <c r="T661" s="2"/>
      <c r="U661" s="3" t="s">
        <v>173</v>
      </c>
      <c r="V661" s="2"/>
      <c r="W661" s="3" t="s">
        <v>173</v>
      </c>
      <c r="X661" s="2"/>
      <c r="Y661" s="3" t="s">
        <v>171</v>
      </c>
      <c r="Z661" s="3" t="s">
        <v>173</v>
      </c>
      <c r="AA661" s="3" t="s">
        <v>173</v>
      </c>
    </row>
    <row r="662" spans="1:28" ht="13.9" customHeight="1">
      <c r="A662" s="2" t="s">
        <v>1512</v>
      </c>
      <c r="B662" s="2" t="s">
        <v>1513</v>
      </c>
      <c r="C662" s="3" t="s">
        <v>171</v>
      </c>
      <c r="D662" s="3" t="s">
        <v>171</v>
      </c>
      <c r="E662" s="4" t="s">
        <v>178</v>
      </c>
      <c r="F662" s="4" t="s">
        <v>178</v>
      </c>
      <c r="G662" s="3" t="s">
        <v>173</v>
      </c>
      <c r="H662" s="17" t="str">
        <f t="shared" si="41"/>
        <v>NITI</v>
      </c>
      <c r="I662" s="2"/>
      <c r="J662" s="3" t="s">
        <v>173</v>
      </c>
      <c r="K662" s="21" t="str">
        <f t="shared" si="42"/>
        <v>NITI, NV</v>
      </c>
      <c r="L662" s="3" t="s">
        <v>173</v>
      </c>
      <c r="M662" s="20" t="str">
        <f t="shared" si="43"/>
        <v>NITI, NV</v>
      </c>
      <c r="N662" s="8" t="str">
        <f t="shared" si="40"/>
        <v>NITI, NV</v>
      </c>
      <c r="O662" s="2"/>
      <c r="P662" s="3">
        <v>246</v>
      </c>
      <c r="Q662" s="3">
        <v>246</v>
      </c>
      <c r="R662" s="3">
        <v>12.5</v>
      </c>
      <c r="S662" s="3" t="s">
        <v>173</v>
      </c>
      <c r="T662" s="2"/>
      <c r="U662" s="3" t="s">
        <v>173</v>
      </c>
      <c r="V662" s="2"/>
      <c r="W662" s="3" t="s">
        <v>173</v>
      </c>
      <c r="X662" s="2"/>
      <c r="Y662" s="3" t="s">
        <v>171</v>
      </c>
      <c r="Z662" s="3" t="s">
        <v>173</v>
      </c>
      <c r="AA662" s="3" t="s">
        <v>173</v>
      </c>
    </row>
    <row r="663" spans="1:28" ht="13.9" customHeight="1">
      <c r="A663" s="2" t="s">
        <v>1514</v>
      </c>
      <c r="B663" s="2" t="s">
        <v>1515</v>
      </c>
      <c r="C663" s="3" t="s">
        <v>228</v>
      </c>
      <c r="D663" s="3" t="s">
        <v>170</v>
      </c>
      <c r="E663" s="4" t="s">
        <v>178</v>
      </c>
      <c r="F663" s="4" t="s">
        <v>178</v>
      </c>
      <c r="G663" s="3">
        <v>1.4300000000000001E-3</v>
      </c>
      <c r="H663" s="17">
        <f t="shared" si="41"/>
        <v>1.4E-3</v>
      </c>
      <c r="I663" s="2"/>
      <c r="J663" s="3" t="s">
        <v>173</v>
      </c>
      <c r="K663" s="21" t="str">
        <f t="shared" si="42"/>
        <v>NV</v>
      </c>
      <c r="L663" s="3" t="s">
        <v>173</v>
      </c>
      <c r="M663" s="20" t="str">
        <f t="shared" si="43"/>
        <v>NV</v>
      </c>
      <c r="N663" s="8" t="str">
        <f t="shared" si="40"/>
        <v>NV</v>
      </c>
      <c r="O663" s="2"/>
      <c r="P663" s="3" t="s">
        <v>173</v>
      </c>
      <c r="Q663" s="3" t="s">
        <v>173</v>
      </c>
      <c r="R663" s="3">
        <v>12.5</v>
      </c>
      <c r="S663" s="3" t="s">
        <v>173</v>
      </c>
      <c r="T663" s="2"/>
      <c r="U663" s="3">
        <v>8.6E-3</v>
      </c>
      <c r="V663" s="3" t="s">
        <v>199</v>
      </c>
      <c r="W663" s="3" t="s">
        <v>173</v>
      </c>
      <c r="X663" s="2"/>
      <c r="Y663" s="3" t="s">
        <v>171</v>
      </c>
      <c r="Z663" s="3">
        <v>1.4300000000000001E-3</v>
      </c>
      <c r="AA663" s="3" t="s">
        <v>173</v>
      </c>
    </row>
    <row r="664" spans="1:28" ht="13.9" customHeight="1">
      <c r="A664" s="2" t="s">
        <v>1516</v>
      </c>
      <c r="B664" s="2" t="s">
        <v>1517</v>
      </c>
      <c r="C664" s="3" t="s">
        <v>170</v>
      </c>
      <c r="D664" s="3" t="s">
        <v>170</v>
      </c>
      <c r="E664" s="3" t="s">
        <v>170</v>
      </c>
      <c r="F664" s="3" t="s">
        <v>170</v>
      </c>
      <c r="G664" s="3">
        <v>2.1499999999999998E-2</v>
      </c>
      <c r="H664" s="17">
        <f t="shared" si="41"/>
        <v>2.1999999999999999E-2</v>
      </c>
      <c r="I664" s="3" t="s">
        <v>181</v>
      </c>
      <c r="J664" s="3">
        <v>0.71499999999999997</v>
      </c>
      <c r="K664" s="21">
        <f t="shared" si="42"/>
        <v>0.72</v>
      </c>
      <c r="L664" s="3">
        <v>1.26</v>
      </c>
      <c r="M664" s="20">
        <f t="shared" si="43"/>
        <v>1.3</v>
      </c>
      <c r="N664" s="8">
        <f t="shared" si="40"/>
        <v>59.090909090909093</v>
      </c>
      <c r="O664" s="3" t="s">
        <v>1519</v>
      </c>
      <c r="P664" s="3">
        <v>7760</v>
      </c>
      <c r="Q664" s="3">
        <v>11900</v>
      </c>
      <c r="R664" s="3">
        <v>12.5</v>
      </c>
      <c r="S664" s="3" t="s">
        <v>173</v>
      </c>
      <c r="T664" s="2"/>
      <c r="U664" s="3">
        <v>5.71E-4</v>
      </c>
      <c r="V664" s="3" t="s">
        <v>184</v>
      </c>
      <c r="W664" s="3" t="s">
        <v>173</v>
      </c>
      <c r="X664" s="2"/>
      <c r="Y664" s="3" t="s">
        <v>171</v>
      </c>
      <c r="Z664" s="3">
        <v>2.1499999999999998E-2</v>
      </c>
      <c r="AA664" s="3" t="s">
        <v>173</v>
      </c>
      <c r="AB664" s="261" t="s">
        <v>279</v>
      </c>
    </row>
    <row r="665" spans="1:28" ht="13.9" customHeight="1">
      <c r="A665" s="2" t="s">
        <v>1518</v>
      </c>
      <c r="B665" s="2" t="s">
        <v>1517</v>
      </c>
      <c r="C665" s="3" t="s">
        <v>170</v>
      </c>
      <c r="D665" s="3" t="s">
        <v>170</v>
      </c>
      <c r="E665" s="3" t="s">
        <v>170</v>
      </c>
      <c r="F665" s="3" t="s">
        <v>170</v>
      </c>
      <c r="G665" s="3">
        <v>0.123</v>
      </c>
      <c r="H665" s="17">
        <f t="shared" si="41"/>
        <v>0.12</v>
      </c>
      <c r="I665" s="3" t="s">
        <v>181</v>
      </c>
      <c r="J665" s="3">
        <v>4.09</v>
      </c>
      <c r="K665" s="21">
        <f t="shared" si="42"/>
        <v>4.0999999999999996</v>
      </c>
      <c r="L665" s="3">
        <v>7.23</v>
      </c>
      <c r="M665" s="20">
        <f t="shared" si="43"/>
        <v>7.2</v>
      </c>
      <c r="N665" s="8">
        <f t="shared" si="40"/>
        <v>60.000000000000007</v>
      </c>
      <c r="O665" s="3" t="s">
        <v>1519</v>
      </c>
      <c r="P665" s="3">
        <v>7760</v>
      </c>
      <c r="Q665" s="3">
        <v>11900</v>
      </c>
      <c r="R665" s="3">
        <v>12.5</v>
      </c>
      <c r="S665" s="3" t="s">
        <v>173</v>
      </c>
      <c r="T665" s="2"/>
      <c r="U665" s="3">
        <v>1E-4</v>
      </c>
      <c r="V665" s="3" t="s">
        <v>184</v>
      </c>
      <c r="W665" s="3" t="s">
        <v>173</v>
      </c>
      <c r="X665" s="2"/>
      <c r="Y665" s="3" t="s">
        <v>171</v>
      </c>
      <c r="Z665" s="3">
        <v>0.123</v>
      </c>
      <c r="AA665" s="3" t="s">
        <v>173</v>
      </c>
      <c r="AB665" s="261" t="s">
        <v>279</v>
      </c>
    </row>
    <row r="666" spans="1:28" ht="13.9" customHeight="1">
      <c r="A666" s="2" t="s">
        <v>1520</v>
      </c>
      <c r="B666" s="2" t="s">
        <v>1517</v>
      </c>
      <c r="C666" s="3" t="s">
        <v>170</v>
      </c>
      <c r="D666" s="3" t="s">
        <v>170</v>
      </c>
      <c r="E666" s="3" t="s">
        <v>170</v>
      </c>
      <c r="F666" s="3" t="s">
        <v>170</v>
      </c>
      <c r="G666" s="3">
        <v>0.61299999999999999</v>
      </c>
      <c r="H666" s="17">
        <f t="shared" si="41"/>
        <v>0.61</v>
      </c>
      <c r="I666" s="3" t="s">
        <v>181</v>
      </c>
      <c r="J666" s="3">
        <v>20.399999999999999</v>
      </c>
      <c r="K666" s="21">
        <f t="shared" si="42"/>
        <v>20</v>
      </c>
      <c r="L666" s="3">
        <v>36.1</v>
      </c>
      <c r="M666" s="20">
        <f t="shared" si="43"/>
        <v>36</v>
      </c>
      <c r="N666" s="8">
        <f t="shared" si="40"/>
        <v>59.016393442622949</v>
      </c>
      <c r="O666" s="3" t="s">
        <v>1519</v>
      </c>
      <c r="P666" s="3">
        <v>7760</v>
      </c>
      <c r="Q666" s="3">
        <v>11900</v>
      </c>
      <c r="R666" s="3">
        <v>12.5</v>
      </c>
      <c r="S666" s="3" t="s">
        <v>173</v>
      </c>
      <c r="T666" s="2"/>
      <c r="U666" s="3">
        <v>2.0000000000000002E-5</v>
      </c>
      <c r="V666" s="3" t="s">
        <v>184</v>
      </c>
      <c r="W666" s="3" t="s">
        <v>173</v>
      </c>
      <c r="X666" s="2"/>
      <c r="Y666" s="3" t="s">
        <v>171</v>
      </c>
      <c r="Z666" s="3">
        <v>0.61299999999999999</v>
      </c>
      <c r="AA666" s="3" t="s">
        <v>173</v>
      </c>
      <c r="AB666" s="261" t="s">
        <v>279</v>
      </c>
    </row>
    <row r="667" spans="1:28" ht="13.9" customHeight="1">
      <c r="A667" s="2" t="s">
        <v>1521</v>
      </c>
      <c r="B667" s="2" t="s">
        <v>1522</v>
      </c>
      <c r="C667" s="3" t="s">
        <v>171</v>
      </c>
      <c r="D667" s="3" t="s">
        <v>170</v>
      </c>
      <c r="E667" s="4" t="s">
        <v>178</v>
      </c>
      <c r="F667" s="4" t="s">
        <v>178</v>
      </c>
      <c r="G667" s="3">
        <v>2.63</v>
      </c>
      <c r="H667" s="17">
        <f t="shared" si="41"/>
        <v>2.6</v>
      </c>
      <c r="I667" s="2"/>
      <c r="J667" s="3" t="s">
        <v>173</v>
      </c>
      <c r="K667" s="21" t="str">
        <f t="shared" si="42"/>
        <v>NV</v>
      </c>
      <c r="L667" s="3" t="s">
        <v>173</v>
      </c>
      <c r="M667" s="20" t="str">
        <f t="shared" si="43"/>
        <v>NV</v>
      </c>
      <c r="N667" s="8" t="str">
        <f t="shared" si="40"/>
        <v>NV</v>
      </c>
      <c r="O667" s="2"/>
      <c r="P667" s="3">
        <v>1.49E-5</v>
      </c>
      <c r="Q667" s="3">
        <v>9.5099999999999992E-10</v>
      </c>
      <c r="R667" s="3">
        <v>12.5</v>
      </c>
      <c r="S667" s="3" t="s">
        <v>173</v>
      </c>
      <c r="T667" s="2"/>
      <c r="U667" s="3" t="s">
        <v>173</v>
      </c>
      <c r="V667" s="2"/>
      <c r="W667" s="3">
        <v>5.9999999999999995E-4</v>
      </c>
      <c r="X667" s="3" t="s">
        <v>184</v>
      </c>
      <c r="Y667" s="3" t="s">
        <v>171</v>
      </c>
      <c r="Z667" s="3" t="s">
        <v>173</v>
      </c>
      <c r="AA667" s="3">
        <v>2.63</v>
      </c>
    </row>
    <row r="668" spans="1:28" ht="13.9" customHeight="1">
      <c r="A668" s="2" t="s">
        <v>1523</v>
      </c>
      <c r="B668" s="2" t="s">
        <v>1524</v>
      </c>
      <c r="C668" s="3" t="s">
        <v>228</v>
      </c>
      <c r="D668" s="3" t="s">
        <v>171</v>
      </c>
      <c r="E668" s="4" t="s">
        <v>178</v>
      </c>
      <c r="F668" s="4" t="s">
        <v>178</v>
      </c>
      <c r="G668" s="3" t="s">
        <v>173</v>
      </c>
      <c r="H668" s="17" t="str">
        <f t="shared" si="41"/>
        <v>NITI</v>
      </c>
      <c r="I668" s="2"/>
      <c r="J668" s="3" t="s">
        <v>173</v>
      </c>
      <c r="K668" s="21" t="str">
        <f t="shared" si="42"/>
        <v>NITI, NV</v>
      </c>
      <c r="L668" s="3" t="s">
        <v>173</v>
      </c>
      <c r="M668" s="20" t="str">
        <f t="shared" si="43"/>
        <v>NITI, NV</v>
      </c>
      <c r="N668" s="8" t="str">
        <f t="shared" si="40"/>
        <v>NITI, NV</v>
      </c>
      <c r="O668" s="2"/>
      <c r="P668" s="3" t="s">
        <v>173</v>
      </c>
      <c r="Q668" s="3" t="s">
        <v>173</v>
      </c>
      <c r="R668" s="3">
        <v>12.5</v>
      </c>
      <c r="S668" s="3" t="s">
        <v>173</v>
      </c>
      <c r="T668" s="2"/>
      <c r="U668" s="3" t="s">
        <v>173</v>
      </c>
      <c r="V668" s="2"/>
      <c r="W668" s="3" t="s">
        <v>173</v>
      </c>
      <c r="X668" s="2"/>
      <c r="Y668" s="3" t="s">
        <v>171</v>
      </c>
      <c r="Z668" s="3" t="s">
        <v>173</v>
      </c>
      <c r="AA668" s="3" t="s">
        <v>173</v>
      </c>
    </row>
    <row r="669" spans="1:28" ht="13.9" customHeight="1">
      <c r="A669" s="2" t="s">
        <v>1525</v>
      </c>
      <c r="B669" s="2" t="s">
        <v>1526</v>
      </c>
      <c r="C669" s="3" t="s">
        <v>171</v>
      </c>
      <c r="D669" s="3" t="s">
        <v>170</v>
      </c>
      <c r="E669" s="4" t="s">
        <v>178</v>
      </c>
      <c r="F669" s="4" t="s">
        <v>178</v>
      </c>
      <c r="G669" s="3">
        <v>39.4</v>
      </c>
      <c r="H669" s="17">
        <f t="shared" si="41"/>
        <v>39</v>
      </c>
      <c r="I669" s="2"/>
      <c r="J669" s="3" t="s">
        <v>173</v>
      </c>
      <c r="K669" s="21" t="str">
        <f t="shared" si="42"/>
        <v>NV</v>
      </c>
      <c r="L669" s="3" t="s">
        <v>173</v>
      </c>
      <c r="M669" s="20" t="str">
        <f t="shared" si="43"/>
        <v>NV</v>
      </c>
      <c r="N669" s="8" t="str">
        <f t="shared" si="40"/>
        <v>NV</v>
      </c>
      <c r="O669" s="2"/>
      <c r="P669" s="3">
        <v>0</v>
      </c>
      <c r="Q669" s="3" t="s">
        <v>173</v>
      </c>
      <c r="R669" s="3">
        <v>12.5</v>
      </c>
      <c r="S669" s="3" t="s">
        <v>173</v>
      </c>
      <c r="T669" s="2"/>
      <c r="U669" s="3" t="s">
        <v>173</v>
      </c>
      <c r="V669" s="2"/>
      <c r="W669" s="3">
        <v>8.9999999999999993E-3</v>
      </c>
      <c r="X669" s="3" t="s">
        <v>199</v>
      </c>
      <c r="Y669" s="3" t="s">
        <v>171</v>
      </c>
      <c r="Z669" s="3" t="s">
        <v>173</v>
      </c>
      <c r="AA669" s="3">
        <v>39.4</v>
      </c>
    </row>
    <row r="670" spans="1:28" ht="13.9" customHeight="1">
      <c r="A670" s="2" t="s">
        <v>1527</v>
      </c>
      <c r="B670" s="2" t="s">
        <v>1528</v>
      </c>
      <c r="C670" s="3" t="s">
        <v>228</v>
      </c>
      <c r="D670" s="3" t="s">
        <v>171</v>
      </c>
      <c r="E670" s="4" t="s">
        <v>178</v>
      </c>
      <c r="F670" s="4" t="s">
        <v>178</v>
      </c>
      <c r="G670" s="3" t="s">
        <v>173</v>
      </c>
      <c r="H670" s="17" t="str">
        <f t="shared" si="41"/>
        <v>NITI</v>
      </c>
      <c r="I670" s="2"/>
      <c r="J670" s="3" t="s">
        <v>173</v>
      </c>
      <c r="K670" s="21" t="str">
        <f t="shared" si="42"/>
        <v>NITI, NV</v>
      </c>
      <c r="L670" s="3" t="s">
        <v>173</v>
      </c>
      <c r="M670" s="20" t="str">
        <f t="shared" si="43"/>
        <v>NITI, NV</v>
      </c>
      <c r="N670" s="8" t="str">
        <f t="shared" si="40"/>
        <v>NITI, NV</v>
      </c>
      <c r="O670" s="2"/>
      <c r="P670" s="3" t="s">
        <v>173</v>
      </c>
      <c r="Q670" s="3" t="s">
        <v>173</v>
      </c>
      <c r="R670" s="3">
        <v>12.5</v>
      </c>
      <c r="S670" s="3" t="s">
        <v>173</v>
      </c>
      <c r="T670" s="2"/>
      <c r="U670" s="3" t="s">
        <v>173</v>
      </c>
      <c r="V670" s="2"/>
      <c r="W670" s="3" t="s">
        <v>173</v>
      </c>
      <c r="X670" s="2"/>
      <c r="Y670" s="3" t="s">
        <v>171</v>
      </c>
      <c r="Z670" s="3" t="s">
        <v>173</v>
      </c>
      <c r="AA670" s="3" t="s">
        <v>173</v>
      </c>
    </row>
    <row r="671" spans="1:28" ht="13.9" customHeight="1">
      <c r="A671" s="2" t="s">
        <v>1529</v>
      </c>
      <c r="B671" s="2" t="s">
        <v>1530</v>
      </c>
      <c r="C671" s="3" t="s">
        <v>228</v>
      </c>
      <c r="D671" s="3" t="s">
        <v>171</v>
      </c>
      <c r="E671" s="4" t="s">
        <v>178</v>
      </c>
      <c r="F671" s="4" t="s">
        <v>178</v>
      </c>
      <c r="G671" s="3" t="s">
        <v>173</v>
      </c>
      <c r="H671" s="17" t="str">
        <f t="shared" si="41"/>
        <v>NITI</v>
      </c>
      <c r="I671" s="2"/>
      <c r="J671" s="3" t="s">
        <v>173</v>
      </c>
      <c r="K671" s="21" t="str">
        <f t="shared" si="42"/>
        <v>NITI, NV</v>
      </c>
      <c r="L671" s="3" t="s">
        <v>173</v>
      </c>
      <c r="M671" s="20" t="str">
        <f t="shared" si="43"/>
        <v>NITI, NV</v>
      </c>
      <c r="N671" s="8" t="str">
        <f t="shared" si="40"/>
        <v>NITI, NV</v>
      </c>
      <c r="O671" s="2"/>
      <c r="P671" s="3" t="s">
        <v>173</v>
      </c>
      <c r="Q671" s="3" t="s">
        <v>173</v>
      </c>
      <c r="R671" s="3">
        <v>12.5</v>
      </c>
      <c r="S671" s="3" t="s">
        <v>173</v>
      </c>
      <c r="T671" s="2"/>
      <c r="U671" s="3" t="s">
        <v>173</v>
      </c>
      <c r="V671" s="2"/>
      <c r="W671" s="3" t="s">
        <v>173</v>
      </c>
      <c r="X671" s="2"/>
      <c r="Y671" s="3" t="s">
        <v>171</v>
      </c>
      <c r="Z671" s="3" t="s">
        <v>173</v>
      </c>
      <c r="AA671" s="3" t="s">
        <v>173</v>
      </c>
    </row>
    <row r="672" spans="1:28" ht="13.9" customHeight="1">
      <c r="A672" s="2" t="s">
        <v>1531</v>
      </c>
      <c r="B672" s="2" t="s">
        <v>1532</v>
      </c>
      <c r="C672" s="3" t="s">
        <v>170</v>
      </c>
      <c r="D672" s="3" t="s">
        <v>171</v>
      </c>
      <c r="E672" s="4" t="s">
        <v>172</v>
      </c>
      <c r="F672" s="4" t="s">
        <v>172</v>
      </c>
      <c r="G672" s="3" t="s">
        <v>173</v>
      </c>
      <c r="H672" s="17" t="str">
        <f t="shared" si="41"/>
        <v>NITI</v>
      </c>
      <c r="I672" s="2"/>
      <c r="J672" s="3" t="s">
        <v>173</v>
      </c>
      <c r="K672" s="21" t="str">
        <f t="shared" si="42"/>
        <v>NITI</v>
      </c>
      <c r="L672" s="3" t="s">
        <v>173</v>
      </c>
      <c r="M672" s="20" t="str">
        <f t="shared" si="43"/>
        <v>NITI</v>
      </c>
      <c r="N672" s="8" t="str">
        <f t="shared" si="40"/>
        <v>NITI</v>
      </c>
      <c r="O672" s="2"/>
      <c r="P672" s="3">
        <v>294000000</v>
      </c>
      <c r="Q672" s="3">
        <v>354000000</v>
      </c>
      <c r="R672" s="3">
        <v>12.5</v>
      </c>
      <c r="S672" s="3" t="s">
        <v>173</v>
      </c>
      <c r="T672" s="2"/>
      <c r="U672" s="3" t="s">
        <v>173</v>
      </c>
      <c r="V672" s="2"/>
      <c r="W672" s="3" t="s">
        <v>173</v>
      </c>
      <c r="X672" s="2"/>
      <c r="Y672" s="3" t="s">
        <v>171</v>
      </c>
      <c r="Z672" s="3" t="s">
        <v>173</v>
      </c>
      <c r="AA672" s="3" t="s">
        <v>173</v>
      </c>
    </row>
    <row r="673" spans="1:27" ht="13.9" customHeight="1">
      <c r="A673" s="2" t="s">
        <v>1533</v>
      </c>
      <c r="B673" s="2" t="s">
        <v>1534</v>
      </c>
      <c r="C673" s="3" t="s">
        <v>171</v>
      </c>
      <c r="D673" s="3" t="s">
        <v>171</v>
      </c>
      <c r="E673" s="4" t="s">
        <v>178</v>
      </c>
      <c r="F673" s="4" t="s">
        <v>178</v>
      </c>
      <c r="G673" s="3" t="s">
        <v>173</v>
      </c>
      <c r="H673" s="17" t="str">
        <f t="shared" si="41"/>
        <v>NITI</v>
      </c>
      <c r="I673" s="2"/>
      <c r="J673" s="3" t="s">
        <v>173</v>
      </c>
      <c r="K673" s="21" t="str">
        <f t="shared" si="42"/>
        <v>NITI, NV</v>
      </c>
      <c r="L673" s="3" t="s">
        <v>173</v>
      </c>
      <c r="M673" s="20" t="str">
        <f t="shared" si="43"/>
        <v>NITI, NV</v>
      </c>
      <c r="N673" s="8" t="str">
        <f t="shared" si="40"/>
        <v>NITI, NV</v>
      </c>
      <c r="O673" s="2"/>
      <c r="P673" s="3">
        <v>1.66</v>
      </c>
      <c r="Q673" s="3">
        <v>1.66</v>
      </c>
      <c r="R673" s="3">
        <v>12.5</v>
      </c>
      <c r="S673" s="3" t="s">
        <v>173</v>
      </c>
      <c r="T673" s="2"/>
      <c r="U673" s="3" t="s">
        <v>173</v>
      </c>
      <c r="V673" s="2"/>
      <c r="W673" s="3" t="s">
        <v>173</v>
      </c>
      <c r="X673" s="2"/>
      <c r="Y673" s="3" t="s">
        <v>171</v>
      </c>
      <c r="Z673" s="3" t="s">
        <v>173</v>
      </c>
      <c r="AA673" s="3" t="s">
        <v>173</v>
      </c>
    </row>
    <row r="674" spans="1:27" ht="13.9" customHeight="1">
      <c r="A674" s="2" t="s">
        <v>1535</v>
      </c>
      <c r="B674" s="2" t="s">
        <v>1536</v>
      </c>
      <c r="C674" s="3" t="s">
        <v>171</v>
      </c>
      <c r="D674" s="3" t="s">
        <v>171</v>
      </c>
      <c r="E674" s="4" t="s">
        <v>178</v>
      </c>
      <c r="F674" s="4" t="s">
        <v>178</v>
      </c>
      <c r="G674" s="3" t="s">
        <v>173</v>
      </c>
      <c r="H674" s="17" t="str">
        <f t="shared" si="41"/>
        <v>NITI</v>
      </c>
      <c r="I674" s="2"/>
      <c r="J674" s="3" t="s">
        <v>173</v>
      </c>
      <c r="K674" s="21" t="str">
        <f t="shared" si="42"/>
        <v>NITI, NV</v>
      </c>
      <c r="L674" s="3" t="s">
        <v>173</v>
      </c>
      <c r="M674" s="20" t="str">
        <f t="shared" si="43"/>
        <v>NITI, NV</v>
      </c>
      <c r="N674" s="8" t="str">
        <f t="shared" si="40"/>
        <v>NITI, NV</v>
      </c>
      <c r="O674" s="2"/>
      <c r="P674" s="3">
        <v>71.8</v>
      </c>
      <c r="Q674" s="3">
        <v>55600</v>
      </c>
      <c r="R674" s="3">
        <v>12.5</v>
      </c>
      <c r="S674" s="3" t="s">
        <v>173</v>
      </c>
      <c r="T674" s="2"/>
      <c r="U674" s="3" t="s">
        <v>173</v>
      </c>
      <c r="V674" s="2"/>
      <c r="W674" s="3" t="s">
        <v>173</v>
      </c>
      <c r="X674" s="2"/>
      <c r="Y674" s="3" t="s">
        <v>171</v>
      </c>
      <c r="Z674" s="3" t="s">
        <v>173</v>
      </c>
      <c r="AA674" s="3" t="s">
        <v>173</v>
      </c>
    </row>
    <row r="675" spans="1:27" ht="13.9" customHeight="1">
      <c r="A675" s="2" t="s">
        <v>1537</v>
      </c>
      <c r="B675" s="2" t="s">
        <v>232</v>
      </c>
      <c r="C675" s="3" t="s">
        <v>228</v>
      </c>
      <c r="D675" s="3" t="s">
        <v>171</v>
      </c>
      <c r="E675" s="4" t="s">
        <v>178</v>
      </c>
      <c r="F675" s="4" t="s">
        <v>178</v>
      </c>
      <c r="G675" s="3" t="s">
        <v>173</v>
      </c>
      <c r="H675" s="17" t="str">
        <f t="shared" si="41"/>
        <v>NITI</v>
      </c>
      <c r="I675" s="2"/>
      <c r="J675" s="3" t="s">
        <v>173</v>
      </c>
      <c r="K675" s="21" t="str">
        <f t="shared" si="42"/>
        <v>NITI, NV</v>
      </c>
      <c r="L675" s="3" t="s">
        <v>173</v>
      </c>
      <c r="M675" s="20" t="str">
        <f t="shared" si="43"/>
        <v>NITI, NV</v>
      </c>
      <c r="N675" s="8" t="str">
        <f t="shared" si="40"/>
        <v>NITI, NV</v>
      </c>
      <c r="O675" s="2"/>
      <c r="P675" s="3" t="s">
        <v>173</v>
      </c>
      <c r="Q675" s="3" t="s">
        <v>173</v>
      </c>
      <c r="R675" s="3">
        <v>12.5</v>
      </c>
      <c r="S675" s="3" t="s">
        <v>173</v>
      </c>
      <c r="T675" s="2"/>
      <c r="U675" s="3" t="s">
        <v>173</v>
      </c>
      <c r="V675" s="2"/>
      <c r="W675" s="3" t="s">
        <v>173</v>
      </c>
      <c r="X675" s="2"/>
      <c r="Y675" s="3" t="s">
        <v>171</v>
      </c>
      <c r="Z675" s="3" t="s">
        <v>173</v>
      </c>
      <c r="AA675" s="3" t="s">
        <v>173</v>
      </c>
    </row>
    <row r="676" spans="1:27" ht="13.9" customHeight="1">
      <c r="A676" s="2" t="s">
        <v>1538</v>
      </c>
      <c r="B676" s="2" t="s">
        <v>1539</v>
      </c>
      <c r="C676" s="3" t="s">
        <v>228</v>
      </c>
      <c r="D676" s="3" t="s">
        <v>171</v>
      </c>
      <c r="E676" s="4" t="s">
        <v>178</v>
      </c>
      <c r="F676" s="4" t="s">
        <v>178</v>
      </c>
      <c r="G676" s="3" t="s">
        <v>173</v>
      </c>
      <c r="H676" s="17" t="str">
        <f t="shared" si="41"/>
        <v>NITI</v>
      </c>
      <c r="I676" s="2"/>
      <c r="J676" s="3" t="s">
        <v>173</v>
      </c>
      <c r="K676" s="21" t="str">
        <f t="shared" si="42"/>
        <v>NITI, NV</v>
      </c>
      <c r="L676" s="3" t="s">
        <v>173</v>
      </c>
      <c r="M676" s="20" t="str">
        <f t="shared" si="43"/>
        <v>NITI, NV</v>
      </c>
      <c r="N676" s="8" t="str">
        <f t="shared" si="40"/>
        <v>NITI, NV</v>
      </c>
      <c r="O676" s="2"/>
      <c r="P676" s="3" t="s">
        <v>173</v>
      </c>
      <c r="Q676" s="3" t="s">
        <v>173</v>
      </c>
      <c r="R676" s="3">
        <v>12.5</v>
      </c>
      <c r="S676" s="3" t="s">
        <v>173</v>
      </c>
      <c r="T676" s="2"/>
      <c r="U676" s="3" t="s">
        <v>173</v>
      </c>
      <c r="V676" s="2"/>
      <c r="W676" s="3" t="s">
        <v>173</v>
      </c>
      <c r="X676" s="2"/>
      <c r="Y676" s="3" t="s">
        <v>171</v>
      </c>
      <c r="Z676" s="3" t="s">
        <v>173</v>
      </c>
      <c r="AA676" s="3" t="s">
        <v>173</v>
      </c>
    </row>
    <row r="677" spans="1:27" ht="13.9" customHeight="1">
      <c r="A677" s="2" t="s">
        <v>1540</v>
      </c>
      <c r="B677" s="2" t="s">
        <v>1541</v>
      </c>
      <c r="C677" s="3" t="s">
        <v>171</v>
      </c>
      <c r="D677" s="3" t="s">
        <v>171</v>
      </c>
      <c r="E677" s="4" t="s">
        <v>178</v>
      </c>
      <c r="F677" s="4" t="s">
        <v>178</v>
      </c>
      <c r="G677" s="3" t="s">
        <v>173</v>
      </c>
      <c r="H677" s="17" t="str">
        <f t="shared" si="41"/>
        <v>NITI</v>
      </c>
      <c r="I677" s="2"/>
      <c r="J677" s="3" t="s">
        <v>173</v>
      </c>
      <c r="K677" s="21" t="str">
        <f t="shared" si="42"/>
        <v>NITI, NV</v>
      </c>
      <c r="L677" s="3" t="s">
        <v>173</v>
      </c>
      <c r="M677" s="20" t="str">
        <f t="shared" si="43"/>
        <v>NITI, NV</v>
      </c>
      <c r="N677" s="8" t="str">
        <f t="shared" si="40"/>
        <v>NITI, NV</v>
      </c>
      <c r="O677" s="2"/>
      <c r="P677" s="3">
        <v>22.9</v>
      </c>
      <c r="Q677" s="3">
        <v>22.8</v>
      </c>
      <c r="R677" s="3">
        <v>12.5</v>
      </c>
      <c r="S677" s="3" t="s">
        <v>173</v>
      </c>
      <c r="T677" s="2"/>
      <c r="U677" s="3" t="s">
        <v>173</v>
      </c>
      <c r="V677" s="2"/>
      <c r="W677" s="3" t="s">
        <v>173</v>
      </c>
      <c r="X677" s="2"/>
      <c r="Y677" s="3" t="s">
        <v>171</v>
      </c>
      <c r="Z677" s="3" t="s">
        <v>173</v>
      </c>
      <c r="AA677" s="3" t="s">
        <v>173</v>
      </c>
    </row>
    <row r="678" spans="1:27" ht="13.9" customHeight="1">
      <c r="A678" s="2" t="s">
        <v>1542</v>
      </c>
      <c r="B678" s="2" t="s">
        <v>1543</v>
      </c>
      <c r="C678" s="3" t="s">
        <v>170</v>
      </c>
      <c r="D678" s="3" t="s">
        <v>171</v>
      </c>
      <c r="E678" s="4" t="s">
        <v>172</v>
      </c>
      <c r="F678" s="4" t="s">
        <v>172</v>
      </c>
      <c r="G678" s="3" t="s">
        <v>173</v>
      </c>
      <c r="H678" s="17" t="str">
        <f t="shared" si="41"/>
        <v>NITI</v>
      </c>
      <c r="I678" s="2"/>
      <c r="J678" s="3" t="s">
        <v>173</v>
      </c>
      <c r="K678" s="21" t="str">
        <f t="shared" si="42"/>
        <v>NITI</v>
      </c>
      <c r="L678" s="3" t="s">
        <v>173</v>
      </c>
      <c r="M678" s="20" t="str">
        <f t="shared" si="43"/>
        <v>NITI</v>
      </c>
      <c r="N678" s="8" t="str">
        <f t="shared" si="40"/>
        <v>NITI</v>
      </c>
      <c r="O678" s="2"/>
      <c r="P678" s="3">
        <v>1180</v>
      </c>
      <c r="Q678" s="3">
        <v>1190</v>
      </c>
      <c r="R678" s="3">
        <v>12.5</v>
      </c>
      <c r="S678" s="3" t="s">
        <v>173</v>
      </c>
      <c r="T678" s="2"/>
      <c r="U678" s="3" t="s">
        <v>173</v>
      </c>
      <c r="V678" s="2"/>
      <c r="W678" s="3" t="s">
        <v>173</v>
      </c>
      <c r="X678" s="2"/>
      <c r="Y678" s="3" t="s">
        <v>171</v>
      </c>
      <c r="Z678" s="3" t="s">
        <v>173</v>
      </c>
      <c r="AA678" s="3" t="s">
        <v>173</v>
      </c>
    </row>
    <row r="679" spans="1:27" ht="13.9" customHeight="1">
      <c r="A679" s="2" t="s">
        <v>1544</v>
      </c>
      <c r="B679" s="2" t="s">
        <v>1545</v>
      </c>
      <c r="C679" s="3" t="s">
        <v>171</v>
      </c>
      <c r="D679" s="3" t="s">
        <v>171</v>
      </c>
      <c r="E679" s="4" t="s">
        <v>178</v>
      </c>
      <c r="F679" s="4" t="s">
        <v>178</v>
      </c>
      <c r="G679" s="3" t="s">
        <v>173</v>
      </c>
      <c r="H679" s="17" t="str">
        <f t="shared" si="41"/>
        <v>NITI</v>
      </c>
      <c r="I679" s="2"/>
      <c r="J679" s="3" t="s">
        <v>173</v>
      </c>
      <c r="K679" s="21" t="str">
        <f t="shared" si="42"/>
        <v>NITI, NV</v>
      </c>
      <c r="L679" s="3" t="s">
        <v>173</v>
      </c>
      <c r="M679" s="20" t="str">
        <f t="shared" si="43"/>
        <v>NITI, NV</v>
      </c>
      <c r="N679" s="8" t="str">
        <f t="shared" si="40"/>
        <v>NITI, NV</v>
      </c>
      <c r="O679" s="2"/>
      <c r="P679" s="3">
        <v>27.9</v>
      </c>
      <c r="Q679" s="3">
        <v>27.9</v>
      </c>
      <c r="R679" s="3">
        <v>12.5</v>
      </c>
      <c r="S679" s="3" t="s">
        <v>173</v>
      </c>
      <c r="T679" s="2"/>
      <c r="U679" s="3" t="s">
        <v>173</v>
      </c>
      <c r="V679" s="2"/>
      <c r="W679" s="3" t="s">
        <v>173</v>
      </c>
      <c r="X679" s="2"/>
      <c r="Y679" s="3" t="s">
        <v>171</v>
      </c>
      <c r="Z679" s="3" t="s">
        <v>173</v>
      </c>
      <c r="AA679" s="3" t="s">
        <v>173</v>
      </c>
    </row>
    <row r="680" spans="1:27" ht="13.9" customHeight="1">
      <c r="A680" s="2" t="s">
        <v>1546</v>
      </c>
      <c r="B680" s="2" t="s">
        <v>1547</v>
      </c>
      <c r="C680" s="3" t="s">
        <v>171</v>
      </c>
      <c r="D680" s="3" t="s">
        <v>171</v>
      </c>
      <c r="E680" s="4" t="s">
        <v>178</v>
      </c>
      <c r="F680" s="4" t="s">
        <v>178</v>
      </c>
      <c r="G680" s="3" t="s">
        <v>173</v>
      </c>
      <c r="H680" s="17" t="str">
        <f t="shared" si="41"/>
        <v>NITI</v>
      </c>
      <c r="I680" s="2"/>
      <c r="J680" s="3" t="s">
        <v>173</v>
      </c>
      <c r="K680" s="21" t="str">
        <f t="shared" si="42"/>
        <v>NITI, NV</v>
      </c>
      <c r="L680" s="3" t="s">
        <v>173</v>
      </c>
      <c r="M680" s="20" t="str">
        <f t="shared" si="43"/>
        <v>NITI, NV</v>
      </c>
      <c r="N680" s="8" t="str">
        <f t="shared" si="40"/>
        <v>NITI, NV</v>
      </c>
      <c r="O680" s="2"/>
      <c r="P680" s="3">
        <v>16.100000000000001</v>
      </c>
      <c r="Q680" s="3">
        <v>16.100000000000001</v>
      </c>
      <c r="R680" s="3">
        <v>12.5</v>
      </c>
      <c r="S680" s="3" t="s">
        <v>173</v>
      </c>
      <c r="T680" s="2"/>
      <c r="U680" s="3" t="s">
        <v>173</v>
      </c>
      <c r="V680" s="2"/>
      <c r="W680" s="3" t="s">
        <v>173</v>
      </c>
      <c r="X680" s="2"/>
      <c r="Y680" s="3" t="s">
        <v>171</v>
      </c>
      <c r="Z680" s="3" t="s">
        <v>173</v>
      </c>
      <c r="AA680" s="3" t="s">
        <v>173</v>
      </c>
    </row>
    <row r="681" spans="1:27" ht="13.9" customHeight="1">
      <c r="A681" s="2" t="s">
        <v>1548</v>
      </c>
      <c r="B681" s="2" t="s">
        <v>1549</v>
      </c>
      <c r="C681" s="3" t="s">
        <v>171</v>
      </c>
      <c r="D681" s="3" t="s">
        <v>171</v>
      </c>
      <c r="E681" s="4" t="s">
        <v>178</v>
      </c>
      <c r="F681" s="4" t="s">
        <v>178</v>
      </c>
      <c r="G681" s="3" t="s">
        <v>173</v>
      </c>
      <c r="H681" s="17" t="str">
        <f t="shared" si="41"/>
        <v>NITI</v>
      </c>
      <c r="I681" s="2"/>
      <c r="J681" s="3" t="s">
        <v>173</v>
      </c>
      <c r="K681" s="21" t="str">
        <f t="shared" si="42"/>
        <v>NITI, NV</v>
      </c>
      <c r="L681" s="3" t="s">
        <v>173</v>
      </c>
      <c r="M681" s="20" t="str">
        <f t="shared" si="43"/>
        <v>NITI, NV</v>
      </c>
      <c r="N681" s="8" t="str">
        <f t="shared" si="40"/>
        <v>NITI, NV</v>
      </c>
      <c r="O681" s="2"/>
      <c r="P681" s="3">
        <v>5.99</v>
      </c>
      <c r="Q681" s="3">
        <v>5.99</v>
      </c>
      <c r="R681" s="3">
        <v>12.5</v>
      </c>
      <c r="S681" s="3" t="s">
        <v>173</v>
      </c>
      <c r="T681" s="2"/>
      <c r="U681" s="3" t="s">
        <v>173</v>
      </c>
      <c r="V681" s="2"/>
      <c r="W681" s="3" t="s">
        <v>173</v>
      </c>
      <c r="X681" s="2"/>
      <c r="Y681" s="3" t="s">
        <v>171</v>
      </c>
      <c r="Z681" s="3" t="s">
        <v>173</v>
      </c>
      <c r="AA681" s="3" t="s">
        <v>173</v>
      </c>
    </row>
    <row r="682" spans="1:27" ht="13.9" customHeight="1">
      <c r="A682" s="2" t="s">
        <v>1550</v>
      </c>
      <c r="B682" s="2" t="s">
        <v>1551</v>
      </c>
      <c r="C682" s="3" t="s">
        <v>171</v>
      </c>
      <c r="D682" s="3" t="s">
        <v>171</v>
      </c>
      <c r="E682" s="4" t="s">
        <v>178</v>
      </c>
      <c r="F682" s="4" t="s">
        <v>178</v>
      </c>
      <c r="G682" s="3" t="s">
        <v>173</v>
      </c>
      <c r="H682" s="17" t="str">
        <f t="shared" si="41"/>
        <v>NITI</v>
      </c>
      <c r="I682" s="2"/>
      <c r="J682" s="3" t="s">
        <v>173</v>
      </c>
      <c r="K682" s="21" t="str">
        <f t="shared" si="42"/>
        <v>NITI, NV</v>
      </c>
      <c r="L682" s="3" t="s">
        <v>173</v>
      </c>
      <c r="M682" s="20" t="str">
        <f t="shared" si="43"/>
        <v>NITI, NV</v>
      </c>
      <c r="N682" s="8" t="str">
        <f t="shared" si="40"/>
        <v>NITI, NV</v>
      </c>
      <c r="O682" s="2"/>
      <c r="P682" s="3">
        <v>2620</v>
      </c>
      <c r="Q682" s="3">
        <v>8540</v>
      </c>
      <c r="R682" s="3">
        <v>12.5</v>
      </c>
      <c r="S682" s="3" t="s">
        <v>173</v>
      </c>
      <c r="T682" s="2"/>
      <c r="U682" s="3" t="s">
        <v>173</v>
      </c>
      <c r="V682" s="2"/>
      <c r="W682" s="3" t="s">
        <v>173</v>
      </c>
      <c r="X682" s="2"/>
      <c r="Y682" s="3" t="s">
        <v>171</v>
      </c>
      <c r="Z682" s="3" t="s">
        <v>173</v>
      </c>
      <c r="AA682" s="3" t="s">
        <v>173</v>
      </c>
    </row>
    <row r="683" spans="1:27" ht="13.9" customHeight="1">
      <c r="A683" s="2" t="s">
        <v>1552</v>
      </c>
      <c r="B683" s="2" t="s">
        <v>1553</v>
      </c>
      <c r="C683" s="3" t="s">
        <v>171</v>
      </c>
      <c r="D683" s="3" t="s">
        <v>171</v>
      </c>
      <c r="E683" s="4" t="s">
        <v>178</v>
      </c>
      <c r="F683" s="4" t="s">
        <v>178</v>
      </c>
      <c r="G683" s="3" t="s">
        <v>173</v>
      </c>
      <c r="H683" s="17" t="str">
        <f t="shared" si="41"/>
        <v>NITI</v>
      </c>
      <c r="I683" s="2"/>
      <c r="J683" s="3" t="s">
        <v>173</v>
      </c>
      <c r="K683" s="21" t="str">
        <f t="shared" si="42"/>
        <v>NITI, NV</v>
      </c>
      <c r="L683" s="3" t="s">
        <v>173</v>
      </c>
      <c r="M683" s="20" t="str">
        <f t="shared" si="43"/>
        <v>NITI, NV</v>
      </c>
      <c r="N683" s="8" t="str">
        <f t="shared" si="40"/>
        <v>NITI, NV</v>
      </c>
      <c r="O683" s="2"/>
      <c r="P683" s="3">
        <v>10.6</v>
      </c>
      <c r="Q683" s="3">
        <v>10.6</v>
      </c>
      <c r="R683" s="3">
        <v>12.5</v>
      </c>
      <c r="S683" s="3" t="s">
        <v>173</v>
      </c>
      <c r="T683" s="2"/>
      <c r="U683" s="3" t="s">
        <v>173</v>
      </c>
      <c r="V683" s="2"/>
      <c r="W683" s="3" t="s">
        <v>173</v>
      </c>
      <c r="X683" s="2"/>
      <c r="Y683" s="3" t="s">
        <v>171</v>
      </c>
      <c r="Z683" s="3" t="s">
        <v>173</v>
      </c>
      <c r="AA683" s="3" t="s">
        <v>173</v>
      </c>
    </row>
    <row r="684" spans="1:27" ht="13.9" customHeight="1">
      <c r="A684" s="2" t="s">
        <v>1554</v>
      </c>
      <c r="B684" s="2" t="s">
        <v>1555</v>
      </c>
      <c r="C684" s="3" t="s">
        <v>171</v>
      </c>
      <c r="D684" s="3" t="s">
        <v>171</v>
      </c>
      <c r="E684" s="4" t="s">
        <v>178</v>
      </c>
      <c r="F684" s="4" t="s">
        <v>178</v>
      </c>
      <c r="G684" s="3" t="s">
        <v>173</v>
      </c>
      <c r="H684" s="17" t="str">
        <f t="shared" si="41"/>
        <v>NITI</v>
      </c>
      <c r="I684" s="2"/>
      <c r="J684" s="3" t="s">
        <v>173</v>
      </c>
      <c r="K684" s="21" t="str">
        <f t="shared" si="42"/>
        <v>NITI, NV</v>
      </c>
      <c r="L684" s="3" t="s">
        <v>173</v>
      </c>
      <c r="M684" s="20" t="str">
        <f t="shared" si="43"/>
        <v>NITI, NV</v>
      </c>
      <c r="N684" s="8" t="str">
        <f t="shared" si="40"/>
        <v>NITI, NV</v>
      </c>
      <c r="O684" s="2"/>
      <c r="P684" s="3">
        <v>5.65</v>
      </c>
      <c r="Q684" s="3">
        <v>5.63</v>
      </c>
      <c r="R684" s="3">
        <v>12.5</v>
      </c>
      <c r="S684" s="3" t="s">
        <v>173</v>
      </c>
      <c r="T684" s="2"/>
      <c r="U684" s="3" t="s">
        <v>173</v>
      </c>
      <c r="V684" s="2"/>
      <c r="W684" s="3" t="s">
        <v>173</v>
      </c>
      <c r="X684" s="2"/>
      <c r="Y684" s="3" t="s">
        <v>171</v>
      </c>
      <c r="Z684" s="3" t="s">
        <v>173</v>
      </c>
      <c r="AA684" s="3" t="s">
        <v>173</v>
      </c>
    </row>
    <row r="685" spans="1:27" ht="13.9" customHeight="1">
      <c r="A685" s="2" t="s">
        <v>1556</v>
      </c>
      <c r="B685" s="2" t="s">
        <v>1557</v>
      </c>
      <c r="C685" s="3" t="s">
        <v>170</v>
      </c>
      <c r="D685" s="3" t="s">
        <v>171</v>
      </c>
      <c r="E685" s="4" t="s">
        <v>172</v>
      </c>
      <c r="F685" s="4" t="s">
        <v>172</v>
      </c>
      <c r="G685" s="3" t="s">
        <v>173</v>
      </c>
      <c r="H685" s="17" t="str">
        <f t="shared" si="41"/>
        <v>NITI</v>
      </c>
      <c r="I685" s="2"/>
      <c r="J685" s="3" t="s">
        <v>173</v>
      </c>
      <c r="K685" s="21" t="str">
        <f t="shared" si="42"/>
        <v>NITI</v>
      </c>
      <c r="L685" s="3" t="s">
        <v>173</v>
      </c>
      <c r="M685" s="20" t="str">
        <f t="shared" si="43"/>
        <v>NITI</v>
      </c>
      <c r="N685" s="8" t="str">
        <f t="shared" si="40"/>
        <v>NITI</v>
      </c>
      <c r="O685" s="2"/>
      <c r="P685" s="3">
        <v>47000000</v>
      </c>
      <c r="Q685" s="3">
        <v>293</v>
      </c>
      <c r="R685" s="3">
        <v>12.5</v>
      </c>
      <c r="S685" s="3">
        <v>2.4</v>
      </c>
      <c r="T685" s="3" t="s">
        <v>174</v>
      </c>
      <c r="U685" s="3" t="s">
        <v>173</v>
      </c>
      <c r="V685" s="2"/>
      <c r="W685" s="3" t="s">
        <v>173</v>
      </c>
      <c r="X685" s="2"/>
      <c r="Y685" s="3" t="s">
        <v>171</v>
      </c>
      <c r="Z685" s="3" t="s">
        <v>173</v>
      </c>
      <c r="AA685" s="3" t="s">
        <v>173</v>
      </c>
    </row>
    <row r="686" spans="1:27" ht="13.9" customHeight="1">
      <c r="A686" s="2" t="s">
        <v>1558</v>
      </c>
      <c r="B686" s="2" t="s">
        <v>1559</v>
      </c>
      <c r="C686" s="3" t="s">
        <v>171</v>
      </c>
      <c r="D686" s="3" t="s">
        <v>171</v>
      </c>
      <c r="E686" s="4" t="s">
        <v>178</v>
      </c>
      <c r="F686" s="4" t="s">
        <v>178</v>
      </c>
      <c r="G686" s="3" t="s">
        <v>173</v>
      </c>
      <c r="H686" s="17" t="str">
        <f t="shared" si="41"/>
        <v>NITI</v>
      </c>
      <c r="I686" s="2"/>
      <c r="J686" s="3" t="s">
        <v>173</v>
      </c>
      <c r="K686" s="21" t="str">
        <f t="shared" si="42"/>
        <v>NITI, NV</v>
      </c>
      <c r="L686" s="3" t="s">
        <v>173</v>
      </c>
      <c r="M686" s="20" t="str">
        <f t="shared" si="43"/>
        <v>NITI, NV</v>
      </c>
      <c r="N686" s="8" t="str">
        <f t="shared" si="40"/>
        <v>NITI, NV</v>
      </c>
      <c r="O686" s="2"/>
      <c r="P686" s="3">
        <v>1.62</v>
      </c>
      <c r="Q686" s="3">
        <v>1.62</v>
      </c>
      <c r="R686" s="3">
        <v>12.5</v>
      </c>
      <c r="S686" s="3" t="s">
        <v>173</v>
      </c>
      <c r="T686" s="2"/>
      <c r="U686" s="3" t="s">
        <v>173</v>
      </c>
      <c r="V686" s="2"/>
      <c r="W686" s="3" t="s">
        <v>173</v>
      </c>
      <c r="X686" s="2"/>
      <c r="Y686" s="3" t="s">
        <v>171</v>
      </c>
      <c r="Z686" s="3" t="s">
        <v>173</v>
      </c>
      <c r="AA686" s="3" t="s">
        <v>173</v>
      </c>
    </row>
    <row r="687" spans="1:27" ht="13.9" customHeight="1">
      <c r="A687" s="2" t="s">
        <v>1560</v>
      </c>
      <c r="B687" s="2" t="s">
        <v>1561</v>
      </c>
      <c r="C687" s="3" t="s">
        <v>171</v>
      </c>
      <c r="D687" s="3" t="s">
        <v>171</v>
      </c>
      <c r="E687" s="4" t="s">
        <v>178</v>
      </c>
      <c r="F687" s="4" t="s">
        <v>178</v>
      </c>
      <c r="G687" s="3" t="s">
        <v>173</v>
      </c>
      <c r="H687" s="17" t="str">
        <f t="shared" si="41"/>
        <v>NITI</v>
      </c>
      <c r="I687" s="2"/>
      <c r="J687" s="3" t="s">
        <v>173</v>
      </c>
      <c r="K687" s="21" t="str">
        <f t="shared" si="42"/>
        <v>NITI, NV</v>
      </c>
      <c r="L687" s="3" t="s">
        <v>173</v>
      </c>
      <c r="M687" s="20" t="str">
        <f t="shared" si="43"/>
        <v>NITI, NV</v>
      </c>
      <c r="N687" s="8" t="str">
        <f t="shared" si="40"/>
        <v>NITI, NV</v>
      </c>
      <c r="O687" s="2"/>
      <c r="P687" s="3">
        <v>1350</v>
      </c>
      <c r="Q687" s="3">
        <v>1350</v>
      </c>
      <c r="R687" s="3">
        <v>12.5</v>
      </c>
      <c r="S687" s="3" t="s">
        <v>173</v>
      </c>
      <c r="T687" s="2"/>
      <c r="U687" s="3" t="s">
        <v>173</v>
      </c>
      <c r="V687" s="2"/>
      <c r="W687" s="3" t="s">
        <v>173</v>
      </c>
      <c r="X687" s="2"/>
      <c r="Y687" s="3" t="s">
        <v>171</v>
      </c>
      <c r="Z687" s="3" t="s">
        <v>173</v>
      </c>
      <c r="AA687" s="3" t="s">
        <v>173</v>
      </c>
    </row>
    <row r="688" spans="1:27" ht="13.9" customHeight="1">
      <c r="A688" s="2" t="s">
        <v>1562</v>
      </c>
      <c r="B688" s="2" t="s">
        <v>1563</v>
      </c>
      <c r="C688" s="3" t="s">
        <v>171</v>
      </c>
      <c r="D688" s="3" t="s">
        <v>171</v>
      </c>
      <c r="E688" s="4" t="s">
        <v>178</v>
      </c>
      <c r="F688" s="4" t="s">
        <v>178</v>
      </c>
      <c r="G688" s="3" t="s">
        <v>173</v>
      </c>
      <c r="H688" s="17" t="str">
        <f t="shared" si="41"/>
        <v>NITI</v>
      </c>
      <c r="I688" s="2"/>
      <c r="J688" s="3" t="s">
        <v>173</v>
      </c>
      <c r="K688" s="21" t="str">
        <f t="shared" si="42"/>
        <v>NITI, NV</v>
      </c>
      <c r="L688" s="3" t="s">
        <v>173</v>
      </c>
      <c r="M688" s="20" t="str">
        <f t="shared" si="43"/>
        <v>NITI, NV</v>
      </c>
      <c r="N688" s="8" t="str">
        <f t="shared" si="40"/>
        <v>NITI, NV</v>
      </c>
      <c r="O688" s="2"/>
      <c r="P688" s="3">
        <v>7.73</v>
      </c>
      <c r="Q688" s="3">
        <v>7.74</v>
      </c>
      <c r="R688" s="3">
        <v>12.5</v>
      </c>
      <c r="S688" s="3" t="s">
        <v>173</v>
      </c>
      <c r="T688" s="2"/>
      <c r="U688" s="3" t="s">
        <v>173</v>
      </c>
      <c r="V688" s="2"/>
      <c r="W688" s="3" t="s">
        <v>173</v>
      </c>
      <c r="X688" s="2"/>
      <c r="Y688" s="3" t="s">
        <v>171</v>
      </c>
      <c r="Z688" s="3" t="s">
        <v>173</v>
      </c>
      <c r="AA688" s="3" t="s">
        <v>173</v>
      </c>
    </row>
    <row r="689" spans="1:28" ht="13.9" customHeight="1">
      <c r="A689" s="2" t="s">
        <v>1564</v>
      </c>
      <c r="B689" s="2" t="s">
        <v>1565</v>
      </c>
      <c r="C689" s="3" t="s">
        <v>170</v>
      </c>
      <c r="D689" s="3" t="s">
        <v>170</v>
      </c>
      <c r="E689" s="3" t="s">
        <v>170</v>
      </c>
      <c r="F689" s="3" t="s">
        <v>170</v>
      </c>
      <c r="G689" s="3">
        <v>35</v>
      </c>
      <c r="H689" s="17">
        <f t="shared" si="41"/>
        <v>35</v>
      </c>
      <c r="I689" s="3" t="s">
        <v>194</v>
      </c>
      <c r="J689" s="3">
        <v>1170</v>
      </c>
      <c r="K689" s="21">
        <f t="shared" si="42"/>
        <v>1200</v>
      </c>
      <c r="L689" s="3">
        <v>19100</v>
      </c>
      <c r="M689" s="20">
        <f t="shared" si="43"/>
        <v>19000</v>
      </c>
      <c r="N689" s="8">
        <f t="shared" si="40"/>
        <v>542.85714285714289</v>
      </c>
      <c r="O689" s="3" t="s">
        <v>182</v>
      </c>
      <c r="P689" s="3">
        <v>990000000</v>
      </c>
      <c r="Q689" s="3">
        <v>563000000</v>
      </c>
      <c r="R689" s="3">
        <v>12.5</v>
      </c>
      <c r="S689" s="3">
        <v>2.6</v>
      </c>
      <c r="T689" s="3" t="s">
        <v>183</v>
      </c>
      <c r="U689" s="3" t="s">
        <v>173</v>
      </c>
      <c r="V689" s="2"/>
      <c r="W689" s="3">
        <v>8.0000000000000002E-3</v>
      </c>
      <c r="X689" s="3" t="s">
        <v>184</v>
      </c>
      <c r="Y689" s="3" t="s">
        <v>171</v>
      </c>
      <c r="Z689" s="3" t="s">
        <v>173</v>
      </c>
      <c r="AA689" s="3">
        <v>35</v>
      </c>
    </row>
    <row r="690" spans="1:28" ht="13.9" customHeight="1">
      <c r="A690" s="2" t="s">
        <v>1566</v>
      </c>
      <c r="B690" s="2" t="s">
        <v>1567</v>
      </c>
      <c r="C690" s="3" t="s">
        <v>170</v>
      </c>
      <c r="D690" s="3" t="s">
        <v>170</v>
      </c>
      <c r="E690" s="3" t="s">
        <v>170</v>
      </c>
      <c r="F690" s="3" t="s">
        <v>170</v>
      </c>
      <c r="G690" s="3">
        <v>4380</v>
      </c>
      <c r="H690" s="17">
        <f t="shared" si="41"/>
        <v>4400</v>
      </c>
      <c r="I690" s="3" t="s">
        <v>194</v>
      </c>
      <c r="J690" s="3">
        <v>146000</v>
      </c>
      <c r="K690" s="21">
        <f t="shared" si="42"/>
        <v>150000</v>
      </c>
      <c r="L690" s="3">
        <v>22400</v>
      </c>
      <c r="M690" s="20">
        <f t="shared" si="43"/>
        <v>22000</v>
      </c>
      <c r="N690" s="8">
        <f t="shared" si="40"/>
        <v>5</v>
      </c>
      <c r="O690" s="3" t="s">
        <v>182</v>
      </c>
      <c r="P690" s="3">
        <v>22100000</v>
      </c>
      <c r="Q690" s="3">
        <v>10200000</v>
      </c>
      <c r="R690" s="3">
        <v>12.5</v>
      </c>
      <c r="S690" s="3">
        <v>0.8</v>
      </c>
      <c r="T690" s="3" t="s">
        <v>183</v>
      </c>
      <c r="U690" s="3" t="s">
        <v>173</v>
      </c>
      <c r="V690" s="2"/>
      <c r="W690" s="3">
        <v>1</v>
      </c>
      <c r="X690" s="3" t="s">
        <v>191</v>
      </c>
      <c r="Y690" s="3" t="s">
        <v>171</v>
      </c>
      <c r="Z690" s="3" t="s">
        <v>173</v>
      </c>
      <c r="AA690" s="3">
        <v>4380</v>
      </c>
    </row>
    <row r="691" spans="1:28" ht="13.9" customHeight="1">
      <c r="A691" s="2" t="s">
        <v>1568</v>
      </c>
      <c r="B691" s="2" t="s">
        <v>1569</v>
      </c>
      <c r="C691" s="3" t="s">
        <v>170</v>
      </c>
      <c r="D691" s="3" t="s">
        <v>170</v>
      </c>
      <c r="E691" s="3" t="s">
        <v>170</v>
      </c>
      <c r="F691" s="3" t="s">
        <v>170</v>
      </c>
      <c r="G691" s="3">
        <v>13100</v>
      </c>
      <c r="H691" s="17">
        <f t="shared" si="41"/>
        <v>13000</v>
      </c>
      <c r="I691" s="3" t="s">
        <v>194</v>
      </c>
      <c r="J691" s="3">
        <v>438000</v>
      </c>
      <c r="K691" s="21">
        <f t="shared" si="42"/>
        <v>440000</v>
      </c>
      <c r="L691" s="3">
        <v>2050</v>
      </c>
      <c r="M691" s="20">
        <f t="shared" si="43"/>
        <v>2100</v>
      </c>
      <c r="N691" s="8">
        <f t="shared" si="40"/>
        <v>0.16153846153846155</v>
      </c>
      <c r="O691" s="3" t="s">
        <v>182</v>
      </c>
      <c r="P691" s="3">
        <v>19700000000</v>
      </c>
      <c r="Q691" s="3">
        <v>1280000000</v>
      </c>
      <c r="R691" s="3">
        <v>12.5</v>
      </c>
      <c r="S691" s="3">
        <v>2</v>
      </c>
      <c r="T691" s="3" t="s">
        <v>183</v>
      </c>
      <c r="U691" s="3" t="s">
        <v>173</v>
      </c>
      <c r="V691" s="2"/>
      <c r="W691" s="3">
        <v>3</v>
      </c>
      <c r="X691" s="3" t="s">
        <v>199</v>
      </c>
      <c r="Y691" s="3" t="s">
        <v>171</v>
      </c>
      <c r="Z691" s="3" t="s">
        <v>173</v>
      </c>
      <c r="AA691" s="3">
        <v>13100</v>
      </c>
    </row>
    <row r="692" spans="1:28" ht="13.9" customHeight="1">
      <c r="A692" s="2" t="s">
        <v>1570</v>
      </c>
      <c r="B692" s="2" t="s">
        <v>1571</v>
      </c>
      <c r="C692" s="3" t="s">
        <v>171</v>
      </c>
      <c r="D692" s="3" t="s">
        <v>171</v>
      </c>
      <c r="E692" s="4" t="s">
        <v>178</v>
      </c>
      <c r="F692" s="4" t="s">
        <v>178</v>
      </c>
      <c r="G692" s="3" t="s">
        <v>173</v>
      </c>
      <c r="H692" s="17" t="str">
        <f t="shared" si="41"/>
        <v>NITI</v>
      </c>
      <c r="I692" s="2"/>
      <c r="J692" s="3" t="s">
        <v>173</v>
      </c>
      <c r="K692" s="21" t="str">
        <f t="shared" si="42"/>
        <v>NITI, NV</v>
      </c>
      <c r="L692" s="3" t="s">
        <v>173</v>
      </c>
      <c r="M692" s="20" t="str">
        <f t="shared" si="43"/>
        <v>NITI, NV</v>
      </c>
      <c r="N692" s="8" t="str">
        <f t="shared" si="40"/>
        <v>NITI, NV</v>
      </c>
      <c r="O692" s="2"/>
      <c r="P692" s="3">
        <v>528000</v>
      </c>
      <c r="Q692" s="3">
        <v>172000</v>
      </c>
      <c r="R692" s="3">
        <v>12.5</v>
      </c>
      <c r="S692" s="3">
        <v>2.6</v>
      </c>
      <c r="T692" s="3" t="s">
        <v>183</v>
      </c>
      <c r="U692" s="3" t="s">
        <v>173</v>
      </c>
      <c r="V692" s="2"/>
      <c r="W692" s="3" t="s">
        <v>173</v>
      </c>
      <c r="X692" s="2"/>
      <c r="Y692" s="3" t="s">
        <v>171</v>
      </c>
      <c r="Z692" s="3" t="s">
        <v>173</v>
      </c>
      <c r="AA692" s="3" t="s">
        <v>173</v>
      </c>
    </row>
    <row r="693" spans="1:28" ht="13.9" customHeight="1">
      <c r="A693" s="2" t="s">
        <v>1572</v>
      </c>
      <c r="B693" s="2" t="s">
        <v>1573</v>
      </c>
      <c r="C693" s="3" t="s">
        <v>171</v>
      </c>
      <c r="D693" s="3" t="s">
        <v>170</v>
      </c>
      <c r="E693" s="4" t="s">
        <v>178</v>
      </c>
      <c r="F693" s="4" t="s">
        <v>178</v>
      </c>
      <c r="G693" s="3">
        <v>1.19</v>
      </c>
      <c r="H693" s="17">
        <f t="shared" si="41"/>
        <v>1.2</v>
      </c>
      <c r="I693" s="2"/>
      <c r="J693" s="3" t="s">
        <v>173</v>
      </c>
      <c r="K693" s="21" t="str">
        <f t="shared" si="42"/>
        <v>NV</v>
      </c>
      <c r="L693" s="3" t="s">
        <v>173</v>
      </c>
      <c r="M693" s="20" t="str">
        <f t="shared" si="43"/>
        <v>NV</v>
      </c>
      <c r="N693" s="8" t="str">
        <f t="shared" si="40"/>
        <v>NV</v>
      </c>
      <c r="O693" s="2"/>
      <c r="P693" s="3">
        <v>3380000</v>
      </c>
      <c r="Q693" s="3">
        <v>126000</v>
      </c>
      <c r="R693" s="3">
        <v>12.5</v>
      </c>
      <c r="S693" s="3" t="s">
        <v>173</v>
      </c>
      <c r="T693" s="2"/>
      <c r="U693" s="3" t="s">
        <v>173</v>
      </c>
      <c r="V693" s="2"/>
      <c r="W693" s="3">
        <v>2.72E-4</v>
      </c>
      <c r="X693" s="3" t="s">
        <v>269</v>
      </c>
      <c r="Y693" s="3" t="s">
        <v>171</v>
      </c>
      <c r="Z693" s="3" t="s">
        <v>173</v>
      </c>
      <c r="AA693" s="3">
        <v>1.19</v>
      </c>
    </row>
    <row r="694" spans="1:28" ht="13.9" customHeight="1">
      <c r="A694" s="2" t="s">
        <v>1574</v>
      </c>
      <c r="B694" s="2" t="s">
        <v>1575</v>
      </c>
      <c r="C694" s="3" t="s">
        <v>170</v>
      </c>
      <c r="D694" s="3" t="s">
        <v>170</v>
      </c>
      <c r="E694" s="3" t="s">
        <v>170</v>
      </c>
      <c r="F694" s="3" t="s">
        <v>170</v>
      </c>
      <c r="G694" s="3">
        <v>8760</v>
      </c>
      <c r="H694" s="17">
        <f t="shared" si="41"/>
        <v>8800</v>
      </c>
      <c r="I694" s="3" t="s">
        <v>194</v>
      </c>
      <c r="J694" s="3">
        <v>292000</v>
      </c>
      <c r="K694" s="21">
        <f t="shared" si="42"/>
        <v>290000</v>
      </c>
      <c r="L694" s="3">
        <v>442000000</v>
      </c>
      <c r="M694" s="20">
        <f t="shared" si="43"/>
        <v>440000000</v>
      </c>
      <c r="N694" s="8">
        <f t="shared" si="40"/>
        <v>50000</v>
      </c>
      <c r="O694" s="3" t="s">
        <v>182</v>
      </c>
      <c r="P694" s="3">
        <v>60600000</v>
      </c>
      <c r="Q694" s="3">
        <v>19800000</v>
      </c>
      <c r="R694" s="3">
        <v>12.5</v>
      </c>
      <c r="S694" s="3">
        <v>1.6</v>
      </c>
      <c r="T694" s="3" t="s">
        <v>710</v>
      </c>
      <c r="U694" s="3" t="s">
        <v>173</v>
      </c>
      <c r="V694" s="2"/>
      <c r="W694" s="3">
        <v>2</v>
      </c>
      <c r="X694" s="3" t="s">
        <v>184</v>
      </c>
      <c r="Y694" s="3" t="s">
        <v>171</v>
      </c>
      <c r="Z694" s="3" t="s">
        <v>173</v>
      </c>
      <c r="AA694" s="3">
        <v>8760</v>
      </c>
    </row>
    <row r="695" spans="1:28" ht="13.9" customHeight="1">
      <c r="A695" s="2" t="s">
        <v>1576</v>
      </c>
      <c r="B695" s="2" t="s">
        <v>1577</v>
      </c>
      <c r="C695" s="3" t="s">
        <v>170</v>
      </c>
      <c r="D695" s="3" t="s">
        <v>170</v>
      </c>
      <c r="E695" s="3" t="s">
        <v>170</v>
      </c>
      <c r="F695" s="3" t="s">
        <v>170</v>
      </c>
      <c r="G695" s="3">
        <v>3.31</v>
      </c>
      <c r="H695" s="17">
        <f t="shared" si="41"/>
        <v>3.3</v>
      </c>
      <c r="I695" s="3" t="s">
        <v>181</v>
      </c>
      <c r="J695" s="3">
        <v>110</v>
      </c>
      <c r="K695" s="21">
        <f t="shared" si="42"/>
        <v>110</v>
      </c>
      <c r="L695" s="3">
        <v>1860</v>
      </c>
      <c r="M695" s="20">
        <f t="shared" si="43"/>
        <v>1900</v>
      </c>
      <c r="N695" s="8">
        <f t="shared" si="40"/>
        <v>575.75757575757575</v>
      </c>
      <c r="O695" s="3" t="s">
        <v>182</v>
      </c>
      <c r="P695" s="3">
        <v>1680000000</v>
      </c>
      <c r="Q695" s="3">
        <v>1050000000</v>
      </c>
      <c r="R695" s="3">
        <v>12.5</v>
      </c>
      <c r="S695" s="3">
        <v>1.9</v>
      </c>
      <c r="T695" s="3" t="s">
        <v>174</v>
      </c>
      <c r="U695" s="3">
        <v>3.7000000000000002E-6</v>
      </c>
      <c r="V695" s="3" t="s">
        <v>184</v>
      </c>
      <c r="W695" s="3">
        <v>0.03</v>
      </c>
      <c r="X695" s="3" t="s">
        <v>184</v>
      </c>
      <c r="Y695" s="3" t="s">
        <v>171</v>
      </c>
      <c r="Z695" s="3">
        <v>3.31</v>
      </c>
      <c r="AA695" s="3">
        <v>131</v>
      </c>
    </row>
    <row r="696" spans="1:28" ht="13.9" customHeight="1">
      <c r="A696" s="2" t="s">
        <v>1578</v>
      </c>
      <c r="B696" s="2" t="s">
        <v>1579</v>
      </c>
      <c r="C696" s="3" t="s">
        <v>170</v>
      </c>
      <c r="D696" s="3" t="s">
        <v>171</v>
      </c>
      <c r="E696" s="4" t="s">
        <v>172</v>
      </c>
      <c r="F696" s="4" t="s">
        <v>172</v>
      </c>
      <c r="G696" s="3" t="s">
        <v>173</v>
      </c>
      <c r="H696" s="17" t="str">
        <f t="shared" si="41"/>
        <v>NITI</v>
      </c>
      <c r="I696" s="2"/>
      <c r="J696" s="3" t="s">
        <v>173</v>
      </c>
      <c r="K696" s="21" t="str">
        <f t="shared" si="42"/>
        <v>NITI</v>
      </c>
      <c r="L696" s="3" t="s">
        <v>173</v>
      </c>
      <c r="M696" s="20" t="str">
        <f t="shared" si="43"/>
        <v>NITI</v>
      </c>
      <c r="N696" s="8" t="str">
        <f t="shared" si="40"/>
        <v>NITI</v>
      </c>
      <c r="O696" s="2"/>
      <c r="P696" s="3">
        <v>49</v>
      </c>
      <c r="Q696" s="3">
        <v>14.6</v>
      </c>
      <c r="R696" s="3">
        <v>12.5</v>
      </c>
      <c r="S696" s="3">
        <v>0.6</v>
      </c>
      <c r="T696" s="3" t="s">
        <v>174</v>
      </c>
      <c r="U696" s="3" t="s">
        <v>173</v>
      </c>
      <c r="V696" s="2"/>
      <c r="W696" s="3" t="s">
        <v>173</v>
      </c>
      <c r="X696" s="2"/>
      <c r="Y696" s="3" t="s">
        <v>171</v>
      </c>
      <c r="Z696" s="3" t="s">
        <v>173</v>
      </c>
      <c r="AA696" s="3" t="s">
        <v>173</v>
      </c>
      <c r="AB696" s="261" t="s">
        <v>175</v>
      </c>
    </row>
    <row r="697" spans="1:28" ht="13.9" customHeight="1">
      <c r="A697" s="2" t="s">
        <v>1580</v>
      </c>
      <c r="B697" s="2" t="s">
        <v>1581</v>
      </c>
      <c r="C697" s="3" t="s">
        <v>170</v>
      </c>
      <c r="D697" s="3" t="s">
        <v>171</v>
      </c>
      <c r="E697" s="4" t="s">
        <v>172</v>
      </c>
      <c r="F697" s="4" t="s">
        <v>172</v>
      </c>
      <c r="G697" s="3" t="s">
        <v>173</v>
      </c>
      <c r="H697" s="17" t="str">
        <f t="shared" si="41"/>
        <v>NITI</v>
      </c>
      <c r="I697" s="2"/>
      <c r="J697" s="3" t="s">
        <v>173</v>
      </c>
      <c r="K697" s="21" t="str">
        <f t="shared" si="42"/>
        <v>NITI</v>
      </c>
      <c r="L697" s="3" t="s">
        <v>173</v>
      </c>
      <c r="M697" s="20" t="str">
        <f t="shared" si="43"/>
        <v>NITI</v>
      </c>
      <c r="N697" s="8" t="str">
        <f t="shared" si="40"/>
        <v>NITI</v>
      </c>
      <c r="O697" s="2"/>
      <c r="P697" s="3">
        <v>88500000</v>
      </c>
      <c r="Q697" s="3">
        <v>232000000</v>
      </c>
      <c r="R697" s="3">
        <v>12.5</v>
      </c>
      <c r="S697" s="3">
        <v>1.8</v>
      </c>
      <c r="T697" s="3" t="s">
        <v>183</v>
      </c>
      <c r="U697" s="3" t="s">
        <v>173</v>
      </c>
      <c r="V697" s="2"/>
      <c r="W697" s="3" t="s">
        <v>173</v>
      </c>
      <c r="X697" s="2"/>
      <c r="Y697" s="3" t="s">
        <v>171</v>
      </c>
      <c r="Z697" s="3" t="s">
        <v>173</v>
      </c>
      <c r="AA697" s="3" t="s">
        <v>173</v>
      </c>
    </row>
    <row r="698" spans="1:28" ht="13.9" customHeight="1">
      <c r="A698" s="2" t="s">
        <v>1582</v>
      </c>
      <c r="B698" s="2" t="s">
        <v>1583</v>
      </c>
      <c r="C698" s="3" t="s">
        <v>171</v>
      </c>
      <c r="D698" s="3" t="s">
        <v>171</v>
      </c>
      <c r="E698" s="4" t="s">
        <v>178</v>
      </c>
      <c r="F698" s="4" t="s">
        <v>178</v>
      </c>
      <c r="G698" s="3" t="s">
        <v>173</v>
      </c>
      <c r="H698" s="17" t="str">
        <f t="shared" si="41"/>
        <v>NITI</v>
      </c>
      <c r="I698" s="2"/>
      <c r="J698" s="3" t="s">
        <v>173</v>
      </c>
      <c r="K698" s="21" t="str">
        <f t="shared" si="42"/>
        <v>NITI, NV</v>
      </c>
      <c r="L698" s="3" t="s">
        <v>173</v>
      </c>
      <c r="M698" s="20" t="str">
        <f t="shared" si="43"/>
        <v>NITI, NV</v>
      </c>
      <c r="N698" s="8" t="str">
        <f t="shared" si="40"/>
        <v>NITI, NV</v>
      </c>
      <c r="O698" s="2"/>
      <c r="P698" s="3">
        <v>41.7</v>
      </c>
      <c r="Q698" s="3">
        <v>41.7</v>
      </c>
      <c r="R698" s="3">
        <v>12.5</v>
      </c>
      <c r="S698" s="3" t="s">
        <v>173</v>
      </c>
      <c r="T698" s="2"/>
      <c r="U698" s="3" t="s">
        <v>173</v>
      </c>
      <c r="V698" s="2"/>
      <c r="W698" s="3" t="s">
        <v>173</v>
      </c>
      <c r="X698" s="2"/>
      <c r="Y698" s="3" t="s">
        <v>171</v>
      </c>
      <c r="Z698" s="3" t="s">
        <v>173</v>
      </c>
      <c r="AA698" s="3" t="s">
        <v>173</v>
      </c>
    </row>
    <row r="699" spans="1:28" ht="13.9" customHeight="1">
      <c r="A699" s="2" t="s">
        <v>1584</v>
      </c>
      <c r="B699" s="2" t="s">
        <v>1585</v>
      </c>
      <c r="C699" s="3" t="s">
        <v>171</v>
      </c>
      <c r="D699" s="3" t="s">
        <v>171</v>
      </c>
      <c r="E699" s="4" t="s">
        <v>178</v>
      </c>
      <c r="F699" s="4" t="s">
        <v>178</v>
      </c>
      <c r="G699" s="3" t="s">
        <v>173</v>
      </c>
      <c r="H699" s="17" t="str">
        <f t="shared" si="41"/>
        <v>NITI</v>
      </c>
      <c r="I699" s="2"/>
      <c r="J699" s="3" t="s">
        <v>173</v>
      </c>
      <c r="K699" s="21" t="str">
        <f t="shared" si="42"/>
        <v>NITI, NV</v>
      </c>
      <c r="L699" s="3" t="s">
        <v>173</v>
      </c>
      <c r="M699" s="20" t="str">
        <f t="shared" si="43"/>
        <v>NITI, NV</v>
      </c>
      <c r="N699" s="8" t="str">
        <f t="shared" si="40"/>
        <v>NITI, NV</v>
      </c>
      <c r="O699" s="2"/>
      <c r="P699" s="3">
        <v>417000</v>
      </c>
      <c r="Q699" s="3">
        <v>146000</v>
      </c>
      <c r="R699" s="3">
        <v>12.5</v>
      </c>
      <c r="S699" s="3">
        <v>1</v>
      </c>
      <c r="T699" s="3" t="s">
        <v>174</v>
      </c>
      <c r="U699" s="3" t="s">
        <v>173</v>
      </c>
      <c r="V699" s="2"/>
      <c r="W699" s="3" t="s">
        <v>173</v>
      </c>
      <c r="X699" s="2"/>
      <c r="Y699" s="3" t="s">
        <v>171</v>
      </c>
      <c r="Z699" s="3" t="s">
        <v>173</v>
      </c>
      <c r="AA699" s="3" t="s">
        <v>173</v>
      </c>
    </row>
    <row r="700" spans="1:28" ht="13.9" customHeight="1">
      <c r="A700" s="2" t="s">
        <v>1586</v>
      </c>
      <c r="B700" s="2" t="s">
        <v>1587</v>
      </c>
      <c r="C700" s="3" t="s">
        <v>171</v>
      </c>
      <c r="D700" s="3" t="s">
        <v>171</v>
      </c>
      <c r="E700" s="4" t="s">
        <v>178</v>
      </c>
      <c r="F700" s="4" t="s">
        <v>178</v>
      </c>
      <c r="G700" s="3" t="s">
        <v>173</v>
      </c>
      <c r="H700" s="17" t="str">
        <f t="shared" si="41"/>
        <v>NITI</v>
      </c>
      <c r="I700" s="2"/>
      <c r="J700" s="3" t="s">
        <v>173</v>
      </c>
      <c r="K700" s="21" t="str">
        <f t="shared" si="42"/>
        <v>NITI, NV</v>
      </c>
      <c r="L700" s="3" t="s">
        <v>173</v>
      </c>
      <c r="M700" s="20" t="str">
        <f t="shared" si="43"/>
        <v>NITI, NV</v>
      </c>
      <c r="N700" s="8" t="str">
        <f t="shared" si="40"/>
        <v>NITI, NV</v>
      </c>
      <c r="O700" s="2"/>
      <c r="P700" s="3">
        <v>0.13</v>
      </c>
      <c r="Q700" s="3">
        <v>0.13</v>
      </c>
      <c r="R700" s="3">
        <v>12.5</v>
      </c>
      <c r="S700" s="3" t="s">
        <v>173</v>
      </c>
      <c r="T700" s="2"/>
      <c r="U700" s="3" t="s">
        <v>173</v>
      </c>
      <c r="V700" s="2"/>
      <c r="W700" s="3" t="s">
        <v>173</v>
      </c>
      <c r="X700" s="2"/>
      <c r="Y700" s="3" t="s">
        <v>171</v>
      </c>
      <c r="Z700" s="3" t="s">
        <v>173</v>
      </c>
      <c r="AA700" s="3" t="s">
        <v>173</v>
      </c>
    </row>
    <row r="701" spans="1:28" ht="13.9" customHeight="1">
      <c r="A701" s="2" t="s">
        <v>1588</v>
      </c>
      <c r="B701" s="2" t="s">
        <v>232</v>
      </c>
      <c r="C701" s="3" t="s">
        <v>228</v>
      </c>
      <c r="D701" s="3" t="s">
        <v>170</v>
      </c>
      <c r="E701" s="4" t="s">
        <v>178</v>
      </c>
      <c r="F701" s="4" t="s">
        <v>178</v>
      </c>
      <c r="G701" s="3">
        <v>131000</v>
      </c>
      <c r="H701" s="17">
        <f t="shared" si="41"/>
        <v>130000</v>
      </c>
      <c r="I701" s="2"/>
      <c r="J701" s="3" t="s">
        <v>173</v>
      </c>
      <c r="K701" s="21" t="str">
        <f t="shared" si="42"/>
        <v>NV</v>
      </c>
      <c r="L701" s="3" t="s">
        <v>173</v>
      </c>
      <c r="M701" s="20" t="str">
        <f t="shared" si="43"/>
        <v>NV</v>
      </c>
      <c r="N701" s="8" t="str">
        <f t="shared" si="40"/>
        <v>NV</v>
      </c>
      <c r="O701" s="2"/>
      <c r="P701" s="3" t="s">
        <v>173</v>
      </c>
      <c r="Q701" s="3" t="s">
        <v>173</v>
      </c>
      <c r="R701" s="3">
        <v>12.5</v>
      </c>
      <c r="S701" s="3" t="s">
        <v>173</v>
      </c>
      <c r="T701" s="2"/>
      <c r="U701" s="3" t="s">
        <v>173</v>
      </c>
      <c r="V701" s="2"/>
      <c r="W701" s="3">
        <v>30000</v>
      </c>
      <c r="X701" s="3" t="s">
        <v>269</v>
      </c>
      <c r="Y701" s="3" t="s">
        <v>171</v>
      </c>
      <c r="Z701" s="3" t="s">
        <v>173</v>
      </c>
      <c r="AA701" s="3">
        <v>131000</v>
      </c>
    </row>
    <row r="702" spans="1:28" ht="13.9" customHeight="1">
      <c r="A702" s="2" t="s">
        <v>1589</v>
      </c>
      <c r="B702" s="2" t="s">
        <v>1590</v>
      </c>
      <c r="C702" s="3" t="s">
        <v>171</v>
      </c>
      <c r="D702" s="3" t="s">
        <v>171</v>
      </c>
      <c r="E702" s="4" t="s">
        <v>178</v>
      </c>
      <c r="F702" s="4" t="s">
        <v>178</v>
      </c>
      <c r="G702" s="3" t="s">
        <v>173</v>
      </c>
      <c r="H702" s="17" t="str">
        <f t="shared" si="41"/>
        <v>NITI</v>
      </c>
      <c r="I702" s="2"/>
      <c r="J702" s="3" t="s">
        <v>173</v>
      </c>
      <c r="K702" s="21" t="str">
        <f t="shared" si="42"/>
        <v>NITI, NV</v>
      </c>
      <c r="L702" s="3" t="s">
        <v>173</v>
      </c>
      <c r="M702" s="20" t="str">
        <f t="shared" si="43"/>
        <v>NITI, NV</v>
      </c>
      <c r="N702" s="8" t="str">
        <f t="shared" si="40"/>
        <v>NITI, NV</v>
      </c>
      <c r="O702" s="2"/>
      <c r="P702" s="3">
        <v>0.20599999999999999</v>
      </c>
      <c r="Q702" s="3">
        <v>0.20599999999999999</v>
      </c>
      <c r="R702" s="3">
        <v>12.5</v>
      </c>
      <c r="S702" s="3" t="s">
        <v>173</v>
      </c>
      <c r="T702" s="2"/>
      <c r="U702" s="3" t="s">
        <v>173</v>
      </c>
      <c r="V702" s="2"/>
      <c r="W702" s="3" t="s">
        <v>173</v>
      </c>
      <c r="X702" s="2"/>
      <c r="Y702" s="3" t="s">
        <v>171</v>
      </c>
      <c r="Z702" s="3" t="s">
        <v>173</v>
      </c>
      <c r="AA702" s="3" t="s">
        <v>173</v>
      </c>
    </row>
    <row r="703" spans="1:28" ht="13.9" customHeight="1">
      <c r="A703" s="2" t="s">
        <v>1591</v>
      </c>
      <c r="B703" s="2" t="s">
        <v>1592</v>
      </c>
      <c r="C703" s="3" t="s">
        <v>170</v>
      </c>
      <c r="D703" s="3" t="s">
        <v>171</v>
      </c>
      <c r="E703" s="4" t="s">
        <v>172</v>
      </c>
      <c r="F703" s="4" t="s">
        <v>172</v>
      </c>
      <c r="G703" s="3" t="s">
        <v>173</v>
      </c>
      <c r="H703" s="17" t="str">
        <f t="shared" si="41"/>
        <v>NITI</v>
      </c>
      <c r="I703" s="2"/>
      <c r="J703" s="3" t="s">
        <v>173</v>
      </c>
      <c r="K703" s="21" t="str">
        <f t="shared" si="42"/>
        <v>NITI</v>
      </c>
      <c r="L703" s="3" t="s">
        <v>173</v>
      </c>
      <c r="M703" s="20" t="str">
        <f t="shared" si="43"/>
        <v>NITI</v>
      </c>
      <c r="N703" s="8" t="str">
        <f t="shared" si="40"/>
        <v>NITI</v>
      </c>
      <c r="O703" s="2"/>
      <c r="P703" s="3">
        <v>1300</v>
      </c>
      <c r="Q703" s="3">
        <v>1310</v>
      </c>
      <c r="R703" s="3">
        <v>12.5</v>
      </c>
      <c r="S703" s="3" t="s">
        <v>173</v>
      </c>
      <c r="T703" s="2"/>
      <c r="U703" s="3" t="s">
        <v>173</v>
      </c>
      <c r="V703" s="2"/>
      <c r="W703" s="3" t="s">
        <v>173</v>
      </c>
      <c r="X703" s="2"/>
      <c r="Y703" s="3" t="s">
        <v>171</v>
      </c>
      <c r="Z703" s="3" t="s">
        <v>173</v>
      </c>
      <c r="AA703" s="3" t="s">
        <v>173</v>
      </c>
    </row>
    <row r="704" spans="1:28" ht="13.9" customHeight="1">
      <c r="A704" s="2" t="s">
        <v>1593</v>
      </c>
      <c r="B704" s="2" t="s">
        <v>1594</v>
      </c>
      <c r="C704" s="3" t="s">
        <v>171</v>
      </c>
      <c r="D704" s="3" t="s">
        <v>171</v>
      </c>
      <c r="E704" s="4" t="s">
        <v>178</v>
      </c>
      <c r="F704" s="4" t="s">
        <v>178</v>
      </c>
      <c r="G704" s="3" t="s">
        <v>173</v>
      </c>
      <c r="H704" s="17" t="str">
        <f t="shared" si="41"/>
        <v>NITI</v>
      </c>
      <c r="I704" s="2"/>
      <c r="J704" s="3" t="s">
        <v>173</v>
      </c>
      <c r="K704" s="21" t="str">
        <f t="shared" si="42"/>
        <v>NITI, NV</v>
      </c>
      <c r="L704" s="3" t="s">
        <v>173</v>
      </c>
      <c r="M704" s="20" t="str">
        <f t="shared" si="43"/>
        <v>NITI, NV</v>
      </c>
      <c r="N704" s="8" t="str">
        <f t="shared" si="40"/>
        <v>NITI, NV</v>
      </c>
      <c r="O704" s="2"/>
      <c r="P704" s="3">
        <v>1.47E-2</v>
      </c>
      <c r="Q704" s="3">
        <v>9.16E-7</v>
      </c>
      <c r="R704" s="3">
        <v>12.5</v>
      </c>
      <c r="S704" s="3" t="s">
        <v>173</v>
      </c>
      <c r="T704" s="2"/>
      <c r="U704" s="3" t="s">
        <v>173</v>
      </c>
      <c r="V704" s="2"/>
      <c r="W704" s="3" t="s">
        <v>173</v>
      </c>
      <c r="X704" s="2"/>
      <c r="Y704" s="3" t="s">
        <v>171</v>
      </c>
      <c r="Z704" s="3" t="s">
        <v>173</v>
      </c>
      <c r="AA704" s="3" t="s">
        <v>173</v>
      </c>
    </row>
    <row r="705" spans="1:28" ht="13.9" customHeight="1">
      <c r="A705" s="2" t="s">
        <v>1595</v>
      </c>
      <c r="B705" s="2" t="s">
        <v>1596</v>
      </c>
      <c r="C705" s="3" t="s">
        <v>171</v>
      </c>
      <c r="D705" s="3" t="s">
        <v>170</v>
      </c>
      <c r="E705" s="4" t="s">
        <v>178</v>
      </c>
      <c r="F705" s="4" t="s">
        <v>178</v>
      </c>
      <c r="G705" s="3">
        <v>0.19500000000000001</v>
      </c>
      <c r="H705" s="17">
        <f t="shared" si="41"/>
        <v>0.2</v>
      </c>
      <c r="I705" s="2"/>
      <c r="J705" s="3" t="s">
        <v>173</v>
      </c>
      <c r="K705" s="21" t="str">
        <f t="shared" si="42"/>
        <v>NV</v>
      </c>
      <c r="L705" s="3" t="s">
        <v>173</v>
      </c>
      <c r="M705" s="20" t="str">
        <f t="shared" si="43"/>
        <v>NV</v>
      </c>
      <c r="N705" s="8" t="str">
        <f t="shared" si="40"/>
        <v>NV</v>
      </c>
      <c r="O705" s="2"/>
      <c r="P705" s="3">
        <v>654000</v>
      </c>
      <c r="Q705" s="3">
        <v>17300</v>
      </c>
      <c r="R705" s="3">
        <v>12.5</v>
      </c>
      <c r="S705" s="3" t="s">
        <v>173</v>
      </c>
      <c r="T705" s="2"/>
      <c r="U705" s="3">
        <v>6.3E-5</v>
      </c>
      <c r="V705" s="3" t="s">
        <v>199</v>
      </c>
      <c r="W705" s="3" t="s">
        <v>173</v>
      </c>
      <c r="X705" s="2"/>
      <c r="Y705" s="3" t="s">
        <v>204</v>
      </c>
      <c r="Z705" s="3">
        <v>0.19500000000000001</v>
      </c>
      <c r="AA705" s="3" t="s">
        <v>173</v>
      </c>
    </row>
    <row r="706" spans="1:28" ht="13.9" customHeight="1">
      <c r="A706" s="2" t="s">
        <v>1597</v>
      </c>
      <c r="B706" s="2" t="s">
        <v>1598</v>
      </c>
      <c r="C706" s="3" t="s">
        <v>228</v>
      </c>
      <c r="D706" s="3" t="s">
        <v>171</v>
      </c>
      <c r="E706" s="4" t="s">
        <v>178</v>
      </c>
      <c r="F706" s="4" t="s">
        <v>178</v>
      </c>
      <c r="G706" s="3" t="s">
        <v>173</v>
      </c>
      <c r="H706" s="17" t="str">
        <f t="shared" si="41"/>
        <v>NITI</v>
      </c>
      <c r="I706" s="2"/>
      <c r="J706" s="3" t="s">
        <v>173</v>
      </c>
      <c r="K706" s="21" t="str">
        <f t="shared" si="42"/>
        <v>NITI, NV</v>
      </c>
      <c r="L706" s="3" t="s">
        <v>173</v>
      </c>
      <c r="M706" s="20" t="str">
        <f t="shared" si="43"/>
        <v>NITI, NV</v>
      </c>
      <c r="N706" s="8" t="str">
        <f t="shared" si="40"/>
        <v>NITI, NV</v>
      </c>
      <c r="O706" s="2"/>
      <c r="P706" s="3" t="s">
        <v>173</v>
      </c>
      <c r="Q706" s="3" t="s">
        <v>173</v>
      </c>
      <c r="R706" s="3">
        <v>12.5</v>
      </c>
      <c r="S706" s="3" t="s">
        <v>173</v>
      </c>
      <c r="T706" s="2"/>
      <c r="U706" s="3" t="s">
        <v>173</v>
      </c>
      <c r="V706" s="2"/>
      <c r="W706" s="3" t="s">
        <v>173</v>
      </c>
      <c r="X706" s="2"/>
      <c r="Y706" s="3" t="s">
        <v>171</v>
      </c>
      <c r="Z706" s="3" t="s">
        <v>173</v>
      </c>
      <c r="AA706" s="3" t="s">
        <v>173</v>
      </c>
    </row>
    <row r="707" spans="1:28" ht="13.9" customHeight="1">
      <c r="A707" s="2" t="s">
        <v>1599</v>
      </c>
      <c r="B707" s="2" t="s">
        <v>1600</v>
      </c>
      <c r="C707" s="3" t="s">
        <v>171</v>
      </c>
      <c r="D707" s="3" t="s">
        <v>170</v>
      </c>
      <c r="E707" s="4" t="s">
        <v>178</v>
      </c>
      <c r="F707" s="4" t="s">
        <v>178</v>
      </c>
      <c r="G707" s="3">
        <v>87.6</v>
      </c>
      <c r="H707" s="17">
        <f t="shared" si="41"/>
        <v>88</v>
      </c>
      <c r="I707" s="2"/>
      <c r="J707" s="3" t="s">
        <v>173</v>
      </c>
      <c r="K707" s="21" t="str">
        <f t="shared" si="42"/>
        <v>NV</v>
      </c>
      <c r="L707" s="3" t="s">
        <v>173</v>
      </c>
      <c r="M707" s="20" t="str">
        <f t="shared" si="43"/>
        <v>NV</v>
      </c>
      <c r="N707" s="8" t="str">
        <f t="shared" si="40"/>
        <v>NV</v>
      </c>
      <c r="O707" s="2"/>
      <c r="P707" s="3">
        <v>6.0300000000000002E-4</v>
      </c>
      <c r="Q707" s="3" t="s">
        <v>173</v>
      </c>
      <c r="R707" s="3">
        <v>12.5</v>
      </c>
      <c r="S707" s="3" t="s">
        <v>173</v>
      </c>
      <c r="T707" s="2"/>
      <c r="U707" s="3" t="s">
        <v>173</v>
      </c>
      <c r="V707" s="2"/>
      <c r="W707" s="3">
        <v>0.02</v>
      </c>
      <c r="X707" s="3" t="s">
        <v>199</v>
      </c>
      <c r="Y707" s="3" t="s">
        <v>171</v>
      </c>
      <c r="Z707" s="3" t="s">
        <v>173</v>
      </c>
      <c r="AA707" s="3">
        <v>87.6</v>
      </c>
    </row>
    <row r="708" spans="1:28" ht="13.9" customHeight="1">
      <c r="A708" s="2" t="s">
        <v>1601</v>
      </c>
      <c r="B708" s="2" t="s">
        <v>1602</v>
      </c>
      <c r="C708" s="3" t="s">
        <v>228</v>
      </c>
      <c r="D708" s="3" t="s">
        <v>170</v>
      </c>
      <c r="E708" s="4" t="s">
        <v>178</v>
      </c>
      <c r="F708" s="4" t="s">
        <v>178</v>
      </c>
      <c r="G708" s="3">
        <v>87.6</v>
      </c>
      <c r="H708" s="17">
        <f t="shared" si="41"/>
        <v>88</v>
      </c>
      <c r="I708" s="2"/>
      <c r="J708" s="3" t="s">
        <v>173</v>
      </c>
      <c r="K708" s="21" t="str">
        <f t="shared" si="42"/>
        <v>NV</v>
      </c>
      <c r="L708" s="3" t="s">
        <v>173</v>
      </c>
      <c r="M708" s="20" t="str">
        <f t="shared" si="43"/>
        <v>NV</v>
      </c>
      <c r="N708" s="8" t="str">
        <f t="shared" si="40"/>
        <v>NV</v>
      </c>
      <c r="O708" s="2"/>
      <c r="P708" s="3" t="s">
        <v>173</v>
      </c>
      <c r="Q708" s="3" t="s">
        <v>173</v>
      </c>
      <c r="R708" s="3">
        <v>12.5</v>
      </c>
      <c r="S708" s="3" t="s">
        <v>173</v>
      </c>
      <c r="T708" s="2"/>
      <c r="U708" s="3" t="s">
        <v>173</v>
      </c>
      <c r="V708" s="2"/>
      <c r="W708" s="3">
        <v>0.02</v>
      </c>
      <c r="X708" s="3" t="s">
        <v>199</v>
      </c>
      <c r="Y708" s="3" t="s">
        <v>171</v>
      </c>
      <c r="Z708" s="3" t="s">
        <v>173</v>
      </c>
      <c r="AA708" s="3">
        <v>87.6</v>
      </c>
    </row>
    <row r="709" spans="1:28" ht="13.9" customHeight="1">
      <c r="A709" s="2" t="s">
        <v>1603</v>
      </c>
      <c r="B709" s="2" t="s">
        <v>1604</v>
      </c>
      <c r="C709" s="3" t="s">
        <v>171</v>
      </c>
      <c r="D709" s="3" t="s">
        <v>171</v>
      </c>
      <c r="E709" s="4" t="s">
        <v>178</v>
      </c>
      <c r="F709" s="4" t="s">
        <v>178</v>
      </c>
      <c r="G709" s="3" t="s">
        <v>173</v>
      </c>
      <c r="H709" s="17" t="str">
        <f t="shared" si="41"/>
        <v>NITI</v>
      </c>
      <c r="I709" s="2"/>
      <c r="J709" s="3" t="s">
        <v>173</v>
      </c>
      <c r="K709" s="21" t="str">
        <f t="shared" si="42"/>
        <v>NITI, NV</v>
      </c>
      <c r="L709" s="3" t="s">
        <v>173</v>
      </c>
      <c r="M709" s="20" t="str">
        <f t="shared" si="43"/>
        <v>NITI, NV</v>
      </c>
      <c r="N709" s="8" t="str">
        <f t="shared" ref="N709:N772" si="44">IF(ISNUMBER(M709)=TRUE, M709/H709, M709)</f>
        <v>NITI, NV</v>
      </c>
      <c r="O709" s="2"/>
      <c r="P709" s="3">
        <v>2.82</v>
      </c>
      <c r="Q709" s="3">
        <v>2.2100000000000002E-2</v>
      </c>
      <c r="R709" s="3">
        <v>12.5</v>
      </c>
      <c r="S709" s="3" t="s">
        <v>173</v>
      </c>
      <c r="T709" s="2"/>
      <c r="U709" s="3" t="s">
        <v>173</v>
      </c>
      <c r="V709" s="2"/>
      <c r="W709" s="3" t="s">
        <v>173</v>
      </c>
      <c r="X709" s="2"/>
      <c r="Y709" s="3" t="s">
        <v>171</v>
      </c>
      <c r="Z709" s="3" t="s">
        <v>173</v>
      </c>
      <c r="AA709" s="3" t="s">
        <v>173</v>
      </c>
    </row>
    <row r="710" spans="1:28" ht="13.9" customHeight="1">
      <c r="A710" s="2" t="s">
        <v>1605</v>
      </c>
      <c r="B710" s="2" t="s">
        <v>1606</v>
      </c>
      <c r="C710" s="3" t="s">
        <v>228</v>
      </c>
      <c r="D710" s="3" t="s">
        <v>170</v>
      </c>
      <c r="E710" s="4" t="s">
        <v>178</v>
      </c>
      <c r="F710" s="4" t="s">
        <v>178</v>
      </c>
      <c r="G710" s="3">
        <v>13.1</v>
      </c>
      <c r="H710" s="17">
        <f t="shared" ref="H710:H773" si="45">IF(ISNUMBER(G710),ROUND(G710,2-(1+INT(LOG10(G710)))),"NITI")</f>
        <v>13</v>
      </c>
      <c r="I710" s="2"/>
      <c r="J710" s="3" t="s">
        <v>173</v>
      </c>
      <c r="K710" s="21" t="str">
        <f t="shared" ref="K710:K773" si="46">IF(ISNUMBER(J710),ROUND(J710,2-(1+INT(LOG10(J710)))),IF(AND(NOT($C710="Yes"),$D710="No"), "NITI, NV",IF(AND($C710="Yes",$D710="No"),"NITI","NV")))</f>
        <v>NV</v>
      </c>
      <c r="L710" s="3" t="s">
        <v>173</v>
      </c>
      <c r="M710" s="20" t="str">
        <f t="shared" ref="M710:M773" si="47">IF(ISNUMBER(L710),ROUND(L710,2-(1+INT(LOG10(L710)))),IF(AND(NOT($C710="Yes"),$D710="No"), "NITI, NV",IF(AND($C710="Yes",$D710="No"),"NITI","NV")))</f>
        <v>NV</v>
      </c>
      <c r="N710" s="8" t="str">
        <f t="shared" si="44"/>
        <v>NV</v>
      </c>
      <c r="O710" s="2"/>
      <c r="P710" s="3" t="s">
        <v>173</v>
      </c>
      <c r="Q710" s="3" t="s">
        <v>173</v>
      </c>
      <c r="R710" s="3">
        <v>12.5</v>
      </c>
      <c r="S710" s="3" t="s">
        <v>173</v>
      </c>
      <c r="T710" s="2"/>
      <c r="U710" s="3" t="s">
        <v>173</v>
      </c>
      <c r="V710" s="2"/>
      <c r="W710" s="3">
        <v>3.0000000000000001E-3</v>
      </c>
      <c r="X710" s="3" t="s">
        <v>199</v>
      </c>
      <c r="Y710" s="3" t="s">
        <v>171</v>
      </c>
      <c r="Z710" s="3" t="s">
        <v>173</v>
      </c>
      <c r="AA710" s="3">
        <v>13.1</v>
      </c>
    </row>
    <row r="711" spans="1:28" ht="13.9" customHeight="1">
      <c r="A711" s="2" t="s">
        <v>1607</v>
      </c>
      <c r="B711" s="2" t="s">
        <v>1608</v>
      </c>
      <c r="C711" s="3" t="s">
        <v>171</v>
      </c>
      <c r="D711" s="3" t="s">
        <v>171</v>
      </c>
      <c r="E711" s="4" t="s">
        <v>178</v>
      </c>
      <c r="F711" s="4" t="s">
        <v>178</v>
      </c>
      <c r="G711" s="3" t="s">
        <v>173</v>
      </c>
      <c r="H711" s="17" t="str">
        <f t="shared" si="45"/>
        <v>NITI</v>
      </c>
      <c r="I711" s="2"/>
      <c r="J711" s="3" t="s">
        <v>173</v>
      </c>
      <c r="K711" s="21" t="str">
        <f t="shared" si="46"/>
        <v>NITI, NV</v>
      </c>
      <c r="L711" s="3" t="s">
        <v>173</v>
      </c>
      <c r="M711" s="20" t="str">
        <f t="shared" si="47"/>
        <v>NITI, NV</v>
      </c>
      <c r="N711" s="8" t="str">
        <f t="shared" si="44"/>
        <v>NITI, NV</v>
      </c>
      <c r="O711" s="2"/>
      <c r="P711" s="3">
        <v>0</v>
      </c>
      <c r="Q711" s="3" t="s">
        <v>173</v>
      </c>
      <c r="R711" s="3">
        <v>12.5</v>
      </c>
      <c r="S711" s="3" t="s">
        <v>173</v>
      </c>
      <c r="T711" s="2"/>
      <c r="U711" s="3" t="s">
        <v>173</v>
      </c>
      <c r="V711" s="2"/>
      <c r="W711" s="3" t="s">
        <v>173</v>
      </c>
      <c r="X711" s="2"/>
      <c r="Y711" s="3" t="s">
        <v>171</v>
      </c>
      <c r="Z711" s="3" t="s">
        <v>173</v>
      </c>
      <c r="AA711" s="3" t="s">
        <v>173</v>
      </c>
    </row>
    <row r="712" spans="1:28" ht="13.9" customHeight="1">
      <c r="A712" s="2" t="s">
        <v>1609</v>
      </c>
      <c r="B712" s="2" t="s">
        <v>1610</v>
      </c>
      <c r="C712" s="3" t="s">
        <v>228</v>
      </c>
      <c r="D712" s="3" t="s">
        <v>171</v>
      </c>
      <c r="E712" s="4" t="s">
        <v>178</v>
      </c>
      <c r="F712" s="4" t="s">
        <v>178</v>
      </c>
      <c r="G712" s="3" t="s">
        <v>173</v>
      </c>
      <c r="H712" s="17" t="str">
        <f t="shared" si="45"/>
        <v>NITI</v>
      </c>
      <c r="I712" s="2"/>
      <c r="J712" s="3" t="s">
        <v>173</v>
      </c>
      <c r="K712" s="21" t="str">
        <f t="shared" si="46"/>
        <v>NITI, NV</v>
      </c>
      <c r="L712" s="3" t="s">
        <v>173</v>
      </c>
      <c r="M712" s="20" t="str">
        <f t="shared" si="47"/>
        <v>NITI, NV</v>
      </c>
      <c r="N712" s="8" t="str">
        <f t="shared" si="44"/>
        <v>NITI, NV</v>
      </c>
      <c r="O712" s="2"/>
      <c r="P712" s="3" t="s">
        <v>173</v>
      </c>
      <c r="Q712" s="3" t="s">
        <v>173</v>
      </c>
      <c r="R712" s="3">
        <v>12.5</v>
      </c>
      <c r="S712" s="3" t="s">
        <v>173</v>
      </c>
      <c r="T712" s="2"/>
      <c r="U712" s="3" t="s">
        <v>173</v>
      </c>
      <c r="V712" s="2"/>
      <c r="W712" s="3" t="s">
        <v>173</v>
      </c>
      <c r="X712" s="2"/>
      <c r="Y712" s="3" t="s">
        <v>171</v>
      </c>
      <c r="Z712" s="3" t="s">
        <v>173</v>
      </c>
      <c r="AA712" s="3" t="s">
        <v>173</v>
      </c>
    </row>
    <row r="713" spans="1:28" ht="13.9" customHeight="1">
      <c r="A713" s="2" t="s">
        <v>1611</v>
      </c>
      <c r="B713" s="2" t="s">
        <v>1612</v>
      </c>
      <c r="C713" s="3" t="s">
        <v>171</v>
      </c>
      <c r="D713" s="3" t="s">
        <v>171</v>
      </c>
      <c r="E713" s="4" t="s">
        <v>178</v>
      </c>
      <c r="F713" s="4" t="s">
        <v>178</v>
      </c>
      <c r="G713" s="3" t="s">
        <v>173</v>
      </c>
      <c r="H713" s="17" t="str">
        <f t="shared" si="45"/>
        <v>NITI</v>
      </c>
      <c r="I713" s="2"/>
      <c r="J713" s="3" t="s">
        <v>173</v>
      </c>
      <c r="K713" s="21" t="str">
        <f t="shared" si="46"/>
        <v>NITI, NV</v>
      </c>
      <c r="L713" s="3" t="s">
        <v>173</v>
      </c>
      <c r="M713" s="20" t="str">
        <f t="shared" si="47"/>
        <v>NITI, NV</v>
      </c>
      <c r="N713" s="8" t="str">
        <f t="shared" si="44"/>
        <v>NITI, NV</v>
      </c>
      <c r="O713" s="2"/>
      <c r="P713" s="3">
        <v>0.24</v>
      </c>
      <c r="Q713" s="3">
        <v>0.23899999999999999</v>
      </c>
      <c r="R713" s="3">
        <v>12.5</v>
      </c>
      <c r="S713" s="3" t="s">
        <v>173</v>
      </c>
      <c r="T713" s="2"/>
      <c r="U713" s="3" t="s">
        <v>173</v>
      </c>
      <c r="V713" s="2"/>
      <c r="W713" s="3" t="s">
        <v>173</v>
      </c>
      <c r="X713" s="2"/>
      <c r="Y713" s="3" t="s">
        <v>171</v>
      </c>
      <c r="Z713" s="3" t="s">
        <v>173</v>
      </c>
      <c r="AA713" s="3" t="s">
        <v>173</v>
      </c>
    </row>
    <row r="714" spans="1:28" ht="13.9" customHeight="1">
      <c r="A714" s="2" t="s">
        <v>1613</v>
      </c>
      <c r="B714" s="2" t="s">
        <v>1614</v>
      </c>
      <c r="C714" s="3" t="s">
        <v>171</v>
      </c>
      <c r="D714" s="3" t="s">
        <v>171</v>
      </c>
      <c r="E714" s="4" t="s">
        <v>178</v>
      </c>
      <c r="F714" s="4" t="s">
        <v>178</v>
      </c>
      <c r="G714" s="3" t="s">
        <v>173</v>
      </c>
      <c r="H714" s="17" t="str">
        <f t="shared" si="45"/>
        <v>NITI</v>
      </c>
      <c r="I714" s="2"/>
      <c r="J714" s="3" t="s">
        <v>173</v>
      </c>
      <c r="K714" s="21" t="str">
        <f t="shared" si="46"/>
        <v>NITI, NV</v>
      </c>
      <c r="L714" s="3" t="s">
        <v>173</v>
      </c>
      <c r="M714" s="20" t="str">
        <f t="shared" si="47"/>
        <v>NITI, NV</v>
      </c>
      <c r="N714" s="8" t="str">
        <f t="shared" si="44"/>
        <v>NITI, NV</v>
      </c>
      <c r="O714" s="2"/>
      <c r="P714" s="3">
        <v>0.20100000000000001</v>
      </c>
      <c r="Q714" s="3">
        <v>618</v>
      </c>
      <c r="R714" s="3">
        <v>12.5</v>
      </c>
      <c r="S714" s="3" t="s">
        <v>173</v>
      </c>
      <c r="T714" s="2"/>
      <c r="U714" s="3" t="s">
        <v>173</v>
      </c>
      <c r="V714" s="2"/>
      <c r="W714" s="3" t="s">
        <v>173</v>
      </c>
      <c r="X714" s="2"/>
      <c r="Y714" s="3" t="s">
        <v>171</v>
      </c>
      <c r="Z714" s="3" t="s">
        <v>173</v>
      </c>
      <c r="AA714" s="3" t="s">
        <v>173</v>
      </c>
    </row>
    <row r="715" spans="1:28" ht="13.9" customHeight="1">
      <c r="A715" s="2" t="s">
        <v>1615</v>
      </c>
      <c r="B715" s="2" t="s">
        <v>1616</v>
      </c>
      <c r="C715" s="3" t="s">
        <v>228</v>
      </c>
      <c r="D715" s="3" t="s">
        <v>171</v>
      </c>
      <c r="E715" s="4" t="s">
        <v>178</v>
      </c>
      <c r="F715" s="4" t="s">
        <v>178</v>
      </c>
      <c r="G715" s="3" t="s">
        <v>173</v>
      </c>
      <c r="H715" s="17" t="str">
        <f t="shared" si="45"/>
        <v>NITI</v>
      </c>
      <c r="I715" s="2"/>
      <c r="J715" s="3" t="s">
        <v>173</v>
      </c>
      <c r="K715" s="21" t="str">
        <f t="shared" si="46"/>
        <v>NITI, NV</v>
      </c>
      <c r="L715" s="3" t="s">
        <v>173</v>
      </c>
      <c r="M715" s="20" t="str">
        <f t="shared" si="47"/>
        <v>NITI, NV</v>
      </c>
      <c r="N715" s="8" t="str">
        <f t="shared" si="44"/>
        <v>NITI, NV</v>
      </c>
      <c r="O715" s="2"/>
      <c r="P715" s="3" t="s">
        <v>173</v>
      </c>
      <c r="Q715" s="3" t="s">
        <v>173</v>
      </c>
      <c r="R715" s="3">
        <v>12.5</v>
      </c>
      <c r="S715" s="3" t="s">
        <v>173</v>
      </c>
      <c r="T715" s="2"/>
      <c r="U715" s="3" t="s">
        <v>173</v>
      </c>
      <c r="V715" s="2"/>
      <c r="W715" s="3" t="s">
        <v>173</v>
      </c>
      <c r="X715" s="2"/>
      <c r="Y715" s="3" t="s">
        <v>171</v>
      </c>
      <c r="Z715" s="3" t="s">
        <v>173</v>
      </c>
      <c r="AA715" s="3" t="s">
        <v>173</v>
      </c>
    </row>
    <row r="716" spans="1:28" ht="13.9" customHeight="1">
      <c r="A716" s="2" t="s">
        <v>1617</v>
      </c>
      <c r="B716" s="2" t="s">
        <v>1618</v>
      </c>
      <c r="C716" s="3" t="s">
        <v>171</v>
      </c>
      <c r="D716" s="3" t="s">
        <v>170</v>
      </c>
      <c r="E716" s="4" t="s">
        <v>178</v>
      </c>
      <c r="F716" s="4" t="s">
        <v>178</v>
      </c>
      <c r="G716" s="3">
        <v>39.4</v>
      </c>
      <c r="H716" s="17">
        <f t="shared" si="45"/>
        <v>39</v>
      </c>
      <c r="I716" s="2"/>
      <c r="J716" s="3" t="s">
        <v>173</v>
      </c>
      <c r="K716" s="21" t="str">
        <f t="shared" si="46"/>
        <v>NV</v>
      </c>
      <c r="L716" s="3" t="s">
        <v>173</v>
      </c>
      <c r="M716" s="20" t="str">
        <f t="shared" si="47"/>
        <v>NV</v>
      </c>
      <c r="N716" s="8" t="str">
        <f t="shared" si="44"/>
        <v>NV</v>
      </c>
      <c r="O716" s="2"/>
      <c r="P716" s="3">
        <v>0</v>
      </c>
      <c r="Q716" s="3" t="s">
        <v>173</v>
      </c>
      <c r="R716" s="3">
        <v>12.5</v>
      </c>
      <c r="S716" s="3" t="s">
        <v>173</v>
      </c>
      <c r="T716" s="2"/>
      <c r="U716" s="3" t="s">
        <v>173</v>
      </c>
      <c r="V716" s="2"/>
      <c r="W716" s="3">
        <v>8.9999999999999993E-3</v>
      </c>
      <c r="X716" s="3" t="s">
        <v>199</v>
      </c>
      <c r="Y716" s="3" t="s">
        <v>171</v>
      </c>
      <c r="Z716" s="3" t="s">
        <v>173</v>
      </c>
      <c r="AA716" s="3">
        <v>39.4</v>
      </c>
    </row>
    <row r="717" spans="1:28" ht="13.9" customHeight="1">
      <c r="A717" s="2" t="s">
        <v>1619</v>
      </c>
      <c r="B717" s="2" t="s">
        <v>1620</v>
      </c>
      <c r="C717" s="3" t="s">
        <v>171</v>
      </c>
      <c r="D717" s="3" t="s">
        <v>171</v>
      </c>
      <c r="E717" s="4" t="s">
        <v>178</v>
      </c>
      <c r="F717" s="4" t="s">
        <v>178</v>
      </c>
      <c r="G717" s="3" t="s">
        <v>173</v>
      </c>
      <c r="H717" s="17" t="str">
        <f t="shared" si="45"/>
        <v>NITI</v>
      </c>
      <c r="I717" s="2"/>
      <c r="J717" s="3" t="s">
        <v>173</v>
      </c>
      <c r="K717" s="21" t="str">
        <f t="shared" si="46"/>
        <v>NITI, NV</v>
      </c>
      <c r="L717" s="3" t="s">
        <v>173</v>
      </c>
      <c r="M717" s="20" t="str">
        <f t="shared" si="47"/>
        <v>NITI, NV</v>
      </c>
      <c r="N717" s="8" t="str">
        <f t="shared" si="44"/>
        <v>NITI, NV</v>
      </c>
      <c r="O717" s="2"/>
      <c r="P717" s="3">
        <v>7.5500000000000003E-3</v>
      </c>
      <c r="Q717" s="3" t="s">
        <v>173</v>
      </c>
      <c r="R717" s="3">
        <v>12.5</v>
      </c>
      <c r="S717" s="3" t="s">
        <v>173</v>
      </c>
      <c r="T717" s="2"/>
      <c r="U717" s="3" t="s">
        <v>173</v>
      </c>
      <c r="V717" s="2"/>
      <c r="W717" s="3" t="s">
        <v>173</v>
      </c>
      <c r="X717" s="2"/>
      <c r="Y717" s="3" t="s">
        <v>171</v>
      </c>
      <c r="Z717" s="3" t="s">
        <v>173</v>
      </c>
      <c r="AA717" s="3" t="s">
        <v>173</v>
      </c>
    </row>
    <row r="718" spans="1:28" ht="13.9" customHeight="1">
      <c r="A718" s="2" t="s">
        <v>1621</v>
      </c>
      <c r="B718" s="2" t="s">
        <v>1622</v>
      </c>
      <c r="C718" s="3" t="s">
        <v>171</v>
      </c>
      <c r="D718" s="3" t="s">
        <v>170</v>
      </c>
      <c r="E718" s="4" t="s">
        <v>178</v>
      </c>
      <c r="F718" s="4" t="s">
        <v>178</v>
      </c>
      <c r="G718" s="3">
        <v>61.3</v>
      </c>
      <c r="H718" s="17">
        <f t="shared" si="45"/>
        <v>61</v>
      </c>
      <c r="I718" s="2"/>
      <c r="J718" s="3" t="s">
        <v>173</v>
      </c>
      <c r="K718" s="21" t="str">
        <f t="shared" si="46"/>
        <v>NV</v>
      </c>
      <c r="L718" s="3" t="s">
        <v>173</v>
      </c>
      <c r="M718" s="20" t="str">
        <f t="shared" si="47"/>
        <v>NV</v>
      </c>
      <c r="N718" s="8" t="str">
        <f t="shared" si="44"/>
        <v>NV</v>
      </c>
      <c r="O718" s="2"/>
      <c r="P718" s="3">
        <v>0</v>
      </c>
      <c r="Q718" s="3" t="s">
        <v>173</v>
      </c>
      <c r="R718" s="3">
        <v>12.5</v>
      </c>
      <c r="S718" s="3" t="s">
        <v>173</v>
      </c>
      <c r="T718" s="2"/>
      <c r="U718" s="3" t="s">
        <v>173</v>
      </c>
      <c r="V718" s="2"/>
      <c r="W718" s="3">
        <v>1.4E-2</v>
      </c>
      <c r="X718" s="3" t="s">
        <v>199</v>
      </c>
      <c r="Y718" s="3" t="s">
        <v>171</v>
      </c>
      <c r="Z718" s="3" t="s">
        <v>173</v>
      </c>
      <c r="AA718" s="3">
        <v>61.3</v>
      </c>
    </row>
    <row r="719" spans="1:28" ht="13.9" customHeight="1">
      <c r="A719" s="2" t="s">
        <v>1623</v>
      </c>
      <c r="B719" s="2" t="s">
        <v>1624</v>
      </c>
      <c r="C719" s="3" t="s">
        <v>171</v>
      </c>
      <c r="D719" s="3" t="s">
        <v>171</v>
      </c>
      <c r="E719" s="4" t="s">
        <v>178</v>
      </c>
      <c r="F719" s="4" t="s">
        <v>178</v>
      </c>
      <c r="G719" s="3" t="s">
        <v>173</v>
      </c>
      <c r="H719" s="17" t="str">
        <f t="shared" si="45"/>
        <v>NITI</v>
      </c>
      <c r="I719" s="2"/>
      <c r="J719" s="3" t="s">
        <v>173</v>
      </c>
      <c r="K719" s="21" t="str">
        <f t="shared" si="46"/>
        <v>NITI, NV</v>
      </c>
      <c r="L719" s="3" t="s">
        <v>173</v>
      </c>
      <c r="M719" s="20" t="str">
        <f t="shared" si="47"/>
        <v>NITI, NV</v>
      </c>
      <c r="N719" s="8" t="str">
        <f t="shared" si="44"/>
        <v>NITI, NV</v>
      </c>
      <c r="O719" s="2"/>
      <c r="P719" s="3">
        <v>3.52</v>
      </c>
      <c r="Q719" s="3">
        <v>49500000</v>
      </c>
      <c r="R719" s="3">
        <v>12.5</v>
      </c>
      <c r="S719" s="3" t="s">
        <v>173</v>
      </c>
      <c r="T719" s="2"/>
      <c r="U719" s="3" t="s">
        <v>173</v>
      </c>
      <c r="V719" s="2"/>
      <c r="W719" s="3" t="s">
        <v>173</v>
      </c>
      <c r="X719" s="2"/>
      <c r="Y719" s="3" t="s">
        <v>171</v>
      </c>
      <c r="Z719" s="3" t="s">
        <v>173</v>
      </c>
      <c r="AA719" s="3" t="s">
        <v>173</v>
      </c>
      <c r="AB719" s="261" t="s">
        <v>175</v>
      </c>
    </row>
    <row r="720" spans="1:28" ht="13.9" customHeight="1">
      <c r="A720" s="2" t="s">
        <v>1625</v>
      </c>
      <c r="B720" s="2" t="s">
        <v>1626</v>
      </c>
      <c r="C720" s="3" t="s">
        <v>228</v>
      </c>
      <c r="D720" s="3" t="s">
        <v>171</v>
      </c>
      <c r="E720" s="4" t="s">
        <v>178</v>
      </c>
      <c r="F720" s="4" t="s">
        <v>178</v>
      </c>
      <c r="G720" s="3" t="s">
        <v>173</v>
      </c>
      <c r="H720" s="17" t="str">
        <f t="shared" si="45"/>
        <v>NITI</v>
      </c>
      <c r="I720" s="2"/>
      <c r="J720" s="3" t="s">
        <v>173</v>
      </c>
      <c r="K720" s="21" t="str">
        <f t="shared" si="46"/>
        <v>NITI, NV</v>
      </c>
      <c r="L720" s="3" t="s">
        <v>173</v>
      </c>
      <c r="M720" s="20" t="str">
        <f t="shared" si="47"/>
        <v>NITI, NV</v>
      </c>
      <c r="N720" s="8" t="str">
        <f t="shared" si="44"/>
        <v>NITI, NV</v>
      </c>
      <c r="O720" s="2"/>
      <c r="P720" s="3" t="s">
        <v>173</v>
      </c>
      <c r="Q720" s="3" t="s">
        <v>173</v>
      </c>
      <c r="R720" s="3">
        <v>12.5</v>
      </c>
      <c r="S720" s="3" t="s">
        <v>173</v>
      </c>
      <c r="T720" s="2"/>
      <c r="U720" s="3" t="s">
        <v>173</v>
      </c>
      <c r="V720" s="2"/>
      <c r="W720" s="3" t="s">
        <v>173</v>
      </c>
      <c r="X720" s="2"/>
      <c r="Y720" s="3" t="s">
        <v>171</v>
      </c>
      <c r="Z720" s="3" t="s">
        <v>173</v>
      </c>
      <c r="AA720" s="3" t="s">
        <v>173</v>
      </c>
    </row>
    <row r="721" spans="1:27" ht="13.9" customHeight="1">
      <c r="A721" s="2" t="s">
        <v>1627</v>
      </c>
      <c r="B721" s="2" t="s">
        <v>1628</v>
      </c>
      <c r="C721" s="3" t="s">
        <v>228</v>
      </c>
      <c r="D721" s="3" t="s">
        <v>171</v>
      </c>
      <c r="E721" s="4" t="s">
        <v>178</v>
      </c>
      <c r="F721" s="4" t="s">
        <v>178</v>
      </c>
      <c r="G721" s="3" t="s">
        <v>173</v>
      </c>
      <c r="H721" s="17" t="str">
        <f t="shared" si="45"/>
        <v>NITI</v>
      </c>
      <c r="I721" s="2"/>
      <c r="J721" s="3" t="s">
        <v>173</v>
      </c>
      <c r="K721" s="21" t="str">
        <f t="shared" si="46"/>
        <v>NITI, NV</v>
      </c>
      <c r="L721" s="3" t="s">
        <v>173</v>
      </c>
      <c r="M721" s="20" t="str">
        <f t="shared" si="47"/>
        <v>NITI, NV</v>
      </c>
      <c r="N721" s="8" t="str">
        <f t="shared" si="44"/>
        <v>NITI, NV</v>
      </c>
      <c r="O721" s="2"/>
      <c r="P721" s="3" t="s">
        <v>173</v>
      </c>
      <c r="Q721" s="3" t="s">
        <v>173</v>
      </c>
      <c r="R721" s="3">
        <v>12.5</v>
      </c>
      <c r="S721" s="3" t="s">
        <v>173</v>
      </c>
      <c r="T721" s="2"/>
      <c r="U721" s="3" t="s">
        <v>173</v>
      </c>
      <c r="V721" s="2"/>
      <c r="W721" s="3" t="s">
        <v>173</v>
      </c>
      <c r="X721" s="2"/>
      <c r="Y721" s="3" t="s">
        <v>171</v>
      </c>
      <c r="Z721" s="3" t="s">
        <v>173</v>
      </c>
      <c r="AA721" s="3" t="s">
        <v>173</v>
      </c>
    </row>
    <row r="722" spans="1:27" ht="13.9" customHeight="1">
      <c r="A722" s="2" t="s">
        <v>1629</v>
      </c>
      <c r="B722" s="2" t="s">
        <v>1630</v>
      </c>
      <c r="C722" s="3" t="s">
        <v>228</v>
      </c>
      <c r="D722" s="3" t="s">
        <v>171</v>
      </c>
      <c r="E722" s="4" t="s">
        <v>178</v>
      </c>
      <c r="F722" s="4" t="s">
        <v>178</v>
      </c>
      <c r="G722" s="3" t="s">
        <v>173</v>
      </c>
      <c r="H722" s="17" t="str">
        <f t="shared" si="45"/>
        <v>NITI</v>
      </c>
      <c r="I722" s="2"/>
      <c r="J722" s="3" t="s">
        <v>173</v>
      </c>
      <c r="K722" s="21" t="str">
        <f t="shared" si="46"/>
        <v>NITI, NV</v>
      </c>
      <c r="L722" s="3" t="s">
        <v>173</v>
      </c>
      <c r="M722" s="20" t="str">
        <f t="shared" si="47"/>
        <v>NITI, NV</v>
      </c>
      <c r="N722" s="8" t="str">
        <f t="shared" si="44"/>
        <v>NITI, NV</v>
      </c>
      <c r="O722" s="2"/>
      <c r="P722" s="3" t="s">
        <v>173</v>
      </c>
      <c r="Q722" s="3" t="s">
        <v>173</v>
      </c>
      <c r="R722" s="3">
        <v>12.5</v>
      </c>
      <c r="S722" s="3" t="s">
        <v>173</v>
      </c>
      <c r="T722" s="2"/>
      <c r="U722" s="3" t="s">
        <v>173</v>
      </c>
      <c r="V722" s="2"/>
      <c r="W722" s="3" t="s">
        <v>173</v>
      </c>
      <c r="X722" s="2"/>
      <c r="Y722" s="3" t="s">
        <v>171</v>
      </c>
      <c r="Z722" s="3" t="s">
        <v>173</v>
      </c>
      <c r="AA722" s="3" t="s">
        <v>173</v>
      </c>
    </row>
    <row r="723" spans="1:27" ht="13.9" customHeight="1">
      <c r="A723" s="2" t="s">
        <v>1631</v>
      </c>
      <c r="B723" s="2" t="s">
        <v>1632</v>
      </c>
      <c r="C723" s="3" t="s">
        <v>228</v>
      </c>
      <c r="D723" s="3" t="s">
        <v>171</v>
      </c>
      <c r="E723" s="4" t="s">
        <v>178</v>
      </c>
      <c r="F723" s="4" t="s">
        <v>178</v>
      </c>
      <c r="G723" s="3" t="s">
        <v>173</v>
      </c>
      <c r="H723" s="17" t="str">
        <f t="shared" si="45"/>
        <v>NITI</v>
      </c>
      <c r="I723" s="2"/>
      <c r="J723" s="3" t="s">
        <v>173</v>
      </c>
      <c r="K723" s="21" t="str">
        <f t="shared" si="46"/>
        <v>NITI, NV</v>
      </c>
      <c r="L723" s="3" t="s">
        <v>173</v>
      </c>
      <c r="M723" s="20" t="str">
        <f t="shared" si="47"/>
        <v>NITI, NV</v>
      </c>
      <c r="N723" s="8" t="str">
        <f t="shared" si="44"/>
        <v>NITI, NV</v>
      </c>
      <c r="O723" s="2"/>
      <c r="P723" s="3" t="s">
        <v>173</v>
      </c>
      <c r="Q723" s="3" t="s">
        <v>173</v>
      </c>
      <c r="R723" s="3">
        <v>12.5</v>
      </c>
      <c r="S723" s="3" t="s">
        <v>173</v>
      </c>
      <c r="T723" s="2"/>
      <c r="U723" s="3" t="s">
        <v>173</v>
      </c>
      <c r="V723" s="2"/>
      <c r="W723" s="3" t="s">
        <v>173</v>
      </c>
      <c r="X723" s="2"/>
      <c r="Y723" s="3" t="s">
        <v>171</v>
      </c>
      <c r="Z723" s="3" t="s">
        <v>173</v>
      </c>
      <c r="AA723" s="3" t="s">
        <v>173</v>
      </c>
    </row>
    <row r="724" spans="1:27" ht="13.9" customHeight="1">
      <c r="A724" s="2" t="s">
        <v>1633</v>
      </c>
      <c r="B724" s="2" t="s">
        <v>1634</v>
      </c>
      <c r="C724" s="3" t="s">
        <v>228</v>
      </c>
      <c r="D724" s="3" t="s">
        <v>171</v>
      </c>
      <c r="E724" s="4" t="s">
        <v>178</v>
      </c>
      <c r="F724" s="4" t="s">
        <v>178</v>
      </c>
      <c r="G724" s="3" t="s">
        <v>173</v>
      </c>
      <c r="H724" s="17" t="str">
        <f t="shared" si="45"/>
        <v>NITI</v>
      </c>
      <c r="I724" s="2"/>
      <c r="J724" s="3" t="s">
        <v>173</v>
      </c>
      <c r="K724" s="21" t="str">
        <f t="shared" si="46"/>
        <v>NITI, NV</v>
      </c>
      <c r="L724" s="3" t="s">
        <v>173</v>
      </c>
      <c r="M724" s="20" t="str">
        <f t="shared" si="47"/>
        <v>NITI, NV</v>
      </c>
      <c r="N724" s="8" t="str">
        <f t="shared" si="44"/>
        <v>NITI, NV</v>
      </c>
      <c r="O724" s="2"/>
      <c r="P724" s="3" t="s">
        <v>173</v>
      </c>
      <c r="Q724" s="3" t="s">
        <v>173</v>
      </c>
      <c r="R724" s="3">
        <v>12.5</v>
      </c>
      <c r="S724" s="3" t="s">
        <v>173</v>
      </c>
      <c r="T724" s="2"/>
      <c r="U724" s="3" t="s">
        <v>173</v>
      </c>
      <c r="V724" s="2"/>
      <c r="W724" s="3" t="s">
        <v>173</v>
      </c>
      <c r="X724" s="2"/>
      <c r="Y724" s="3" t="s">
        <v>171</v>
      </c>
      <c r="Z724" s="3" t="s">
        <v>173</v>
      </c>
      <c r="AA724" s="3" t="s">
        <v>173</v>
      </c>
    </row>
    <row r="725" spans="1:27" ht="13.9" customHeight="1">
      <c r="A725" s="2" t="s">
        <v>1635</v>
      </c>
      <c r="B725" s="2" t="s">
        <v>1636</v>
      </c>
      <c r="C725" s="3" t="s">
        <v>228</v>
      </c>
      <c r="D725" s="3" t="s">
        <v>171</v>
      </c>
      <c r="E725" s="4" t="s">
        <v>178</v>
      </c>
      <c r="F725" s="4" t="s">
        <v>178</v>
      </c>
      <c r="G725" s="3" t="s">
        <v>173</v>
      </c>
      <c r="H725" s="17" t="str">
        <f t="shared" si="45"/>
        <v>NITI</v>
      </c>
      <c r="I725" s="2"/>
      <c r="J725" s="3" t="s">
        <v>173</v>
      </c>
      <c r="K725" s="21" t="str">
        <f t="shared" si="46"/>
        <v>NITI, NV</v>
      </c>
      <c r="L725" s="3" t="s">
        <v>173</v>
      </c>
      <c r="M725" s="20" t="str">
        <f t="shared" si="47"/>
        <v>NITI, NV</v>
      </c>
      <c r="N725" s="8" t="str">
        <f t="shared" si="44"/>
        <v>NITI, NV</v>
      </c>
      <c r="O725" s="2"/>
      <c r="P725" s="3" t="s">
        <v>173</v>
      </c>
      <c r="Q725" s="3" t="s">
        <v>173</v>
      </c>
      <c r="R725" s="3">
        <v>12.5</v>
      </c>
      <c r="S725" s="3" t="s">
        <v>173</v>
      </c>
      <c r="T725" s="2"/>
      <c r="U725" s="3" t="s">
        <v>173</v>
      </c>
      <c r="V725" s="2"/>
      <c r="W725" s="3" t="s">
        <v>173</v>
      </c>
      <c r="X725" s="2"/>
      <c r="Y725" s="3" t="s">
        <v>171</v>
      </c>
      <c r="Z725" s="3" t="s">
        <v>173</v>
      </c>
      <c r="AA725" s="3" t="s">
        <v>173</v>
      </c>
    </row>
    <row r="726" spans="1:27" ht="13.9" customHeight="1">
      <c r="A726" s="2" t="s">
        <v>1637</v>
      </c>
      <c r="B726" s="2" t="s">
        <v>1638</v>
      </c>
      <c r="C726" s="3" t="s">
        <v>170</v>
      </c>
      <c r="D726" s="3" t="s">
        <v>171</v>
      </c>
      <c r="E726" s="4" t="s">
        <v>172</v>
      </c>
      <c r="F726" s="4" t="s">
        <v>172</v>
      </c>
      <c r="G726" s="3" t="s">
        <v>173</v>
      </c>
      <c r="H726" s="17" t="str">
        <f t="shared" si="45"/>
        <v>NITI</v>
      </c>
      <c r="I726" s="2"/>
      <c r="J726" s="3" t="s">
        <v>173</v>
      </c>
      <c r="K726" s="21" t="str">
        <f t="shared" si="46"/>
        <v>NITI</v>
      </c>
      <c r="L726" s="3" t="s">
        <v>173</v>
      </c>
      <c r="M726" s="20" t="str">
        <f t="shared" si="47"/>
        <v>NITI</v>
      </c>
      <c r="N726" s="8" t="str">
        <f t="shared" si="44"/>
        <v>NITI</v>
      </c>
      <c r="O726" s="2"/>
      <c r="P726" s="3">
        <v>275000000</v>
      </c>
      <c r="Q726" s="3">
        <v>332000000</v>
      </c>
      <c r="R726" s="3">
        <v>12.5</v>
      </c>
      <c r="S726" s="3" t="s">
        <v>173</v>
      </c>
      <c r="T726" s="2"/>
      <c r="U726" s="3" t="s">
        <v>173</v>
      </c>
      <c r="V726" s="2"/>
      <c r="W726" s="3" t="s">
        <v>173</v>
      </c>
      <c r="X726" s="2"/>
      <c r="Y726" s="3" t="s">
        <v>171</v>
      </c>
      <c r="Z726" s="3" t="s">
        <v>173</v>
      </c>
      <c r="AA726" s="3" t="s">
        <v>173</v>
      </c>
    </row>
    <row r="727" spans="1:27" ht="13.9" customHeight="1">
      <c r="A727" s="2" t="s">
        <v>1639</v>
      </c>
      <c r="B727" s="2" t="s">
        <v>1640</v>
      </c>
      <c r="C727" s="3" t="s">
        <v>171</v>
      </c>
      <c r="D727" s="3" t="s">
        <v>171</v>
      </c>
      <c r="E727" s="4" t="s">
        <v>178</v>
      </c>
      <c r="F727" s="4" t="s">
        <v>178</v>
      </c>
      <c r="G727" s="3" t="s">
        <v>173</v>
      </c>
      <c r="H727" s="17" t="str">
        <f t="shared" si="45"/>
        <v>NITI</v>
      </c>
      <c r="I727" s="2"/>
      <c r="J727" s="3" t="s">
        <v>173</v>
      </c>
      <c r="K727" s="21" t="str">
        <f t="shared" si="46"/>
        <v>NITI, NV</v>
      </c>
      <c r="L727" s="3" t="s">
        <v>173</v>
      </c>
      <c r="M727" s="20" t="str">
        <f t="shared" si="47"/>
        <v>NITI, NV</v>
      </c>
      <c r="N727" s="8" t="str">
        <f t="shared" si="44"/>
        <v>NITI, NV</v>
      </c>
      <c r="O727" s="2"/>
      <c r="P727" s="3" t="s">
        <v>173</v>
      </c>
      <c r="Q727" s="3">
        <v>0.28399999999999997</v>
      </c>
      <c r="R727" s="3">
        <v>12.5</v>
      </c>
      <c r="S727" s="3" t="s">
        <v>173</v>
      </c>
      <c r="T727" s="2"/>
      <c r="U727" s="3" t="s">
        <v>173</v>
      </c>
      <c r="V727" s="2"/>
      <c r="W727" s="3" t="s">
        <v>173</v>
      </c>
      <c r="X727" s="2"/>
      <c r="Y727" s="3" t="s">
        <v>171</v>
      </c>
      <c r="Z727" s="3" t="s">
        <v>173</v>
      </c>
      <c r="AA727" s="3" t="s">
        <v>173</v>
      </c>
    </row>
    <row r="728" spans="1:27" ht="13.9" customHeight="1">
      <c r="A728" s="2" t="s">
        <v>1641</v>
      </c>
      <c r="B728" s="2" t="s">
        <v>1642</v>
      </c>
      <c r="C728" s="3" t="s">
        <v>228</v>
      </c>
      <c r="D728" s="3" t="s">
        <v>171</v>
      </c>
      <c r="E728" s="4" t="s">
        <v>178</v>
      </c>
      <c r="F728" s="4" t="s">
        <v>178</v>
      </c>
      <c r="G728" s="3" t="s">
        <v>173</v>
      </c>
      <c r="H728" s="17" t="str">
        <f t="shared" si="45"/>
        <v>NITI</v>
      </c>
      <c r="I728" s="2"/>
      <c r="J728" s="3" t="s">
        <v>173</v>
      </c>
      <c r="K728" s="21" t="str">
        <f t="shared" si="46"/>
        <v>NITI, NV</v>
      </c>
      <c r="L728" s="3" t="s">
        <v>173</v>
      </c>
      <c r="M728" s="20" t="str">
        <f t="shared" si="47"/>
        <v>NITI, NV</v>
      </c>
      <c r="N728" s="8" t="str">
        <f t="shared" si="44"/>
        <v>NITI, NV</v>
      </c>
      <c r="O728" s="2"/>
      <c r="P728" s="3" t="s">
        <v>173</v>
      </c>
      <c r="Q728" s="3" t="s">
        <v>173</v>
      </c>
      <c r="R728" s="3">
        <v>12.5</v>
      </c>
      <c r="S728" s="3" t="s">
        <v>173</v>
      </c>
      <c r="T728" s="2"/>
      <c r="U728" s="3" t="s">
        <v>173</v>
      </c>
      <c r="V728" s="2"/>
      <c r="W728" s="3" t="s">
        <v>173</v>
      </c>
      <c r="X728" s="2"/>
      <c r="Y728" s="3" t="s">
        <v>171</v>
      </c>
      <c r="Z728" s="3" t="s">
        <v>173</v>
      </c>
      <c r="AA728" s="3" t="s">
        <v>173</v>
      </c>
    </row>
    <row r="729" spans="1:27" ht="13.9" customHeight="1">
      <c r="A729" s="2" t="s">
        <v>1643</v>
      </c>
      <c r="B729" s="2" t="s">
        <v>1644</v>
      </c>
      <c r="C729" s="3" t="s">
        <v>228</v>
      </c>
      <c r="D729" s="3" t="s">
        <v>171</v>
      </c>
      <c r="E729" s="4" t="s">
        <v>178</v>
      </c>
      <c r="F729" s="4" t="s">
        <v>178</v>
      </c>
      <c r="G729" s="3" t="s">
        <v>173</v>
      </c>
      <c r="H729" s="17" t="str">
        <f t="shared" si="45"/>
        <v>NITI</v>
      </c>
      <c r="I729" s="2"/>
      <c r="J729" s="3" t="s">
        <v>173</v>
      </c>
      <c r="K729" s="21" t="str">
        <f t="shared" si="46"/>
        <v>NITI, NV</v>
      </c>
      <c r="L729" s="3" t="s">
        <v>173</v>
      </c>
      <c r="M729" s="20" t="str">
        <f t="shared" si="47"/>
        <v>NITI, NV</v>
      </c>
      <c r="N729" s="8" t="str">
        <f t="shared" si="44"/>
        <v>NITI, NV</v>
      </c>
      <c r="O729" s="2"/>
      <c r="P729" s="3" t="s">
        <v>173</v>
      </c>
      <c r="Q729" s="3" t="s">
        <v>173</v>
      </c>
      <c r="R729" s="3">
        <v>12.5</v>
      </c>
      <c r="S729" s="3" t="s">
        <v>173</v>
      </c>
      <c r="T729" s="2"/>
      <c r="U729" s="3" t="s">
        <v>173</v>
      </c>
      <c r="V729" s="2"/>
      <c r="W729" s="3" t="s">
        <v>173</v>
      </c>
      <c r="X729" s="2"/>
      <c r="Y729" s="3" t="s">
        <v>171</v>
      </c>
      <c r="Z729" s="3" t="s">
        <v>173</v>
      </c>
      <c r="AA729" s="3" t="s">
        <v>173</v>
      </c>
    </row>
    <row r="730" spans="1:27" ht="13.9" customHeight="1">
      <c r="A730" s="2" t="s">
        <v>1645</v>
      </c>
      <c r="B730" s="2" t="s">
        <v>232</v>
      </c>
      <c r="C730" s="3" t="s">
        <v>228</v>
      </c>
      <c r="D730" s="3" t="s">
        <v>171</v>
      </c>
      <c r="E730" s="4" t="s">
        <v>178</v>
      </c>
      <c r="F730" s="4" t="s">
        <v>178</v>
      </c>
      <c r="G730" s="3" t="s">
        <v>173</v>
      </c>
      <c r="H730" s="17" t="str">
        <f t="shared" si="45"/>
        <v>NITI</v>
      </c>
      <c r="I730" s="2"/>
      <c r="J730" s="3" t="s">
        <v>173</v>
      </c>
      <c r="K730" s="21" t="str">
        <f t="shared" si="46"/>
        <v>NITI, NV</v>
      </c>
      <c r="L730" s="3" t="s">
        <v>173</v>
      </c>
      <c r="M730" s="20" t="str">
        <f t="shared" si="47"/>
        <v>NITI, NV</v>
      </c>
      <c r="N730" s="8" t="str">
        <f t="shared" si="44"/>
        <v>NITI, NV</v>
      </c>
      <c r="O730" s="2"/>
      <c r="P730" s="3" t="s">
        <v>173</v>
      </c>
      <c r="Q730" s="3" t="s">
        <v>173</v>
      </c>
      <c r="R730" s="3">
        <v>12.5</v>
      </c>
      <c r="S730" s="3" t="s">
        <v>173</v>
      </c>
      <c r="T730" s="2"/>
      <c r="U730" s="3" t="s">
        <v>173</v>
      </c>
      <c r="V730" s="2"/>
      <c r="W730" s="3" t="s">
        <v>173</v>
      </c>
      <c r="X730" s="2"/>
      <c r="Y730" s="3" t="s">
        <v>171</v>
      </c>
      <c r="Z730" s="3" t="s">
        <v>173</v>
      </c>
      <c r="AA730" s="3" t="s">
        <v>173</v>
      </c>
    </row>
    <row r="731" spans="1:27" ht="13.9" customHeight="1">
      <c r="A731" s="2" t="s">
        <v>1646</v>
      </c>
      <c r="B731" s="2" t="s">
        <v>1647</v>
      </c>
      <c r="C731" s="3" t="s">
        <v>228</v>
      </c>
      <c r="D731" s="3" t="s">
        <v>171</v>
      </c>
      <c r="E731" s="4" t="s">
        <v>178</v>
      </c>
      <c r="F731" s="4" t="s">
        <v>178</v>
      </c>
      <c r="G731" s="3" t="s">
        <v>173</v>
      </c>
      <c r="H731" s="17" t="str">
        <f t="shared" si="45"/>
        <v>NITI</v>
      </c>
      <c r="I731" s="2"/>
      <c r="J731" s="3" t="s">
        <v>173</v>
      </c>
      <c r="K731" s="21" t="str">
        <f t="shared" si="46"/>
        <v>NITI, NV</v>
      </c>
      <c r="L731" s="3" t="s">
        <v>173</v>
      </c>
      <c r="M731" s="20" t="str">
        <f t="shared" si="47"/>
        <v>NITI, NV</v>
      </c>
      <c r="N731" s="8" t="str">
        <f t="shared" si="44"/>
        <v>NITI, NV</v>
      </c>
      <c r="O731" s="2"/>
      <c r="P731" s="3" t="s">
        <v>173</v>
      </c>
      <c r="Q731" s="3" t="s">
        <v>173</v>
      </c>
      <c r="R731" s="3">
        <v>12.5</v>
      </c>
      <c r="S731" s="3" t="s">
        <v>173</v>
      </c>
      <c r="T731" s="2"/>
      <c r="U731" s="3" t="s">
        <v>173</v>
      </c>
      <c r="V731" s="2"/>
      <c r="W731" s="3" t="s">
        <v>173</v>
      </c>
      <c r="X731" s="2"/>
      <c r="Y731" s="3" t="s">
        <v>171</v>
      </c>
      <c r="Z731" s="3" t="s">
        <v>173</v>
      </c>
      <c r="AA731" s="3" t="s">
        <v>173</v>
      </c>
    </row>
    <row r="732" spans="1:27" ht="13.9" customHeight="1">
      <c r="A732" s="2" t="s">
        <v>1648</v>
      </c>
      <c r="B732" s="2" t="s">
        <v>1649</v>
      </c>
      <c r="C732" s="3" t="s">
        <v>228</v>
      </c>
      <c r="D732" s="3" t="s">
        <v>171</v>
      </c>
      <c r="E732" s="4" t="s">
        <v>178</v>
      </c>
      <c r="F732" s="4" t="s">
        <v>178</v>
      </c>
      <c r="G732" s="3" t="s">
        <v>173</v>
      </c>
      <c r="H732" s="17" t="str">
        <f t="shared" si="45"/>
        <v>NITI</v>
      </c>
      <c r="I732" s="2"/>
      <c r="J732" s="3" t="s">
        <v>173</v>
      </c>
      <c r="K732" s="21" t="str">
        <f t="shared" si="46"/>
        <v>NITI, NV</v>
      </c>
      <c r="L732" s="3" t="s">
        <v>173</v>
      </c>
      <c r="M732" s="20" t="str">
        <f t="shared" si="47"/>
        <v>NITI, NV</v>
      </c>
      <c r="N732" s="8" t="str">
        <f t="shared" si="44"/>
        <v>NITI, NV</v>
      </c>
      <c r="O732" s="2"/>
      <c r="P732" s="3" t="s">
        <v>173</v>
      </c>
      <c r="Q732" s="3" t="s">
        <v>173</v>
      </c>
      <c r="R732" s="3">
        <v>12.5</v>
      </c>
      <c r="S732" s="3" t="s">
        <v>173</v>
      </c>
      <c r="T732" s="2"/>
      <c r="U732" s="3" t="s">
        <v>173</v>
      </c>
      <c r="V732" s="2"/>
      <c r="W732" s="3" t="s">
        <v>173</v>
      </c>
      <c r="X732" s="2"/>
      <c r="Y732" s="3" t="s">
        <v>171</v>
      </c>
      <c r="Z732" s="3" t="s">
        <v>173</v>
      </c>
      <c r="AA732" s="3" t="s">
        <v>173</v>
      </c>
    </row>
    <row r="733" spans="1:27" ht="13.9" customHeight="1">
      <c r="A733" s="2" t="s">
        <v>1650</v>
      </c>
      <c r="B733" s="2" t="s">
        <v>1651</v>
      </c>
      <c r="C733" s="3" t="s">
        <v>171</v>
      </c>
      <c r="D733" s="3" t="s">
        <v>171</v>
      </c>
      <c r="E733" s="4" t="s">
        <v>178</v>
      </c>
      <c r="F733" s="4" t="s">
        <v>178</v>
      </c>
      <c r="G733" s="3" t="s">
        <v>173</v>
      </c>
      <c r="H733" s="17" t="str">
        <f t="shared" si="45"/>
        <v>NITI</v>
      </c>
      <c r="I733" s="2"/>
      <c r="J733" s="3" t="s">
        <v>173</v>
      </c>
      <c r="K733" s="21" t="str">
        <f t="shared" si="46"/>
        <v>NITI, NV</v>
      </c>
      <c r="L733" s="3" t="s">
        <v>173</v>
      </c>
      <c r="M733" s="20" t="str">
        <f t="shared" si="47"/>
        <v>NITI, NV</v>
      </c>
      <c r="N733" s="8" t="str">
        <f t="shared" si="44"/>
        <v>NITI, NV</v>
      </c>
      <c r="O733" s="2"/>
      <c r="P733" s="3">
        <v>0.82699999999999996</v>
      </c>
      <c r="Q733" s="3">
        <v>0.82699999999999996</v>
      </c>
      <c r="R733" s="3">
        <v>12.5</v>
      </c>
      <c r="S733" s="3" t="s">
        <v>173</v>
      </c>
      <c r="T733" s="2"/>
      <c r="U733" s="3" t="s">
        <v>173</v>
      </c>
      <c r="V733" s="2"/>
      <c r="W733" s="3" t="s">
        <v>173</v>
      </c>
      <c r="X733" s="2"/>
      <c r="Y733" s="3" t="s">
        <v>171</v>
      </c>
      <c r="Z733" s="3" t="s">
        <v>173</v>
      </c>
      <c r="AA733" s="3" t="s">
        <v>173</v>
      </c>
    </row>
    <row r="734" spans="1:27" ht="13.9" customHeight="1">
      <c r="A734" s="2" t="s">
        <v>1652</v>
      </c>
      <c r="B734" s="2" t="s">
        <v>1653</v>
      </c>
      <c r="C734" s="3" t="s">
        <v>228</v>
      </c>
      <c r="D734" s="3" t="s">
        <v>171</v>
      </c>
      <c r="E734" s="4" t="s">
        <v>178</v>
      </c>
      <c r="F734" s="4" t="s">
        <v>178</v>
      </c>
      <c r="G734" s="3" t="s">
        <v>173</v>
      </c>
      <c r="H734" s="17" t="str">
        <f t="shared" si="45"/>
        <v>NITI</v>
      </c>
      <c r="I734" s="2"/>
      <c r="J734" s="3" t="s">
        <v>173</v>
      </c>
      <c r="K734" s="21" t="str">
        <f t="shared" si="46"/>
        <v>NITI, NV</v>
      </c>
      <c r="L734" s="3" t="s">
        <v>173</v>
      </c>
      <c r="M734" s="20" t="str">
        <f t="shared" si="47"/>
        <v>NITI, NV</v>
      </c>
      <c r="N734" s="8" t="str">
        <f t="shared" si="44"/>
        <v>NITI, NV</v>
      </c>
      <c r="O734" s="2"/>
      <c r="P734" s="3" t="s">
        <v>173</v>
      </c>
      <c r="Q734" s="3" t="s">
        <v>173</v>
      </c>
      <c r="R734" s="3">
        <v>12.5</v>
      </c>
      <c r="S734" s="3" t="s">
        <v>173</v>
      </c>
      <c r="T734" s="2"/>
      <c r="U734" s="3" t="s">
        <v>173</v>
      </c>
      <c r="V734" s="2"/>
      <c r="W734" s="3" t="s">
        <v>173</v>
      </c>
      <c r="X734" s="2"/>
      <c r="Y734" s="3" t="s">
        <v>171</v>
      </c>
      <c r="Z734" s="3" t="s">
        <v>173</v>
      </c>
      <c r="AA734" s="3" t="s">
        <v>173</v>
      </c>
    </row>
    <row r="735" spans="1:27" ht="13.9" customHeight="1">
      <c r="A735" s="2" t="s">
        <v>1654</v>
      </c>
      <c r="B735" s="2" t="s">
        <v>1655</v>
      </c>
      <c r="C735" s="3" t="s">
        <v>171</v>
      </c>
      <c r="D735" s="3" t="s">
        <v>171</v>
      </c>
      <c r="E735" s="4" t="s">
        <v>178</v>
      </c>
      <c r="F735" s="4" t="s">
        <v>178</v>
      </c>
      <c r="G735" s="3" t="s">
        <v>173</v>
      </c>
      <c r="H735" s="17" t="str">
        <f t="shared" si="45"/>
        <v>NITI</v>
      </c>
      <c r="I735" s="2"/>
      <c r="J735" s="3" t="s">
        <v>173</v>
      </c>
      <c r="K735" s="21" t="str">
        <f t="shared" si="46"/>
        <v>NITI, NV</v>
      </c>
      <c r="L735" s="3" t="s">
        <v>173</v>
      </c>
      <c r="M735" s="20" t="str">
        <f t="shared" si="47"/>
        <v>NITI, NV</v>
      </c>
      <c r="N735" s="8" t="str">
        <f t="shared" si="44"/>
        <v>NITI, NV</v>
      </c>
      <c r="O735" s="2"/>
      <c r="P735" s="3">
        <v>5.2699999999999997E-2</v>
      </c>
      <c r="Q735" s="3">
        <v>4.95E-4</v>
      </c>
      <c r="R735" s="3">
        <v>12.5</v>
      </c>
      <c r="S735" s="3" t="s">
        <v>173</v>
      </c>
      <c r="T735" s="2"/>
      <c r="U735" s="3" t="s">
        <v>173</v>
      </c>
      <c r="V735" s="2"/>
      <c r="W735" s="3" t="s">
        <v>173</v>
      </c>
      <c r="X735" s="2"/>
      <c r="Y735" s="3" t="s">
        <v>171</v>
      </c>
      <c r="Z735" s="3" t="s">
        <v>173</v>
      </c>
      <c r="AA735" s="3" t="s">
        <v>173</v>
      </c>
    </row>
    <row r="736" spans="1:27" ht="13.9" customHeight="1">
      <c r="A736" s="2" t="s">
        <v>1656</v>
      </c>
      <c r="B736" s="2" t="s">
        <v>1657</v>
      </c>
      <c r="C736" s="3" t="s">
        <v>170</v>
      </c>
      <c r="D736" s="3" t="s">
        <v>170</v>
      </c>
      <c r="E736" s="3" t="s">
        <v>170</v>
      </c>
      <c r="F736" s="3" t="s">
        <v>170</v>
      </c>
      <c r="G736" s="3">
        <v>4380</v>
      </c>
      <c r="H736" s="17">
        <f t="shared" si="45"/>
        <v>4400</v>
      </c>
      <c r="I736" s="3" t="s">
        <v>194</v>
      </c>
      <c r="J736" s="3">
        <v>146000</v>
      </c>
      <c r="K736" s="21">
        <f t="shared" si="46"/>
        <v>150000</v>
      </c>
      <c r="L736" s="3">
        <v>84400</v>
      </c>
      <c r="M736" s="20">
        <f t="shared" si="47"/>
        <v>84000</v>
      </c>
      <c r="N736" s="8">
        <f t="shared" si="44"/>
        <v>19.09090909090909</v>
      </c>
      <c r="O736" s="3" t="s">
        <v>510</v>
      </c>
      <c r="P736" s="3">
        <v>35800000</v>
      </c>
      <c r="Q736" s="3">
        <v>16100000</v>
      </c>
      <c r="R736" s="3">
        <v>12.5</v>
      </c>
      <c r="S736" s="3">
        <v>0.9</v>
      </c>
      <c r="T736" s="3" t="s">
        <v>183</v>
      </c>
      <c r="U736" s="3" t="s">
        <v>173</v>
      </c>
      <c r="V736" s="2"/>
      <c r="W736" s="3">
        <v>1</v>
      </c>
      <c r="X736" s="3" t="s">
        <v>184</v>
      </c>
      <c r="Y736" s="3" t="s">
        <v>171</v>
      </c>
      <c r="Z736" s="3" t="s">
        <v>173</v>
      </c>
      <c r="AA736" s="3">
        <v>4380</v>
      </c>
    </row>
    <row r="737" spans="1:28" ht="13.9" customHeight="1">
      <c r="A737" s="2" t="s">
        <v>1658</v>
      </c>
      <c r="B737" s="2" t="s">
        <v>1659</v>
      </c>
      <c r="C737" s="3" t="s">
        <v>228</v>
      </c>
      <c r="D737" s="3" t="s">
        <v>171</v>
      </c>
      <c r="E737" s="4" t="s">
        <v>178</v>
      </c>
      <c r="F737" s="4" t="s">
        <v>178</v>
      </c>
      <c r="G737" s="3" t="s">
        <v>173</v>
      </c>
      <c r="H737" s="17" t="str">
        <f t="shared" si="45"/>
        <v>NITI</v>
      </c>
      <c r="I737" s="2"/>
      <c r="J737" s="3" t="s">
        <v>173</v>
      </c>
      <c r="K737" s="21" t="str">
        <f t="shared" si="46"/>
        <v>NITI, NV</v>
      </c>
      <c r="L737" s="3" t="s">
        <v>173</v>
      </c>
      <c r="M737" s="20" t="str">
        <f t="shared" si="47"/>
        <v>NITI, NV</v>
      </c>
      <c r="N737" s="8" t="str">
        <f t="shared" si="44"/>
        <v>NITI, NV</v>
      </c>
      <c r="O737" s="2"/>
      <c r="P737" s="3" t="s">
        <v>173</v>
      </c>
      <c r="Q737" s="3" t="s">
        <v>173</v>
      </c>
      <c r="R737" s="3">
        <v>12.5</v>
      </c>
      <c r="S737" s="3" t="s">
        <v>173</v>
      </c>
      <c r="T737" s="2"/>
      <c r="U737" s="3" t="s">
        <v>173</v>
      </c>
      <c r="V737" s="2"/>
      <c r="W737" s="3" t="s">
        <v>173</v>
      </c>
      <c r="X737" s="2"/>
      <c r="Y737" s="3" t="s">
        <v>171</v>
      </c>
      <c r="Z737" s="3" t="s">
        <v>173</v>
      </c>
      <c r="AA737" s="3" t="s">
        <v>173</v>
      </c>
    </row>
    <row r="738" spans="1:28" ht="13.9" customHeight="1">
      <c r="A738" s="2" t="s">
        <v>1660</v>
      </c>
      <c r="B738" s="2" t="s">
        <v>1661</v>
      </c>
      <c r="C738" s="3" t="s">
        <v>171</v>
      </c>
      <c r="D738" s="3" t="s">
        <v>171</v>
      </c>
      <c r="E738" s="4" t="s">
        <v>178</v>
      </c>
      <c r="F738" s="4" t="s">
        <v>178</v>
      </c>
      <c r="G738" s="3" t="s">
        <v>173</v>
      </c>
      <c r="H738" s="17" t="str">
        <f t="shared" si="45"/>
        <v>NITI</v>
      </c>
      <c r="I738" s="2"/>
      <c r="J738" s="3" t="s">
        <v>173</v>
      </c>
      <c r="K738" s="21" t="str">
        <f t="shared" si="46"/>
        <v>NITI, NV</v>
      </c>
      <c r="L738" s="3" t="s">
        <v>173</v>
      </c>
      <c r="M738" s="20" t="str">
        <f t="shared" si="47"/>
        <v>NITI, NV</v>
      </c>
      <c r="N738" s="8" t="str">
        <f t="shared" si="44"/>
        <v>NITI, NV</v>
      </c>
      <c r="O738" s="2"/>
      <c r="P738" s="3">
        <v>1.29</v>
      </c>
      <c r="Q738" s="3" t="s">
        <v>173</v>
      </c>
      <c r="R738" s="3">
        <v>12.5</v>
      </c>
      <c r="S738" s="3" t="s">
        <v>173</v>
      </c>
      <c r="T738" s="2"/>
      <c r="U738" s="3" t="s">
        <v>173</v>
      </c>
      <c r="V738" s="2"/>
      <c r="W738" s="3" t="s">
        <v>173</v>
      </c>
      <c r="X738" s="2"/>
      <c r="Y738" s="3" t="s">
        <v>171</v>
      </c>
      <c r="Z738" s="3" t="s">
        <v>173</v>
      </c>
      <c r="AA738" s="3" t="s">
        <v>173</v>
      </c>
    </row>
    <row r="739" spans="1:28" ht="13.9" customHeight="1">
      <c r="A739" s="2" t="s">
        <v>1662</v>
      </c>
      <c r="B739" s="2" t="s">
        <v>1663</v>
      </c>
      <c r="C739" s="3" t="s">
        <v>171</v>
      </c>
      <c r="D739" s="3" t="s">
        <v>170</v>
      </c>
      <c r="E739" s="4" t="s">
        <v>178</v>
      </c>
      <c r="F739" s="4" t="s">
        <v>178</v>
      </c>
      <c r="G739" s="3">
        <v>8.76</v>
      </c>
      <c r="H739" s="17">
        <f t="shared" si="45"/>
        <v>8.8000000000000007</v>
      </c>
      <c r="I739" s="2"/>
      <c r="J739" s="3" t="s">
        <v>173</v>
      </c>
      <c r="K739" s="21" t="str">
        <f t="shared" si="46"/>
        <v>NV</v>
      </c>
      <c r="L739" s="3" t="s">
        <v>173</v>
      </c>
      <c r="M739" s="20" t="str">
        <f t="shared" si="47"/>
        <v>NV</v>
      </c>
      <c r="N739" s="8" t="str">
        <f t="shared" si="44"/>
        <v>NV</v>
      </c>
      <c r="O739" s="2"/>
      <c r="P739" s="3">
        <v>26400</v>
      </c>
      <c r="Q739" s="3">
        <v>61600000</v>
      </c>
      <c r="R739" s="3">
        <v>12.5</v>
      </c>
      <c r="S739" s="3" t="s">
        <v>173</v>
      </c>
      <c r="T739" s="2"/>
      <c r="U739" s="3" t="s">
        <v>173</v>
      </c>
      <c r="V739" s="2"/>
      <c r="W739" s="3">
        <v>2E-3</v>
      </c>
      <c r="X739" s="3" t="s">
        <v>191</v>
      </c>
      <c r="Y739" s="3" t="s">
        <v>171</v>
      </c>
      <c r="Z739" s="3" t="s">
        <v>173</v>
      </c>
      <c r="AA739" s="3">
        <v>8.76</v>
      </c>
    </row>
    <row r="740" spans="1:28" ht="13.9" customHeight="1">
      <c r="A740" s="2" t="s">
        <v>1664</v>
      </c>
      <c r="B740" s="2" t="s">
        <v>1665</v>
      </c>
      <c r="C740" s="3" t="s">
        <v>171</v>
      </c>
      <c r="D740" s="3" t="s">
        <v>171</v>
      </c>
      <c r="E740" s="4" t="s">
        <v>178</v>
      </c>
      <c r="F740" s="4" t="s">
        <v>178</v>
      </c>
      <c r="G740" s="3" t="s">
        <v>173</v>
      </c>
      <c r="H740" s="17" t="str">
        <f t="shared" si="45"/>
        <v>NITI</v>
      </c>
      <c r="I740" s="2"/>
      <c r="J740" s="3" t="s">
        <v>173</v>
      </c>
      <c r="K740" s="21" t="str">
        <f t="shared" si="46"/>
        <v>NITI, NV</v>
      </c>
      <c r="L740" s="3" t="s">
        <v>173</v>
      </c>
      <c r="M740" s="20" t="str">
        <f t="shared" si="47"/>
        <v>NITI, NV</v>
      </c>
      <c r="N740" s="8" t="str">
        <f t="shared" si="44"/>
        <v>NITI, NV</v>
      </c>
      <c r="O740" s="2"/>
      <c r="P740" s="3">
        <v>12.5</v>
      </c>
      <c r="Q740" s="3">
        <v>13.4</v>
      </c>
      <c r="R740" s="3">
        <v>12.5</v>
      </c>
      <c r="S740" s="3" t="s">
        <v>173</v>
      </c>
      <c r="T740" s="2"/>
      <c r="U740" s="3" t="s">
        <v>173</v>
      </c>
      <c r="V740" s="2"/>
      <c r="W740" s="3" t="s">
        <v>173</v>
      </c>
      <c r="X740" s="2"/>
      <c r="Y740" s="3" t="s">
        <v>171</v>
      </c>
      <c r="Z740" s="3" t="s">
        <v>173</v>
      </c>
      <c r="AA740" s="3" t="s">
        <v>173</v>
      </c>
    </row>
    <row r="741" spans="1:28" ht="13.9" customHeight="1">
      <c r="A741" s="2" t="s">
        <v>1666</v>
      </c>
      <c r="B741" s="2" t="s">
        <v>1667</v>
      </c>
      <c r="C741" s="3" t="s">
        <v>170</v>
      </c>
      <c r="D741" s="3" t="s">
        <v>170</v>
      </c>
      <c r="E741" s="3" t="s">
        <v>170</v>
      </c>
      <c r="F741" s="2"/>
      <c r="G741" s="3">
        <v>4.38</v>
      </c>
      <c r="H741" s="17">
        <f t="shared" si="45"/>
        <v>4.4000000000000004</v>
      </c>
      <c r="I741" s="2"/>
      <c r="J741" s="3">
        <v>146</v>
      </c>
      <c r="K741" s="21">
        <f t="shared" si="46"/>
        <v>150</v>
      </c>
      <c r="L741" s="3" t="s">
        <v>173</v>
      </c>
      <c r="M741" s="20" t="str">
        <f t="shared" si="47"/>
        <v>NV</v>
      </c>
      <c r="N741" s="8" t="str">
        <f t="shared" si="44"/>
        <v>NV</v>
      </c>
      <c r="O741" s="2"/>
      <c r="P741" s="3">
        <v>1130000000</v>
      </c>
      <c r="Q741" s="3" t="s">
        <v>173</v>
      </c>
      <c r="R741" s="3">
        <v>12.5</v>
      </c>
      <c r="S741" s="3" t="s">
        <v>173</v>
      </c>
      <c r="T741" s="2"/>
      <c r="U741" s="3" t="s">
        <v>173</v>
      </c>
      <c r="V741" s="2"/>
      <c r="W741" s="3">
        <v>1E-3</v>
      </c>
      <c r="X741" s="3" t="s">
        <v>199</v>
      </c>
      <c r="Y741" s="3" t="s">
        <v>171</v>
      </c>
      <c r="Z741" s="3" t="s">
        <v>173</v>
      </c>
      <c r="AA741" s="3">
        <v>4.38</v>
      </c>
    </row>
    <row r="742" spans="1:28" ht="13.9" customHeight="1">
      <c r="A742" s="2" t="s">
        <v>1668</v>
      </c>
      <c r="B742" s="2" t="s">
        <v>1669</v>
      </c>
      <c r="C742" s="3" t="s">
        <v>171</v>
      </c>
      <c r="D742" s="3" t="s">
        <v>170</v>
      </c>
      <c r="E742" s="4" t="s">
        <v>178</v>
      </c>
      <c r="F742" s="4" t="s">
        <v>178</v>
      </c>
      <c r="G742" s="3">
        <v>4.38</v>
      </c>
      <c r="H742" s="17">
        <f t="shared" si="45"/>
        <v>4.4000000000000004</v>
      </c>
      <c r="I742" s="2"/>
      <c r="J742" s="3" t="s">
        <v>173</v>
      </c>
      <c r="K742" s="21" t="str">
        <f t="shared" si="46"/>
        <v>NV</v>
      </c>
      <c r="L742" s="3" t="s">
        <v>173</v>
      </c>
      <c r="M742" s="20" t="str">
        <f t="shared" si="47"/>
        <v>NV</v>
      </c>
      <c r="N742" s="8" t="str">
        <f t="shared" si="44"/>
        <v>NV</v>
      </c>
      <c r="O742" s="2"/>
      <c r="P742" s="3">
        <v>313</v>
      </c>
      <c r="Q742" s="3" t="s">
        <v>173</v>
      </c>
      <c r="R742" s="3">
        <v>12.5</v>
      </c>
      <c r="S742" s="3" t="s">
        <v>173</v>
      </c>
      <c r="T742" s="2"/>
      <c r="U742" s="3" t="s">
        <v>173</v>
      </c>
      <c r="V742" s="2"/>
      <c r="W742" s="3">
        <v>1E-3</v>
      </c>
      <c r="X742" s="3" t="s">
        <v>199</v>
      </c>
      <c r="Y742" s="3" t="s">
        <v>171</v>
      </c>
      <c r="Z742" s="3" t="s">
        <v>173</v>
      </c>
      <c r="AA742" s="3">
        <v>4.38</v>
      </c>
    </row>
    <row r="743" spans="1:28" ht="13.9" customHeight="1">
      <c r="A743" s="2" t="s">
        <v>1670</v>
      </c>
      <c r="B743" s="2" t="s">
        <v>1671</v>
      </c>
      <c r="C743" s="3" t="s">
        <v>171</v>
      </c>
      <c r="D743" s="3" t="s">
        <v>170</v>
      </c>
      <c r="E743" s="4" t="s">
        <v>178</v>
      </c>
      <c r="F743" s="4" t="s">
        <v>178</v>
      </c>
      <c r="G743" s="3">
        <v>1.73</v>
      </c>
      <c r="H743" s="17">
        <f t="shared" si="45"/>
        <v>1.7</v>
      </c>
      <c r="I743" s="2"/>
      <c r="J743" s="3" t="s">
        <v>173</v>
      </c>
      <c r="K743" s="21" t="str">
        <f t="shared" si="46"/>
        <v>NV</v>
      </c>
      <c r="L743" s="3" t="s">
        <v>173</v>
      </c>
      <c r="M743" s="20" t="str">
        <f t="shared" si="47"/>
        <v>NV</v>
      </c>
      <c r="N743" s="8" t="str">
        <f t="shared" si="44"/>
        <v>NV</v>
      </c>
      <c r="O743" s="2"/>
      <c r="P743" s="3">
        <v>3.93</v>
      </c>
      <c r="Q743" s="3">
        <v>4.58</v>
      </c>
      <c r="R743" s="3">
        <v>12.5</v>
      </c>
      <c r="S743" s="3" t="s">
        <v>173</v>
      </c>
      <c r="T743" s="2"/>
      <c r="U743" s="3">
        <v>7.0999999999999998E-6</v>
      </c>
      <c r="V743" s="3" t="s">
        <v>184</v>
      </c>
      <c r="W743" s="3" t="s">
        <v>173</v>
      </c>
      <c r="X743" s="2"/>
      <c r="Y743" s="3" t="s">
        <v>171</v>
      </c>
      <c r="Z743" s="3">
        <v>1.73</v>
      </c>
      <c r="AA743" s="3" t="s">
        <v>173</v>
      </c>
    </row>
    <row r="744" spans="1:28" ht="13.9" customHeight="1">
      <c r="A744" s="2" t="s">
        <v>1672</v>
      </c>
      <c r="B744" s="2" t="s">
        <v>1673</v>
      </c>
      <c r="C744" s="3" t="s">
        <v>170</v>
      </c>
      <c r="D744" s="3" t="s">
        <v>170</v>
      </c>
      <c r="E744" s="3" t="s">
        <v>170</v>
      </c>
      <c r="F744" s="3" t="s">
        <v>170</v>
      </c>
      <c r="G744" s="3">
        <v>3.2300000000000002E-7</v>
      </c>
      <c r="H744" s="17">
        <f t="shared" si="45"/>
        <v>3.2000000000000001E-7</v>
      </c>
      <c r="I744" s="3" t="s">
        <v>181</v>
      </c>
      <c r="J744" s="3">
        <v>1.08E-5</v>
      </c>
      <c r="K744" s="21">
        <f t="shared" si="46"/>
        <v>1.1E-5</v>
      </c>
      <c r="L744" s="3">
        <v>1.5799999999999999E-4</v>
      </c>
      <c r="M744" s="20">
        <f t="shared" si="47"/>
        <v>1.6000000000000001E-4</v>
      </c>
      <c r="N744" s="8">
        <f t="shared" si="44"/>
        <v>500.00000000000006</v>
      </c>
      <c r="O744" s="3" t="s">
        <v>651</v>
      </c>
      <c r="P744" s="3">
        <v>2.5999999999999999E-2</v>
      </c>
      <c r="Q744" s="3">
        <v>0.40899999999999997</v>
      </c>
      <c r="R744" s="3">
        <v>12.5</v>
      </c>
      <c r="S744" s="3" t="s">
        <v>173</v>
      </c>
      <c r="T744" s="2"/>
      <c r="U744" s="3">
        <v>38</v>
      </c>
      <c r="V744" s="3" t="s">
        <v>199</v>
      </c>
      <c r="W744" s="3">
        <v>4.0000000000000001E-8</v>
      </c>
      <c r="X744" s="3" t="s">
        <v>199</v>
      </c>
      <c r="Y744" s="3" t="s">
        <v>171</v>
      </c>
      <c r="Z744" s="3">
        <v>3.2300000000000002E-7</v>
      </c>
      <c r="AA744" s="3">
        <v>1.75E-4</v>
      </c>
      <c r="AB744" s="261" t="s">
        <v>1004</v>
      </c>
    </row>
    <row r="745" spans="1:28" ht="13.9" customHeight="1">
      <c r="A745" s="2" t="s">
        <v>1674</v>
      </c>
      <c r="B745" s="2" t="s">
        <v>1675</v>
      </c>
      <c r="C745" s="3" t="s">
        <v>170</v>
      </c>
      <c r="D745" s="3" t="s">
        <v>170</v>
      </c>
      <c r="E745" s="3" t="s">
        <v>170</v>
      </c>
      <c r="F745" s="3" t="s">
        <v>170</v>
      </c>
      <c r="G745" s="3">
        <v>3.23E-6</v>
      </c>
      <c r="H745" s="17">
        <f t="shared" si="45"/>
        <v>3.1999999999999999E-6</v>
      </c>
      <c r="I745" s="3" t="s">
        <v>181</v>
      </c>
      <c r="J745" s="3">
        <v>1.08E-4</v>
      </c>
      <c r="K745" s="21">
        <f t="shared" si="46"/>
        <v>1.1E-4</v>
      </c>
      <c r="L745" s="3">
        <v>4.7299999999999998E-3</v>
      </c>
      <c r="M745" s="20">
        <f t="shared" si="47"/>
        <v>4.7000000000000002E-3</v>
      </c>
      <c r="N745" s="8">
        <f t="shared" si="44"/>
        <v>1468.7500000000002</v>
      </c>
      <c r="O745" s="3" t="s">
        <v>182</v>
      </c>
      <c r="P745" s="3">
        <v>0.247</v>
      </c>
      <c r="Q745" s="3">
        <v>0.47199999999999998</v>
      </c>
      <c r="R745" s="3">
        <v>12.5</v>
      </c>
      <c r="S745" s="3" t="s">
        <v>173</v>
      </c>
      <c r="T745" s="2"/>
      <c r="U745" s="3">
        <v>3.8</v>
      </c>
      <c r="V745" s="3" t="s">
        <v>967</v>
      </c>
      <c r="W745" s="3">
        <v>3.9999999999999998E-7</v>
      </c>
      <c r="X745" s="3" t="s">
        <v>967</v>
      </c>
      <c r="Y745" s="3" t="s">
        <v>171</v>
      </c>
      <c r="Z745" s="3">
        <v>3.23E-6</v>
      </c>
      <c r="AA745" s="3">
        <v>1.75E-3</v>
      </c>
      <c r="AB745" s="261" t="s">
        <v>1004</v>
      </c>
    </row>
    <row r="746" spans="1:28" ht="13.9" customHeight="1">
      <c r="A746" s="2" t="s">
        <v>1676</v>
      </c>
      <c r="B746" s="2" t="s">
        <v>1677</v>
      </c>
      <c r="C746" s="3" t="s">
        <v>171</v>
      </c>
      <c r="D746" s="3" t="s">
        <v>171</v>
      </c>
      <c r="E746" s="4" t="s">
        <v>178</v>
      </c>
      <c r="F746" s="4" t="s">
        <v>178</v>
      </c>
      <c r="G746" s="3" t="s">
        <v>173</v>
      </c>
      <c r="H746" s="17" t="str">
        <f t="shared" si="45"/>
        <v>NITI</v>
      </c>
      <c r="I746" s="2"/>
      <c r="J746" s="3" t="s">
        <v>173</v>
      </c>
      <c r="K746" s="21" t="str">
        <f t="shared" si="46"/>
        <v>NITI, NV</v>
      </c>
      <c r="L746" s="3" t="s">
        <v>173</v>
      </c>
      <c r="M746" s="20" t="str">
        <f t="shared" si="47"/>
        <v>NITI, NV</v>
      </c>
      <c r="N746" s="8" t="str">
        <f t="shared" si="44"/>
        <v>NITI, NV</v>
      </c>
      <c r="O746" s="2"/>
      <c r="P746" s="3">
        <v>3.68</v>
      </c>
      <c r="Q746" s="3">
        <v>12.3</v>
      </c>
      <c r="R746" s="3">
        <v>12.5</v>
      </c>
      <c r="S746" s="3" t="s">
        <v>173</v>
      </c>
      <c r="T746" s="2"/>
      <c r="U746" s="3" t="s">
        <v>173</v>
      </c>
      <c r="V746" s="2"/>
      <c r="W746" s="3" t="s">
        <v>173</v>
      </c>
      <c r="X746" s="2"/>
      <c r="Y746" s="3" t="s">
        <v>171</v>
      </c>
      <c r="Z746" s="3" t="s">
        <v>173</v>
      </c>
      <c r="AA746" s="3" t="s">
        <v>173</v>
      </c>
    </row>
    <row r="747" spans="1:28" ht="13.9" customHeight="1">
      <c r="A747" s="2" t="s">
        <v>1678</v>
      </c>
      <c r="B747" s="2" t="s">
        <v>1679</v>
      </c>
      <c r="C747" s="3" t="s">
        <v>171</v>
      </c>
      <c r="D747" s="3" t="s">
        <v>171</v>
      </c>
      <c r="E747" s="4" t="s">
        <v>178</v>
      </c>
      <c r="F747" s="4" t="s">
        <v>178</v>
      </c>
      <c r="G747" s="3" t="s">
        <v>173</v>
      </c>
      <c r="H747" s="17" t="str">
        <f t="shared" si="45"/>
        <v>NITI</v>
      </c>
      <c r="I747" s="2"/>
      <c r="J747" s="3" t="s">
        <v>173</v>
      </c>
      <c r="K747" s="21" t="str">
        <f t="shared" si="46"/>
        <v>NITI, NV</v>
      </c>
      <c r="L747" s="3" t="s">
        <v>173</v>
      </c>
      <c r="M747" s="20" t="str">
        <f t="shared" si="47"/>
        <v>NITI, NV</v>
      </c>
      <c r="N747" s="8" t="str">
        <f t="shared" si="44"/>
        <v>NITI, NV</v>
      </c>
      <c r="O747" s="2"/>
      <c r="P747" s="3">
        <v>1.98</v>
      </c>
      <c r="Q747" s="3">
        <v>2.1600000000000001E-2</v>
      </c>
      <c r="R747" s="3">
        <v>12.5</v>
      </c>
      <c r="S747" s="3" t="s">
        <v>173</v>
      </c>
      <c r="T747" s="2"/>
      <c r="U747" s="3" t="s">
        <v>173</v>
      </c>
      <c r="V747" s="2"/>
      <c r="W747" s="3" t="s">
        <v>173</v>
      </c>
      <c r="X747" s="2"/>
      <c r="Y747" s="3" t="s">
        <v>171</v>
      </c>
      <c r="Z747" s="3" t="s">
        <v>173</v>
      </c>
      <c r="AA747" s="3" t="s">
        <v>173</v>
      </c>
    </row>
    <row r="748" spans="1:28" ht="13.9" customHeight="1">
      <c r="A748" s="2" t="s">
        <v>1680</v>
      </c>
      <c r="B748" s="2" t="s">
        <v>1681</v>
      </c>
      <c r="C748" s="3" t="s">
        <v>171</v>
      </c>
      <c r="D748" s="3" t="s">
        <v>171</v>
      </c>
      <c r="E748" s="4" t="s">
        <v>178</v>
      </c>
      <c r="F748" s="4" t="s">
        <v>178</v>
      </c>
      <c r="G748" s="3" t="s">
        <v>173</v>
      </c>
      <c r="H748" s="17" t="str">
        <f t="shared" si="45"/>
        <v>NITI</v>
      </c>
      <c r="I748" s="2"/>
      <c r="J748" s="3" t="s">
        <v>173</v>
      </c>
      <c r="K748" s="21" t="str">
        <f t="shared" si="46"/>
        <v>NITI, NV</v>
      </c>
      <c r="L748" s="3" t="s">
        <v>173</v>
      </c>
      <c r="M748" s="20" t="str">
        <f t="shared" si="47"/>
        <v>NITI, NV</v>
      </c>
      <c r="N748" s="8" t="str">
        <f t="shared" si="44"/>
        <v>NITI, NV</v>
      </c>
      <c r="O748" s="2"/>
      <c r="P748" s="3">
        <v>5.48</v>
      </c>
      <c r="Q748" s="3">
        <v>3.48</v>
      </c>
      <c r="R748" s="3">
        <v>12.5</v>
      </c>
      <c r="S748" s="3" t="s">
        <v>173</v>
      </c>
      <c r="T748" s="2"/>
      <c r="U748" s="3" t="s">
        <v>173</v>
      </c>
      <c r="V748" s="2"/>
      <c r="W748" s="3" t="s">
        <v>173</v>
      </c>
      <c r="X748" s="2"/>
      <c r="Y748" s="3" t="s">
        <v>171</v>
      </c>
      <c r="Z748" s="3" t="s">
        <v>173</v>
      </c>
      <c r="AA748" s="3" t="s">
        <v>173</v>
      </c>
    </row>
    <row r="749" spans="1:28" ht="13.9" customHeight="1">
      <c r="A749" s="2" t="s">
        <v>1682</v>
      </c>
      <c r="B749" s="2" t="s">
        <v>1683</v>
      </c>
      <c r="C749" s="3" t="s">
        <v>170</v>
      </c>
      <c r="D749" s="3" t="s">
        <v>171</v>
      </c>
      <c r="E749" s="4" t="s">
        <v>172</v>
      </c>
      <c r="F749" s="4" t="s">
        <v>172</v>
      </c>
      <c r="G749" s="3" t="s">
        <v>173</v>
      </c>
      <c r="H749" s="17" t="str">
        <f t="shared" si="45"/>
        <v>NITI</v>
      </c>
      <c r="I749" s="2"/>
      <c r="J749" s="3" t="s">
        <v>173</v>
      </c>
      <c r="K749" s="21" t="str">
        <f t="shared" si="46"/>
        <v>NITI</v>
      </c>
      <c r="L749" s="3" t="s">
        <v>173</v>
      </c>
      <c r="M749" s="20" t="str">
        <f t="shared" si="47"/>
        <v>NITI</v>
      </c>
      <c r="N749" s="8" t="str">
        <f t="shared" si="44"/>
        <v>NITI</v>
      </c>
      <c r="O749" s="2"/>
      <c r="P749" s="3">
        <v>4960</v>
      </c>
      <c r="Q749" s="3">
        <v>4970</v>
      </c>
      <c r="R749" s="3">
        <v>12.5</v>
      </c>
      <c r="S749" s="3" t="s">
        <v>173</v>
      </c>
      <c r="T749" s="2"/>
      <c r="U749" s="3" t="s">
        <v>173</v>
      </c>
      <c r="V749" s="2"/>
      <c r="W749" s="3" t="s">
        <v>173</v>
      </c>
      <c r="X749" s="2"/>
      <c r="Y749" s="3" t="s">
        <v>171</v>
      </c>
      <c r="Z749" s="3" t="s">
        <v>173</v>
      </c>
      <c r="AA749" s="3" t="s">
        <v>173</v>
      </c>
    </row>
    <row r="750" spans="1:28" ht="13.9" customHeight="1">
      <c r="A750" s="2" t="s">
        <v>1684</v>
      </c>
      <c r="B750" s="2" t="s">
        <v>1685</v>
      </c>
      <c r="C750" s="3" t="s">
        <v>171</v>
      </c>
      <c r="D750" s="3" t="s">
        <v>171</v>
      </c>
      <c r="E750" s="4" t="s">
        <v>178</v>
      </c>
      <c r="F750" s="4" t="s">
        <v>178</v>
      </c>
      <c r="G750" s="3" t="s">
        <v>173</v>
      </c>
      <c r="H750" s="17" t="str">
        <f t="shared" si="45"/>
        <v>NITI</v>
      </c>
      <c r="I750" s="2"/>
      <c r="J750" s="3" t="s">
        <v>173</v>
      </c>
      <c r="K750" s="21" t="str">
        <f t="shared" si="46"/>
        <v>NITI, NV</v>
      </c>
      <c r="L750" s="3" t="s">
        <v>173</v>
      </c>
      <c r="M750" s="20" t="str">
        <f t="shared" si="47"/>
        <v>NITI, NV</v>
      </c>
      <c r="N750" s="8" t="str">
        <f t="shared" si="44"/>
        <v>NITI, NV</v>
      </c>
      <c r="O750" s="2"/>
      <c r="P750" s="3">
        <v>21.9</v>
      </c>
      <c r="Q750" s="3">
        <v>22</v>
      </c>
      <c r="R750" s="3">
        <v>12.5</v>
      </c>
      <c r="S750" s="3" t="s">
        <v>173</v>
      </c>
      <c r="T750" s="2"/>
      <c r="U750" s="3" t="s">
        <v>173</v>
      </c>
      <c r="V750" s="2"/>
      <c r="W750" s="3" t="s">
        <v>173</v>
      </c>
      <c r="X750" s="2"/>
      <c r="Y750" s="3" t="s">
        <v>171</v>
      </c>
      <c r="Z750" s="3" t="s">
        <v>173</v>
      </c>
      <c r="AA750" s="3" t="s">
        <v>173</v>
      </c>
    </row>
    <row r="751" spans="1:28" ht="13.9" customHeight="1">
      <c r="A751" s="2" t="s">
        <v>1686</v>
      </c>
      <c r="B751" s="2" t="s">
        <v>1687</v>
      </c>
      <c r="C751" s="3" t="s">
        <v>170</v>
      </c>
      <c r="D751" s="3" t="s">
        <v>170</v>
      </c>
      <c r="E751" s="3" t="s">
        <v>170</v>
      </c>
      <c r="F751" s="3" t="s">
        <v>170</v>
      </c>
      <c r="G751" s="3">
        <v>9.43</v>
      </c>
      <c r="H751" s="17">
        <f t="shared" si="45"/>
        <v>9.4</v>
      </c>
      <c r="I751" s="3" t="s">
        <v>181</v>
      </c>
      <c r="J751" s="3">
        <v>314</v>
      </c>
      <c r="K751" s="21">
        <f t="shared" si="46"/>
        <v>310</v>
      </c>
      <c r="L751" s="3">
        <v>268</v>
      </c>
      <c r="M751" s="20">
        <f t="shared" si="47"/>
        <v>270</v>
      </c>
      <c r="N751" s="8">
        <f t="shared" si="44"/>
        <v>28.723404255319149</v>
      </c>
      <c r="O751" s="3" t="s">
        <v>182</v>
      </c>
      <c r="P751" s="3">
        <v>294000000</v>
      </c>
      <c r="Q751" s="3">
        <v>294000000</v>
      </c>
      <c r="R751" s="3">
        <v>12.5</v>
      </c>
      <c r="S751" s="3" t="s">
        <v>173</v>
      </c>
      <c r="T751" s="2"/>
      <c r="U751" s="3">
        <v>1.3E-6</v>
      </c>
      <c r="V751" s="3" t="s">
        <v>199</v>
      </c>
      <c r="W751" s="3" t="s">
        <v>173</v>
      </c>
      <c r="X751" s="2"/>
      <c r="Y751" s="3" t="s">
        <v>171</v>
      </c>
      <c r="Z751" s="3">
        <v>9.43</v>
      </c>
      <c r="AA751" s="3" t="s">
        <v>173</v>
      </c>
    </row>
    <row r="752" spans="1:28" ht="13.9" customHeight="1">
      <c r="A752" s="2" t="s">
        <v>1688</v>
      </c>
      <c r="B752" s="2" t="s">
        <v>1689</v>
      </c>
      <c r="C752" s="3" t="s">
        <v>171</v>
      </c>
      <c r="D752" s="3" t="s">
        <v>171</v>
      </c>
      <c r="E752" s="4" t="s">
        <v>178</v>
      </c>
      <c r="F752" s="4" t="s">
        <v>178</v>
      </c>
      <c r="G752" s="3" t="s">
        <v>173</v>
      </c>
      <c r="H752" s="17" t="str">
        <f t="shared" si="45"/>
        <v>NITI</v>
      </c>
      <c r="I752" s="2"/>
      <c r="J752" s="3" t="s">
        <v>173</v>
      </c>
      <c r="K752" s="21" t="str">
        <f t="shared" si="46"/>
        <v>NITI, NV</v>
      </c>
      <c r="L752" s="3" t="s">
        <v>173</v>
      </c>
      <c r="M752" s="20" t="str">
        <f t="shared" si="47"/>
        <v>NITI, NV</v>
      </c>
      <c r="N752" s="8" t="str">
        <f t="shared" si="44"/>
        <v>NITI, NV</v>
      </c>
      <c r="O752" s="2"/>
      <c r="P752" s="3">
        <v>1.83</v>
      </c>
      <c r="Q752" s="3">
        <v>0.17699999999999999</v>
      </c>
      <c r="R752" s="3">
        <v>12.5</v>
      </c>
      <c r="S752" s="3" t="s">
        <v>173</v>
      </c>
      <c r="T752" s="2"/>
      <c r="U752" s="3" t="s">
        <v>173</v>
      </c>
      <c r="V752" s="2"/>
      <c r="W752" s="3" t="s">
        <v>173</v>
      </c>
      <c r="X752" s="2"/>
      <c r="Y752" s="3" t="s">
        <v>171</v>
      </c>
      <c r="Z752" s="3" t="s">
        <v>173</v>
      </c>
      <c r="AA752" s="3" t="s">
        <v>173</v>
      </c>
    </row>
    <row r="753" spans="1:28" ht="13.9" customHeight="1">
      <c r="A753" s="2" t="s">
        <v>1690</v>
      </c>
      <c r="B753" s="2" t="s">
        <v>1691</v>
      </c>
      <c r="C753" s="3" t="s">
        <v>170</v>
      </c>
      <c r="D753" s="3" t="s">
        <v>171</v>
      </c>
      <c r="E753" s="4" t="s">
        <v>172</v>
      </c>
      <c r="F753" s="4" t="s">
        <v>172</v>
      </c>
      <c r="G753" s="3" t="s">
        <v>173</v>
      </c>
      <c r="H753" s="17" t="str">
        <f t="shared" si="45"/>
        <v>NITI</v>
      </c>
      <c r="I753" s="2"/>
      <c r="J753" s="3" t="s">
        <v>173</v>
      </c>
      <c r="K753" s="21" t="str">
        <f t="shared" si="46"/>
        <v>NITI</v>
      </c>
      <c r="L753" s="3" t="s">
        <v>173</v>
      </c>
      <c r="M753" s="20" t="str">
        <f t="shared" si="47"/>
        <v>NITI</v>
      </c>
      <c r="N753" s="8" t="str">
        <f t="shared" si="44"/>
        <v>NITI</v>
      </c>
      <c r="O753" s="2"/>
      <c r="P753" s="3">
        <v>62700</v>
      </c>
      <c r="Q753" s="3">
        <v>8570</v>
      </c>
      <c r="R753" s="3">
        <v>12.5</v>
      </c>
      <c r="S753" s="3" t="s">
        <v>173</v>
      </c>
      <c r="T753" s="2"/>
      <c r="U753" s="3" t="s">
        <v>173</v>
      </c>
      <c r="V753" s="2"/>
      <c r="W753" s="3" t="s">
        <v>173</v>
      </c>
      <c r="X753" s="2"/>
      <c r="Y753" s="3" t="s">
        <v>171</v>
      </c>
      <c r="Z753" s="3" t="s">
        <v>173</v>
      </c>
      <c r="AA753" s="3" t="s">
        <v>173</v>
      </c>
    </row>
    <row r="754" spans="1:28" ht="13.9" customHeight="1">
      <c r="A754" s="2" t="s">
        <v>1692</v>
      </c>
      <c r="B754" s="2" t="s">
        <v>1693</v>
      </c>
      <c r="C754" s="3" t="s">
        <v>171</v>
      </c>
      <c r="D754" s="3" t="s">
        <v>170</v>
      </c>
      <c r="E754" s="4" t="s">
        <v>178</v>
      </c>
      <c r="F754" s="4" t="s">
        <v>178</v>
      </c>
      <c r="G754" s="3">
        <v>3.2299999999999998E-3</v>
      </c>
      <c r="H754" s="17">
        <f t="shared" si="45"/>
        <v>3.2000000000000002E-3</v>
      </c>
      <c r="I754" s="2"/>
      <c r="J754" s="3" t="s">
        <v>173</v>
      </c>
      <c r="K754" s="21" t="str">
        <f t="shared" si="46"/>
        <v>NV</v>
      </c>
      <c r="L754" s="3" t="s">
        <v>173</v>
      </c>
      <c r="M754" s="20" t="str">
        <f t="shared" si="47"/>
        <v>NV</v>
      </c>
      <c r="N754" s="8" t="str">
        <f t="shared" si="44"/>
        <v>NV</v>
      </c>
      <c r="O754" s="2"/>
      <c r="P754" s="3">
        <v>258</v>
      </c>
      <c r="Q754" s="3">
        <v>7.85E-2</v>
      </c>
      <c r="R754" s="3">
        <v>12.5</v>
      </c>
      <c r="S754" s="3" t="s">
        <v>173</v>
      </c>
      <c r="T754" s="2"/>
      <c r="U754" s="3">
        <v>3.8E-3</v>
      </c>
      <c r="V754" s="3" t="s">
        <v>967</v>
      </c>
      <c r="W754" s="3">
        <v>4.0000000000000002E-4</v>
      </c>
      <c r="X754" s="3" t="s">
        <v>967</v>
      </c>
      <c r="Y754" s="3" t="s">
        <v>171</v>
      </c>
      <c r="Z754" s="3">
        <v>3.2299999999999998E-3</v>
      </c>
      <c r="AA754" s="3">
        <v>1.75</v>
      </c>
      <c r="AB754" s="261" t="s">
        <v>279</v>
      </c>
    </row>
    <row r="755" spans="1:28" ht="13.9" customHeight="1">
      <c r="A755" s="2" t="s">
        <v>1694</v>
      </c>
      <c r="B755" s="2" t="s">
        <v>1695</v>
      </c>
      <c r="C755" s="3" t="s">
        <v>170</v>
      </c>
      <c r="D755" s="3" t="s">
        <v>170</v>
      </c>
      <c r="E755" s="3" t="s">
        <v>170</v>
      </c>
      <c r="F755" s="3" t="s">
        <v>170</v>
      </c>
      <c r="G755" s="3">
        <v>1.08E-3</v>
      </c>
      <c r="H755" s="17">
        <f t="shared" si="45"/>
        <v>1.1000000000000001E-3</v>
      </c>
      <c r="I755" s="3" t="s">
        <v>181</v>
      </c>
      <c r="J755" s="3">
        <v>3.5900000000000001E-2</v>
      </c>
      <c r="K755" s="21">
        <f t="shared" si="46"/>
        <v>3.5999999999999997E-2</v>
      </c>
      <c r="L755" s="3">
        <v>0.11799999999999999</v>
      </c>
      <c r="M755" s="20">
        <f t="shared" si="47"/>
        <v>0.12</v>
      </c>
      <c r="N755" s="8">
        <f t="shared" si="44"/>
        <v>109.09090909090908</v>
      </c>
      <c r="O755" s="3" t="s">
        <v>182</v>
      </c>
      <c r="P755" s="3">
        <v>133</v>
      </c>
      <c r="Q755" s="3">
        <v>294</v>
      </c>
      <c r="R755" s="3">
        <v>12.5</v>
      </c>
      <c r="S755" s="3" t="s">
        <v>173</v>
      </c>
      <c r="T755" s="2"/>
      <c r="U755" s="3">
        <v>1.14E-2</v>
      </c>
      <c r="V755" s="3" t="s">
        <v>967</v>
      </c>
      <c r="W755" s="3">
        <v>1.3300000000000001E-4</v>
      </c>
      <c r="X755" s="3" t="s">
        <v>967</v>
      </c>
      <c r="Y755" s="3" t="s">
        <v>171</v>
      </c>
      <c r="Z755" s="3">
        <v>1.08E-3</v>
      </c>
      <c r="AA755" s="3">
        <v>0.58399999999999996</v>
      </c>
      <c r="AB755" s="261" t="s">
        <v>279</v>
      </c>
    </row>
    <row r="756" spans="1:28" ht="13.9" customHeight="1">
      <c r="A756" s="2" t="s">
        <v>1696</v>
      </c>
      <c r="B756" s="2" t="s">
        <v>1697</v>
      </c>
      <c r="C756" s="3" t="s">
        <v>170</v>
      </c>
      <c r="D756" s="3" t="s">
        <v>170</v>
      </c>
      <c r="E756" s="3" t="s">
        <v>170</v>
      </c>
      <c r="F756" s="3" t="s">
        <v>170</v>
      </c>
      <c r="G756" s="3">
        <v>1.66</v>
      </c>
      <c r="H756" s="17">
        <f t="shared" si="45"/>
        <v>1.7</v>
      </c>
      <c r="I756" s="3" t="s">
        <v>181</v>
      </c>
      <c r="J756" s="3">
        <v>55.2</v>
      </c>
      <c r="K756" s="21">
        <f t="shared" si="46"/>
        <v>55</v>
      </c>
      <c r="L756" s="3">
        <v>36.1</v>
      </c>
      <c r="M756" s="20">
        <f t="shared" si="47"/>
        <v>36</v>
      </c>
      <c r="N756" s="8">
        <f t="shared" si="44"/>
        <v>21.176470588235293</v>
      </c>
      <c r="O756" s="3" t="s">
        <v>182</v>
      </c>
      <c r="P756" s="3">
        <v>108000000</v>
      </c>
      <c r="Q756" s="3">
        <v>49200000</v>
      </c>
      <c r="R756" s="3">
        <v>12.5</v>
      </c>
      <c r="S756" s="3">
        <v>4.9000000000000004</v>
      </c>
      <c r="T756" s="3" t="s">
        <v>174</v>
      </c>
      <c r="U756" s="3">
        <v>7.4000000000000003E-6</v>
      </c>
      <c r="V756" s="3" t="s">
        <v>184</v>
      </c>
      <c r="W756" s="3" t="s">
        <v>173</v>
      </c>
      <c r="X756" s="2"/>
      <c r="Y756" s="3" t="s">
        <v>171</v>
      </c>
      <c r="Z756" s="3">
        <v>1.66</v>
      </c>
      <c r="AA756" s="3" t="s">
        <v>173</v>
      </c>
    </row>
    <row r="757" spans="1:28" ht="13.9" customHeight="1">
      <c r="A757" s="2" t="s">
        <v>1698</v>
      </c>
      <c r="B757" s="2" t="s">
        <v>1699</v>
      </c>
      <c r="C757" s="3" t="s">
        <v>170</v>
      </c>
      <c r="D757" s="3" t="s">
        <v>170</v>
      </c>
      <c r="E757" s="3" t="s">
        <v>170</v>
      </c>
      <c r="F757" s="3" t="s">
        <v>170</v>
      </c>
      <c r="G757" s="3">
        <v>0.21099999999999999</v>
      </c>
      <c r="H757" s="17">
        <f t="shared" si="45"/>
        <v>0.21</v>
      </c>
      <c r="I757" s="3" t="s">
        <v>181</v>
      </c>
      <c r="J757" s="3">
        <v>7.05</v>
      </c>
      <c r="K757" s="21">
        <f t="shared" si="46"/>
        <v>7.1</v>
      </c>
      <c r="L757" s="3">
        <v>29.7</v>
      </c>
      <c r="M757" s="20">
        <f t="shared" si="47"/>
        <v>30</v>
      </c>
      <c r="N757" s="8">
        <f t="shared" si="44"/>
        <v>142.85714285714286</v>
      </c>
      <c r="O757" s="3" t="s">
        <v>182</v>
      </c>
      <c r="P757" s="3">
        <v>41700000</v>
      </c>
      <c r="Q757" s="3">
        <v>20200000</v>
      </c>
      <c r="R757" s="3">
        <v>12.5</v>
      </c>
      <c r="S757" s="3" t="s">
        <v>173</v>
      </c>
      <c r="T757" s="2"/>
      <c r="U757" s="3">
        <v>5.8E-5</v>
      </c>
      <c r="V757" s="3" t="s">
        <v>199</v>
      </c>
      <c r="W757" s="3" t="s">
        <v>173</v>
      </c>
      <c r="X757" s="2"/>
      <c r="Y757" s="3" t="s">
        <v>171</v>
      </c>
      <c r="Z757" s="3">
        <v>0.21099999999999999</v>
      </c>
      <c r="AA757" s="3" t="s">
        <v>173</v>
      </c>
    </row>
    <row r="758" spans="1:28" ht="13.9" customHeight="1">
      <c r="A758" s="2" t="s">
        <v>1700</v>
      </c>
      <c r="B758" s="2" t="s">
        <v>1701</v>
      </c>
      <c r="C758" s="3" t="s">
        <v>170</v>
      </c>
      <c r="D758" s="3" t="s">
        <v>170</v>
      </c>
      <c r="E758" s="3" t="s">
        <v>170</v>
      </c>
      <c r="F758" s="3" t="s">
        <v>170</v>
      </c>
      <c r="G758" s="3">
        <v>47.2</v>
      </c>
      <c r="H758" s="17">
        <f t="shared" si="45"/>
        <v>47</v>
      </c>
      <c r="I758" s="3" t="s">
        <v>181</v>
      </c>
      <c r="J758" s="3">
        <v>1570</v>
      </c>
      <c r="K758" s="21">
        <f t="shared" si="46"/>
        <v>1600</v>
      </c>
      <c r="L758" s="3">
        <v>126</v>
      </c>
      <c r="M758" s="20">
        <f t="shared" si="47"/>
        <v>130</v>
      </c>
      <c r="N758" s="8">
        <f t="shared" si="44"/>
        <v>2.7659574468085109</v>
      </c>
      <c r="O758" s="3" t="s">
        <v>703</v>
      </c>
      <c r="P758" s="3">
        <v>165000000</v>
      </c>
      <c r="Q758" s="3">
        <v>76900000</v>
      </c>
      <c r="R758" s="3">
        <v>12.5</v>
      </c>
      <c r="S758" s="3" t="s">
        <v>173</v>
      </c>
      <c r="T758" s="2"/>
      <c r="U758" s="3">
        <v>2.6E-7</v>
      </c>
      <c r="V758" s="3" t="s">
        <v>184</v>
      </c>
      <c r="W758" s="3">
        <v>0.04</v>
      </c>
      <c r="X758" s="3" t="s">
        <v>184</v>
      </c>
      <c r="Y758" s="3" t="s">
        <v>171</v>
      </c>
      <c r="Z758" s="3">
        <v>47.2</v>
      </c>
      <c r="AA758" s="3">
        <v>175</v>
      </c>
    </row>
    <row r="759" spans="1:28" ht="13.9" customHeight="1">
      <c r="A759" s="2" t="s">
        <v>1702</v>
      </c>
      <c r="B759" s="2" t="s">
        <v>1703</v>
      </c>
      <c r="C759" s="3" t="s">
        <v>171</v>
      </c>
      <c r="D759" s="3" t="s">
        <v>171</v>
      </c>
      <c r="E759" s="4" t="s">
        <v>178</v>
      </c>
      <c r="F759" s="4" t="s">
        <v>178</v>
      </c>
      <c r="G759" s="3" t="s">
        <v>173</v>
      </c>
      <c r="H759" s="17" t="str">
        <f t="shared" si="45"/>
        <v>NITI</v>
      </c>
      <c r="I759" s="2"/>
      <c r="J759" s="3" t="s">
        <v>173</v>
      </c>
      <c r="K759" s="21" t="str">
        <f t="shared" si="46"/>
        <v>NITI, NV</v>
      </c>
      <c r="L759" s="3" t="s">
        <v>173</v>
      </c>
      <c r="M759" s="20" t="str">
        <f t="shared" si="47"/>
        <v>NITI, NV</v>
      </c>
      <c r="N759" s="8" t="str">
        <f t="shared" si="44"/>
        <v>NITI, NV</v>
      </c>
      <c r="O759" s="2"/>
      <c r="P759" s="3">
        <v>8310</v>
      </c>
      <c r="Q759" s="3">
        <v>8310</v>
      </c>
      <c r="R759" s="3">
        <v>12.5</v>
      </c>
      <c r="S759" s="3" t="s">
        <v>173</v>
      </c>
      <c r="T759" s="2"/>
      <c r="U759" s="3" t="s">
        <v>173</v>
      </c>
      <c r="V759" s="2"/>
      <c r="W759" s="3" t="s">
        <v>173</v>
      </c>
      <c r="X759" s="2"/>
      <c r="Y759" s="3" t="s">
        <v>171</v>
      </c>
      <c r="Z759" s="3" t="s">
        <v>173</v>
      </c>
      <c r="AA759" s="3" t="s">
        <v>173</v>
      </c>
    </row>
    <row r="760" spans="1:28" ht="13.9" customHeight="1">
      <c r="A760" s="2" t="s">
        <v>1704</v>
      </c>
      <c r="B760" s="2" t="s">
        <v>1705</v>
      </c>
      <c r="C760" s="3" t="s">
        <v>170</v>
      </c>
      <c r="D760" s="3" t="s">
        <v>171</v>
      </c>
      <c r="E760" s="4" t="s">
        <v>172</v>
      </c>
      <c r="F760" s="4" t="s">
        <v>172</v>
      </c>
      <c r="G760" s="3" t="s">
        <v>173</v>
      </c>
      <c r="H760" s="17" t="str">
        <f t="shared" si="45"/>
        <v>NITI</v>
      </c>
      <c r="I760" s="2"/>
      <c r="J760" s="3" t="s">
        <v>173</v>
      </c>
      <c r="K760" s="21" t="str">
        <f t="shared" si="46"/>
        <v>NITI</v>
      </c>
      <c r="L760" s="3" t="s">
        <v>173</v>
      </c>
      <c r="M760" s="20" t="str">
        <f t="shared" si="47"/>
        <v>NITI</v>
      </c>
      <c r="N760" s="8" t="str">
        <f t="shared" si="44"/>
        <v>NITI</v>
      </c>
      <c r="O760" s="2"/>
      <c r="P760" s="3">
        <v>474000</v>
      </c>
      <c r="Q760" s="3">
        <v>11900</v>
      </c>
      <c r="R760" s="3">
        <v>12.5</v>
      </c>
      <c r="S760" s="3" t="s">
        <v>173</v>
      </c>
      <c r="T760" s="2"/>
      <c r="U760" s="3" t="s">
        <v>173</v>
      </c>
      <c r="V760" s="2"/>
      <c r="W760" s="3" t="s">
        <v>173</v>
      </c>
      <c r="X760" s="2"/>
      <c r="Y760" s="3" t="s">
        <v>171</v>
      </c>
      <c r="Z760" s="3" t="s">
        <v>173</v>
      </c>
      <c r="AA760" s="3" t="s">
        <v>173</v>
      </c>
    </row>
    <row r="761" spans="1:28" ht="13.9" customHeight="1">
      <c r="A761" s="2" t="s">
        <v>1706</v>
      </c>
      <c r="B761" s="2" t="s">
        <v>1707</v>
      </c>
      <c r="C761" s="3" t="s">
        <v>171</v>
      </c>
      <c r="D761" s="3" t="s">
        <v>171</v>
      </c>
      <c r="E761" s="4" t="s">
        <v>178</v>
      </c>
      <c r="F761" s="4" t="s">
        <v>178</v>
      </c>
      <c r="G761" s="3" t="s">
        <v>173</v>
      </c>
      <c r="H761" s="17" t="str">
        <f t="shared" si="45"/>
        <v>NITI</v>
      </c>
      <c r="I761" s="2"/>
      <c r="J761" s="3" t="s">
        <v>173</v>
      </c>
      <c r="K761" s="21" t="str">
        <f t="shared" si="46"/>
        <v>NITI, NV</v>
      </c>
      <c r="L761" s="3" t="s">
        <v>173</v>
      </c>
      <c r="M761" s="20" t="str">
        <f t="shared" si="47"/>
        <v>NITI, NV</v>
      </c>
      <c r="N761" s="8" t="str">
        <f t="shared" si="44"/>
        <v>NITI, NV</v>
      </c>
      <c r="O761" s="2"/>
      <c r="P761" s="3">
        <v>1820</v>
      </c>
      <c r="Q761" s="3">
        <v>5460</v>
      </c>
      <c r="R761" s="3">
        <v>12.5</v>
      </c>
      <c r="S761" s="3" t="s">
        <v>173</v>
      </c>
      <c r="T761" s="2"/>
      <c r="U761" s="3" t="s">
        <v>173</v>
      </c>
      <c r="V761" s="2"/>
      <c r="W761" s="3" t="s">
        <v>173</v>
      </c>
      <c r="X761" s="2"/>
      <c r="Y761" s="3" t="s">
        <v>171</v>
      </c>
      <c r="Z761" s="3" t="s">
        <v>173</v>
      </c>
      <c r="AA761" s="3" t="s">
        <v>173</v>
      </c>
    </row>
    <row r="762" spans="1:28" ht="13.9" customHeight="1">
      <c r="A762" s="2" t="s">
        <v>1708</v>
      </c>
      <c r="B762" s="2" t="s">
        <v>1709</v>
      </c>
      <c r="C762" s="3" t="s">
        <v>170</v>
      </c>
      <c r="D762" s="3" t="s">
        <v>171</v>
      </c>
      <c r="E762" s="4" t="s">
        <v>172</v>
      </c>
      <c r="F762" s="4" t="s">
        <v>172</v>
      </c>
      <c r="G762" s="3" t="s">
        <v>173</v>
      </c>
      <c r="H762" s="17" t="str">
        <f t="shared" si="45"/>
        <v>NITI</v>
      </c>
      <c r="I762" s="2"/>
      <c r="J762" s="3" t="s">
        <v>173</v>
      </c>
      <c r="K762" s="21" t="str">
        <f t="shared" si="46"/>
        <v>NITI</v>
      </c>
      <c r="L762" s="3" t="s">
        <v>173</v>
      </c>
      <c r="M762" s="20" t="str">
        <f t="shared" si="47"/>
        <v>NITI</v>
      </c>
      <c r="N762" s="8" t="str">
        <f t="shared" si="44"/>
        <v>NITI</v>
      </c>
      <c r="O762" s="2"/>
      <c r="P762" s="3">
        <v>4520000</v>
      </c>
      <c r="Q762" s="3">
        <v>2650000</v>
      </c>
      <c r="R762" s="3">
        <v>12.5</v>
      </c>
      <c r="S762" s="3" t="s">
        <v>173</v>
      </c>
      <c r="T762" s="2"/>
      <c r="U762" s="3" t="s">
        <v>173</v>
      </c>
      <c r="V762" s="2"/>
      <c r="W762" s="3" t="s">
        <v>173</v>
      </c>
      <c r="X762" s="2"/>
      <c r="Y762" s="3" t="s">
        <v>171</v>
      </c>
      <c r="Z762" s="3" t="s">
        <v>173</v>
      </c>
      <c r="AA762" s="3" t="s">
        <v>173</v>
      </c>
    </row>
    <row r="763" spans="1:28" ht="13.9" customHeight="1">
      <c r="A763" s="2" t="s">
        <v>1710</v>
      </c>
      <c r="B763" s="2" t="s">
        <v>1711</v>
      </c>
      <c r="C763" s="3" t="s">
        <v>170</v>
      </c>
      <c r="D763" s="3" t="s">
        <v>170</v>
      </c>
      <c r="E763" s="3" t="s">
        <v>170</v>
      </c>
      <c r="F763" s="3" t="s">
        <v>170</v>
      </c>
      <c r="G763" s="3">
        <v>350000</v>
      </c>
      <c r="H763" s="17">
        <f t="shared" si="45"/>
        <v>350000</v>
      </c>
      <c r="I763" s="3" t="s">
        <v>194</v>
      </c>
      <c r="J763" s="3">
        <v>11700000</v>
      </c>
      <c r="K763" s="21">
        <f t="shared" si="46"/>
        <v>12000000</v>
      </c>
      <c r="L763" s="3">
        <v>241000</v>
      </c>
      <c r="M763" s="20">
        <f t="shared" si="47"/>
        <v>240000</v>
      </c>
      <c r="N763" s="8">
        <f t="shared" si="44"/>
        <v>0.68571428571428572</v>
      </c>
      <c r="O763" s="3" t="s">
        <v>182</v>
      </c>
      <c r="P763" s="3">
        <v>27400000000</v>
      </c>
      <c r="Q763" s="3">
        <v>2970000000</v>
      </c>
      <c r="R763" s="3">
        <v>12.5</v>
      </c>
      <c r="S763" s="3" t="s">
        <v>173</v>
      </c>
      <c r="T763" s="2"/>
      <c r="U763" s="3" t="s">
        <v>173</v>
      </c>
      <c r="V763" s="2"/>
      <c r="W763" s="3">
        <v>80</v>
      </c>
      <c r="X763" s="3" t="s">
        <v>184</v>
      </c>
      <c r="Y763" s="3" t="s">
        <v>171</v>
      </c>
      <c r="Z763" s="3" t="s">
        <v>173</v>
      </c>
      <c r="AA763" s="3">
        <v>350000</v>
      </c>
    </row>
    <row r="764" spans="1:28" ht="13.9" customHeight="1">
      <c r="A764" s="2" t="s">
        <v>1712</v>
      </c>
      <c r="B764" s="2" t="s">
        <v>1713</v>
      </c>
      <c r="C764" s="3" t="s">
        <v>170</v>
      </c>
      <c r="D764" s="3" t="s">
        <v>170</v>
      </c>
      <c r="E764" s="3" t="s">
        <v>170</v>
      </c>
      <c r="F764" s="3" t="s">
        <v>170</v>
      </c>
      <c r="G764" s="3">
        <v>8760</v>
      </c>
      <c r="H764" s="17">
        <f t="shared" si="45"/>
        <v>8800</v>
      </c>
      <c r="I764" s="3" t="s">
        <v>194</v>
      </c>
      <c r="J764" s="3">
        <v>292000</v>
      </c>
      <c r="K764" s="21">
        <f t="shared" si="46"/>
        <v>290000</v>
      </c>
      <c r="L764" s="3">
        <v>5150000</v>
      </c>
      <c r="M764" s="20">
        <f t="shared" si="47"/>
        <v>5200000</v>
      </c>
      <c r="N764" s="8">
        <f t="shared" si="44"/>
        <v>590.90909090909088</v>
      </c>
      <c r="O764" s="3" t="s">
        <v>182</v>
      </c>
      <c r="P764" s="3">
        <v>629000000</v>
      </c>
      <c r="Q764" s="3">
        <v>1700000000</v>
      </c>
      <c r="R764" s="3">
        <v>12.5</v>
      </c>
      <c r="S764" s="3">
        <v>2</v>
      </c>
      <c r="T764" s="3" t="s">
        <v>183</v>
      </c>
      <c r="U764" s="3" t="s">
        <v>173</v>
      </c>
      <c r="V764" s="2"/>
      <c r="W764" s="3">
        <v>2</v>
      </c>
      <c r="X764" s="3" t="s">
        <v>184</v>
      </c>
      <c r="Y764" s="3" t="s">
        <v>171</v>
      </c>
      <c r="Z764" s="3" t="s">
        <v>173</v>
      </c>
      <c r="AA764" s="3">
        <v>8760</v>
      </c>
    </row>
    <row r="765" spans="1:28" ht="13.9" customHeight="1">
      <c r="A765" s="2" t="s">
        <v>1714</v>
      </c>
      <c r="B765" s="2" t="s">
        <v>1715</v>
      </c>
      <c r="C765" s="3" t="s">
        <v>171</v>
      </c>
      <c r="D765" s="3" t="s">
        <v>171</v>
      </c>
      <c r="E765" s="4" t="s">
        <v>178</v>
      </c>
      <c r="F765" s="4" t="s">
        <v>178</v>
      </c>
      <c r="G765" s="3" t="s">
        <v>173</v>
      </c>
      <c r="H765" s="17" t="str">
        <f t="shared" si="45"/>
        <v>NITI</v>
      </c>
      <c r="I765" s="2"/>
      <c r="J765" s="3" t="s">
        <v>173</v>
      </c>
      <c r="K765" s="21" t="str">
        <f t="shared" si="46"/>
        <v>NITI, NV</v>
      </c>
      <c r="L765" s="3" t="s">
        <v>173</v>
      </c>
      <c r="M765" s="20" t="str">
        <f t="shared" si="47"/>
        <v>NITI, NV</v>
      </c>
      <c r="N765" s="8" t="str">
        <f t="shared" si="44"/>
        <v>NITI, NV</v>
      </c>
      <c r="O765" s="2"/>
      <c r="P765" s="3">
        <v>2950000</v>
      </c>
      <c r="Q765" s="3">
        <v>23.3</v>
      </c>
      <c r="R765" s="3">
        <v>12.5</v>
      </c>
      <c r="S765" s="3" t="s">
        <v>173</v>
      </c>
      <c r="T765" s="2"/>
      <c r="U765" s="3" t="s">
        <v>173</v>
      </c>
      <c r="V765" s="2"/>
      <c r="W765" s="3" t="s">
        <v>173</v>
      </c>
      <c r="X765" s="2"/>
      <c r="Y765" s="3" t="s">
        <v>171</v>
      </c>
      <c r="Z765" s="3" t="s">
        <v>173</v>
      </c>
      <c r="AA765" s="3" t="s">
        <v>173</v>
      </c>
    </row>
    <row r="766" spans="1:28" ht="13.9" customHeight="1">
      <c r="A766" s="2" t="s">
        <v>1716</v>
      </c>
      <c r="B766" s="2" t="s">
        <v>1717</v>
      </c>
      <c r="C766" s="3" t="s">
        <v>228</v>
      </c>
      <c r="D766" s="3" t="s">
        <v>171</v>
      </c>
      <c r="E766" s="4" t="s">
        <v>178</v>
      </c>
      <c r="F766" s="4" t="s">
        <v>178</v>
      </c>
      <c r="G766" s="3" t="s">
        <v>173</v>
      </c>
      <c r="H766" s="17" t="str">
        <f t="shared" si="45"/>
        <v>NITI</v>
      </c>
      <c r="I766" s="2"/>
      <c r="J766" s="3" t="s">
        <v>173</v>
      </c>
      <c r="K766" s="21" t="str">
        <f t="shared" si="46"/>
        <v>NITI, NV</v>
      </c>
      <c r="L766" s="3" t="s">
        <v>173</v>
      </c>
      <c r="M766" s="20" t="str">
        <f t="shared" si="47"/>
        <v>NITI, NV</v>
      </c>
      <c r="N766" s="8" t="str">
        <f t="shared" si="44"/>
        <v>NITI, NV</v>
      </c>
      <c r="O766" s="2"/>
      <c r="P766" s="3" t="s">
        <v>173</v>
      </c>
      <c r="Q766" s="3" t="s">
        <v>173</v>
      </c>
      <c r="R766" s="3">
        <v>12.5</v>
      </c>
      <c r="S766" s="3" t="s">
        <v>173</v>
      </c>
      <c r="T766" s="2"/>
      <c r="U766" s="3" t="s">
        <v>173</v>
      </c>
      <c r="V766" s="2"/>
      <c r="W766" s="3" t="s">
        <v>173</v>
      </c>
      <c r="X766" s="2"/>
      <c r="Y766" s="3" t="s">
        <v>171</v>
      </c>
      <c r="Z766" s="3" t="s">
        <v>173</v>
      </c>
      <c r="AA766" s="3" t="s">
        <v>173</v>
      </c>
    </row>
    <row r="767" spans="1:28" ht="13.9" customHeight="1">
      <c r="A767" s="2" t="s">
        <v>1718</v>
      </c>
      <c r="B767" s="2" t="s">
        <v>1719</v>
      </c>
      <c r="C767" s="3" t="s">
        <v>228</v>
      </c>
      <c r="D767" s="3" t="s">
        <v>171</v>
      </c>
      <c r="E767" s="4" t="s">
        <v>178</v>
      </c>
      <c r="F767" s="4" t="s">
        <v>178</v>
      </c>
      <c r="G767" s="3" t="s">
        <v>173</v>
      </c>
      <c r="H767" s="17" t="str">
        <f t="shared" si="45"/>
        <v>NITI</v>
      </c>
      <c r="I767" s="2"/>
      <c r="J767" s="3" t="s">
        <v>173</v>
      </c>
      <c r="K767" s="21" t="str">
        <f t="shared" si="46"/>
        <v>NITI, NV</v>
      </c>
      <c r="L767" s="3" t="s">
        <v>173</v>
      </c>
      <c r="M767" s="20" t="str">
        <f t="shared" si="47"/>
        <v>NITI, NV</v>
      </c>
      <c r="N767" s="8" t="str">
        <f t="shared" si="44"/>
        <v>NITI, NV</v>
      </c>
      <c r="O767" s="2"/>
      <c r="P767" s="3" t="s">
        <v>173</v>
      </c>
      <c r="Q767" s="3" t="s">
        <v>173</v>
      </c>
      <c r="R767" s="3">
        <v>12.5</v>
      </c>
      <c r="S767" s="3" t="s">
        <v>173</v>
      </c>
      <c r="T767" s="2"/>
      <c r="U767" s="3" t="s">
        <v>173</v>
      </c>
      <c r="V767" s="2"/>
      <c r="W767" s="3" t="s">
        <v>173</v>
      </c>
      <c r="X767" s="2"/>
      <c r="Y767" s="3" t="s">
        <v>171</v>
      </c>
      <c r="Z767" s="3" t="s">
        <v>173</v>
      </c>
      <c r="AA767" s="3" t="s">
        <v>173</v>
      </c>
    </row>
    <row r="768" spans="1:28" ht="13.9" customHeight="1">
      <c r="A768" s="2" t="s">
        <v>1720</v>
      </c>
      <c r="B768" s="2" t="s">
        <v>1721</v>
      </c>
      <c r="C768" s="3" t="s">
        <v>171</v>
      </c>
      <c r="D768" s="3" t="s">
        <v>171</v>
      </c>
      <c r="E768" s="4" t="s">
        <v>178</v>
      </c>
      <c r="F768" s="4" t="s">
        <v>178</v>
      </c>
      <c r="G768" s="3" t="s">
        <v>173</v>
      </c>
      <c r="H768" s="17" t="str">
        <f t="shared" si="45"/>
        <v>NITI</v>
      </c>
      <c r="I768" s="2"/>
      <c r="J768" s="3" t="s">
        <v>173</v>
      </c>
      <c r="K768" s="21" t="str">
        <f t="shared" si="46"/>
        <v>NITI, NV</v>
      </c>
      <c r="L768" s="3" t="s">
        <v>173</v>
      </c>
      <c r="M768" s="20" t="str">
        <f t="shared" si="47"/>
        <v>NITI, NV</v>
      </c>
      <c r="N768" s="8" t="str">
        <f t="shared" si="44"/>
        <v>NITI, NV</v>
      </c>
      <c r="O768" s="2"/>
      <c r="P768" s="3">
        <v>0.874</v>
      </c>
      <c r="Q768" s="3">
        <v>8.1999999999999993</v>
      </c>
      <c r="R768" s="3">
        <v>12.5</v>
      </c>
      <c r="S768" s="3" t="s">
        <v>173</v>
      </c>
      <c r="T768" s="2"/>
      <c r="U768" s="3" t="s">
        <v>173</v>
      </c>
      <c r="V768" s="2"/>
      <c r="W768" s="3" t="s">
        <v>173</v>
      </c>
      <c r="X768" s="2"/>
      <c r="Y768" s="3" t="s">
        <v>171</v>
      </c>
      <c r="Z768" s="3" t="s">
        <v>173</v>
      </c>
      <c r="AA768" s="3" t="s">
        <v>173</v>
      </c>
    </row>
    <row r="769" spans="1:28" ht="13.9" customHeight="1">
      <c r="A769" s="2" t="s">
        <v>1722</v>
      </c>
      <c r="B769" s="2" t="s">
        <v>1723</v>
      </c>
      <c r="C769" s="3" t="s">
        <v>228</v>
      </c>
      <c r="D769" s="3" t="s">
        <v>171</v>
      </c>
      <c r="E769" s="4" t="s">
        <v>178</v>
      </c>
      <c r="F769" s="4" t="s">
        <v>178</v>
      </c>
      <c r="G769" s="3" t="s">
        <v>173</v>
      </c>
      <c r="H769" s="17" t="str">
        <f t="shared" si="45"/>
        <v>NITI</v>
      </c>
      <c r="I769" s="2"/>
      <c r="J769" s="3" t="s">
        <v>173</v>
      </c>
      <c r="K769" s="21" t="str">
        <f t="shared" si="46"/>
        <v>NITI, NV</v>
      </c>
      <c r="L769" s="3" t="s">
        <v>173</v>
      </c>
      <c r="M769" s="20" t="str">
        <f t="shared" si="47"/>
        <v>NITI, NV</v>
      </c>
      <c r="N769" s="8" t="str">
        <f t="shared" si="44"/>
        <v>NITI, NV</v>
      </c>
      <c r="O769" s="2"/>
      <c r="P769" s="3" t="s">
        <v>173</v>
      </c>
      <c r="Q769" s="3" t="s">
        <v>173</v>
      </c>
      <c r="R769" s="3">
        <v>12.5</v>
      </c>
      <c r="S769" s="3" t="s">
        <v>173</v>
      </c>
      <c r="T769" s="2"/>
      <c r="U769" s="3" t="s">
        <v>173</v>
      </c>
      <c r="V769" s="2"/>
      <c r="W769" s="3" t="s">
        <v>173</v>
      </c>
      <c r="X769" s="2"/>
      <c r="Y769" s="3" t="s">
        <v>171</v>
      </c>
      <c r="Z769" s="3" t="s">
        <v>173</v>
      </c>
      <c r="AA769" s="3" t="s">
        <v>173</v>
      </c>
    </row>
    <row r="770" spans="1:28" ht="13.9" customHeight="1">
      <c r="A770" s="2" t="s">
        <v>1724</v>
      </c>
      <c r="B770" s="2" t="s">
        <v>1725</v>
      </c>
      <c r="C770" s="3" t="s">
        <v>228</v>
      </c>
      <c r="D770" s="3" t="s">
        <v>171</v>
      </c>
      <c r="E770" s="4" t="s">
        <v>178</v>
      </c>
      <c r="F770" s="4" t="s">
        <v>178</v>
      </c>
      <c r="G770" s="3" t="s">
        <v>173</v>
      </c>
      <c r="H770" s="17" t="str">
        <f t="shared" si="45"/>
        <v>NITI</v>
      </c>
      <c r="I770" s="2"/>
      <c r="J770" s="3" t="s">
        <v>173</v>
      </c>
      <c r="K770" s="21" t="str">
        <f t="shared" si="46"/>
        <v>NITI, NV</v>
      </c>
      <c r="L770" s="3" t="s">
        <v>173</v>
      </c>
      <c r="M770" s="20" t="str">
        <f t="shared" si="47"/>
        <v>NITI, NV</v>
      </c>
      <c r="N770" s="8" t="str">
        <f t="shared" si="44"/>
        <v>NITI, NV</v>
      </c>
      <c r="O770" s="2"/>
      <c r="P770" s="3" t="s">
        <v>173</v>
      </c>
      <c r="Q770" s="3" t="s">
        <v>173</v>
      </c>
      <c r="R770" s="3">
        <v>12.5</v>
      </c>
      <c r="S770" s="3" t="s">
        <v>173</v>
      </c>
      <c r="T770" s="2"/>
      <c r="U770" s="3" t="s">
        <v>173</v>
      </c>
      <c r="V770" s="2"/>
      <c r="W770" s="3" t="s">
        <v>173</v>
      </c>
      <c r="X770" s="2"/>
      <c r="Y770" s="3" t="s">
        <v>171</v>
      </c>
      <c r="Z770" s="3" t="s">
        <v>173</v>
      </c>
      <c r="AA770" s="3" t="s">
        <v>173</v>
      </c>
    </row>
    <row r="771" spans="1:28" ht="13.9" customHeight="1">
      <c r="A771" s="2" t="s">
        <v>1726</v>
      </c>
      <c r="B771" s="2" t="s">
        <v>1727</v>
      </c>
      <c r="C771" s="3" t="s">
        <v>228</v>
      </c>
      <c r="D771" s="3" t="s">
        <v>171</v>
      </c>
      <c r="E771" s="4" t="s">
        <v>178</v>
      </c>
      <c r="F771" s="4" t="s">
        <v>178</v>
      </c>
      <c r="G771" s="3" t="s">
        <v>173</v>
      </c>
      <c r="H771" s="17" t="str">
        <f t="shared" si="45"/>
        <v>NITI</v>
      </c>
      <c r="I771" s="2"/>
      <c r="J771" s="3" t="s">
        <v>173</v>
      </c>
      <c r="K771" s="21" t="str">
        <f t="shared" si="46"/>
        <v>NITI, NV</v>
      </c>
      <c r="L771" s="3" t="s">
        <v>173</v>
      </c>
      <c r="M771" s="20" t="str">
        <f t="shared" si="47"/>
        <v>NITI, NV</v>
      </c>
      <c r="N771" s="8" t="str">
        <f t="shared" si="44"/>
        <v>NITI, NV</v>
      </c>
      <c r="O771" s="2"/>
      <c r="P771" s="3" t="s">
        <v>173</v>
      </c>
      <c r="Q771" s="3" t="s">
        <v>173</v>
      </c>
      <c r="R771" s="3">
        <v>12.5</v>
      </c>
      <c r="S771" s="3" t="s">
        <v>173</v>
      </c>
      <c r="T771" s="2"/>
      <c r="U771" s="3" t="s">
        <v>173</v>
      </c>
      <c r="V771" s="2"/>
      <c r="W771" s="3" t="s">
        <v>173</v>
      </c>
      <c r="X771" s="2"/>
      <c r="Y771" s="3" t="s">
        <v>171</v>
      </c>
      <c r="Z771" s="3" t="s">
        <v>173</v>
      </c>
      <c r="AA771" s="3" t="s">
        <v>173</v>
      </c>
    </row>
    <row r="772" spans="1:28" ht="13.9" customHeight="1">
      <c r="A772" s="2" t="s">
        <v>1728</v>
      </c>
      <c r="B772" s="2" t="s">
        <v>1729</v>
      </c>
      <c r="C772" s="3" t="s">
        <v>170</v>
      </c>
      <c r="D772" s="3" t="s">
        <v>171</v>
      </c>
      <c r="E772" s="4" t="s">
        <v>172</v>
      </c>
      <c r="F772" s="4" t="s">
        <v>172</v>
      </c>
      <c r="G772" s="3" t="s">
        <v>173</v>
      </c>
      <c r="H772" s="17" t="str">
        <f t="shared" si="45"/>
        <v>NITI</v>
      </c>
      <c r="I772" s="2"/>
      <c r="J772" s="3" t="s">
        <v>173</v>
      </c>
      <c r="K772" s="21" t="str">
        <f t="shared" si="46"/>
        <v>NITI</v>
      </c>
      <c r="L772" s="3" t="s">
        <v>173</v>
      </c>
      <c r="M772" s="20" t="str">
        <f t="shared" si="47"/>
        <v>NITI</v>
      </c>
      <c r="N772" s="8" t="str">
        <f t="shared" si="44"/>
        <v>NITI</v>
      </c>
      <c r="O772" s="2"/>
      <c r="P772" s="3">
        <v>208000000</v>
      </c>
      <c r="Q772" s="3" t="s">
        <v>173</v>
      </c>
      <c r="R772" s="3">
        <v>12.5</v>
      </c>
      <c r="S772" s="3" t="s">
        <v>173</v>
      </c>
      <c r="T772" s="2"/>
      <c r="U772" s="3" t="s">
        <v>173</v>
      </c>
      <c r="V772" s="2"/>
      <c r="W772" s="3" t="s">
        <v>173</v>
      </c>
      <c r="X772" s="2"/>
      <c r="Y772" s="3" t="s">
        <v>171</v>
      </c>
      <c r="Z772" s="3" t="s">
        <v>173</v>
      </c>
      <c r="AA772" s="3" t="s">
        <v>173</v>
      </c>
    </row>
    <row r="773" spans="1:28" ht="13.9" customHeight="1">
      <c r="A773" s="2" t="s">
        <v>1730</v>
      </c>
      <c r="B773" s="2" t="s">
        <v>1731</v>
      </c>
      <c r="C773" s="3" t="s">
        <v>171</v>
      </c>
      <c r="D773" s="3" t="s">
        <v>171</v>
      </c>
      <c r="E773" s="4" t="s">
        <v>178</v>
      </c>
      <c r="F773" s="4" t="s">
        <v>178</v>
      </c>
      <c r="G773" s="3" t="s">
        <v>173</v>
      </c>
      <c r="H773" s="17" t="str">
        <f t="shared" si="45"/>
        <v>NITI</v>
      </c>
      <c r="I773" s="2"/>
      <c r="J773" s="3" t="s">
        <v>173</v>
      </c>
      <c r="K773" s="21" t="str">
        <f t="shared" si="46"/>
        <v>NITI, NV</v>
      </c>
      <c r="L773" s="3" t="s">
        <v>173</v>
      </c>
      <c r="M773" s="20" t="str">
        <f t="shared" si="47"/>
        <v>NITI, NV</v>
      </c>
      <c r="N773" s="8" t="str">
        <f t="shared" ref="N773:N836" si="48">IF(ISNUMBER(M773)=TRUE, M773/H773, M773)</f>
        <v>NITI, NV</v>
      </c>
      <c r="O773" s="2"/>
      <c r="P773" s="3">
        <v>25.2</v>
      </c>
      <c r="Q773" s="3" t="s">
        <v>173</v>
      </c>
      <c r="R773" s="3">
        <v>12.5</v>
      </c>
      <c r="S773" s="3" t="s">
        <v>173</v>
      </c>
      <c r="T773" s="2"/>
      <c r="U773" s="3" t="s">
        <v>173</v>
      </c>
      <c r="V773" s="2"/>
      <c r="W773" s="3" t="s">
        <v>173</v>
      </c>
      <c r="X773" s="2"/>
      <c r="Y773" s="3" t="s">
        <v>171</v>
      </c>
      <c r="Z773" s="3" t="s">
        <v>173</v>
      </c>
      <c r="AA773" s="3" t="s">
        <v>173</v>
      </c>
    </row>
    <row r="774" spans="1:28" ht="13.9" customHeight="1">
      <c r="A774" s="2" t="s">
        <v>1732</v>
      </c>
      <c r="B774" s="2" t="s">
        <v>1733</v>
      </c>
      <c r="C774" s="3" t="s">
        <v>228</v>
      </c>
      <c r="D774" s="3" t="s">
        <v>171</v>
      </c>
      <c r="E774" s="4" t="s">
        <v>178</v>
      </c>
      <c r="F774" s="4" t="s">
        <v>178</v>
      </c>
      <c r="G774" s="3" t="s">
        <v>173</v>
      </c>
      <c r="H774" s="17" t="str">
        <f t="shared" ref="H774:H837" si="49">IF(ISNUMBER(G774),ROUND(G774,2-(1+INT(LOG10(G774)))),"NITI")</f>
        <v>NITI</v>
      </c>
      <c r="I774" s="2"/>
      <c r="J774" s="3" t="s">
        <v>173</v>
      </c>
      <c r="K774" s="21" t="str">
        <f t="shared" ref="K774:K837" si="50">IF(ISNUMBER(J774),ROUND(J774,2-(1+INT(LOG10(J774)))),IF(AND(NOT($C774="Yes"),$D774="No"), "NITI, NV",IF(AND($C774="Yes",$D774="No"),"NITI","NV")))</f>
        <v>NITI, NV</v>
      </c>
      <c r="L774" s="3" t="s">
        <v>173</v>
      </c>
      <c r="M774" s="20" t="str">
        <f t="shared" ref="M774:M837" si="51">IF(ISNUMBER(L774),ROUND(L774,2-(1+INT(LOG10(L774)))),IF(AND(NOT($C774="Yes"),$D774="No"), "NITI, NV",IF(AND($C774="Yes",$D774="No"),"NITI","NV")))</f>
        <v>NITI, NV</v>
      </c>
      <c r="N774" s="8" t="str">
        <f t="shared" si="48"/>
        <v>NITI, NV</v>
      </c>
      <c r="O774" s="2"/>
      <c r="P774" s="3" t="s">
        <v>173</v>
      </c>
      <c r="Q774" s="3" t="s">
        <v>173</v>
      </c>
      <c r="R774" s="3">
        <v>12.5</v>
      </c>
      <c r="S774" s="3" t="s">
        <v>173</v>
      </c>
      <c r="T774" s="2"/>
      <c r="U774" s="3" t="s">
        <v>173</v>
      </c>
      <c r="V774" s="2"/>
      <c r="W774" s="3" t="s">
        <v>173</v>
      </c>
      <c r="X774" s="2"/>
      <c r="Y774" s="3" t="s">
        <v>171</v>
      </c>
      <c r="Z774" s="3" t="s">
        <v>173</v>
      </c>
      <c r="AA774" s="3" t="s">
        <v>173</v>
      </c>
    </row>
    <row r="775" spans="1:28" ht="13.9" customHeight="1">
      <c r="A775" s="2" t="s">
        <v>1734</v>
      </c>
      <c r="B775" s="2" t="s">
        <v>1735</v>
      </c>
      <c r="C775" s="3" t="s">
        <v>228</v>
      </c>
      <c r="D775" s="3" t="s">
        <v>171</v>
      </c>
      <c r="E775" s="4" t="s">
        <v>178</v>
      </c>
      <c r="F775" s="4" t="s">
        <v>178</v>
      </c>
      <c r="G775" s="3" t="s">
        <v>173</v>
      </c>
      <c r="H775" s="17" t="str">
        <f t="shared" si="49"/>
        <v>NITI</v>
      </c>
      <c r="I775" s="2"/>
      <c r="J775" s="3" t="s">
        <v>173</v>
      </c>
      <c r="K775" s="21" t="str">
        <f t="shared" si="50"/>
        <v>NITI, NV</v>
      </c>
      <c r="L775" s="3" t="s">
        <v>173</v>
      </c>
      <c r="M775" s="20" t="str">
        <f t="shared" si="51"/>
        <v>NITI, NV</v>
      </c>
      <c r="N775" s="8" t="str">
        <f t="shared" si="48"/>
        <v>NITI, NV</v>
      </c>
      <c r="O775" s="2"/>
      <c r="P775" s="3" t="s">
        <v>173</v>
      </c>
      <c r="Q775" s="3" t="s">
        <v>173</v>
      </c>
      <c r="R775" s="3">
        <v>12.5</v>
      </c>
      <c r="S775" s="3" t="s">
        <v>173</v>
      </c>
      <c r="T775" s="2"/>
      <c r="U775" s="3" t="s">
        <v>173</v>
      </c>
      <c r="V775" s="2"/>
      <c r="W775" s="3" t="s">
        <v>173</v>
      </c>
      <c r="X775" s="2"/>
      <c r="Y775" s="3" t="s">
        <v>171</v>
      </c>
      <c r="Z775" s="3" t="s">
        <v>173</v>
      </c>
      <c r="AA775" s="3" t="s">
        <v>173</v>
      </c>
    </row>
    <row r="776" spans="1:28" ht="13.9" customHeight="1">
      <c r="A776" s="2" t="s">
        <v>1736</v>
      </c>
      <c r="B776" s="2" t="s">
        <v>1737</v>
      </c>
      <c r="C776" s="3" t="s">
        <v>228</v>
      </c>
      <c r="D776" s="3" t="s">
        <v>171</v>
      </c>
      <c r="E776" s="4" t="s">
        <v>178</v>
      </c>
      <c r="F776" s="4" t="s">
        <v>178</v>
      </c>
      <c r="G776" s="3" t="s">
        <v>173</v>
      </c>
      <c r="H776" s="17" t="str">
        <f t="shared" si="49"/>
        <v>NITI</v>
      </c>
      <c r="I776" s="2"/>
      <c r="J776" s="3" t="s">
        <v>173</v>
      </c>
      <c r="K776" s="21" t="str">
        <f t="shared" si="50"/>
        <v>NITI, NV</v>
      </c>
      <c r="L776" s="3" t="s">
        <v>173</v>
      </c>
      <c r="M776" s="20" t="str">
        <f t="shared" si="51"/>
        <v>NITI, NV</v>
      </c>
      <c r="N776" s="8" t="str">
        <f t="shared" si="48"/>
        <v>NITI, NV</v>
      </c>
      <c r="O776" s="2"/>
      <c r="P776" s="3" t="s">
        <v>173</v>
      </c>
      <c r="Q776" s="3" t="s">
        <v>173</v>
      </c>
      <c r="R776" s="3">
        <v>12.5</v>
      </c>
      <c r="S776" s="3" t="s">
        <v>173</v>
      </c>
      <c r="T776" s="2"/>
      <c r="U776" s="3" t="s">
        <v>173</v>
      </c>
      <c r="V776" s="2"/>
      <c r="W776" s="3" t="s">
        <v>173</v>
      </c>
      <c r="X776" s="2"/>
      <c r="Y776" s="3" t="s">
        <v>171</v>
      </c>
      <c r="Z776" s="3" t="s">
        <v>173</v>
      </c>
      <c r="AA776" s="3" t="s">
        <v>173</v>
      </c>
    </row>
    <row r="777" spans="1:28" ht="13.9" customHeight="1">
      <c r="A777" s="2" t="s">
        <v>1738</v>
      </c>
      <c r="B777" s="2" t="s">
        <v>1739</v>
      </c>
      <c r="C777" s="3" t="s">
        <v>171</v>
      </c>
      <c r="D777" s="3" t="s">
        <v>171</v>
      </c>
      <c r="E777" s="4" t="s">
        <v>178</v>
      </c>
      <c r="F777" s="4" t="s">
        <v>178</v>
      </c>
      <c r="G777" s="3" t="s">
        <v>173</v>
      </c>
      <c r="H777" s="17" t="str">
        <f t="shared" si="49"/>
        <v>NITI</v>
      </c>
      <c r="I777" s="2"/>
      <c r="J777" s="3" t="s">
        <v>173</v>
      </c>
      <c r="K777" s="21" t="str">
        <f t="shared" si="50"/>
        <v>NITI, NV</v>
      </c>
      <c r="L777" s="3" t="s">
        <v>173</v>
      </c>
      <c r="M777" s="20" t="str">
        <f t="shared" si="51"/>
        <v>NITI, NV</v>
      </c>
      <c r="N777" s="8" t="str">
        <f t="shared" si="48"/>
        <v>NITI, NV</v>
      </c>
      <c r="O777" s="2"/>
      <c r="P777" s="3">
        <v>2.6700000000000001E-3</v>
      </c>
      <c r="Q777" s="3">
        <v>3.7399999999999998E-3</v>
      </c>
      <c r="R777" s="3">
        <v>12.5</v>
      </c>
      <c r="S777" s="3" t="s">
        <v>173</v>
      </c>
      <c r="T777" s="2"/>
      <c r="U777" s="3" t="s">
        <v>173</v>
      </c>
      <c r="V777" s="2"/>
      <c r="W777" s="3" t="s">
        <v>173</v>
      </c>
      <c r="X777" s="2"/>
      <c r="Y777" s="3" t="s">
        <v>171</v>
      </c>
      <c r="Z777" s="3" t="s">
        <v>173</v>
      </c>
      <c r="AA777" s="3" t="s">
        <v>173</v>
      </c>
    </row>
    <row r="778" spans="1:28" ht="13.9" customHeight="1">
      <c r="A778" s="2" t="s">
        <v>1740</v>
      </c>
      <c r="B778" s="2" t="s">
        <v>1741</v>
      </c>
      <c r="C778" s="3" t="s">
        <v>171</v>
      </c>
      <c r="D778" s="3" t="s">
        <v>171</v>
      </c>
      <c r="E778" s="4" t="s">
        <v>178</v>
      </c>
      <c r="F778" s="4" t="s">
        <v>178</v>
      </c>
      <c r="G778" s="3" t="s">
        <v>173</v>
      </c>
      <c r="H778" s="17" t="str">
        <f t="shared" si="49"/>
        <v>NITI</v>
      </c>
      <c r="I778" s="2"/>
      <c r="J778" s="3" t="s">
        <v>173</v>
      </c>
      <c r="K778" s="21" t="str">
        <f t="shared" si="50"/>
        <v>NITI, NV</v>
      </c>
      <c r="L778" s="3" t="s">
        <v>173</v>
      </c>
      <c r="M778" s="20" t="str">
        <f t="shared" si="51"/>
        <v>NITI, NV</v>
      </c>
      <c r="N778" s="8" t="str">
        <f t="shared" si="48"/>
        <v>NITI, NV</v>
      </c>
      <c r="O778" s="2"/>
      <c r="P778" s="3">
        <v>305</v>
      </c>
      <c r="Q778" s="3">
        <v>306</v>
      </c>
      <c r="R778" s="3">
        <v>12.5</v>
      </c>
      <c r="S778" s="3" t="s">
        <v>173</v>
      </c>
      <c r="T778" s="2"/>
      <c r="U778" s="3" t="s">
        <v>173</v>
      </c>
      <c r="V778" s="2"/>
      <c r="W778" s="3" t="s">
        <v>173</v>
      </c>
      <c r="X778" s="2"/>
      <c r="Y778" s="3" t="s">
        <v>171</v>
      </c>
      <c r="Z778" s="3" t="s">
        <v>173</v>
      </c>
      <c r="AA778" s="3" t="s">
        <v>173</v>
      </c>
    </row>
    <row r="779" spans="1:28" ht="13.9" customHeight="1">
      <c r="A779" s="2" t="s">
        <v>1742</v>
      </c>
      <c r="B779" s="2" t="s">
        <v>232</v>
      </c>
      <c r="C779" s="3" t="s">
        <v>228</v>
      </c>
      <c r="D779" s="3" t="s">
        <v>171</v>
      </c>
      <c r="E779" s="4" t="s">
        <v>178</v>
      </c>
      <c r="F779" s="4" t="s">
        <v>178</v>
      </c>
      <c r="G779" s="3" t="s">
        <v>173</v>
      </c>
      <c r="H779" s="17" t="str">
        <f t="shared" si="49"/>
        <v>NITI</v>
      </c>
      <c r="I779" s="2"/>
      <c r="J779" s="3" t="s">
        <v>173</v>
      </c>
      <c r="K779" s="21" t="str">
        <f t="shared" si="50"/>
        <v>NITI, NV</v>
      </c>
      <c r="L779" s="3" t="s">
        <v>173</v>
      </c>
      <c r="M779" s="20" t="str">
        <f t="shared" si="51"/>
        <v>NITI, NV</v>
      </c>
      <c r="N779" s="8" t="str">
        <f t="shared" si="48"/>
        <v>NITI, NV</v>
      </c>
      <c r="O779" s="2"/>
      <c r="P779" s="3" t="s">
        <v>173</v>
      </c>
      <c r="Q779" s="3" t="s">
        <v>173</v>
      </c>
      <c r="R779" s="3">
        <v>12.5</v>
      </c>
      <c r="S779" s="3" t="s">
        <v>173</v>
      </c>
      <c r="T779" s="2"/>
      <c r="U779" s="3" t="s">
        <v>173</v>
      </c>
      <c r="V779" s="2"/>
      <c r="W779" s="3" t="s">
        <v>173</v>
      </c>
      <c r="X779" s="2"/>
      <c r="Y779" s="3" t="s">
        <v>171</v>
      </c>
      <c r="Z779" s="3" t="s">
        <v>173</v>
      </c>
      <c r="AA779" s="3" t="s">
        <v>173</v>
      </c>
    </row>
    <row r="780" spans="1:28" ht="13.9" customHeight="1">
      <c r="A780" s="2" t="s">
        <v>1743</v>
      </c>
      <c r="B780" s="2" t="s">
        <v>1744</v>
      </c>
      <c r="C780" s="3" t="s">
        <v>170</v>
      </c>
      <c r="D780" s="3" t="s">
        <v>171</v>
      </c>
      <c r="E780" s="4" t="s">
        <v>172</v>
      </c>
      <c r="F780" s="4" t="s">
        <v>172</v>
      </c>
      <c r="G780" s="3" t="s">
        <v>173</v>
      </c>
      <c r="H780" s="17" t="str">
        <f t="shared" si="49"/>
        <v>NITI</v>
      </c>
      <c r="I780" s="2"/>
      <c r="J780" s="3" t="s">
        <v>173</v>
      </c>
      <c r="K780" s="21" t="str">
        <f t="shared" si="50"/>
        <v>NITI</v>
      </c>
      <c r="L780" s="3" t="s">
        <v>173</v>
      </c>
      <c r="M780" s="20" t="str">
        <f t="shared" si="51"/>
        <v>NITI</v>
      </c>
      <c r="N780" s="8" t="str">
        <f t="shared" si="48"/>
        <v>NITI</v>
      </c>
      <c r="O780" s="2"/>
      <c r="P780" s="3">
        <v>15000000</v>
      </c>
      <c r="Q780" s="3" t="s">
        <v>173</v>
      </c>
      <c r="R780" s="3">
        <v>12.5</v>
      </c>
      <c r="S780" s="3" t="s">
        <v>173</v>
      </c>
      <c r="T780" s="2"/>
      <c r="U780" s="3" t="s">
        <v>173</v>
      </c>
      <c r="V780" s="2"/>
      <c r="W780" s="3" t="s">
        <v>173</v>
      </c>
      <c r="X780" s="2"/>
      <c r="Y780" s="3" t="s">
        <v>171</v>
      </c>
      <c r="Z780" s="3" t="s">
        <v>173</v>
      </c>
      <c r="AA780" s="3" t="s">
        <v>173</v>
      </c>
    </row>
    <row r="781" spans="1:28" ht="13.9" customHeight="1">
      <c r="A781" s="2" t="s">
        <v>1745</v>
      </c>
      <c r="B781" s="2" t="s">
        <v>1746</v>
      </c>
      <c r="C781" s="3" t="s">
        <v>171</v>
      </c>
      <c r="D781" s="3" t="s">
        <v>171</v>
      </c>
      <c r="E781" s="4" t="s">
        <v>178</v>
      </c>
      <c r="F781" s="4" t="s">
        <v>178</v>
      </c>
      <c r="G781" s="3" t="s">
        <v>173</v>
      </c>
      <c r="H781" s="17" t="str">
        <f t="shared" si="49"/>
        <v>NITI</v>
      </c>
      <c r="I781" s="2"/>
      <c r="J781" s="3" t="s">
        <v>173</v>
      </c>
      <c r="K781" s="21" t="str">
        <f t="shared" si="50"/>
        <v>NITI, NV</v>
      </c>
      <c r="L781" s="3" t="s">
        <v>173</v>
      </c>
      <c r="M781" s="20" t="str">
        <f t="shared" si="51"/>
        <v>NITI, NV</v>
      </c>
      <c r="N781" s="8" t="str">
        <f t="shared" si="48"/>
        <v>NITI, NV</v>
      </c>
      <c r="O781" s="2"/>
      <c r="P781" s="3">
        <v>4</v>
      </c>
      <c r="Q781" s="3">
        <v>3.32E-2</v>
      </c>
      <c r="R781" s="3">
        <v>12.5</v>
      </c>
      <c r="S781" s="3" t="s">
        <v>173</v>
      </c>
      <c r="T781" s="2"/>
      <c r="U781" s="3" t="s">
        <v>173</v>
      </c>
      <c r="V781" s="2"/>
      <c r="W781" s="3" t="s">
        <v>173</v>
      </c>
      <c r="X781" s="2"/>
      <c r="Y781" s="3" t="s">
        <v>171</v>
      </c>
      <c r="Z781" s="3" t="s">
        <v>173</v>
      </c>
      <c r="AA781" s="3" t="s">
        <v>173</v>
      </c>
    </row>
    <row r="782" spans="1:28" ht="13.9" customHeight="1">
      <c r="A782" s="2" t="s">
        <v>1747</v>
      </c>
      <c r="B782" s="2" t="s">
        <v>1748</v>
      </c>
      <c r="C782" s="3" t="s">
        <v>171</v>
      </c>
      <c r="D782" s="3" t="s">
        <v>171</v>
      </c>
      <c r="E782" s="4" t="s">
        <v>178</v>
      </c>
      <c r="F782" s="4" t="s">
        <v>178</v>
      </c>
      <c r="G782" s="3" t="s">
        <v>173</v>
      </c>
      <c r="H782" s="17" t="str">
        <f t="shared" si="49"/>
        <v>NITI</v>
      </c>
      <c r="I782" s="2"/>
      <c r="J782" s="3" t="s">
        <v>173</v>
      </c>
      <c r="K782" s="21" t="str">
        <f t="shared" si="50"/>
        <v>NITI, NV</v>
      </c>
      <c r="L782" s="3" t="s">
        <v>173</v>
      </c>
      <c r="M782" s="20" t="str">
        <f t="shared" si="51"/>
        <v>NITI, NV</v>
      </c>
      <c r="N782" s="8" t="str">
        <f t="shared" si="48"/>
        <v>NITI, NV</v>
      </c>
      <c r="O782" s="2"/>
      <c r="P782" s="3">
        <v>21200</v>
      </c>
      <c r="Q782" s="3">
        <v>22100</v>
      </c>
      <c r="R782" s="3">
        <v>12.5</v>
      </c>
      <c r="S782" s="3" t="s">
        <v>173</v>
      </c>
      <c r="T782" s="2"/>
      <c r="U782" s="3" t="s">
        <v>173</v>
      </c>
      <c r="V782" s="2"/>
      <c r="W782" s="3" t="s">
        <v>173</v>
      </c>
      <c r="X782" s="2"/>
      <c r="Y782" s="3" t="s">
        <v>171</v>
      </c>
      <c r="Z782" s="3" t="s">
        <v>173</v>
      </c>
      <c r="AA782" s="3" t="s">
        <v>173</v>
      </c>
    </row>
    <row r="783" spans="1:28" ht="13.9" customHeight="1">
      <c r="A783" s="2" t="s">
        <v>1749</v>
      </c>
      <c r="B783" s="2" t="s">
        <v>1750</v>
      </c>
      <c r="C783" s="3" t="s">
        <v>171</v>
      </c>
      <c r="D783" s="3" t="s">
        <v>171</v>
      </c>
      <c r="E783" s="4" t="s">
        <v>178</v>
      </c>
      <c r="F783" s="4" t="s">
        <v>178</v>
      </c>
      <c r="G783" s="3" t="s">
        <v>173</v>
      </c>
      <c r="H783" s="17" t="str">
        <f t="shared" si="49"/>
        <v>NITI</v>
      </c>
      <c r="I783" s="2"/>
      <c r="J783" s="3" t="s">
        <v>173</v>
      </c>
      <c r="K783" s="21" t="str">
        <f t="shared" si="50"/>
        <v>NITI, NV</v>
      </c>
      <c r="L783" s="3" t="s">
        <v>173</v>
      </c>
      <c r="M783" s="20" t="str">
        <f t="shared" si="51"/>
        <v>NITI, NV</v>
      </c>
      <c r="N783" s="8" t="str">
        <f t="shared" si="48"/>
        <v>NITI, NV</v>
      </c>
      <c r="O783" s="2"/>
      <c r="P783" s="3">
        <v>2000</v>
      </c>
      <c r="Q783" s="3">
        <v>2000</v>
      </c>
      <c r="R783" s="3">
        <v>12.5</v>
      </c>
      <c r="S783" s="3" t="s">
        <v>173</v>
      </c>
      <c r="T783" s="2"/>
      <c r="U783" s="3" t="s">
        <v>173</v>
      </c>
      <c r="V783" s="2"/>
      <c r="W783" s="3" t="s">
        <v>173</v>
      </c>
      <c r="X783" s="2"/>
      <c r="Y783" s="3" t="s">
        <v>171</v>
      </c>
      <c r="Z783" s="3" t="s">
        <v>173</v>
      </c>
      <c r="AA783" s="3" t="s">
        <v>173</v>
      </c>
      <c r="AB783" s="261" t="s">
        <v>279</v>
      </c>
    </row>
    <row r="784" spans="1:28" ht="13.9" customHeight="1">
      <c r="A784" s="2" t="s">
        <v>1751</v>
      </c>
      <c r="B784" s="2" t="s">
        <v>1752</v>
      </c>
      <c r="C784" s="3" t="s">
        <v>171</v>
      </c>
      <c r="D784" s="3" t="s">
        <v>171</v>
      </c>
      <c r="E784" s="4" t="s">
        <v>178</v>
      </c>
      <c r="F784" s="4" t="s">
        <v>178</v>
      </c>
      <c r="G784" s="3" t="s">
        <v>173</v>
      </c>
      <c r="H784" s="17" t="str">
        <f t="shared" si="49"/>
        <v>NITI</v>
      </c>
      <c r="I784" s="2"/>
      <c r="J784" s="3" t="s">
        <v>173</v>
      </c>
      <c r="K784" s="21" t="str">
        <f t="shared" si="50"/>
        <v>NITI, NV</v>
      </c>
      <c r="L784" s="3" t="s">
        <v>173</v>
      </c>
      <c r="M784" s="20" t="str">
        <f t="shared" si="51"/>
        <v>NITI, NV</v>
      </c>
      <c r="N784" s="8" t="str">
        <f t="shared" si="48"/>
        <v>NITI, NV</v>
      </c>
      <c r="O784" s="2"/>
      <c r="P784" s="3">
        <v>1.31</v>
      </c>
      <c r="Q784" s="3">
        <v>1.32</v>
      </c>
      <c r="R784" s="3">
        <v>12.5</v>
      </c>
      <c r="S784" s="3" t="s">
        <v>173</v>
      </c>
      <c r="T784" s="2"/>
      <c r="U784" s="3" t="s">
        <v>173</v>
      </c>
      <c r="V784" s="2"/>
      <c r="W784" s="3" t="s">
        <v>173</v>
      </c>
      <c r="X784" s="2"/>
      <c r="Y784" s="3" t="s">
        <v>171</v>
      </c>
      <c r="Z784" s="3" t="s">
        <v>173</v>
      </c>
      <c r="AA784" s="3" t="s">
        <v>173</v>
      </c>
      <c r="AB784" s="261" t="s">
        <v>279</v>
      </c>
    </row>
    <row r="785" spans="1:28" ht="13.9" customHeight="1">
      <c r="A785" s="2" t="s">
        <v>1753</v>
      </c>
      <c r="B785" s="2" t="s">
        <v>1754</v>
      </c>
      <c r="C785" s="3" t="s">
        <v>171</v>
      </c>
      <c r="D785" s="3" t="s">
        <v>171</v>
      </c>
      <c r="E785" s="4" t="s">
        <v>178</v>
      </c>
      <c r="F785" s="4" t="s">
        <v>178</v>
      </c>
      <c r="G785" s="3" t="s">
        <v>173</v>
      </c>
      <c r="H785" s="17" t="str">
        <f t="shared" si="49"/>
        <v>NITI</v>
      </c>
      <c r="I785" s="2"/>
      <c r="J785" s="3" t="s">
        <v>173</v>
      </c>
      <c r="K785" s="21" t="str">
        <f t="shared" si="50"/>
        <v>NITI, NV</v>
      </c>
      <c r="L785" s="3" t="s">
        <v>173</v>
      </c>
      <c r="M785" s="20" t="str">
        <f t="shared" si="51"/>
        <v>NITI, NV</v>
      </c>
      <c r="N785" s="8" t="str">
        <f t="shared" si="48"/>
        <v>NITI, NV</v>
      </c>
      <c r="O785" s="2"/>
      <c r="P785" s="3">
        <v>223</v>
      </c>
      <c r="Q785" s="3">
        <v>223</v>
      </c>
      <c r="R785" s="3">
        <v>12.5</v>
      </c>
      <c r="S785" s="3" t="s">
        <v>173</v>
      </c>
      <c r="T785" s="2"/>
      <c r="U785" s="3" t="s">
        <v>173</v>
      </c>
      <c r="V785" s="2"/>
      <c r="W785" s="3" t="s">
        <v>173</v>
      </c>
      <c r="X785" s="2"/>
      <c r="Y785" s="3" t="s">
        <v>171</v>
      </c>
      <c r="Z785" s="3" t="s">
        <v>173</v>
      </c>
      <c r="AA785" s="3" t="s">
        <v>173</v>
      </c>
    </row>
    <row r="786" spans="1:28" ht="13.9" customHeight="1">
      <c r="A786" s="2" t="s">
        <v>1755</v>
      </c>
      <c r="B786" s="2" t="s">
        <v>1756</v>
      </c>
      <c r="C786" s="3" t="s">
        <v>171</v>
      </c>
      <c r="D786" s="3" t="s">
        <v>171</v>
      </c>
      <c r="E786" s="4" t="s">
        <v>178</v>
      </c>
      <c r="F786" s="4" t="s">
        <v>178</v>
      </c>
      <c r="G786" s="3" t="s">
        <v>173</v>
      </c>
      <c r="H786" s="17" t="str">
        <f t="shared" si="49"/>
        <v>NITI</v>
      </c>
      <c r="I786" s="2"/>
      <c r="J786" s="3" t="s">
        <v>173</v>
      </c>
      <c r="K786" s="21" t="str">
        <f t="shared" si="50"/>
        <v>NITI, NV</v>
      </c>
      <c r="L786" s="3" t="s">
        <v>173</v>
      </c>
      <c r="M786" s="20" t="str">
        <f t="shared" si="51"/>
        <v>NITI, NV</v>
      </c>
      <c r="N786" s="8" t="str">
        <f t="shared" si="48"/>
        <v>NITI, NV</v>
      </c>
      <c r="O786" s="2"/>
      <c r="P786" s="3">
        <v>0</v>
      </c>
      <c r="Q786" s="3" t="s">
        <v>173</v>
      </c>
      <c r="R786" s="3">
        <v>12.5</v>
      </c>
      <c r="S786" s="3" t="s">
        <v>173</v>
      </c>
      <c r="T786" s="2"/>
      <c r="U786" s="3" t="s">
        <v>173</v>
      </c>
      <c r="V786" s="2"/>
      <c r="W786" s="3" t="s">
        <v>173</v>
      </c>
      <c r="X786" s="2"/>
      <c r="Y786" s="3" t="s">
        <v>171</v>
      </c>
      <c r="Z786" s="3" t="s">
        <v>173</v>
      </c>
      <c r="AA786" s="3" t="s">
        <v>173</v>
      </c>
    </row>
    <row r="787" spans="1:28" ht="13.9" customHeight="1">
      <c r="A787" s="2" t="s">
        <v>1757</v>
      </c>
      <c r="B787" s="2" t="s">
        <v>1758</v>
      </c>
      <c r="C787" s="3" t="s">
        <v>170</v>
      </c>
      <c r="D787" s="3" t="s">
        <v>170</v>
      </c>
      <c r="E787" s="3" t="s">
        <v>170</v>
      </c>
      <c r="F787" s="2"/>
      <c r="G787" s="3">
        <v>0.438</v>
      </c>
      <c r="H787" s="17">
        <f t="shared" si="49"/>
        <v>0.44</v>
      </c>
      <c r="I787" s="2"/>
      <c r="J787" s="3">
        <v>14.6</v>
      </c>
      <c r="K787" s="21">
        <f t="shared" si="50"/>
        <v>15</v>
      </c>
      <c r="L787" s="3" t="s">
        <v>173</v>
      </c>
      <c r="M787" s="20" t="str">
        <f t="shared" si="51"/>
        <v>NV</v>
      </c>
      <c r="N787" s="8" t="str">
        <f t="shared" si="48"/>
        <v>NV</v>
      </c>
      <c r="O787" s="2"/>
      <c r="P787" s="3">
        <v>102000000</v>
      </c>
      <c r="Q787" s="3" t="s">
        <v>173</v>
      </c>
      <c r="R787" s="3">
        <v>12.5</v>
      </c>
      <c r="S787" s="3" t="s">
        <v>173</v>
      </c>
      <c r="T787" s="2"/>
      <c r="U787" s="3" t="s">
        <v>173</v>
      </c>
      <c r="V787" s="2"/>
      <c r="W787" s="3">
        <v>1E-4</v>
      </c>
      <c r="X787" s="3" t="s">
        <v>269</v>
      </c>
      <c r="Y787" s="3" t="s">
        <v>171</v>
      </c>
      <c r="Z787" s="3" t="s">
        <v>173</v>
      </c>
      <c r="AA787" s="3">
        <v>0.438</v>
      </c>
    </row>
    <row r="788" spans="1:28" ht="13.9" customHeight="1">
      <c r="A788" s="2" t="s">
        <v>97</v>
      </c>
      <c r="B788" s="2" t="s">
        <v>1759</v>
      </c>
      <c r="C788" s="3" t="s">
        <v>170</v>
      </c>
      <c r="D788" s="3" t="s">
        <v>170</v>
      </c>
      <c r="E788" s="3" t="s">
        <v>170</v>
      </c>
      <c r="F788" s="3" t="s">
        <v>170</v>
      </c>
      <c r="G788" s="3">
        <v>21900</v>
      </c>
      <c r="H788" s="17">
        <f t="shared" si="49"/>
        <v>22000</v>
      </c>
      <c r="I788" s="3" t="s">
        <v>194</v>
      </c>
      <c r="J788" s="3">
        <v>730000</v>
      </c>
      <c r="K788" s="21">
        <f t="shared" si="50"/>
        <v>730000</v>
      </c>
      <c r="L788" s="3">
        <v>152000</v>
      </c>
      <c r="M788" s="20">
        <f t="shared" si="51"/>
        <v>150000</v>
      </c>
      <c r="N788" s="8">
        <f t="shared" si="48"/>
        <v>6.8181818181818183</v>
      </c>
      <c r="O788" s="3" t="s">
        <v>1760</v>
      </c>
      <c r="P788" s="3">
        <v>141000000</v>
      </c>
      <c r="Q788" s="3">
        <v>75900000</v>
      </c>
      <c r="R788" s="3">
        <v>12.5</v>
      </c>
      <c r="S788" s="3">
        <v>1.1000000000000001</v>
      </c>
      <c r="T788" s="3" t="s">
        <v>183</v>
      </c>
      <c r="U788" s="3" t="s">
        <v>173</v>
      </c>
      <c r="V788" s="2"/>
      <c r="W788" s="3">
        <v>5</v>
      </c>
      <c r="X788" s="3" t="s">
        <v>184</v>
      </c>
      <c r="Y788" s="3" t="s">
        <v>171</v>
      </c>
      <c r="Z788" s="3" t="s">
        <v>173</v>
      </c>
      <c r="AA788" s="3">
        <v>21900</v>
      </c>
    </row>
    <row r="789" spans="1:28" ht="13.9" customHeight="1">
      <c r="A789" s="2" t="s">
        <v>1761</v>
      </c>
      <c r="B789" s="2" t="s">
        <v>1762</v>
      </c>
      <c r="C789" s="3" t="s">
        <v>170</v>
      </c>
      <c r="D789" s="3" t="s">
        <v>170</v>
      </c>
      <c r="E789" s="3" t="s">
        <v>170</v>
      </c>
      <c r="F789" s="3" t="s">
        <v>170</v>
      </c>
      <c r="G789" s="3">
        <v>3.5000000000000003E-2</v>
      </c>
      <c r="H789" s="17">
        <f t="shared" si="49"/>
        <v>3.5000000000000003E-2</v>
      </c>
      <c r="I789" s="3" t="s">
        <v>194</v>
      </c>
      <c r="J789" s="3">
        <v>1.17</v>
      </c>
      <c r="K789" s="21">
        <f t="shared" si="50"/>
        <v>1.2</v>
      </c>
      <c r="L789" s="3">
        <v>254</v>
      </c>
      <c r="M789" s="20">
        <f t="shared" si="51"/>
        <v>250</v>
      </c>
      <c r="N789" s="8">
        <f t="shared" si="48"/>
        <v>7142.8571428571422</v>
      </c>
      <c r="O789" s="3" t="s">
        <v>182</v>
      </c>
      <c r="P789" s="3">
        <v>74900</v>
      </c>
      <c r="Q789" s="3">
        <v>5190</v>
      </c>
      <c r="R789" s="3">
        <v>12.5</v>
      </c>
      <c r="S789" s="3">
        <v>0.9</v>
      </c>
      <c r="T789" s="3" t="s">
        <v>183</v>
      </c>
      <c r="U789" s="3">
        <v>1.1E-5</v>
      </c>
      <c r="V789" s="3" t="s">
        <v>199</v>
      </c>
      <c r="W789" s="3">
        <v>7.9999999999999996E-6</v>
      </c>
      <c r="X789" s="3" t="s">
        <v>199</v>
      </c>
      <c r="Y789" s="3" t="s">
        <v>171</v>
      </c>
      <c r="Z789" s="3">
        <v>1.1100000000000001</v>
      </c>
      <c r="AA789" s="3">
        <v>3.5000000000000003E-2</v>
      </c>
    </row>
    <row r="790" spans="1:28" ht="13.9" customHeight="1">
      <c r="A790" s="2" t="s">
        <v>1763</v>
      </c>
      <c r="B790" s="2" t="s">
        <v>1764</v>
      </c>
      <c r="C790" s="3" t="s">
        <v>170</v>
      </c>
      <c r="D790" s="3" t="s">
        <v>170</v>
      </c>
      <c r="E790" s="3" t="s">
        <v>170</v>
      </c>
      <c r="F790" s="3" t="s">
        <v>170</v>
      </c>
      <c r="G790" s="3">
        <v>3.5000000000000003E-2</v>
      </c>
      <c r="H790" s="17">
        <f t="shared" si="49"/>
        <v>3.5000000000000003E-2</v>
      </c>
      <c r="I790" s="3" t="s">
        <v>194</v>
      </c>
      <c r="J790" s="3">
        <v>1.17</v>
      </c>
      <c r="K790" s="21">
        <f t="shared" si="50"/>
        <v>1.2</v>
      </c>
      <c r="L790" s="3">
        <v>207</v>
      </c>
      <c r="M790" s="20">
        <f t="shared" si="51"/>
        <v>210</v>
      </c>
      <c r="N790" s="8">
        <f t="shared" si="48"/>
        <v>5999.9999999999991</v>
      </c>
      <c r="O790" s="3" t="s">
        <v>182</v>
      </c>
      <c r="P790" s="3">
        <v>196000</v>
      </c>
      <c r="Q790" s="3">
        <v>6350</v>
      </c>
      <c r="R790" s="3">
        <v>12.5</v>
      </c>
      <c r="S790" s="3">
        <v>1.1000000000000001</v>
      </c>
      <c r="T790" s="3" t="s">
        <v>174</v>
      </c>
      <c r="U790" s="3">
        <v>1.1E-5</v>
      </c>
      <c r="V790" s="3" t="s">
        <v>199</v>
      </c>
      <c r="W790" s="3">
        <v>7.9999999999999996E-6</v>
      </c>
      <c r="X790" s="3" t="s">
        <v>199</v>
      </c>
      <c r="Y790" s="3" t="s">
        <v>171</v>
      </c>
      <c r="Z790" s="3">
        <v>1.1100000000000001</v>
      </c>
      <c r="AA790" s="3">
        <v>3.5000000000000003E-2</v>
      </c>
    </row>
    <row r="791" spans="1:28" ht="13.9" customHeight="1">
      <c r="A791" s="2" t="s">
        <v>1765</v>
      </c>
      <c r="B791" s="2" t="s">
        <v>1766</v>
      </c>
      <c r="C791" s="3" t="s">
        <v>171</v>
      </c>
      <c r="D791" s="3" t="s">
        <v>171</v>
      </c>
      <c r="E791" s="4" t="s">
        <v>178</v>
      </c>
      <c r="F791" s="4" t="s">
        <v>178</v>
      </c>
      <c r="G791" s="3" t="s">
        <v>173</v>
      </c>
      <c r="H791" s="17" t="str">
        <f t="shared" si="49"/>
        <v>NITI</v>
      </c>
      <c r="I791" s="2"/>
      <c r="J791" s="3" t="s">
        <v>173</v>
      </c>
      <c r="K791" s="21" t="str">
        <f t="shared" si="50"/>
        <v>NITI, NV</v>
      </c>
      <c r="L791" s="3" t="s">
        <v>173</v>
      </c>
      <c r="M791" s="20" t="str">
        <f t="shared" si="51"/>
        <v>NITI, NV</v>
      </c>
      <c r="N791" s="8" t="str">
        <f t="shared" si="48"/>
        <v>NITI, NV</v>
      </c>
      <c r="O791" s="2"/>
      <c r="P791" s="3">
        <v>3630</v>
      </c>
      <c r="Q791" s="3">
        <v>7460</v>
      </c>
      <c r="R791" s="3">
        <v>12.5</v>
      </c>
      <c r="S791" s="3" t="s">
        <v>173</v>
      </c>
      <c r="T791" s="2"/>
      <c r="U791" s="3" t="s">
        <v>173</v>
      </c>
      <c r="V791" s="2"/>
      <c r="W791" s="3" t="s">
        <v>173</v>
      </c>
      <c r="X791" s="2"/>
      <c r="Y791" s="3" t="s">
        <v>171</v>
      </c>
      <c r="Z791" s="3" t="s">
        <v>173</v>
      </c>
      <c r="AA791" s="3" t="s">
        <v>173</v>
      </c>
    </row>
    <row r="792" spans="1:28" ht="13.9" customHeight="1">
      <c r="A792" s="2" t="s">
        <v>1767</v>
      </c>
      <c r="B792" s="2" t="s">
        <v>1768</v>
      </c>
      <c r="C792" s="3" t="s">
        <v>171</v>
      </c>
      <c r="D792" s="3" t="s">
        <v>171</v>
      </c>
      <c r="E792" s="4" t="s">
        <v>178</v>
      </c>
      <c r="F792" s="4" t="s">
        <v>178</v>
      </c>
      <c r="G792" s="3" t="s">
        <v>173</v>
      </c>
      <c r="H792" s="17" t="str">
        <f t="shared" si="49"/>
        <v>NITI</v>
      </c>
      <c r="I792" s="2"/>
      <c r="J792" s="3" t="s">
        <v>173</v>
      </c>
      <c r="K792" s="21" t="str">
        <f t="shared" si="50"/>
        <v>NITI, NV</v>
      </c>
      <c r="L792" s="3" t="s">
        <v>173</v>
      </c>
      <c r="M792" s="20" t="str">
        <f t="shared" si="51"/>
        <v>NITI, NV</v>
      </c>
      <c r="N792" s="8" t="str">
        <f t="shared" si="48"/>
        <v>NITI, NV</v>
      </c>
      <c r="O792" s="2"/>
      <c r="P792" s="3">
        <v>22300</v>
      </c>
      <c r="Q792" s="3">
        <v>8150</v>
      </c>
      <c r="R792" s="3">
        <v>12.5</v>
      </c>
      <c r="S792" s="3" t="s">
        <v>173</v>
      </c>
      <c r="T792" s="2"/>
      <c r="U792" s="3" t="s">
        <v>173</v>
      </c>
      <c r="V792" s="2"/>
      <c r="W792" s="3" t="s">
        <v>173</v>
      </c>
      <c r="X792" s="2"/>
      <c r="Y792" s="3" t="s">
        <v>171</v>
      </c>
      <c r="Z792" s="3" t="s">
        <v>173</v>
      </c>
      <c r="AA792" s="3" t="s">
        <v>173</v>
      </c>
    </row>
    <row r="793" spans="1:28" ht="13.9" customHeight="1">
      <c r="A793" s="2" t="s">
        <v>1769</v>
      </c>
      <c r="B793" s="2" t="s">
        <v>1770</v>
      </c>
      <c r="C793" s="3" t="s">
        <v>171</v>
      </c>
      <c r="D793" s="3" t="s">
        <v>171</v>
      </c>
      <c r="E793" s="4" t="s">
        <v>178</v>
      </c>
      <c r="F793" s="4" t="s">
        <v>178</v>
      </c>
      <c r="G793" s="3" t="s">
        <v>173</v>
      </c>
      <c r="H793" s="17" t="str">
        <f t="shared" si="49"/>
        <v>NITI</v>
      </c>
      <c r="I793" s="2"/>
      <c r="J793" s="3" t="s">
        <v>173</v>
      </c>
      <c r="K793" s="21" t="str">
        <f t="shared" si="50"/>
        <v>NITI, NV</v>
      </c>
      <c r="L793" s="3" t="s">
        <v>173</v>
      </c>
      <c r="M793" s="20" t="str">
        <f t="shared" si="51"/>
        <v>NITI, NV</v>
      </c>
      <c r="N793" s="8" t="str">
        <f t="shared" si="48"/>
        <v>NITI, NV</v>
      </c>
      <c r="O793" s="2"/>
      <c r="P793" s="3">
        <v>4130</v>
      </c>
      <c r="Q793" s="3">
        <v>8240</v>
      </c>
      <c r="R793" s="3">
        <v>12.5</v>
      </c>
      <c r="S793" s="3" t="s">
        <v>173</v>
      </c>
      <c r="T793" s="2"/>
      <c r="U793" s="3" t="s">
        <v>173</v>
      </c>
      <c r="V793" s="2"/>
      <c r="W793" s="3" t="s">
        <v>173</v>
      </c>
      <c r="X793" s="2"/>
      <c r="Y793" s="3" t="s">
        <v>171</v>
      </c>
      <c r="Z793" s="3" t="s">
        <v>173</v>
      </c>
      <c r="AA793" s="3" t="s">
        <v>173</v>
      </c>
    </row>
    <row r="794" spans="1:28" ht="13.9" customHeight="1">
      <c r="A794" s="2" t="s">
        <v>1771</v>
      </c>
      <c r="B794" s="2" t="s">
        <v>1772</v>
      </c>
      <c r="C794" s="3" t="s">
        <v>171</v>
      </c>
      <c r="D794" s="3" t="s">
        <v>171</v>
      </c>
      <c r="E794" s="4" t="s">
        <v>178</v>
      </c>
      <c r="F794" s="4" t="s">
        <v>178</v>
      </c>
      <c r="G794" s="3" t="s">
        <v>173</v>
      </c>
      <c r="H794" s="17" t="str">
        <f t="shared" si="49"/>
        <v>NITI</v>
      </c>
      <c r="I794" s="2"/>
      <c r="J794" s="3" t="s">
        <v>173</v>
      </c>
      <c r="K794" s="21" t="str">
        <f t="shared" si="50"/>
        <v>NITI, NV</v>
      </c>
      <c r="L794" s="3" t="s">
        <v>173</v>
      </c>
      <c r="M794" s="20" t="str">
        <f t="shared" si="51"/>
        <v>NITI, NV</v>
      </c>
      <c r="N794" s="8" t="str">
        <f t="shared" si="48"/>
        <v>NITI, NV</v>
      </c>
      <c r="O794" s="2"/>
      <c r="P794" s="3">
        <v>372</v>
      </c>
      <c r="Q794" s="3">
        <v>995</v>
      </c>
      <c r="R794" s="3">
        <v>12.5</v>
      </c>
      <c r="S794" s="3">
        <v>1.2</v>
      </c>
      <c r="T794" s="3" t="s">
        <v>174</v>
      </c>
      <c r="U794" s="3" t="s">
        <v>173</v>
      </c>
      <c r="V794" s="2"/>
      <c r="W794" s="3" t="s">
        <v>173</v>
      </c>
      <c r="X794" s="2"/>
      <c r="Y794" s="3" t="s">
        <v>171</v>
      </c>
      <c r="Z794" s="3" t="s">
        <v>173</v>
      </c>
      <c r="AA794" s="3" t="s">
        <v>173</v>
      </c>
    </row>
    <row r="795" spans="1:28" ht="13.9" customHeight="1">
      <c r="A795" s="2" t="s">
        <v>1773</v>
      </c>
      <c r="B795" s="2" t="s">
        <v>1774</v>
      </c>
      <c r="C795" s="3" t="s">
        <v>171</v>
      </c>
      <c r="D795" s="3" t="s">
        <v>170</v>
      </c>
      <c r="E795" s="4" t="s">
        <v>178</v>
      </c>
      <c r="F795" s="4" t="s">
        <v>178</v>
      </c>
      <c r="G795" s="3">
        <v>0.24</v>
      </c>
      <c r="H795" s="17">
        <f t="shared" si="49"/>
        <v>0.24</v>
      </c>
      <c r="I795" s="2"/>
      <c r="J795" s="3" t="s">
        <v>173</v>
      </c>
      <c r="K795" s="21" t="str">
        <f t="shared" si="50"/>
        <v>NV</v>
      </c>
      <c r="L795" s="3" t="s">
        <v>173</v>
      </c>
      <c r="M795" s="20" t="str">
        <f t="shared" si="51"/>
        <v>NV</v>
      </c>
      <c r="N795" s="8" t="str">
        <f t="shared" si="48"/>
        <v>NV</v>
      </c>
      <c r="O795" s="2"/>
      <c r="P795" s="3">
        <v>1500000</v>
      </c>
      <c r="Q795" s="3">
        <v>525000</v>
      </c>
      <c r="R795" s="3">
        <v>12.5</v>
      </c>
      <c r="S795" s="3">
        <v>1.2</v>
      </c>
      <c r="T795" s="3" t="s">
        <v>174</v>
      </c>
      <c r="U795" s="3">
        <v>5.1E-5</v>
      </c>
      <c r="V795" s="3" t="s">
        <v>199</v>
      </c>
      <c r="W795" s="3" t="s">
        <v>173</v>
      </c>
      <c r="X795" s="2"/>
      <c r="Y795" s="3" t="s">
        <v>171</v>
      </c>
      <c r="Z795" s="3">
        <v>0.24</v>
      </c>
      <c r="AA795" s="3" t="s">
        <v>173</v>
      </c>
    </row>
    <row r="796" spans="1:28" ht="13.9" customHeight="1">
      <c r="A796" s="2" t="s">
        <v>1775</v>
      </c>
      <c r="B796" s="2" t="s">
        <v>1776</v>
      </c>
      <c r="C796" s="3" t="s">
        <v>171</v>
      </c>
      <c r="D796" s="3" t="s">
        <v>171</v>
      </c>
      <c r="E796" s="4" t="s">
        <v>178</v>
      </c>
      <c r="F796" s="4" t="s">
        <v>178</v>
      </c>
      <c r="G796" s="3" t="s">
        <v>173</v>
      </c>
      <c r="H796" s="17" t="str">
        <f t="shared" si="49"/>
        <v>NITI</v>
      </c>
      <c r="I796" s="2"/>
      <c r="J796" s="3" t="s">
        <v>173</v>
      </c>
      <c r="K796" s="21" t="str">
        <f t="shared" si="50"/>
        <v>NITI, NV</v>
      </c>
      <c r="L796" s="3" t="s">
        <v>173</v>
      </c>
      <c r="M796" s="20" t="str">
        <f t="shared" si="51"/>
        <v>NITI, NV</v>
      </c>
      <c r="N796" s="8" t="str">
        <f t="shared" si="48"/>
        <v>NITI, NV</v>
      </c>
      <c r="O796" s="2"/>
      <c r="P796" s="3">
        <v>1650000</v>
      </c>
      <c r="Q796" s="3">
        <v>200000</v>
      </c>
      <c r="R796" s="3">
        <v>12.5</v>
      </c>
      <c r="S796" s="3">
        <v>1.2</v>
      </c>
      <c r="T796" s="3" t="s">
        <v>174</v>
      </c>
      <c r="U796" s="3" t="s">
        <v>173</v>
      </c>
      <c r="V796" s="2"/>
      <c r="W796" s="3" t="s">
        <v>173</v>
      </c>
      <c r="X796" s="2"/>
      <c r="Y796" s="3" t="s">
        <v>171</v>
      </c>
      <c r="Z796" s="3" t="s">
        <v>173</v>
      </c>
      <c r="AA796" s="3" t="s">
        <v>173</v>
      </c>
    </row>
    <row r="797" spans="1:28" ht="13.9" customHeight="1">
      <c r="A797" s="2" t="s">
        <v>1777</v>
      </c>
      <c r="B797" s="2" t="s">
        <v>232</v>
      </c>
      <c r="C797" s="3" t="s">
        <v>170</v>
      </c>
      <c r="D797" s="3" t="s">
        <v>171</v>
      </c>
      <c r="E797" s="4" t="s">
        <v>172</v>
      </c>
      <c r="F797" s="4" t="s">
        <v>172</v>
      </c>
      <c r="G797" s="3" t="s">
        <v>173</v>
      </c>
      <c r="H797" s="17" t="str">
        <f t="shared" si="49"/>
        <v>NITI</v>
      </c>
      <c r="I797" s="2"/>
      <c r="J797" s="3" t="s">
        <v>173</v>
      </c>
      <c r="K797" s="21" t="str">
        <f t="shared" si="50"/>
        <v>NITI</v>
      </c>
      <c r="L797" s="3" t="s">
        <v>173</v>
      </c>
      <c r="M797" s="20" t="str">
        <f t="shared" si="51"/>
        <v>NITI</v>
      </c>
      <c r="N797" s="8" t="str">
        <f t="shared" si="48"/>
        <v>NITI</v>
      </c>
      <c r="O797" s="2"/>
      <c r="P797" s="3">
        <v>1240000</v>
      </c>
      <c r="Q797" s="3">
        <v>1240000</v>
      </c>
      <c r="R797" s="3">
        <v>12.5</v>
      </c>
      <c r="S797" s="3" t="s">
        <v>173</v>
      </c>
      <c r="T797" s="2"/>
      <c r="U797" s="3" t="s">
        <v>173</v>
      </c>
      <c r="V797" s="2"/>
      <c r="W797" s="3" t="s">
        <v>173</v>
      </c>
      <c r="X797" s="2"/>
      <c r="Y797" s="3" t="s">
        <v>171</v>
      </c>
      <c r="Z797" s="3" t="s">
        <v>173</v>
      </c>
      <c r="AA797" s="3" t="s">
        <v>173</v>
      </c>
      <c r="AB797" s="261" t="s">
        <v>103</v>
      </c>
    </row>
    <row r="798" spans="1:28" ht="13.9" customHeight="1">
      <c r="A798" s="2" t="s">
        <v>1778</v>
      </c>
      <c r="B798" s="2" t="s">
        <v>232</v>
      </c>
      <c r="C798" s="3" t="s">
        <v>170</v>
      </c>
      <c r="D798" s="3" t="s">
        <v>170</v>
      </c>
      <c r="E798" s="3" t="s">
        <v>170</v>
      </c>
      <c r="F798" s="3" t="s">
        <v>170</v>
      </c>
      <c r="G798" s="3">
        <v>1750</v>
      </c>
      <c r="H798" s="17">
        <f t="shared" si="49"/>
        <v>1800</v>
      </c>
      <c r="I798" s="3" t="s">
        <v>194</v>
      </c>
      <c r="J798" s="3">
        <v>58400</v>
      </c>
      <c r="K798" s="21">
        <f t="shared" si="50"/>
        <v>58000</v>
      </c>
      <c r="L798" s="3">
        <v>1660</v>
      </c>
      <c r="M798" s="20">
        <f t="shared" si="51"/>
        <v>1700</v>
      </c>
      <c r="N798" s="8">
        <f t="shared" si="48"/>
        <v>0.94444444444444442</v>
      </c>
      <c r="O798" s="3" t="s">
        <v>182</v>
      </c>
      <c r="P798" s="3">
        <v>459000000</v>
      </c>
      <c r="Q798" s="3">
        <v>79600000</v>
      </c>
      <c r="R798" s="3">
        <v>12.5</v>
      </c>
      <c r="S798" s="3">
        <v>1.1200000000000001</v>
      </c>
      <c r="T798" s="3" t="s">
        <v>183</v>
      </c>
      <c r="U798" s="3" t="s">
        <v>173</v>
      </c>
      <c r="V798" s="2"/>
      <c r="W798" s="3">
        <v>0.4</v>
      </c>
      <c r="X798" s="3" t="s">
        <v>207</v>
      </c>
      <c r="Y798" s="3" t="s">
        <v>171</v>
      </c>
      <c r="Z798" s="3" t="s">
        <v>173</v>
      </c>
      <c r="AA798" s="3">
        <v>1750</v>
      </c>
      <c r="AB798" s="261" t="s">
        <v>103</v>
      </c>
    </row>
    <row r="799" spans="1:28" ht="13.9" customHeight="1">
      <c r="A799" s="2" t="s">
        <v>1779</v>
      </c>
      <c r="B799" s="2" t="s">
        <v>232</v>
      </c>
      <c r="C799" s="3" t="s">
        <v>170</v>
      </c>
      <c r="D799" s="3" t="s">
        <v>170</v>
      </c>
      <c r="E799" s="3" t="s">
        <v>170</v>
      </c>
      <c r="F799" s="3" t="s">
        <v>170</v>
      </c>
      <c r="G799" s="3">
        <v>438</v>
      </c>
      <c r="H799" s="17">
        <f t="shared" si="49"/>
        <v>440</v>
      </c>
      <c r="I799" s="3" t="s">
        <v>194</v>
      </c>
      <c r="J799" s="3">
        <v>14600</v>
      </c>
      <c r="K799" s="21">
        <f t="shared" si="50"/>
        <v>15000</v>
      </c>
      <c r="L799" s="3">
        <v>3.15</v>
      </c>
      <c r="M799" s="20">
        <f t="shared" si="51"/>
        <v>3.2</v>
      </c>
      <c r="N799" s="8">
        <f t="shared" si="48"/>
        <v>7.2727272727272727E-3</v>
      </c>
      <c r="O799" s="3" t="s">
        <v>182</v>
      </c>
      <c r="P799" s="3">
        <v>30700000</v>
      </c>
      <c r="Q799" s="3">
        <v>30600000</v>
      </c>
      <c r="R799" s="3">
        <v>12.5</v>
      </c>
      <c r="S799" s="3">
        <v>0.8</v>
      </c>
      <c r="T799" s="3" t="s">
        <v>183</v>
      </c>
      <c r="U799" s="3" t="s">
        <v>173</v>
      </c>
      <c r="V799" s="2"/>
      <c r="W799" s="3">
        <v>0.1</v>
      </c>
      <c r="X799" s="3" t="s">
        <v>207</v>
      </c>
      <c r="Y799" s="3" t="s">
        <v>171</v>
      </c>
      <c r="Z799" s="3" t="s">
        <v>173</v>
      </c>
      <c r="AA799" s="3">
        <v>438</v>
      </c>
      <c r="AB799" s="261" t="s">
        <v>103</v>
      </c>
    </row>
    <row r="800" spans="1:28" ht="13.9" customHeight="1">
      <c r="A800" s="2" t="s">
        <v>1780</v>
      </c>
      <c r="B800" s="2" t="s">
        <v>232</v>
      </c>
      <c r="C800" s="3" t="s">
        <v>171</v>
      </c>
      <c r="D800" s="3" t="s">
        <v>170</v>
      </c>
      <c r="E800" s="4" t="s">
        <v>178</v>
      </c>
      <c r="F800" s="4" t="s">
        <v>178</v>
      </c>
      <c r="G800" s="3">
        <v>8.7600000000000004E-3</v>
      </c>
      <c r="H800" s="17">
        <f t="shared" si="49"/>
        <v>8.8000000000000005E-3</v>
      </c>
      <c r="I800" s="2"/>
      <c r="J800" s="3" t="s">
        <v>173</v>
      </c>
      <c r="K800" s="21" t="str">
        <f t="shared" si="50"/>
        <v>NV</v>
      </c>
      <c r="L800" s="3" t="s">
        <v>173</v>
      </c>
      <c r="M800" s="20" t="str">
        <f t="shared" si="51"/>
        <v>NV</v>
      </c>
      <c r="N800" s="8" t="str">
        <f t="shared" si="48"/>
        <v>NV</v>
      </c>
      <c r="O800" s="2"/>
      <c r="P800" s="3">
        <v>7.4499999999999997E-2</v>
      </c>
      <c r="Q800" s="3">
        <v>5.45E-3</v>
      </c>
      <c r="R800" s="3">
        <v>12.5</v>
      </c>
      <c r="S800" s="3" t="s">
        <v>173</v>
      </c>
      <c r="T800" s="2"/>
      <c r="U800" s="3" t="s">
        <v>173</v>
      </c>
      <c r="V800" s="2"/>
      <c r="W800" s="3">
        <v>1.9999999999999999E-6</v>
      </c>
      <c r="X800" s="3" t="s">
        <v>207</v>
      </c>
      <c r="Y800" s="3" t="s">
        <v>204</v>
      </c>
      <c r="Z800" s="3" t="s">
        <v>173</v>
      </c>
      <c r="AA800" s="3">
        <v>8.7600000000000004E-3</v>
      </c>
      <c r="AB800" s="261" t="s">
        <v>103</v>
      </c>
    </row>
    <row r="801" spans="1:28" ht="13.9" customHeight="1">
      <c r="A801" s="2" t="s">
        <v>1781</v>
      </c>
      <c r="B801" s="2" t="s">
        <v>232</v>
      </c>
      <c r="C801" s="3" t="s">
        <v>170</v>
      </c>
      <c r="D801" s="3" t="s">
        <v>171</v>
      </c>
      <c r="E801" s="4" t="s">
        <v>172</v>
      </c>
      <c r="F801" s="4" t="s">
        <v>172</v>
      </c>
      <c r="G801" s="3" t="s">
        <v>173</v>
      </c>
      <c r="H801" s="17" t="str">
        <f t="shared" si="49"/>
        <v>NITI</v>
      </c>
      <c r="I801" s="2"/>
      <c r="J801" s="3" t="s">
        <v>173</v>
      </c>
      <c r="K801" s="21" t="str">
        <f t="shared" si="50"/>
        <v>NITI</v>
      </c>
      <c r="L801" s="3" t="s">
        <v>173</v>
      </c>
      <c r="M801" s="20" t="str">
        <f t="shared" si="51"/>
        <v>NITI</v>
      </c>
      <c r="N801" s="8" t="str">
        <f t="shared" si="48"/>
        <v>NITI</v>
      </c>
      <c r="O801" s="2"/>
      <c r="P801" s="3">
        <v>398000000</v>
      </c>
      <c r="Q801" s="3">
        <v>233000000</v>
      </c>
      <c r="R801" s="3">
        <v>12.5</v>
      </c>
      <c r="S801" s="3">
        <v>1.2</v>
      </c>
      <c r="T801" s="3" t="s">
        <v>183</v>
      </c>
      <c r="U801" s="3" t="s">
        <v>173</v>
      </c>
      <c r="V801" s="2"/>
      <c r="W801" s="3" t="s">
        <v>173</v>
      </c>
      <c r="X801" s="2"/>
      <c r="Y801" s="3" t="s">
        <v>171</v>
      </c>
      <c r="Z801" s="3" t="s">
        <v>173</v>
      </c>
      <c r="AA801" s="3" t="s">
        <v>173</v>
      </c>
      <c r="AB801" s="261" t="s">
        <v>103</v>
      </c>
    </row>
    <row r="802" spans="1:28" ht="13.9" customHeight="1">
      <c r="A802" s="2" t="s">
        <v>1782</v>
      </c>
      <c r="B802" s="2" t="s">
        <v>232</v>
      </c>
      <c r="C802" s="3" t="s">
        <v>170</v>
      </c>
      <c r="D802" s="3" t="s">
        <v>170</v>
      </c>
      <c r="E802" s="3" t="s">
        <v>170</v>
      </c>
      <c r="F802" s="3" t="s">
        <v>170</v>
      </c>
      <c r="G802" s="3">
        <v>263</v>
      </c>
      <c r="H802" s="17">
        <f t="shared" si="49"/>
        <v>260</v>
      </c>
      <c r="I802" s="3" t="s">
        <v>194</v>
      </c>
      <c r="J802" s="3">
        <v>8760</v>
      </c>
      <c r="K802" s="21">
        <f t="shared" si="50"/>
        <v>8800</v>
      </c>
      <c r="L802" s="3">
        <v>2430</v>
      </c>
      <c r="M802" s="20">
        <f t="shared" si="51"/>
        <v>2400</v>
      </c>
      <c r="N802" s="8">
        <f t="shared" si="48"/>
        <v>9.2307692307692299</v>
      </c>
      <c r="O802" s="3" t="s">
        <v>182</v>
      </c>
      <c r="P802" s="3">
        <v>13500000</v>
      </c>
      <c r="Q802" s="3">
        <v>6490000</v>
      </c>
      <c r="R802" s="3">
        <v>12.5</v>
      </c>
      <c r="S802" s="3">
        <v>0.9</v>
      </c>
      <c r="T802" s="3" t="s">
        <v>183</v>
      </c>
      <c r="U802" s="3" t="s">
        <v>173</v>
      </c>
      <c r="V802" s="2"/>
      <c r="W802" s="3">
        <v>0.06</v>
      </c>
      <c r="X802" s="3" t="s">
        <v>207</v>
      </c>
      <c r="Y802" s="3" t="s">
        <v>171</v>
      </c>
      <c r="Z802" s="3" t="s">
        <v>173</v>
      </c>
      <c r="AA802" s="3">
        <v>263</v>
      </c>
      <c r="AB802" s="261" t="s">
        <v>103</v>
      </c>
    </row>
    <row r="803" spans="1:28" ht="13.9" customHeight="1">
      <c r="A803" s="2" t="s">
        <v>1783</v>
      </c>
      <c r="B803" s="2" t="s">
        <v>1784</v>
      </c>
      <c r="C803" s="3" t="s">
        <v>171</v>
      </c>
      <c r="D803" s="3" t="s">
        <v>170</v>
      </c>
      <c r="E803" s="4" t="s">
        <v>178</v>
      </c>
      <c r="F803" s="4" t="s">
        <v>178</v>
      </c>
      <c r="G803" s="3">
        <v>3.8300000000000001E-2</v>
      </c>
      <c r="H803" s="17">
        <f t="shared" si="49"/>
        <v>3.7999999999999999E-2</v>
      </c>
      <c r="I803" s="2"/>
      <c r="J803" s="3" t="s">
        <v>173</v>
      </c>
      <c r="K803" s="21" t="str">
        <f t="shared" si="50"/>
        <v>NV</v>
      </c>
      <c r="L803" s="3" t="s">
        <v>173</v>
      </c>
      <c r="M803" s="20" t="str">
        <f t="shared" si="51"/>
        <v>NV</v>
      </c>
      <c r="N803" s="8" t="str">
        <f t="shared" si="48"/>
        <v>NV</v>
      </c>
      <c r="O803" s="2"/>
      <c r="P803" s="3">
        <v>161</v>
      </c>
      <c r="Q803" s="3">
        <v>135</v>
      </c>
      <c r="R803" s="3">
        <v>12.5</v>
      </c>
      <c r="S803" s="3" t="s">
        <v>173</v>
      </c>
      <c r="T803" s="2"/>
      <c r="U803" s="3">
        <v>3.2000000000000003E-4</v>
      </c>
      <c r="V803" s="3" t="s">
        <v>184</v>
      </c>
      <c r="W803" s="3" t="s">
        <v>173</v>
      </c>
      <c r="X803" s="2"/>
      <c r="Y803" s="3" t="s">
        <v>171</v>
      </c>
      <c r="Z803" s="3">
        <v>3.8300000000000001E-2</v>
      </c>
      <c r="AA803" s="3" t="s">
        <v>173</v>
      </c>
    </row>
    <row r="804" spans="1:28" ht="13.9" customHeight="1">
      <c r="A804" s="2" t="s">
        <v>1785</v>
      </c>
      <c r="B804" s="2" t="s">
        <v>232</v>
      </c>
      <c r="C804" s="3" t="s">
        <v>171</v>
      </c>
      <c r="D804" s="3" t="s">
        <v>171</v>
      </c>
      <c r="E804" s="4" t="s">
        <v>178</v>
      </c>
      <c r="F804" s="4" t="s">
        <v>178</v>
      </c>
      <c r="G804" s="3" t="s">
        <v>173</v>
      </c>
      <c r="H804" s="17" t="str">
        <f t="shared" si="49"/>
        <v>NITI</v>
      </c>
      <c r="I804" s="2"/>
      <c r="J804" s="3" t="s">
        <v>173</v>
      </c>
      <c r="K804" s="21" t="str">
        <f t="shared" si="50"/>
        <v>NITI, NV</v>
      </c>
      <c r="L804" s="3" t="s">
        <v>173</v>
      </c>
      <c r="M804" s="20" t="str">
        <f t="shared" si="51"/>
        <v>NITI, NV</v>
      </c>
      <c r="N804" s="8" t="str">
        <f t="shared" si="48"/>
        <v>NITI, NV</v>
      </c>
      <c r="O804" s="2"/>
      <c r="P804" s="3">
        <v>161</v>
      </c>
      <c r="Q804" s="3">
        <v>135</v>
      </c>
      <c r="R804" s="3">
        <v>12.5</v>
      </c>
      <c r="S804" s="3" t="s">
        <v>173</v>
      </c>
      <c r="T804" s="2"/>
      <c r="U804" s="3" t="s">
        <v>173</v>
      </c>
      <c r="V804" s="2"/>
      <c r="W804" s="3" t="s">
        <v>173</v>
      </c>
      <c r="X804" s="2"/>
      <c r="Y804" s="3" t="s">
        <v>171</v>
      </c>
      <c r="Z804" s="3" t="s">
        <v>173</v>
      </c>
      <c r="AA804" s="3" t="s">
        <v>173</v>
      </c>
    </row>
    <row r="805" spans="1:28" ht="13.9" customHeight="1">
      <c r="A805" s="2" t="s">
        <v>1786</v>
      </c>
      <c r="B805" s="2" t="s">
        <v>1787</v>
      </c>
      <c r="C805" s="3" t="s">
        <v>171</v>
      </c>
      <c r="D805" s="3" t="s">
        <v>171</v>
      </c>
      <c r="E805" s="4" t="s">
        <v>178</v>
      </c>
      <c r="F805" s="4" t="s">
        <v>178</v>
      </c>
      <c r="G805" s="3" t="s">
        <v>173</v>
      </c>
      <c r="H805" s="17" t="str">
        <f t="shared" si="49"/>
        <v>NITI</v>
      </c>
      <c r="I805" s="2"/>
      <c r="J805" s="3" t="s">
        <v>173</v>
      </c>
      <c r="K805" s="21" t="str">
        <f t="shared" si="50"/>
        <v>NITI, NV</v>
      </c>
      <c r="L805" s="3" t="s">
        <v>173</v>
      </c>
      <c r="M805" s="20" t="str">
        <f t="shared" si="51"/>
        <v>NITI, NV</v>
      </c>
      <c r="N805" s="8" t="str">
        <f t="shared" si="48"/>
        <v>NITI, NV</v>
      </c>
      <c r="O805" s="2"/>
      <c r="P805" s="3">
        <v>1.2899999999999999E-3</v>
      </c>
      <c r="Q805" s="3">
        <v>1.2899999999999999E-3</v>
      </c>
      <c r="R805" s="3">
        <v>12.5</v>
      </c>
      <c r="S805" s="3" t="s">
        <v>173</v>
      </c>
      <c r="T805" s="2"/>
      <c r="U805" s="3" t="s">
        <v>173</v>
      </c>
      <c r="V805" s="2"/>
      <c r="W805" s="3" t="s">
        <v>173</v>
      </c>
      <c r="X805" s="2"/>
      <c r="Y805" s="3" t="s">
        <v>171</v>
      </c>
      <c r="Z805" s="3" t="s">
        <v>173</v>
      </c>
      <c r="AA805" s="3" t="s">
        <v>173</v>
      </c>
    </row>
    <row r="806" spans="1:28" ht="13.9" customHeight="1">
      <c r="A806" s="2" t="s">
        <v>1788</v>
      </c>
      <c r="B806" s="2" t="s">
        <v>1789</v>
      </c>
      <c r="C806" s="3" t="s">
        <v>170</v>
      </c>
      <c r="D806" s="3" t="s">
        <v>171</v>
      </c>
      <c r="E806" s="4" t="s">
        <v>172</v>
      </c>
      <c r="F806" s="4" t="s">
        <v>172</v>
      </c>
      <c r="G806" s="3" t="s">
        <v>173</v>
      </c>
      <c r="H806" s="17" t="str">
        <f t="shared" si="49"/>
        <v>NITI</v>
      </c>
      <c r="I806" s="2"/>
      <c r="J806" s="3" t="s">
        <v>173</v>
      </c>
      <c r="K806" s="21" t="str">
        <f t="shared" si="50"/>
        <v>NITI</v>
      </c>
      <c r="L806" s="3" t="s">
        <v>173</v>
      </c>
      <c r="M806" s="20" t="str">
        <f t="shared" si="51"/>
        <v>NITI</v>
      </c>
      <c r="N806" s="8" t="str">
        <f t="shared" si="48"/>
        <v>NITI</v>
      </c>
      <c r="O806" s="2"/>
      <c r="P806" s="3">
        <v>625000</v>
      </c>
      <c r="Q806" s="3">
        <v>260000</v>
      </c>
      <c r="R806" s="3">
        <v>12.5</v>
      </c>
      <c r="S806" s="3" t="s">
        <v>173</v>
      </c>
      <c r="T806" s="2"/>
      <c r="U806" s="3" t="s">
        <v>173</v>
      </c>
      <c r="V806" s="2"/>
      <c r="W806" s="3" t="s">
        <v>173</v>
      </c>
      <c r="X806" s="2"/>
      <c r="Y806" s="3" t="s">
        <v>171</v>
      </c>
      <c r="Z806" s="3" t="s">
        <v>173</v>
      </c>
      <c r="AA806" s="3" t="s">
        <v>173</v>
      </c>
    </row>
    <row r="807" spans="1:28" ht="13.9" customHeight="1">
      <c r="A807" s="2" t="s">
        <v>1790</v>
      </c>
      <c r="B807" s="2" t="s">
        <v>1791</v>
      </c>
      <c r="C807" s="3" t="s">
        <v>171</v>
      </c>
      <c r="D807" s="3" t="s">
        <v>171</v>
      </c>
      <c r="E807" s="4" t="s">
        <v>178</v>
      </c>
      <c r="F807" s="4" t="s">
        <v>178</v>
      </c>
      <c r="G807" s="3" t="s">
        <v>173</v>
      </c>
      <c r="H807" s="17" t="str">
        <f t="shared" si="49"/>
        <v>NITI</v>
      </c>
      <c r="I807" s="2"/>
      <c r="J807" s="3" t="s">
        <v>173</v>
      </c>
      <c r="K807" s="21" t="str">
        <f t="shared" si="50"/>
        <v>NITI, NV</v>
      </c>
      <c r="L807" s="3" t="s">
        <v>173</v>
      </c>
      <c r="M807" s="20" t="str">
        <f t="shared" si="51"/>
        <v>NITI, NV</v>
      </c>
      <c r="N807" s="8" t="str">
        <f t="shared" si="48"/>
        <v>NITI, NV</v>
      </c>
      <c r="O807" s="2"/>
      <c r="P807" s="3">
        <v>29100</v>
      </c>
      <c r="Q807" s="3">
        <v>7250</v>
      </c>
      <c r="R807" s="3">
        <v>12.5</v>
      </c>
      <c r="S807" s="3">
        <v>1</v>
      </c>
      <c r="T807" s="3" t="s">
        <v>183</v>
      </c>
      <c r="U807" s="3" t="s">
        <v>173</v>
      </c>
      <c r="V807" s="2"/>
      <c r="W807" s="3" t="s">
        <v>173</v>
      </c>
      <c r="X807" s="2"/>
      <c r="Y807" s="3" t="s">
        <v>171</v>
      </c>
      <c r="Z807" s="3" t="s">
        <v>173</v>
      </c>
      <c r="AA807" s="3" t="s">
        <v>173</v>
      </c>
    </row>
    <row r="808" spans="1:28" ht="13.9" customHeight="1">
      <c r="A808" s="2" t="s">
        <v>1792</v>
      </c>
      <c r="B808" s="2" t="s">
        <v>1793</v>
      </c>
      <c r="C808" s="3" t="s">
        <v>171</v>
      </c>
      <c r="D808" s="3" t="s">
        <v>171</v>
      </c>
      <c r="E808" s="4" t="s">
        <v>178</v>
      </c>
      <c r="F808" s="4" t="s">
        <v>178</v>
      </c>
      <c r="G808" s="3" t="s">
        <v>173</v>
      </c>
      <c r="H808" s="17" t="str">
        <f t="shared" si="49"/>
        <v>NITI</v>
      </c>
      <c r="I808" s="2"/>
      <c r="J808" s="3" t="s">
        <v>173</v>
      </c>
      <c r="K808" s="21" t="str">
        <f t="shared" si="50"/>
        <v>NITI, NV</v>
      </c>
      <c r="L808" s="3" t="s">
        <v>173</v>
      </c>
      <c r="M808" s="20" t="str">
        <f t="shared" si="51"/>
        <v>NITI, NV</v>
      </c>
      <c r="N808" s="8" t="str">
        <f t="shared" si="48"/>
        <v>NITI, NV</v>
      </c>
      <c r="O808" s="2"/>
      <c r="P808" s="3">
        <v>0.23699999999999999</v>
      </c>
      <c r="Q808" s="3">
        <v>0.23699999999999999</v>
      </c>
      <c r="R808" s="3">
        <v>12.5</v>
      </c>
      <c r="S808" s="3" t="s">
        <v>173</v>
      </c>
      <c r="T808" s="2"/>
      <c r="U808" s="3" t="s">
        <v>173</v>
      </c>
      <c r="V808" s="2"/>
      <c r="W808" s="3" t="s">
        <v>173</v>
      </c>
      <c r="X808" s="2"/>
      <c r="Y808" s="3" t="s">
        <v>171</v>
      </c>
      <c r="Z808" s="3" t="s">
        <v>173</v>
      </c>
      <c r="AA808" s="3" t="s">
        <v>173</v>
      </c>
    </row>
    <row r="809" spans="1:28" ht="13.9" customHeight="1">
      <c r="A809" s="2" t="s">
        <v>1794</v>
      </c>
      <c r="B809" s="2" t="s">
        <v>1795</v>
      </c>
      <c r="C809" s="3" t="s">
        <v>170</v>
      </c>
      <c r="D809" s="3" t="s">
        <v>171</v>
      </c>
      <c r="E809" s="4" t="s">
        <v>172</v>
      </c>
      <c r="F809" s="4" t="s">
        <v>172</v>
      </c>
      <c r="G809" s="3" t="s">
        <v>173</v>
      </c>
      <c r="H809" s="17" t="str">
        <f t="shared" si="49"/>
        <v>NITI</v>
      </c>
      <c r="I809" s="2"/>
      <c r="J809" s="3" t="s">
        <v>173</v>
      </c>
      <c r="K809" s="21" t="str">
        <f t="shared" si="50"/>
        <v>NITI</v>
      </c>
      <c r="L809" s="3" t="s">
        <v>173</v>
      </c>
      <c r="M809" s="20" t="str">
        <f t="shared" si="51"/>
        <v>NITI</v>
      </c>
      <c r="N809" s="8" t="str">
        <f t="shared" si="48"/>
        <v>NITI</v>
      </c>
      <c r="O809" s="2"/>
      <c r="P809" s="3">
        <v>1970</v>
      </c>
      <c r="Q809" s="3">
        <v>1960</v>
      </c>
      <c r="R809" s="3">
        <v>12.5</v>
      </c>
      <c r="S809" s="3" t="s">
        <v>173</v>
      </c>
      <c r="T809" s="2"/>
      <c r="U809" s="3" t="s">
        <v>173</v>
      </c>
      <c r="V809" s="2"/>
      <c r="W809" s="3" t="s">
        <v>173</v>
      </c>
      <c r="X809" s="2"/>
      <c r="Y809" s="3" t="s">
        <v>171</v>
      </c>
      <c r="Z809" s="3" t="s">
        <v>173</v>
      </c>
      <c r="AA809" s="3" t="s">
        <v>173</v>
      </c>
    </row>
    <row r="810" spans="1:28" ht="13.9" customHeight="1">
      <c r="A810" s="2" t="s">
        <v>1796</v>
      </c>
      <c r="B810" s="2" t="s">
        <v>1797</v>
      </c>
      <c r="C810" s="3" t="s">
        <v>228</v>
      </c>
      <c r="D810" s="3" t="s">
        <v>171</v>
      </c>
      <c r="E810" s="4" t="s">
        <v>178</v>
      </c>
      <c r="F810" s="4" t="s">
        <v>178</v>
      </c>
      <c r="G810" s="3" t="s">
        <v>173</v>
      </c>
      <c r="H810" s="17" t="str">
        <f t="shared" si="49"/>
        <v>NITI</v>
      </c>
      <c r="I810" s="2"/>
      <c r="J810" s="3" t="s">
        <v>173</v>
      </c>
      <c r="K810" s="21" t="str">
        <f t="shared" si="50"/>
        <v>NITI, NV</v>
      </c>
      <c r="L810" s="3" t="s">
        <v>173</v>
      </c>
      <c r="M810" s="20" t="str">
        <f t="shared" si="51"/>
        <v>NITI, NV</v>
      </c>
      <c r="N810" s="8" t="str">
        <f t="shared" si="48"/>
        <v>NITI, NV</v>
      </c>
      <c r="O810" s="2"/>
      <c r="P810" s="3" t="s">
        <v>173</v>
      </c>
      <c r="Q810" s="3" t="s">
        <v>173</v>
      </c>
      <c r="R810" s="3">
        <v>12.5</v>
      </c>
      <c r="S810" s="3" t="s">
        <v>173</v>
      </c>
      <c r="T810" s="2"/>
      <c r="U810" s="3" t="s">
        <v>173</v>
      </c>
      <c r="V810" s="2"/>
      <c r="W810" s="3" t="s">
        <v>173</v>
      </c>
      <c r="X810" s="2"/>
      <c r="Y810" s="3" t="s">
        <v>171</v>
      </c>
      <c r="Z810" s="3" t="s">
        <v>173</v>
      </c>
      <c r="AA810" s="3" t="s">
        <v>173</v>
      </c>
    </row>
    <row r="811" spans="1:28" ht="13.9" customHeight="1">
      <c r="A811" s="2" t="s">
        <v>1798</v>
      </c>
      <c r="B811" s="2" t="s">
        <v>1799</v>
      </c>
      <c r="C811" s="3" t="s">
        <v>171</v>
      </c>
      <c r="D811" s="3" t="s">
        <v>171</v>
      </c>
      <c r="E811" s="4" t="s">
        <v>178</v>
      </c>
      <c r="F811" s="4" t="s">
        <v>178</v>
      </c>
      <c r="G811" s="3" t="s">
        <v>173</v>
      </c>
      <c r="H811" s="17" t="str">
        <f t="shared" si="49"/>
        <v>NITI</v>
      </c>
      <c r="I811" s="2"/>
      <c r="J811" s="3" t="s">
        <v>173</v>
      </c>
      <c r="K811" s="21" t="str">
        <f t="shared" si="50"/>
        <v>NITI, NV</v>
      </c>
      <c r="L811" s="3" t="s">
        <v>173</v>
      </c>
      <c r="M811" s="20" t="str">
        <f t="shared" si="51"/>
        <v>NITI, NV</v>
      </c>
      <c r="N811" s="8" t="str">
        <f t="shared" si="48"/>
        <v>NITI, NV</v>
      </c>
      <c r="O811" s="2"/>
      <c r="P811" s="3">
        <v>1.2E-4</v>
      </c>
      <c r="Q811" s="3">
        <v>4.2299999999999998E-4</v>
      </c>
      <c r="R811" s="3">
        <v>12.5</v>
      </c>
      <c r="S811" s="3" t="s">
        <v>173</v>
      </c>
      <c r="T811" s="2"/>
      <c r="U811" s="3" t="s">
        <v>173</v>
      </c>
      <c r="V811" s="2"/>
      <c r="W811" s="3" t="s">
        <v>173</v>
      </c>
      <c r="X811" s="2"/>
      <c r="Y811" s="3" t="s">
        <v>171</v>
      </c>
      <c r="Z811" s="3" t="s">
        <v>173</v>
      </c>
      <c r="AA811" s="3" t="s">
        <v>173</v>
      </c>
    </row>
    <row r="812" spans="1:28" ht="13.9" customHeight="1">
      <c r="A812" s="2" t="s">
        <v>1800</v>
      </c>
      <c r="B812" s="2" t="s">
        <v>1801</v>
      </c>
      <c r="C812" s="3" t="s">
        <v>171</v>
      </c>
      <c r="D812" s="3" t="s">
        <v>171</v>
      </c>
      <c r="E812" s="4" t="s">
        <v>178</v>
      </c>
      <c r="F812" s="4" t="s">
        <v>178</v>
      </c>
      <c r="G812" s="3" t="s">
        <v>173</v>
      </c>
      <c r="H812" s="17" t="str">
        <f t="shared" si="49"/>
        <v>NITI</v>
      </c>
      <c r="I812" s="2"/>
      <c r="J812" s="3" t="s">
        <v>173</v>
      </c>
      <c r="K812" s="21" t="str">
        <f t="shared" si="50"/>
        <v>NITI, NV</v>
      </c>
      <c r="L812" s="3" t="s">
        <v>173</v>
      </c>
      <c r="M812" s="20" t="str">
        <f t="shared" si="51"/>
        <v>NITI, NV</v>
      </c>
      <c r="N812" s="8" t="str">
        <f t="shared" si="48"/>
        <v>NITI, NV</v>
      </c>
      <c r="O812" s="2"/>
      <c r="P812" s="3">
        <v>8.2900000000000005E-3</v>
      </c>
      <c r="Q812" s="3">
        <v>2.0900000000000001E-4</v>
      </c>
      <c r="R812" s="3">
        <v>12.5</v>
      </c>
      <c r="S812" s="3" t="s">
        <v>173</v>
      </c>
      <c r="T812" s="2"/>
      <c r="U812" s="3" t="s">
        <v>173</v>
      </c>
      <c r="V812" s="2"/>
      <c r="W812" s="3" t="s">
        <v>173</v>
      </c>
      <c r="X812" s="2"/>
      <c r="Y812" s="3" t="s">
        <v>171</v>
      </c>
      <c r="Z812" s="3" t="s">
        <v>173</v>
      </c>
      <c r="AA812" s="3" t="s">
        <v>173</v>
      </c>
    </row>
    <row r="813" spans="1:28" ht="13.9" customHeight="1">
      <c r="A813" s="2" t="s">
        <v>1802</v>
      </c>
      <c r="B813" s="2" t="s">
        <v>1803</v>
      </c>
      <c r="C813" s="3" t="s">
        <v>170</v>
      </c>
      <c r="D813" s="3" t="s">
        <v>171</v>
      </c>
      <c r="E813" s="4" t="s">
        <v>172</v>
      </c>
      <c r="F813" s="4" t="s">
        <v>172</v>
      </c>
      <c r="G813" s="3" t="s">
        <v>173</v>
      </c>
      <c r="H813" s="17" t="str">
        <f t="shared" si="49"/>
        <v>NITI</v>
      </c>
      <c r="I813" s="2"/>
      <c r="J813" s="3" t="s">
        <v>173</v>
      </c>
      <c r="K813" s="21" t="str">
        <f t="shared" si="50"/>
        <v>NITI</v>
      </c>
      <c r="L813" s="3" t="s">
        <v>173</v>
      </c>
      <c r="M813" s="20" t="str">
        <f t="shared" si="51"/>
        <v>NITI</v>
      </c>
      <c r="N813" s="8" t="str">
        <f t="shared" si="48"/>
        <v>NITI</v>
      </c>
      <c r="O813" s="2"/>
      <c r="P813" s="3">
        <v>92800</v>
      </c>
      <c r="Q813" s="3">
        <v>23600</v>
      </c>
      <c r="R813" s="3">
        <v>12.5</v>
      </c>
      <c r="S813" s="3" t="s">
        <v>173</v>
      </c>
      <c r="T813" s="2"/>
      <c r="U813" s="3" t="s">
        <v>173</v>
      </c>
      <c r="V813" s="2"/>
      <c r="W813" s="3" t="s">
        <v>173</v>
      </c>
      <c r="X813" s="2"/>
      <c r="Y813" s="3" t="s">
        <v>171</v>
      </c>
      <c r="Z813" s="3" t="s">
        <v>173</v>
      </c>
      <c r="AA813" s="3" t="s">
        <v>173</v>
      </c>
    </row>
    <row r="814" spans="1:28" ht="13.9" customHeight="1">
      <c r="A814" s="2" t="s">
        <v>1804</v>
      </c>
      <c r="B814" s="2" t="s">
        <v>1805</v>
      </c>
      <c r="C814" s="3" t="s">
        <v>171</v>
      </c>
      <c r="D814" s="3" t="s">
        <v>171</v>
      </c>
      <c r="E814" s="4" t="s">
        <v>178</v>
      </c>
      <c r="F814" s="4" t="s">
        <v>178</v>
      </c>
      <c r="G814" s="3" t="s">
        <v>173</v>
      </c>
      <c r="H814" s="17" t="str">
        <f t="shared" si="49"/>
        <v>NITI</v>
      </c>
      <c r="I814" s="2"/>
      <c r="J814" s="3" t="s">
        <v>173</v>
      </c>
      <c r="K814" s="21" t="str">
        <f t="shared" si="50"/>
        <v>NITI, NV</v>
      </c>
      <c r="L814" s="3" t="s">
        <v>173</v>
      </c>
      <c r="M814" s="20" t="str">
        <f t="shared" si="51"/>
        <v>NITI, NV</v>
      </c>
      <c r="N814" s="8" t="str">
        <f t="shared" si="48"/>
        <v>NITI, NV</v>
      </c>
      <c r="O814" s="2"/>
      <c r="P814" s="3">
        <v>5390</v>
      </c>
      <c r="Q814" s="3">
        <v>102</v>
      </c>
      <c r="R814" s="3">
        <v>12.5</v>
      </c>
      <c r="S814" s="3" t="s">
        <v>173</v>
      </c>
      <c r="T814" s="2"/>
      <c r="U814" s="3" t="s">
        <v>173</v>
      </c>
      <c r="V814" s="2"/>
      <c r="W814" s="3" t="s">
        <v>173</v>
      </c>
      <c r="X814" s="2"/>
      <c r="Y814" s="3" t="s">
        <v>171</v>
      </c>
      <c r="Z814" s="3" t="s">
        <v>173</v>
      </c>
      <c r="AA814" s="3" t="s">
        <v>173</v>
      </c>
    </row>
    <row r="815" spans="1:28" ht="13.9" customHeight="1">
      <c r="A815" s="2" t="s">
        <v>1806</v>
      </c>
      <c r="B815" s="2" t="s">
        <v>1807</v>
      </c>
      <c r="C815" s="3" t="s">
        <v>171</v>
      </c>
      <c r="D815" s="3" t="s">
        <v>171</v>
      </c>
      <c r="E815" s="4" t="s">
        <v>178</v>
      </c>
      <c r="F815" s="4" t="s">
        <v>178</v>
      </c>
      <c r="G815" s="3" t="s">
        <v>173</v>
      </c>
      <c r="H815" s="17" t="str">
        <f t="shared" si="49"/>
        <v>NITI</v>
      </c>
      <c r="I815" s="2"/>
      <c r="J815" s="3" t="s">
        <v>173</v>
      </c>
      <c r="K815" s="21" t="str">
        <f t="shared" si="50"/>
        <v>NITI, NV</v>
      </c>
      <c r="L815" s="3" t="s">
        <v>173</v>
      </c>
      <c r="M815" s="20" t="str">
        <f t="shared" si="51"/>
        <v>NITI, NV</v>
      </c>
      <c r="N815" s="8" t="str">
        <f t="shared" si="48"/>
        <v>NITI, NV</v>
      </c>
      <c r="O815" s="2"/>
      <c r="P815" s="3">
        <v>89.6</v>
      </c>
      <c r="Q815" s="3">
        <v>27.6</v>
      </c>
      <c r="R815" s="3">
        <v>12.5</v>
      </c>
      <c r="S815" s="3" t="s">
        <v>173</v>
      </c>
      <c r="T815" s="2"/>
      <c r="U815" s="3" t="s">
        <v>173</v>
      </c>
      <c r="V815" s="2"/>
      <c r="W815" s="3" t="s">
        <v>173</v>
      </c>
      <c r="X815" s="2"/>
      <c r="Y815" s="3" t="s">
        <v>171</v>
      </c>
      <c r="Z815" s="3" t="s">
        <v>173</v>
      </c>
      <c r="AA815" s="3" t="s">
        <v>173</v>
      </c>
    </row>
    <row r="816" spans="1:28" ht="13.9" customHeight="1">
      <c r="A816" s="2" t="s">
        <v>1808</v>
      </c>
      <c r="B816" s="2" t="s">
        <v>1809</v>
      </c>
      <c r="C816" s="3" t="s">
        <v>171</v>
      </c>
      <c r="D816" s="3" t="s">
        <v>171</v>
      </c>
      <c r="E816" s="4" t="s">
        <v>178</v>
      </c>
      <c r="F816" s="4" t="s">
        <v>178</v>
      </c>
      <c r="G816" s="3" t="s">
        <v>173</v>
      </c>
      <c r="H816" s="17" t="str">
        <f t="shared" si="49"/>
        <v>NITI</v>
      </c>
      <c r="I816" s="2"/>
      <c r="J816" s="3" t="s">
        <v>173</v>
      </c>
      <c r="K816" s="21" t="str">
        <f t="shared" si="50"/>
        <v>NITI, NV</v>
      </c>
      <c r="L816" s="3" t="s">
        <v>173</v>
      </c>
      <c r="M816" s="20" t="str">
        <f t="shared" si="51"/>
        <v>NITI, NV</v>
      </c>
      <c r="N816" s="8" t="str">
        <f t="shared" si="48"/>
        <v>NITI, NV</v>
      </c>
      <c r="O816" s="2"/>
      <c r="P816" s="3">
        <v>16200</v>
      </c>
      <c r="Q816" s="3">
        <v>5390</v>
      </c>
      <c r="R816" s="3">
        <v>12.5</v>
      </c>
      <c r="S816" s="3" t="s">
        <v>173</v>
      </c>
      <c r="T816" s="2"/>
      <c r="U816" s="3" t="s">
        <v>173</v>
      </c>
      <c r="V816" s="2"/>
      <c r="W816" s="3" t="s">
        <v>173</v>
      </c>
      <c r="X816" s="2"/>
      <c r="Y816" s="3" t="s">
        <v>171</v>
      </c>
      <c r="Z816" s="3" t="s">
        <v>173</v>
      </c>
      <c r="AA816" s="3" t="s">
        <v>173</v>
      </c>
    </row>
    <row r="817" spans="1:27" ht="13.9" customHeight="1">
      <c r="A817" s="2" t="s">
        <v>1810</v>
      </c>
      <c r="B817" s="2" t="s">
        <v>232</v>
      </c>
      <c r="C817" s="3" t="s">
        <v>228</v>
      </c>
      <c r="D817" s="3" t="s">
        <v>171</v>
      </c>
      <c r="E817" s="4" t="s">
        <v>178</v>
      </c>
      <c r="F817" s="4" t="s">
        <v>178</v>
      </c>
      <c r="G817" s="3" t="s">
        <v>173</v>
      </c>
      <c r="H817" s="17" t="str">
        <f t="shared" si="49"/>
        <v>NITI</v>
      </c>
      <c r="I817" s="2"/>
      <c r="J817" s="3" t="s">
        <v>173</v>
      </c>
      <c r="K817" s="21" t="str">
        <f t="shared" si="50"/>
        <v>NITI, NV</v>
      </c>
      <c r="L817" s="3" t="s">
        <v>173</v>
      </c>
      <c r="M817" s="20" t="str">
        <f t="shared" si="51"/>
        <v>NITI, NV</v>
      </c>
      <c r="N817" s="8" t="str">
        <f t="shared" si="48"/>
        <v>NITI, NV</v>
      </c>
      <c r="O817" s="2"/>
      <c r="P817" s="3" t="s">
        <v>173</v>
      </c>
      <c r="Q817" s="3" t="s">
        <v>173</v>
      </c>
      <c r="R817" s="3">
        <v>12.5</v>
      </c>
      <c r="S817" s="3" t="s">
        <v>173</v>
      </c>
      <c r="T817" s="2"/>
      <c r="U817" s="3" t="s">
        <v>173</v>
      </c>
      <c r="V817" s="2"/>
      <c r="W817" s="3" t="s">
        <v>173</v>
      </c>
      <c r="X817" s="2"/>
      <c r="Y817" s="3" t="s">
        <v>171</v>
      </c>
      <c r="Z817" s="3" t="s">
        <v>173</v>
      </c>
      <c r="AA817" s="3" t="s">
        <v>173</v>
      </c>
    </row>
    <row r="818" spans="1:27" ht="13.9" customHeight="1">
      <c r="A818" s="2" t="s">
        <v>1811</v>
      </c>
      <c r="B818" s="2" t="s">
        <v>1812</v>
      </c>
      <c r="C818" s="3" t="s">
        <v>171</v>
      </c>
      <c r="D818" s="3" t="s">
        <v>171</v>
      </c>
      <c r="E818" s="4" t="s">
        <v>178</v>
      </c>
      <c r="F818" s="4" t="s">
        <v>178</v>
      </c>
      <c r="G818" s="3" t="s">
        <v>173</v>
      </c>
      <c r="H818" s="17" t="str">
        <f t="shared" si="49"/>
        <v>NITI</v>
      </c>
      <c r="I818" s="2"/>
      <c r="J818" s="3" t="s">
        <v>173</v>
      </c>
      <c r="K818" s="21" t="str">
        <f t="shared" si="50"/>
        <v>NITI, NV</v>
      </c>
      <c r="L818" s="3" t="s">
        <v>173</v>
      </c>
      <c r="M818" s="20" t="str">
        <f t="shared" si="51"/>
        <v>NITI, NV</v>
      </c>
      <c r="N818" s="8" t="str">
        <f t="shared" si="48"/>
        <v>NITI, NV</v>
      </c>
      <c r="O818" s="2"/>
      <c r="P818" s="3">
        <v>240</v>
      </c>
      <c r="Q818" s="3">
        <v>241</v>
      </c>
      <c r="R818" s="3">
        <v>12.5</v>
      </c>
      <c r="S818" s="3" t="s">
        <v>173</v>
      </c>
      <c r="T818" s="2"/>
      <c r="U818" s="3" t="s">
        <v>173</v>
      </c>
      <c r="V818" s="2"/>
      <c r="W818" s="3" t="s">
        <v>173</v>
      </c>
      <c r="X818" s="2"/>
      <c r="Y818" s="3" t="s">
        <v>171</v>
      </c>
      <c r="Z818" s="3" t="s">
        <v>173</v>
      </c>
      <c r="AA818" s="3" t="s">
        <v>173</v>
      </c>
    </row>
    <row r="819" spans="1:27" ht="13.9" customHeight="1">
      <c r="A819" s="2" t="s">
        <v>1813</v>
      </c>
      <c r="B819" s="2" t="s">
        <v>1814</v>
      </c>
      <c r="C819" s="3" t="s">
        <v>170</v>
      </c>
      <c r="D819" s="3" t="s">
        <v>170</v>
      </c>
      <c r="E819" s="3" t="s">
        <v>170</v>
      </c>
      <c r="F819" s="3" t="s">
        <v>170</v>
      </c>
      <c r="G819" s="3">
        <v>21900</v>
      </c>
      <c r="H819" s="17">
        <f t="shared" si="49"/>
        <v>22000</v>
      </c>
      <c r="I819" s="3" t="s">
        <v>194</v>
      </c>
      <c r="J819" s="3">
        <v>730000</v>
      </c>
      <c r="K819" s="21">
        <f t="shared" si="50"/>
        <v>730000</v>
      </c>
      <c r="L819" s="3">
        <v>1630</v>
      </c>
      <c r="M819" s="20">
        <f t="shared" si="51"/>
        <v>1600</v>
      </c>
      <c r="N819" s="8">
        <f t="shared" si="48"/>
        <v>7.2727272727272724E-2</v>
      </c>
      <c r="O819" s="3" t="s">
        <v>182</v>
      </c>
      <c r="P819" s="3">
        <v>3650000000</v>
      </c>
      <c r="Q819" s="3">
        <v>2290000000</v>
      </c>
      <c r="R819" s="3">
        <v>12.5</v>
      </c>
      <c r="S819" s="3" t="s">
        <v>173</v>
      </c>
      <c r="T819" s="2"/>
      <c r="U819" s="3" t="s">
        <v>173</v>
      </c>
      <c r="V819" s="2"/>
      <c r="W819" s="3">
        <v>5</v>
      </c>
      <c r="X819" s="3" t="s">
        <v>207</v>
      </c>
      <c r="Y819" s="3" t="s">
        <v>171</v>
      </c>
      <c r="Z819" s="3" t="s">
        <v>173</v>
      </c>
      <c r="AA819" s="3">
        <v>21900</v>
      </c>
    </row>
    <row r="820" spans="1:27" ht="13.9" customHeight="1">
      <c r="A820" s="2" t="s">
        <v>1815</v>
      </c>
      <c r="B820" s="2" t="s">
        <v>1816</v>
      </c>
      <c r="C820" s="3" t="s">
        <v>171</v>
      </c>
      <c r="D820" s="3" t="s">
        <v>171</v>
      </c>
      <c r="E820" s="4" t="s">
        <v>178</v>
      </c>
      <c r="F820" s="4" t="s">
        <v>178</v>
      </c>
      <c r="G820" s="3" t="s">
        <v>173</v>
      </c>
      <c r="H820" s="17" t="str">
        <f t="shared" si="49"/>
        <v>NITI</v>
      </c>
      <c r="I820" s="2"/>
      <c r="J820" s="3" t="s">
        <v>173</v>
      </c>
      <c r="K820" s="21" t="str">
        <f t="shared" si="50"/>
        <v>NITI, NV</v>
      </c>
      <c r="L820" s="3" t="s">
        <v>173</v>
      </c>
      <c r="M820" s="20" t="str">
        <f t="shared" si="51"/>
        <v>NITI, NV</v>
      </c>
      <c r="N820" s="8" t="str">
        <f t="shared" si="48"/>
        <v>NITI, NV</v>
      </c>
      <c r="O820" s="2"/>
      <c r="P820" s="3">
        <v>527000</v>
      </c>
      <c r="Q820" s="3">
        <v>12600</v>
      </c>
      <c r="R820" s="3">
        <v>12.5</v>
      </c>
      <c r="S820" s="3" t="s">
        <v>173</v>
      </c>
      <c r="T820" s="2"/>
      <c r="U820" s="3" t="s">
        <v>173</v>
      </c>
      <c r="V820" s="2"/>
      <c r="W820" s="3" t="s">
        <v>173</v>
      </c>
      <c r="X820" s="2"/>
      <c r="Y820" s="3" t="s">
        <v>171</v>
      </c>
      <c r="Z820" s="3" t="s">
        <v>173</v>
      </c>
      <c r="AA820" s="3" t="s">
        <v>173</v>
      </c>
    </row>
    <row r="821" spans="1:27" ht="13.9" customHeight="1">
      <c r="A821" s="2" t="s">
        <v>1817</v>
      </c>
      <c r="B821" s="2" t="s">
        <v>1818</v>
      </c>
      <c r="C821" s="3" t="s">
        <v>171</v>
      </c>
      <c r="D821" s="3" t="s">
        <v>171</v>
      </c>
      <c r="E821" s="4" t="s">
        <v>178</v>
      </c>
      <c r="F821" s="4" t="s">
        <v>178</v>
      </c>
      <c r="G821" s="3" t="s">
        <v>173</v>
      </c>
      <c r="H821" s="17" t="str">
        <f t="shared" si="49"/>
        <v>NITI</v>
      </c>
      <c r="I821" s="2"/>
      <c r="J821" s="3" t="s">
        <v>173</v>
      </c>
      <c r="K821" s="21" t="str">
        <f t="shared" si="50"/>
        <v>NITI, NV</v>
      </c>
      <c r="L821" s="3" t="s">
        <v>173</v>
      </c>
      <c r="M821" s="20" t="str">
        <f t="shared" si="51"/>
        <v>NITI, NV</v>
      </c>
      <c r="N821" s="8" t="str">
        <f t="shared" si="48"/>
        <v>NITI, NV</v>
      </c>
      <c r="O821" s="2"/>
      <c r="P821" s="3">
        <v>0.76800000000000002</v>
      </c>
      <c r="Q821" s="3">
        <v>6.1500000000000004E-5</v>
      </c>
      <c r="R821" s="3">
        <v>12.5</v>
      </c>
      <c r="S821" s="3" t="s">
        <v>173</v>
      </c>
      <c r="T821" s="2"/>
      <c r="U821" s="3" t="s">
        <v>173</v>
      </c>
      <c r="V821" s="2"/>
      <c r="W821" s="3" t="s">
        <v>173</v>
      </c>
      <c r="X821" s="2"/>
      <c r="Y821" s="3" t="s">
        <v>171</v>
      </c>
      <c r="Z821" s="3" t="s">
        <v>173</v>
      </c>
      <c r="AA821" s="3" t="s">
        <v>173</v>
      </c>
    </row>
    <row r="822" spans="1:27" ht="13.9" customHeight="1">
      <c r="A822" s="2" t="s">
        <v>1819</v>
      </c>
      <c r="B822" s="2" t="s">
        <v>1820</v>
      </c>
      <c r="C822" s="3" t="s">
        <v>171</v>
      </c>
      <c r="D822" s="3" t="s">
        <v>171</v>
      </c>
      <c r="E822" s="4" t="s">
        <v>178</v>
      </c>
      <c r="F822" s="4" t="s">
        <v>178</v>
      </c>
      <c r="G822" s="3" t="s">
        <v>173</v>
      </c>
      <c r="H822" s="17" t="str">
        <f t="shared" si="49"/>
        <v>NITI</v>
      </c>
      <c r="I822" s="2"/>
      <c r="J822" s="3" t="s">
        <v>173</v>
      </c>
      <c r="K822" s="21" t="str">
        <f t="shared" si="50"/>
        <v>NITI, NV</v>
      </c>
      <c r="L822" s="3" t="s">
        <v>173</v>
      </c>
      <c r="M822" s="20" t="str">
        <f t="shared" si="51"/>
        <v>NITI, NV</v>
      </c>
      <c r="N822" s="8" t="str">
        <f t="shared" si="48"/>
        <v>NITI, NV</v>
      </c>
      <c r="O822" s="2"/>
      <c r="P822" s="3">
        <v>46900</v>
      </c>
      <c r="Q822" s="3">
        <v>784</v>
      </c>
      <c r="R822" s="3">
        <v>12.5</v>
      </c>
      <c r="S822" s="3" t="s">
        <v>173</v>
      </c>
      <c r="T822" s="2"/>
      <c r="U822" s="3" t="s">
        <v>173</v>
      </c>
      <c r="V822" s="2"/>
      <c r="W822" s="3" t="s">
        <v>173</v>
      </c>
      <c r="X822" s="2"/>
      <c r="Y822" s="3" t="s">
        <v>171</v>
      </c>
      <c r="Z822" s="3" t="s">
        <v>173</v>
      </c>
      <c r="AA822" s="3" t="s">
        <v>173</v>
      </c>
    </row>
    <row r="823" spans="1:27" ht="13.9" customHeight="1">
      <c r="A823" s="2" t="s">
        <v>1821</v>
      </c>
      <c r="B823" s="2" t="s">
        <v>1822</v>
      </c>
      <c r="C823" s="3" t="s">
        <v>170</v>
      </c>
      <c r="D823" s="3" t="s">
        <v>171</v>
      </c>
      <c r="E823" s="4" t="s">
        <v>172</v>
      </c>
      <c r="F823" s="4" t="s">
        <v>172</v>
      </c>
      <c r="G823" s="3" t="s">
        <v>173</v>
      </c>
      <c r="H823" s="17" t="str">
        <f t="shared" si="49"/>
        <v>NITI</v>
      </c>
      <c r="I823" s="2"/>
      <c r="J823" s="3" t="s">
        <v>173</v>
      </c>
      <c r="K823" s="21" t="str">
        <f t="shared" si="50"/>
        <v>NITI</v>
      </c>
      <c r="L823" s="3" t="s">
        <v>173</v>
      </c>
      <c r="M823" s="20" t="str">
        <f t="shared" si="51"/>
        <v>NITI</v>
      </c>
      <c r="N823" s="8" t="str">
        <f t="shared" si="48"/>
        <v>NITI</v>
      </c>
      <c r="O823" s="2"/>
      <c r="P823" s="3">
        <v>2050000</v>
      </c>
      <c r="Q823" s="3">
        <v>296000</v>
      </c>
      <c r="R823" s="3">
        <v>12.5</v>
      </c>
      <c r="S823" s="3" t="s">
        <v>173</v>
      </c>
      <c r="T823" s="2"/>
      <c r="U823" s="3" t="s">
        <v>173</v>
      </c>
      <c r="V823" s="2"/>
      <c r="W823" s="3" t="s">
        <v>173</v>
      </c>
      <c r="X823" s="2"/>
      <c r="Y823" s="3" t="s">
        <v>171</v>
      </c>
      <c r="Z823" s="3" t="s">
        <v>173</v>
      </c>
      <c r="AA823" s="3" t="s">
        <v>173</v>
      </c>
    </row>
    <row r="824" spans="1:27" ht="13.9" customHeight="1">
      <c r="A824" s="2" t="s">
        <v>1823</v>
      </c>
      <c r="B824" s="2" t="s">
        <v>1824</v>
      </c>
      <c r="C824" s="3" t="s">
        <v>170</v>
      </c>
      <c r="D824" s="3" t="s">
        <v>170</v>
      </c>
      <c r="E824" s="3" t="s">
        <v>170</v>
      </c>
      <c r="F824" s="3" t="s">
        <v>170</v>
      </c>
      <c r="G824" s="3">
        <v>8.76</v>
      </c>
      <c r="H824" s="17">
        <f t="shared" si="49"/>
        <v>8.8000000000000007</v>
      </c>
      <c r="I824" s="3" t="s">
        <v>194</v>
      </c>
      <c r="J824" s="3">
        <v>292</v>
      </c>
      <c r="K824" s="21">
        <f t="shared" si="50"/>
        <v>290</v>
      </c>
      <c r="L824" s="3">
        <v>384</v>
      </c>
      <c r="M824" s="20">
        <f t="shared" si="51"/>
        <v>380</v>
      </c>
      <c r="N824" s="8">
        <f t="shared" si="48"/>
        <v>43.18181818181818</v>
      </c>
      <c r="O824" s="3" t="s">
        <v>694</v>
      </c>
      <c r="P824" s="3">
        <v>4490000</v>
      </c>
      <c r="Q824" s="3">
        <v>1120000</v>
      </c>
      <c r="R824" s="3">
        <v>12.5</v>
      </c>
      <c r="S824" s="3">
        <v>2.5</v>
      </c>
      <c r="T824" s="3" t="s">
        <v>183</v>
      </c>
      <c r="U824" s="3" t="s">
        <v>173</v>
      </c>
      <c r="V824" s="2"/>
      <c r="W824" s="3">
        <v>2E-3</v>
      </c>
      <c r="X824" s="3" t="s">
        <v>207</v>
      </c>
      <c r="Y824" s="3" t="s">
        <v>171</v>
      </c>
      <c r="Z824" s="3" t="s">
        <v>173</v>
      </c>
      <c r="AA824" s="3">
        <v>8.76</v>
      </c>
    </row>
    <row r="825" spans="1:27" ht="13.9" customHeight="1">
      <c r="A825" s="2" t="s">
        <v>1825</v>
      </c>
      <c r="B825" s="2" t="s">
        <v>1826</v>
      </c>
      <c r="C825" s="3" t="s">
        <v>170</v>
      </c>
      <c r="D825" s="3" t="s">
        <v>170</v>
      </c>
      <c r="E825" s="3" t="s">
        <v>170</v>
      </c>
      <c r="F825" s="3" t="s">
        <v>170</v>
      </c>
      <c r="G825" s="3">
        <v>21900</v>
      </c>
      <c r="H825" s="17">
        <f t="shared" si="49"/>
        <v>22000</v>
      </c>
      <c r="I825" s="3" t="s">
        <v>194</v>
      </c>
      <c r="J825" s="3">
        <v>730000</v>
      </c>
      <c r="K825" s="21">
        <f t="shared" si="50"/>
        <v>730000</v>
      </c>
      <c r="L825" s="3">
        <v>53300</v>
      </c>
      <c r="M825" s="20">
        <f t="shared" si="51"/>
        <v>53000</v>
      </c>
      <c r="N825" s="8">
        <f t="shared" si="48"/>
        <v>2.4090909090909092</v>
      </c>
      <c r="O825" s="3" t="s">
        <v>597</v>
      </c>
      <c r="P825" s="3">
        <v>890000000</v>
      </c>
      <c r="Q825" s="3">
        <v>530000000</v>
      </c>
      <c r="R825" s="3">
        <v>12.5</v>
      </c>
      <c r="S825" s="3">
        <v>8</v>
      </c>
      <c r="T825" s="3" t="s">
        <v>183</v>
      </c>
      <c r="U825" s="3" t="s">
        <v>173</v>
      </c>
      <c r="V825" s="2"/>
      <c r="W825" s="3">
        <v>5</v>
      </c>
      <c r="X825" s="3" t="s">
        <v>184</v>
      </c>
      <c r="Y825" s="3" t="s">
        <v>171</v>
      </c>
      <c r="Z825" s="3" t="s">
        <v>173</v>
      </c>
      <c r="AA825" s="3">
        <v>21900</v>
      </c>
    </row>
    <row r="826" spans="1:27" ht="13.9" customHeight="1">
      <c r="A826" s="2" t="s">
        <v>1827</v>
      </c>
      <c r="B826" s="2" t="s">
        <v>1828</v>
      </c>
      <c r="C826" s="3" t="s">
        <v>170</v>
      </c>
      <c r="D826" s="3" t="s">
        <v>170</v>
      </c>
      <c r="E826" s="3" t="s">
        <v>170</v>
      </c>
      <c r="F826" s="3" t="s">
        <v>170</v>
      </c>
      <c r="G826" s="3">
        <v>0.76700000000000002</v>
      </c>
      <c r="H826" s="17">
        <f t="shared" si="49"/>
        <v>0.77</v>
      </c>
      <c r="I826" s="3" t="s">
        <v>181</v>
      </c>
      <c r="J826" s="3">
        <v>25.6</v>
      </c>
      <c r="K826" s="21">
        <f t="shared" si="50"/>
        <v>26</v>
      </c>
      <c r="L826" s="3">
        <v>44.2</v>
      </c>
      <c r="M826" s="20">
        <f t="shared" si="51"/>
        <v>44</v>
      </c>
      <c r="N826" s="8">
        <f t="shared" si="48"/>
        <v>57.142857142857139</v>
      </c>
      <c r="O826" s="3" t="s">
        <v>703</v>
      </c>
      <c r="P826" s="3">
        <v>165000000</v>
      </c>
      <c r="Q826" s="3">
        <v>79600000</v>
      </c>
      <c r="R826" s="3">
        <v>12.5</v>
      </c>
      <c r="S826" s="3">
        <v>6</v>
      </c>
      <c r="T826" s="3" t="s">
        <v>183</v>
      </c>
      <c r="U826" s="3">
        <v>1.5999999999999999E-5</v>
      </c>
      <c r="V826" s="3" t="s">
        <v>184</v>
      </c>
      <c r="W826" s="3">
        <v>2.0000000000000001E-4</v>
      </c>
      <c r="X826" s="3" t="s">
        <v>191</v>
      </c>
      <c r="Y826" s="3" t="s">
        <v>171</v>
      </c>
      <c r="Z826" s="3">
        <v>0.76700000000000002</v>
      </c>
      <c r="AA826" s="3">
        <v>0.876</v>
      </c>
    </row>
    <row r="827" spans="1:27" ht="13.9" customHeight="1">
      <c r="A827" s="2" t="s">
        <v>1829</v>
      </c>
      <c r="B827" s="2" t="s">
        <v>1830</v>
      </c>
      <c r="C827" s="3" t="s">
        <v>170</v>
      </c>
      <c r="D827" s="3" t="s">
        <v>170</v>
      </c>
      <c r="E827" s="3" t="s">
        <v>170</v>
      </c>
      <c r="F827" s="3" t="s">
        <v>170</v>
      </c>
      <c r="G827" s="3">
        <v>2.99</v>
      </c>
      <c r="H827" s="17">
        <f t="shared" si="49"/>
        <v>3</v>
      </c>
      <c r="I827" s="3" t="s">
        <v>181</v>
      </c>
      <c r="J827" s="3">
        <v>99.7</v>
      </c>
      <c r="K827" s="21">
        <f t="shared" si="50"/>
        <v>100</v>
      </c>
      <c r="L827" s="3">
        <v>13.2</v>
      </c>
      <c r="M827" s="20">
        <f t="shared" si="51"/>
        <v>13</v>
      </c>
      <c r="N827" s="8">
        <f t="shared" si="48"/>
        <v>4.333333333333333</v>
      </c>
      <c r="O827" s="3" t="s">
        <v>703</v>
      </c>
      <c r="P827" s="3">
        <v>488000000</v>
      </c>
      <c r="Q827" s="3">
        <v>290000000</v>
      </c>
      <c r="R827" s="3">
        <v>12.5</v>
      </c>
      <c r="S827" s="3">
        <v>8</v>
      </c>
      <c r="T827" s="3" t="s">
        <v>183</v>
      </c>
      <c r="U827" s="3">
        <v>4.0999999999999997E-6</v>
      </c>
      <c r="V827" s="3" t="s">
        <v>184</v>
      </c>
      <c r="W827" s="3">
        <v>2E-3</v>
      </c>
      <c r="X827" s="3" t="s">
        <v>184</v>
      </c>
      <c r="Y827" s="3" t="s">
        <v>204</v>
      </c>
      <c r="Z827" s="3">
        <v>2.99</v>
      </c>
      <c r="AA827" s="3">
        <v>8.76</v>
      </c>
    </row>
    <row r="828" spans="1:27" ht="13.9" customHeight="1">
      <c r="A828" s="2" t="s">
        <v>1831</v>
      </c>
      <c r="B828" s="2" t="s">
        <v>1832</v>
      </c>
      <c r="C828" s="3" t="s">
        <v>170</v>
      </c>
      <c r="D828" s="3" t="s">
        <v>171</v>
      </c>
      <c r="E828" s="4" t="s">
        <v>172</v>
      </c>
      <c r="F828" s="4" t="s">
        <v>172</v>
      </c>
      <c r="G828" s="3" t="s">
        <v>173</v>
      </c>
      <c r="H828" s="17" t="str">
        <f t="shared" si="49"/>
        <v>NITI</v>
      </c>
      <c r="I828" s="2"/>
      <c r="J828" s="3" t="s">
        <v>173</v>
      </c>
      <c r="K828" s="21" t="str">
        <f t="shared" si="50"/>
        <v>NITI</v>
      </c>
      <c r="L828" s="3" t="s">
        <v>173</v>
      </c>
      <c r="M828" s="20" t="str">
        <f t="shared" si="51"/>
        <v>NITI</v>
      </c>
      <c r="N828" s="8" t="str">
        <f t="shared" si="48"/>
        <v>NITI</v>
      </c>
      <c r="O828" s="2"/>
      <c r="P828" s="3">
        <v>5930000000</v>
      </c>
      <c r="Q828" s="3">
        <v>2890000000</v>
      </c>
      <c r="R828" s="3">
        <v>12.5</v>
      </c>
      <c r="S828" s="3" t="s">
        <v>173</v>
      </c>
      <c r="T828" s="2"/>
      <c r="U828" s="3" t="s">
        <v>173</v>
      </c>
      <c r="V828" s="2"/>
      <c r="W828" s="3" t="s">
        <v>173</v>
      </c>
      <c r="X828" s="2"/>
      <c r="Y828" s="3" t="s">
        <v>171</v>
      </c>
      <c r="Z828" s="3" t="s">
        <v>173</v>
      </c>
      <c r="AA828" s="3" t="s">
        <v>173</v>
      </c>
    </row>
    <row r="829" spans="1:27" ht="13.9" customHeight="1">
      <c r="A829" s="2" t="s">
        <v>1833</v>
      </c>
      <c r="B829" s="2" t="s">
        <v>1834</v>
      </c>
      <c r="C829" s="3" t="s">
        <v>171</v>
      </c>
      <c r="D829" s="3" t="s">
        <v>171</v>
      </c>
      <c r="E829" s="4" t="s">
        <v>178</v>
      </c>
      <c r="F829" s="4" t="s">
        <v>178</v>
      </c>
      <c r="G829" s="3" t="s">
        <v>173</v>
      </c>
      <c r="H829" s="17" t="str">
        <f t="shared" si="49"/>
        <v>NITI</v>
      </c>
      <c r="I829" s="2"/>
      <c r="J829" s="3" t="s">
        <v>173</v>
      </c>
      <c r="K829" s="21" t="str">
        <f t="shared" si="50"/>
        <v>NITI, NV</v>
      </c>
      <c r="L829" s="3" t="s">
        <v>173</v>
      </c>
      <c r="M829" s="20" t="str">
        <f t="shared" si="51"/>
        <v>NITI, NV</v>
      </c>
      <c r="N829" s="8" t="str">
        <f t="shared" si="48"/>
        <v>NITI, NV</v>
      </c>
      <c r="O829" s="2"/>
      <c r="P829" s="3">
        <v>79600</v>
      </c>
      <c r="Q829" s="3">
        <v>29600</v>
      </c>
      <c r="R829" s="3">
        <v>12.5</v>
      </c>
      <c r="S829" s="3" t="s">
        <v>173</v>
      </c>
      <c r="T829" s="2"/>
      <c r="U829" s="3" t="s">
        <v>173</v>
      </c>
      <c r="V829" s="2"/>
      <c r="W829" s="3" t="s">
        <v>173</v>
      </c>
      <c r="X829" s="2"/>
      <c r="Y829" s="3" t="s">
        <v>171</v>
      </c>
      <c r="Z829" s="3" t="s">
        <v>173</v>
      </c>
      <c r="AA829" s="3" t="s">
        <v>173</v>
      </c>
    </row>
    <row r="830" spans="1:27" ht="13.9" customHeight="1">
      <c r="A830" s="2" t="s">
        <v>1835</v>
      </c>
      <c r="B830" s="2" t="s">
        <v>1836</v>
      </c>
      <c r="C830" s="3" t="s">
        <v>171</v>
      </c>
      <c r="D830" s="3" t="s">
        <v>170</v>
      </c>
      <c r="E830" s="4" t="s">
        <v>178</v>
      </c>
      <c r="F830" s="4" t="s">
        <v>178</v>
      </c>
      <c r="G830" s="3">
        <v>3.96</v>
      </c>
      <c r="H830" s="17">
        <f t="shared" si="49"/>
        <v>4</v>
      </c>
      <c r="I830" s="2"/>
      <c r="J830" s="3" t="s">
        <v>173</v>
      </c>
      <c r="K830" s="21" t="str">
        <f t="shared" si="50"/>
        <v>NV</v>
      </c>
      <c r="L830" s="3" t="s">
        <v>173</v>
      </c>
      <c r="M830" s="20" t="str">
        <f t="shared" si="51"/>
        <v>NV</v>
      </c>
      <c r="N830" s="8" t="str">
        <f t="shared" si="48"/>
        <v>NV</v>
      </c>
      <c r="O830" s="2"/>
      <c r="P830" s="3">
        <v>85000</v>
      </c>
      <c r="Q830" s="3">
        <v>31700</v>
      </c>
      <c r="R830" s="3">
        <v>12.5</v>
      </c>
      <c r="S830" s="3" t="s">
        <v>173</v>
      </c>
      <c r="T830" s="2"/>
      <c r="U830" s="3">
        <v>3.1E-6</v>
      </c>
      <c r="V830" s="3" t="s">
        <v>184</v>
      </c>
      <c r="W830" s="3" t="s">
        <v>173</v>
      </c>
      <c r="X830" s="2"/>
      <c r="Y830" s="3" t="s">
        <v>171</v>
      </c>
      <c r="Z830" s="3">
        <v>3.96</v>
      </c>
      <c r="AA830" s="3" t="s">
        <v>173</v>
      </c>
    </row>
    <row r="831" spans="1:27" ht="13.9" customHeight="1">
      <c r="A831" s="2" t="s">
        <v>1837</v>
      </c>
      <c r="B831" s="2" t="s">
        <v>1838</v>
      </c>
      <c r="C831" s="3" t="s">
        <v>171</v>
      </c>
      <c r="D831" s="3" t="s">
        <v>171</v>
      </c>
      <c r="E831" s="4" t="s">
        <v>178</v>
      </c>
      <c r="F831" s="4" t="s">
        <v>178</v>
      </c>
      <c r="G831" s="3" t="s">
        <v>173</v>
      </c>
      <c r="H831" s="17" t="str">
        <f t="shared" si="49"/>
        <v>NITI</v>
      </c>
      <c r="I831" s="2"/>
      <c r="J831" s="3" t="s">
        <v>173</v>
      </c>
      <c r="K831" s="21" t="str">
        <f t="shared" si="50"/>
        <v>NITI, NV</v>
      </c>
      <c r="L831" s="3" t="s">
        <v>173</v>
      </c>
      <c r="M831" s="20" t="str">
        <f t="shared" si="51"/>
        <v>NITI, NV</v>
      </c>
      <c r="N831" s="8" t="str">
        <f t="shared" si="48"/>
        <v>NITI, NV</v>
      </c>
      <c r="O831" s="2"/>
      <c r="P831" s="3">
        <v>515</v>
      </c>
      <c r="Q831" s="3">
        <v>98.7</v>
      </c>
      <c r="R831" s="3">
        <v>12.5</v>
      </c>
      <c r="S831" s="3" t="s">
        <v>173</v>
      </c>
      <c r="T831" s="2"/>
      <c r="U831" s="3" t="s">
        <v>173</v>
      </c>
      <c r="V831" s="2"/>
      <c r="W831" s="3" t="s">
        <v>173</v>
      </c>
      <c r="X831" s="2"/>
      <c r="Y831" s="3" t="s">
        <v>171</v>
      </c>
      <c r="Z831" s="3" t="s">
        <v>173</v>
      </c>
      <c r="AA831" s="3" t="s">
        <v>173</v>
      </c>
    </row>
    <row r="832" spans="1:27" ht="13.9" customHeight="1">
      <c r="A832" s="2" t="s">
        <v>1839</v>
      </c>
      <c r="B832" s="2" t="s">
        <v>1840</v>
      </c>
      <c r="C832" s="3" t="s">
        <v>171</v>
      </c>
      <c r="D832" s="3" t="s">
        <v>171</v>
      </c>
      <c r="E832" s="4" t="s">
        <v>178</v>
      </c>
      <c r="F832" s="4" t="s">
        <v>178</v>
      </c>
      <c r="G832" s="3" t="s">
        <v>173</v>
      </c>
      <c r="H832" s="17" t="str">
        <f t="shared" si="49"/>
        <v>NITI</v>
      </c>
      <c r="I832" s="2"/>
      <c r="J832" s="3" t="s">
        <v>173</v>
      </c>
      <c r="K832" s="21" t="str">
        <f t="shared" si="50"/>
        <v>NITI, NV</v>
      </c>
      <c r="L832" s="3" t="s">
        <v>173</v>
      </c>
      <c r="M832" s="20" t="str">
        <f t="shared" si="51"/>
        <v>NITI, NV</v>
      </c>
      <c r="N832" s="8" t="str">
        <f t="shared" si="48"/>
        <v>NITI, NV</v>
      </c>
      <c r="O832" s="2"/>
      <c r="P832" s="3">
        <v>145</v>
      </c>
      <c r="Q832" s="3">
        <v>26.3</v>
      </c>
      <c r="R832" s="3">
        <v>12.5</v>
      </c>
      <c r="S832" s="3" t="s">
        <v>173</v>
      </c>
      <c r="T832" s="2"/>
      <c r="U832" s="3" t="s">
        <v>173</v>
      </c>
      <c r="V832" s="2"/>
      <c r="W832" s="3" t="s">
        <v>173</v>
      </c>
      <c r="X832" s="2"/>
      <c r="Y832" s="3" t="s">
        <v>171</v>
      </c>
      <c r="Z832" s="3" t="s">
        <v>173</v>
      </c>
      <c r="AA832" s="3" t="s">
        <v>173</v>
      </c>
    </row>
    <row r="833" spans="1:27" ht="13.9" customHeight="1">
      <c r="A833" s="2" t="s">
        <v>1841</v>
      </c>
      <c r="B833" s="2" t="s">
        <v>1842</v>
      </c>
      <c r="C833" s="3" t="s">
        <v>170</v>
      </c>
      <c r="D833" s="3" t="s">
        <v>171</v>
      </c>
      <c r="E833" s="4" t="s">
        <v>172</v>
      </c>
      <c r="F833" s="4" t="s">
        <v>172</v>
      </c>
      <c r="G833" s="3" t="s">
        <v>173</v>
      </c>
      <c r="H833" s="17" t="str">
        <f t="shared" si="49"/>
        <v>NITI</v>
      </c>
      <c r="I833" s="2"/>
      <c r="J833" s="3" t="s">
        <v>173</v>
      </c>
      <c r="K833" s="21" t="str">
        <f t="shared" si="50"/>
        <v>NITI</v>
      </c>
      <c r="L833" s="3" t="s">
        <v>173</v>
      </c>
      <c r="M833" s="20" t="str">
        <f t="shared" si="51"/>
        <v>NITI</v>
      </c>
      <c r="N833" s="8" t="str">
        <f t="shared" si="48"/>
        <v>NITI</v>
      </c>
      <c r="O833" s="2"/>
      <c r="P833" s="3">
        <v>24600000</v>
      </c>
      <c r="Q833" s="3">
        <v>12400000</v>
      </c>
      <c r="R833" s="3">
        <v>12.5</v>
      </c>
      <c r="S833" s="3" t="s">
        <v>173</v>
      </c>
      <c r="T833" s="2"/>
      <c r="U833" s="3" t="s">
        <v>173</v>
      </c>
      <c r="V833" s="2"/>
      <c r="W833" s="3" t="s">
        <v>173</v>
      </c>
      <c r="X833" s="2"/>
      <c r="Y833" s="3" t="s">
        <v>171</v>
      </c>
      <c r="Z833" s="3" t="s">
        <v>173</v>
      </c>
      <c r="AA833" s="3" t="s">
        <v>173</v>
      </c>
    </row>
    <row r="834" spans="1:27" ht="13.9" customHeight="1">
      <c r="A834" s="2" t="s">
        <v>1843</v>
      </c>
      <c r="B834" s="2" t="s">
        <v>1844</v>
      </c>
      <c r="C834" s="3" t="s">
        <v>170</v>
      </c>
      <c r="D834" s="3" t="s">
        <v>170</v>
      </c>
      <c r="E834" s="3" t="s">
        <v>170</v>
      </c>
      <c r="F834" s="3" t="s">
        <v>170</v>
      </c>
      <c r="G834" s="3">
        <v>1.31</v>
      </c>
      <c r="H834" s="17">
        <f t="shared" si="49"/>
        <v>1.3</v>
      </c>
      <c r="I834" s="3" t="s">
        <v>194</v>
      </c>
      <c r="J834" s="3">
        <v>43.8</v>
      </c>
      <c r="K834" s="21">
        <f t="shared" si="50"/>
        <v>44</v>
      </c>
      <c r="L834" s="3">
        <v>198</v>
      </c>
      <c r="M834" s="20">
        <f t="shared" si="51"/>
        <v>200</v>
      </c>
      <c r="N834" s="8">
        <f t="shared" si="48"/>
        <v>153.84615384615384</v>
      </c>
      <c r="O834" s="3" t="s">
        <v>182</v>
      </c>
      <c r="P834" s="3">
        <v>29300000</v>
      </c>
      <c r="Q834" s="3">
        <v>11600000</v>
      </c>
      <c r="R834" s="3">
        <v>12.5</v>
      </c>
      <c r="S834" s="3">
        <v>3.2</v>
      </c>
      <c r="T834" s="3" t="s">
        <v>183</v>
      </c>
      <c r="U834" s="3" t="s">
        <v>173</v>
      </c>
      <c r="V834" s="2"/>
      <c r="W834" s="3">
        <v>2.9999999999999997E-4</v>
      </c>
      <c r="X834" s="3" t="s">
        <v>184</v>
      </c>
      <c r="Y834" s="3" t="s">
        <v>204</v>
      </c>
      <c r="Z834" s="3" t="s">
        <v>173</v>
      </c>
      <c r="AA834" s="3">
        <v>1.31</v>
      </c>
    </row>
    <row r="835" spans="1:27" ht="13.9" customHeight="1">
      <c r="A835" s="2" t="s">
        <v>1845</v>
      </c>
      <c r="B835" s="2" t="s">
        <v>1846</v>
      </c>
      <c r="C835" s="3" t="s">
        <v>170</v>
      </c>
      <c r="D835" s="3" t="s">
        <v>170</v>
      </c>
      <c r="E835" s="3" t="s">
        <v>170</v>
      </c>
      <c r="F835" s="3" t="s">
        <v>170</v>
      </c>
      <c r="G835" s="3">
        <v>1.31</v>
      </c>
      <c r="H835" s="17">
        <f t="shared" si="49"/>
        <v>1.3</v>
      </c>
      <c r="I835" s="3" t="s">
        <v>194</v>
      </c>
      <c r="J835" s="3">
        <v>43.8</v>
      </c>
      <c r="K835" s="21">
        <f t="shared" si="50"/>
        <v>44</v>
      </c>
      <c r="L835" s="3">
        <v>3.74</v>
      </c>
      <c r="M835" s="20">
        <f t="shared" si="51"/>
        <v>3.7</v>
      </c>
      <c r="N835" s="8">
        <f t="shared" si="48"/>
        <v>2.8461538461538463</v>
      </c>
      <c r="O835" s="3" t="s">
        <v>182</v>
      </c>
      <c r="P835" s="3">
        <v>34400000</v>
      </c>
      <c r="Q835" s="3">
        <v>117000000</v>
      </c>
      <c r="R835" s="3">
        <v>12.5</v>
      </c>
      <c r="S835" s="3" t="s">
        <v>173</v>
      </c>
      <c r="T835" s="2"/>
      <c r="U835" s="3" t="s">
        <v>173</v>
      </c>
      <c r="V835" s="2"/>
      <c r="W835" s="3">
        <v>2.9999999999999997E-4</v>
      </c>
      <c r="X835" s="3" t="s">
        <v>207</v>
      </c>
      <c r="Y835" s="3" t="s">
        <v>171</v>
      </c>
      <c r="Z835" s="3" t="s">
        <v>173</v>
      </c>
      <c r="AA835" s="3">
        <v>1.31</v>
      </c>
    </row>
    <row r="836" spans="1:27" ht="13.9" customHeight="1">
      <c r="A836" s="2" t="s">
        <v>1847</v>
      </c>
      <c r="B836" s="2" t="s">
        <v>1848</v>
      </c>
      <c r="C836" s="3" t="s">
        <v>171</v>
      </c>
      <c r="D836" s="3" t="s">
        <v>171</v>
      </c>
      <c r="E836" s="4" t="s">
        <v>178</v>
      </c>
      <c r="F836" s="4" t="s">
        <v>178</v>
      </c>
      <c r="G836" s="3" t="s">
        <v>173</v>
      </c>
      <c r="H836" s="17" t="str">
        <f t="shared" si="49"/>
        <v>NITI</v>
      </c>
      <c r="I836" s="2"/>
      <c r="J836" s="3" t="s">
        <v>173</v>
      </c>
      <c r="K836" s="21" t="str">
        <f t="shared" si="50"/>
        <v>NITI, NV</v>
      </c>
      <c r="L836" s="3" t="s">
        <v>173</v>
      </c>
      <c r="M836" s="20" t="str">
        <f t="shared" si="51"/>
        <v>NITI, NV</v>
      </c>
      <c r="N836" s="8" t="str">
        <f t="shared" si="48"/>
        <v>NITI, NV</v>
      </c>
      <c r="O836" s="2"/>
      <c r="P836" s="3">
        <v>11.9</v>
      </c>
      <c r="Q836" s="3">
        <v>3.67</v>
      </c>
      <c r="R836" s="3">
        <v>12.5</v>
      </c>
      <c r="S836" s="3" t="s">
        <v>173</v>
      </c>
      <c r="T836" s="2"/>
      <c r="U836" s="3" t="s">
        <v>173</v>
      </c>
      <c r="V836" s="2"/>
      <c r="W836" s="3" t="s">
        <v>173</v>
      </c>
      <c r="X836" s="2"/>
      <c r="Y836" s="3" t="s">
        <v>171</v>
      </c>
      <c r="Z836" s="3" t="s">
        <v>173</v>
      </c>
      <c r="AA836" s="3" t="s">
        <v>173</v>
      </c>
    </row>
    <row r="837" spans="1:27" ht="13.9" customHeight="1">
      <c r="A837" s="2" t="s">
        <v>1849</v>
      </c>
      <c r="B837" s="2" t="s">
        <v>1850</v>
      </c>
      <c r="C837" s="3" t="s">
        <v>171</v>
      </c>
      <c r="D837" s="3" t="s">
        <v>171</v>
      </c>
      <c r="E837" s="4" t="s">
        <v>178</v>
      </c>
      <c r="F837" s="4" t="s">
        <v>178</v>
      </c>
      <c r="G837" s="3" t="s">
        <v>173</v>
      </c>
      <c r="H837" s="17" t="str">
        <f t="shared" si="49"/>
        <v>NITI</v>
      </c>
      <c r="I837" s="2"/>
      <c r="J837" s="3" t="s">
        <v>173</v>
      </c>
      <c r="K837" s="21" t="str">
        <f t="shared" si="50"/>
        <v>NITI, NV</v>
      </c>
      <c r="L837" s="3" t="s">
        <v>173</v>
      </c>
      <c r="M837" s="20" t="str">
        <f t="shared" si="51"/>
        <v>NITI, NV</v>
      </c>
      <c r="N837" s="8" t="str">
        <f t="shared" ref="N837:N878" si="52">IF(ISNUMBER(M837)=TRUE, M837/H837, M837)</f>
        <v>NITI, NV</v>
      </c>
      <c r="O837" s="2"/>
      <c r="P837" s="3">
        <v>6720</v>
      </c>
      <c r="Q837" s="3">
        <v>19.100000000000001</v>
      </c>
      <c r="R837" s="3">
        <v>12.5</v>
      </c>
      <c r="S837" s="3" t="s">
        <v>173</v>
      </c>
      <c r="T837" s="2"/>
      <c r="U837" s="3" t="s">
        <v>173</v>
      </c>
      <c r="V837" s="2"/>
      <c r="W837" s="3" t="s">
        <v>173</v>
      </c>
      <c r="X837" s="2"/>
      <c r="Y837" s="3" t="s">
        <v>171</v>
      </c>
      <c r="Z837" s="3" t="s">
        <v>173</v>
      </c>
      <c r="AA837" s="3" t="s">
        <v>173</v>
      </c>
    </row>
    <row r="838" spans="1:27" ht="13.9" customHeight="1">
      <c r="A838" s="2" t="s">
        <v>1851</v>
      </c>
      <c r="B838" s="2" t="s">
        <v>1852</v>
      </c>
      <c r="C838" s="3" t="s">
        <v>170</v>
      </c>
      <c r="D838" s="3" t="s">
        <v>170</v>
      </c>
      <c r="E838" s="3" t="s">
        <v>170</v>
      </c>
      <c r="F838" s="3" t="s">
        <v>170</v>
      </c>
      <c r="G838" s="3">
        <v>30.7</v>
      </c>
      <c r="H838" s="17">
        <f t="shared" ref="H838:H878" si="53">IF(ISNUMBER(G838),ROUND(G838,2-(1+INT(LOG10(G838)))),"NITI")</f>
        <v>31</v>
      </c>
      <c r="I838" s="3" t="s">
        <v>194</v>
      </c>
      <c r="J838" s="3">
        <v>1020</v>
      </c>
      <c r="K838" s="21">
        <f t="shared" ref="K838:K878" si="54">IF(ISNUMBER(J838),ROUND(J838,2-(1+INT(LOG10(J838)))),IF(AND(NOT($C838="Yes"),$D838="No"), "NITI, NV",IF(AND($C838="Yes",$D838="No"),"NITI","NV")))</f>
        <v>1000</v>
      </c>
      <c r="L838" s="3">
        <v>9060</v>
      </c>
      <c r="M838" s="20">
        <f t="shared" ref="M838:M878" si="55">IF(ISNUMBER(L838),ROUND(L838,2-(1+INT(LOG10(L838)))),IF(AND(NOT($C838="Yes"),$D838="No"), "NITI, NV",IF(AND($C838="Yes",$D838="No"),"NITI","NV")))</f>
        <v>9100</v>
      </c>
      <c r="N838" s="8">
        <f t="shared" si="52"/>
        <v>293.54838709677421</v>
      </c>
      <c r="O838" s="3" t="s">
        <v>182</v>
      </c>
      <c r="P838" s="3">
        <v>311000000</v>
      </c>
      <c r="Q838" s="3">
        <v>232000000</v>
      </c>
      <c r="R838" s="3">
        <v>12.5</v>
      </c>
      <c r="S838" s="3">
        <v>1.2</v>
      </c>
      <c r="T838" s="3" t="s">
        <v>183</v>
      </c>
      <c r="U838" s="3" t="s">
        <v>173</v>
      </c>
      <c r="V838" s="2"/>
      <c r="W838" s="3">
        <v>7.0000000000000001E-3</v>
      </c>
      <c r="X838" s="3" t="s">
        <v>184</v>
      </c>
      <c r="Y838" s="3" t="s">
        <v>171</v>
      </c>
      <c r="Z838" s="3" t="s">
        <v>173</v>
      </c>
      <c r="AA838" s="3">
        <v>30.7</v>
      </c>
    </row>
    <row r="839" spans="1:27" ht="13.9" customHeight="1">
      <c r="A839" s="2" t="s">
        <v>1853</v>
      </c>
      <c r="B839" s="2" t="s">
        <v>1854</v>
      </c>
      <c r="C839" s="3" t="s">
        <v>171</v>
      </c>
      <c r="D839" s="3" t="s">
        <v>171</v>
      </c>
      <c r="E839" s="4" t="s">
        <v>178</v>
      </c>
      <c r="F839" s="4" t="s">
        <v>178</v>
      </c>
      <c r="G839" s="3" t="s">
        <v>173</v>
      </c>
      <c r="H839" s="17" t="str">
        <f t="shared" si="53"/>
        <v>NITI</v>
      </c>
      <c r="I839" s="2"/>
      <c r="J839" s="3" t="s">
        <v>173</v>
      </c>
      <c r="K839" s="21" t="str">
        <f t="shared" si="54"/>
        <v>NITI, NV</v>
      </c>
      <c r="L839" s="3" t="s">
        <v>173</v>
      </c>
      <c r="M839" s="20" t="str">
        <f t="shared" si="55"/>
        <v>NITI, NV</v>
      </c>
      <c r="N839" s="8" t="str">
        <f t="shared" si="52"/>
        <v>NITI, NV</v>
      </c>
      <c r="O839" s="2"/>
      <c r="P839" s="3">
        <v>10700</v>
      </c>
      <c r="Q839" s="3">
        <v>232</v>
      </c>
      <c r="R839" s="3">
        <v>12.5</v>
      </c>
      <c r="S839" s="3">
        <v>0.9</v>
      </c>
      <c r="T839" s="3" t="s">
        <v>183</v>
      </c>
      <c r="U839" s="3" t="s">
        <v>173</v>
      </c>
      <c r="V839" s="2"/>
      <c r="W839" s="3" t="s">
        <v>173</v>
      </c>
      <c r="X839" s="2"/>
      <c r="Y839" s="3" t="s">
        <v>171</v>
      </c>
      <c r="Z839" s="3" t="s">
        <v>173</v>
      </c>
      <c r="AA839" s="3" t="s">
        <v>173</v>
      </c>
    </row>
    <row r="840" spans="1:27" ht="13.9" customHeight="1">
      <c r="A840" s="2" t="s">
        <v>1855</v>
      </c>
      <c r="B840" s="2" t="s">
        <v>1856</v>
      </c>
      <c r="C840" s="3" t="s">
        <v>170</v>
      </c>
      <c r="D840" s="3" t="s">
        <v>170</v>
      </c>
      <c r="E840" s="3" t="s">
        <v>170</v>
      </c>
      <c r="F840" s="3" t="s">
        <v>170</v>
      </c>
      <c r="G840" s="3">
        <v>87600</v>
      </c>
      <c r="H840" s="17">
        <f t="shared" si="53"/>
        <v>88000</v>
      </c>
      <c r="I840" s="3" t="s">
        <v>194</v>
      </c>
      <c r="J840" s="3">
        <v>2920000</v>
      </c>
      <c r="K840" s="21">
        <f t="shared" si="54"/>
        <v>2900000</v>
      </c>
      <c r="L840" s="3">
        <v>3460</v>
      </c>
      <c r="M840" s="20">
        <f t="shared" si="55"/>
        <v>3500</v>
      </c>
      <c r="N840" s="8">
        <f t="shared" si="52"/>
        <v>3.9772727272727272E-2</v>
      </c>
      <c r="O840" s="3" t="s">
        <v>182</v>
      </c>
      <c r="P840" s="3">
        <v>43100000000</v>
      </c>
      <c r="Q840" s="3">
        <v>19300000000</v>
      </c>
      <c r="R840" s="3">
        <v>12.5</v>
      </c>
      <c r="S840" s="3" t="s">
        <v>173</v>
      </c>
      <c r="T840" s="2"/>
      <c r="U840" s="3" t="s">
        <v>173</v>
      </c>
      <c r="V840" s="2"/>
      <c r="W840" s="3">
        <v>20</v>
      </c>
      <c r="X840" s="3" t="s">
        <v>207</v>
      </c>
      <c r="Y840" s="3" t="s">
        <v>171</v>
      </c>
      <c r="Z840" s="3" t="s">
        <v>173</v>
      </c>
      <c r="AA840" s="3">
        <v>87600</v>
      </c>
    </row>
    <row r="841" spans="1:27" ht="13.9" customHeight="1">
      <c r="A841" s="2" t="s">
        <v>1857</v>
      </c>
      <c r="B841" s="2" t="s">
        <v>1858</v>
      </c>
      <c r="C841" s="3" t="s">
        <v>170</v>
      </c>
      <c r="D841" s="3" t="s">
        <v>171</v>
      </c>
      <c r="E841" s="4" t="s">
        <v>172</v>
      </c>
      <c r="F841" s="4" t="s">
        <v>172</v>
      </c>
      <c r="G841" s="3" t="s">
        <v>173</v>
      </c>
      <c r="H841" s="17" t="str">
        <f t="shared" si="53"/>
        <v>NITI</v>
      </c>
      <c r="I841" s="2"/>
      <c r="J841" s="3" t="s">
        <v>173</v>
      </c>
      <c r="K841" s="21" t="str">
        <f t="shared" si="54"/>
        <v>NITI</v>
      </c>
      <c r="L841" s="3" t="s">
        <v>173</v>
      </c>
      <c r="M841" s="20" t="str">
        <f t="shared" si="55"/>
        <v>NITI</v>
      </c>
      <c r="N841" s="8" t="str">
        <f t="shared" si="52"/>
        <v>NITI</v>
      </c>
      <c r="O841" s="2"/>
      <c r="P841" s="3">
        <v>826</v>
      </c>
      <c r="Q841" s="3">
        <v>775</v>
      </c>
      <c r="R841" s="3">
        <v>12.5</v>
      </c>
      <c r="S841" s="3" t="s">
        <v>173</v>
      </c>
      <c r="T841" s="2"/>
      <c r="U841" s="3" t="s">
        <v>173</v>
      </c>
      <c r="V841" s="2"/>
      <c r="W841" s="3" t="s">
        <v>173</v>
      </c>
      <c r="X841" s="2"/>
      <c r="Y841" s="3" t="s">
        <v>171</v>
      </c>
      <c r="Z841" s="3" t="s">
        <v>173</v>
      </c>
      <c r="AA841" s="3" t="s">
        <v>173</v>
      </c>
    </row>
    <row r="842" spans="1:27" ht="13.9" customHeight="1">
      <c r="A842" s="2" t="s">
        <v>1859</v>
      </c>
      <c r="B842" s="2" t="s">
        <v>1860</v>
      </c>
      <c r="C842" s="3" t="s">
        <v>171</v>
      </c>
      <c r="D842" s="3" t="s">
        <v>171</v>
      </c>
      <c r="E842" s="4" t="s">
        <v>178</v>
      </c>
      <c r="F842" s="4" t="s">
        <v>178</v>
      </c>
      <c r="G842" s="3" t="s">
        <v>173</v>
      </c>
      <c r="H842" s="17" t="str">
        <f t="shared" si="53"/>
        <v>NITI</v>
      </c>
      <c r="I842" s="2"/>
      <c r="J842" s="3" t="s">
        <v>173</v>
      </c>
      <c r="K842" s="21" t="str">
        <f t="shared" si="54"/>
        <v>NITI, NV</v>
      </c>
      <c r="L842" s="3" t="s">
        <v>173</v>
      </c>
      <c r="M842" s="20" t="str">
        <f t="shared" si="55"/>
        <v>NITI, NV</v>
      </c>
      <c r="N842" s="8" t="str">
        <f t="shared" si="52"/>
        <v>NITI, NV</v>
      </c>
      <c r="O842" s="2"/>
      <c r="P842" s="3">
        <v>6400000</v>
      </c>
      <c r="Q842" s="3">
        <v>61100</v>
      </c>
      <c r="R842" s="3">
        <v>12.5</v>
      </c>
      <c r="S842" s="3">
        <v>2.2000000000000002</v>
      </c>
      <c r="T842" s="3" t="s">
        <v>174</v>
      </c>
      <c r="U842" s="3" t="s">
        <v>173</v>
      </c>
      <c r="V842" s="2"/>
      <c r="W842" s="3" t="s">
        <v>173</v>
      </c>
      <c r="X842" s="2"/>
      <c r="Y842" s="3" t="s">
        <v>171</v>
      </c>
      <c r="Z842" s="3" t="s">
        <v>173</v>
      </c>
      <c r="AA842" s="3" t="s">
        <v>173</v>
      </c>
    </row>
    <row r="843" spans="1:27" ht="13.9" customHeight="1">
      <c r="A843" s="2" t="s">
        <v>1861</v>
      </c>
      <c r="B843" s="2" t="s">
        <v>1862</v>
      </c>
      <c r="C843" s="3" t="s">
        <v>170</v>
      </c>
      <c r="D843" s="3" t="s">
        <v>170</v>
      </c>
      <c r="E843" s="3" t="s">
        <v>170</v>
      </c>
      <c r="F843" s="3" t="s">
        <v>170</v>
      </c>
      <c r="G843" s="3">
        <v>263</v>
      </c>
      <c r="H843" s="17">
        <f t="shared" si="53"/>
        <v>260</v>
      </c>
      <c r="I843" s="3" t="s">
        <v>194</v>
      </c>
      <c r="J843" s="3">
        <v>8760</v>
      </c>
      <c r="K843" s="21">
        <f t="shared" si="54"/>
        <v>8800</v>
      </c>
      <c r="L843" s="3">
        <v>4140</v>
      </c>
      <c r="M843" s="20">
        <f t="shared" si="55"/>
        <v>4100</v>
      </c>
      <c r="N843" s="8">
        <f t="shared" si="52"/>
        <v>15.76923076923077</v>
      </c>
      <c r="O843" s="3" t="s">
        <v>182</v>
      </c>
      <c r="P843" s="3">
        <v>10900000</v>
      </c>
      <c r="Q843" s="3">
        <v>4770000</v>
      </c>
      <c r="R843" s="3">
        <v>12.5</v>
      </c>
      <c r="S843" s="3">
        <v>0.8</v>
      </c>
      <c r="T843" s="3" t="s">
        <v>183</v>
      </c>
      <c r="U843" s="3" t="s">
        <v>173</v>
      </c>
      <c r="V843" s="2"/>
      <c r="W843" s="3">
        <v>0.06</v>
      </c>
      <c r="X843" s="3" t="s">
        <v>184</v>
      </c>
      <c r="Y843" s="3" t="s">
        <v>171</v>
      </c>
      <c r="Z843" s="3" t="s">
        <v>173</v>
      </c>
      <c r="AA843" s="3">
        <v>263</v>
      </c>
    </row>
    <row r="844" spans="1:27" ht="13.9" customHeight="1">
      <c r="A844" s="2" t="s">
        <v>1863</v>
      </c>
      <c r="B844" s="2" t="s">
        <v>1864</v>
      </c>
      <c r="C844" s="3" t="s">
        <v>170</v>
      </c>
      <c r="D844" s="3" t="s">
        <v>170</v>
      </c>
      <c r="E844" s="3" t="s">
        <v>170</v>
      </c>
      <c r="F844" s="3" t="s">
        <v>170</v>
      </c>
      <c r="G844" s="3">
        <v>263</v>
      </c>
      <c r="H844" s="17">
        <f t="shared" si="53"/>
        <v>260</v>
      </c>
      <c r="I844" s="3" t="s">
        <v>194</v>
      </c>
      <c r="J844" s="3">
        <v>8760</v>
      </c>
      <c r="K844" s="21">
        <f t="shared" si="54"/>
        <v>8800</v>
      </c>
      <c r="L844" s="3">
        <v>2370</v>
      </c>
      <c r="M844" s="20">
        <f t="shared" si="55"/>
        <v>2400</v>
      </c>
      <c r="N844" s="8">
        <f t="shared" si="52"/>
        <v>9.2307692307692299</v>
      </c>
      <c r="O844" s="3" t="s">
        <v>182</v>
      </c>
      <c r="P844" s="3">
        <v>13600000</v>
      </c>
      <c r="Q844" s="3">
        <v>6330000</v>
      </c>
      <c r="R844" s="3">
        <v>12.5</v>
      </c>
      <c r="S844" s="3">
        <v>0.9</v>
      </c>
      <c r="T844" s="3" t="s">
        <v>183</v>
      </c>
      <c r="U844" s="3" t="s">
        <v>173</v>
      </c>
      <c r="V844" s="2"/>
      <c r="W844" s="3">
        <v>0.06</v>
      </c>
      <c r="X844" s="3" t="s">
        <v>184</v>
      </c>
      <c r="Y844" s="3" t="s">
        <v>171</v>
      </c>
      <c r="Z844" s="3" t="s">
        <v>173</v>
      </c>
      <c r="AA844" s="3">
        <v>263</v>
      </c>
    </row>
    <row r="845" spans="1:27" ht="13.9" customHeight="1">
      <c r="A845" s="2" t="s">
        <v>1865</v>
      </c>
      <c r="B845" s="2" t="s">
        <v>1866</v>
      </c>
      <c r="C845" s="3" t="s">
        <v>170</v>
      </c>
      <c r="D845" s="3" t="s">
        <v>170</v>
      </c>
      <c r="E845" s="3" t="s">
        <v>170</v>
      </c>
      <c r="F845" s="3" t="s">
        <v>170</v>
      </c>
      <c r="G845" s="3">
        <v>263</v>
      </c>
      <c r="H845" s="17">
        <f t="shared" si="53"/>
        <v>260</v>
      </c>
      <c r="I845" s="3" t="s">
        <v>194</v>
      </c>
      <c r="J845" s="3">
        <v>8760</v>
      </c>
      <c r="K845" s="21">
        <f t="shared" si="54"/>
        <v>8800</v>
      </c>
      <c r="L845" s="3">
        <v>1660</v>
      </c>
      <c r="M845" s="20">
        <f t="shared" si="55"/>
        <v>1700</v>
      </c>
      <c r="N845" s="8">
        <f t="shared" si="52"/>
        <v>6.5384615384615383</v>
      </c>
      <c r="O845" s="3" t="s">
        <v>182</v>
      </c>
      <c r="P845" s="3">
        <v>16000000</v>
      </c>
      <c r="Q845" s="3">
        <v>7630000</v>
      </c>
      <c r="R845" s="3">
        <v>12.5</v>
      </c>
      <c r="S845" s="3">
        <v>1</v>
      </c>
      <c r="T845" s="3" t="s">
        <v>183</v>
      </c>
      <c r="U845" s="3" t="s">
        <v>173</v>
      </c>
      <c r="V845" s="2"/>
      <c r="W845" s="3">
        <v>0.06</v>
      </c>
      <c r="X845" s="3" t="s">
        <v>184</v>
      </c>
      <c r="Y845" s="3" t="s">
        <v>171</v>
      </c>
      <c r="Z845" s="3" t="s">
        <v>173</v>
      </c>
      <c r="AA845" s="3">
        <v>263</v>
      </c>
    </row>
    <row r="846" spans="1:27" ht="13.9" customHeight="1">
      <c r="A846" s="2" t="s">
        <v>1867</v>
      </c>
      <c r="B846" s="2" t="s">
        <v>1868</v>
      </c>
      <c r="C846" s="3" t="s">
        <v>170</v>
      </c>
      <c r="D846" s="3" t="s">
        <v>171</v>
      </c>
      <c r="E846" s="4" t="s">
        <v>172</v>
      </c>
      <c r="F846" s="4" t="s">
        <v>172</v>
      </c>
      <c r="G846" s="3" t="s">
        <v>173</v>
      </c>
      <c r="H846" s="17" t="str">
        <f t="shared" si="53"/>
        <v>NITI</v>
      </c>
      <c r="I846" s="2"/>
      <c r="J846" s="3" t="s">
        <v>173</v>
      </c>
      <c r="K846" s="21" t="str">
        <f t="shared" si="54"/>
        <v>NITI</v>
      </c>
      <c r="L846" s="3" t="s">
        <v>173</v>
      </c>
      <c r="M846" s="20" t="str">
        <f t="shared" si="55"/>
        <v>NITI</v>
      </c>
      <c r="N846" s="8" t="str">
        <f t="shared" si="52"/>
        <v>NITI</v>
      </c>
      <c r="O846" s="2"/>
      <c r="P846" s="3">
        <v>429000000</v>
      </c>
      <c r="Q846" s="3">
        <v>70500000</v>
      </c>
      <c r="R846" s="3">
        <v>12.5</v>
      </c>
      <c r="S846" s="3" t="s">
        <v>173</v>
      </c>
      <c r="T846" s="2"/>
      <c r="U846" s="3" t="s">
        <v>173</v>
      </c>
      <c r="V846" s="2"/>
      <c r="W846" s="3" t="s">
        <v>173</v>
      </c>
      <c r="X846" s="2"/>
      <c r="Y846" s="3" t="s">
        <v>171</v>
      </c>
      <c r="Z846" s="3" t="s">
        <v>173</v>
      </c>
      <c r="AA846" s="3" t="s">
        <v>173</v>
      </c>
    </row>
    <row r="847" spans="1:27" ht="13.9" customHeight="1">
      <c r="A847" s="2" t="s">
        <v>1869</v>
      </c>
      <c r="B847" s="2" t="s">
        <v>1870</v>
      </c>
      <c r="C847" s="3" t="s">
        <v>171</v>
      </c>
      <c r="D847" s="3" t="s">
        <v>171</v>
      </c>
      <c r="E847" s="4" t="s">
        <v>178</v>
      </c>
      <c r="F847" s="4" t="s">
        <v>178</v>
      </c>
      <c r="G847" s="3" t="s">
        <v>173</v>
      </c>
      <c r="H847" s="17" t="str">
        <f t="shared" si="53"/>
        <v>NITI</v>
      </c>
      <c r="I847" s="2"/>
      <c r="J847" s="3" t="s">
        <v>173</v>
      </c>
      <c r="K847" s="21" t="str">
        <f t="shared" si="54"/>
        <v>NITI, NV</v>
      </c>
      <c r="L847" s="3" t="s">
        <v>173</v>
      </c>
      <c r="M847" s="20" t="str">
        <f t="shared" si="55"/>
        <v>NITI, NV</v>
      </c>
      <c r="N847" s="8" t="str">
        <f t="shared" si="52"/>
        <v>NITI, NV</v>
      </c>
      <c r="O847" s="2"/>
      <c r="P847" s="3">
        <v>73.8</v>
      </c>
      <c r="Q847" s="3">
        <v>17.7</v>
      </c>
      <c r="R847" s="3">
        <v>12.5</v>
      </c>
      <c r="S847" s="3" t="s">
        <v>173</v>
      </c>
      <c r="T847" s="2"/>
      <c r="U847" s="3" t="s">
        <v>173</v>
      </c>
      <c r="V847" s="2"/>
      <c r="W847" s="3" t="s">
        <v>173</v>
      </c>
      <c r="X847" s="2"/>
      <c r="Y847" s="3" t="s">
        <v>171</v>
      </c>
      <c r="Z847" s="3" t="s">
        <v>173</v>
      </c>
      <c r="AA847" s="3" t="s">
        <v>173</v>
      </c>
    </row>
    <row r="848" spans="1:27" ht="13.9" customHeight="1">
      <c r="A848" s="2" t="s">
        <v>1871</v>
      </c>
      <c r="B848" s="2" t="s">
        <v>1872</v>
      </c>
      <c r="C848" s="3" t="s">
        <v>171</v>
      </c>
      <c r="D848" s="3" t="s">
        <v>171</v>
      </c>
      <c r="E848" s="4" t="s">
        <v>178</v>
      </c>
      <c r="F848" s="4" t="s">
        <v>178</v>
      </c>
      <c r="G848" s="3" t="s">
        <v>173</v>
      </c>
      <c r="H848" s="17" t="str">
        <f t="shared" si="53"/>
        <v>NITI</v>
      </c>
      <c r="I848" s="2"/>
      <c r="J848" s="3" t="s">
        <v>173</v>
      </c>
      <c r="K848" s="21" t="str">
        <f t="shared" si="54"/>
        <v>NITI, NV</v>
      </c>
      <c r="L848" s="3" t="s">
        <v>173</v>
      </c>
      <c r="M848" s="20" t="str">
        <f t="shared" si="55"/>
        <v>NITI, NV</v>
      </c>
      <c r="N848" s="8" t="str">
        <f t="shared" si="52"/>
        <v>NITI, NV</v>
      </c>
      <c r="O848" s="2"/>
      <c r="P848" s="3">
        <v>98</v>
      </c>
      <c r="Q848" s="3">
        <v>26.1</v>
      </c>
      <c r="R848" s="3">
        <v>12.5</v>
      </c>
      <c r="S848" s="3" t="s">
        <v>173</v>
      </c>
      <c r="T848" s="2"/>
      <c r="U848" s="3" t="s">
        <v>173</v>
      </c>
      <c r="V848" s="2"/>
      <c r="W848" s="3" t="s">
        <v>173</v>
      </c>
      <c r="X848" s="2"/>
      <c r="Y848" s="3" t="s">
        <v>171</v>
      </c>
      <c r="Z848" s="3" t="s">
        <v>173</v>
      </c>
      <c r="AA848" s="3" t="s">
        <v>173</v>
      </c>
    </row>
    <row r="849" spans="1:27" ht="13.9" customHeight="1">
      <c r="A849" s="2" t="s">
        <v>1873</v>
      </c>
      <c r="B849" s="2" t="s">
        <v>1874</v>
      </c>
      <c r="C849" s="3" t="s">
        <v>171</v>
      </c>
      <c r="D849" s="3" t="s">
        <v>171</v>
      </c>
      <c r="E849" s="4" t="s">
        <v>178</v>
      </c>
      <c r="F849" s="4" t="s">
        <v>178</v>
      </c>
      <c r="G849" s="3" t="s">
        <v>173</v>
      </c>
      <c r="H849" s="17" t="str">
        <f t="shared" si="53"/>
        <v>NITI</v>
      </c>
      <c r="I849" s="2"/>
      <c r="J849" s="3" t="s">
        <v>173</v>
      </c>
      <c r="K849" s="21" t="str">
        <f t="shared" si="54"/>
        <v>NITI, NV</v>
      </c>
      <c r="L849" s="3" t="s">
        <v>173</v>
      </c>
      <c r="M849" s="20" t="str">
        <f t="shared" si="55"/>
        <v>NITI, NV</v>
      </c>
      <c r="N849" s="8" t="str">
        <f t="shared" si="52"/>
        <v>NITI, NV</v>
      </c>
      <c r="O849" s="2"/>
      <c r="P849" s="3">
        <v>3.8899999999999997E-2</v>
      </c>
      <c r="Q849" s="3">
        <v>1.35</v>
      </c>
      <c r="R849" s="3">
        <v>12.5</v>
      </c>
      <c r="S849" s="3" t="s">
        <v>173</v>
      </c>
      <c r="T849" s="2"/>
      <c r="U849" s="3" t="s">
        <v>173</v>
      </c>
      <c r="V849" s="2"/>
      <c r="W849" s="3" t="s">
        <v>173</v>
      </c>
      <c r="X849" s="2"/>
      <c r="Y849" s="3" t="s">
        <v>171</v>
      </c>
      <c r="Z849" s="3" t="s">
        <v>173</v>
      </c>
      <c r="AA849" s="3" t="s">
        <v>173</v>
      </c>
    </row>
    <row r="850" spans="1:27" ht="13.9" customHeight="1">
      <c r="A850" s="2" t="s">
        <v>1875</v>
      </c>
      <c r="B850" s="2" t="s">
        <v>1876</v>
      </c>
      <c r="C850" s="3" t="s">
        <v>228</v>
      </c>
      <c r="D850" s="3" t="s">
        <v>171</v>
      </c>
      <c r="E850" s="4" t="s">
        <v>178</v>
      </c>
      <c r="F850" s="4" t="s">
        <v>178</v>
      </c>
      <c r="G850" s="3" t="s">
        <v>173</v>
      </c>
      <c r="H850" s="17" t="str">
        <f t="shared" si="53"/>
        <v>NITI</v>
      </c>
      <c r="I850" s="2"/>
      <c r="J850" s="3" t="s">
        <v>173</v>
      </c>
      <c r="K850" s="21" t="str">
        <f t="shared" si="54"/>
        <v>NITI, NV</v>
      </c>
      <c r="L850" s="3" t="s">
        <v>173</v>
      </c>
      <c r="M850" s="20" t="str">
        <f t="shared" si="55"/>
        <v>NITI, NV</v>
      </c>
      <c r="N850" s="8" t="str">
        <f t="shared" si="52"/>
        <v>NITI, NV</v>
      </c>
      <c r="O850" s="2"/>
      <c r="P850" s="3" t="s">
        <v>173</v>
      </c>
      <c r="Q850" s="3" t="s">
        <v>173</v>
      </c>
      <c r="R850" s="3">
        <v>12.5</v>
      </c>
      <c r="S850" s="3" t="s">
        <v>173</v>
      </c>
      <c r="T850" s="2"/>
      <c r="U850" s="3" t="s">
        <v>173</v>
      </c>
      <c r="V850" s="2"/>
      <c r="W850" s="3" t="s">
        <v>173</v>
      </c>
      <c r="X850" s="2"/>
      <c r="Y850" s="3" t="s">
        <v>171</v>
      </c>
      <c r="Z850" s="3" t="s">
        <v>173</v>
      </c>
      <c r="AA850" s="3" t="s">
        <v>173</v>
      </c>
    </row>
    <row r="851" spans="1:27" ht="13.9" customHeight="1">
      <c r="A851" s="2" t="s">
        <v>1877</v>
      </c>
      <c r="B851" s="2" t="s">
        <v>1878</v>
      </c>
      <c r="C851" s="3" t="s">
        <v>228</v>
      </c>
      <c r="D851" s="3" t="s">
        <v>171</v>
      </c>
      <c r="E851" s="4" t="s">
        <v>178</v>
      </c>
      <c r="F851" s="4" t="s">
        <v>178</v>
      </c>
      <c r="G851" s="3" t="s">
        <v>173</v>
      </c>
      <c r="H851" s="17" t="str">
        <f t="shared" si="53"/>
        <v>NITI</v>
      </c>
      <c r="I851" s="2"/>
      <c r="J851" s="3" t="s">
        <v>173</v>
      </c>
      <c r="K851" s="21" t="str">
        <f t="shared" si="54"/>
        <v>NITI, NV</v>
      </c>
      <c r="L851" s="3" t="s">
        <v>173</v>
      </c>
      <c r="M851" s="20" t="str">
        <f t="shared" si="55"/>
        <v>NITI, NV</v>
      </c>
      <c r="N851" s="8" t="str">
        <f t="shared" si="52"/>
        <v>NITI, NV</v>
      </c>
      <c r="O851" s="2"/>
      <c r="P851" s="3" t="s">
        <v>173</v>
      </c>
      <c r="Q851" s="3" t="s">
        <v>173</v>
      </c>
      <c r="R851" s="3">
        <v>12.5</v>
      </c>
      <c r="S851" s="3" t="s">
        <v>173</v>
      </c>
      <c r="T851" s="2"/>
      <c r="U851" s="3" t="s">
        <v>173</v>
      </c>
      <c r="V851" s="2"/>
      <c r="W851" s="3" t="s">
        <v>173</v>
      </c>
      <c r="X851" s="2"/>
      <c r="Y851" s="3" t="s">
        <v>171</v>
      </c>
      <c r="Z851" s="3" t="s">
        <v>173</v>
      </c>
      <c r="AA851" s="3" t="s">
        <v>173</v>
      </c>
    </row>
    <row r="852" spans="1:27" ht="13.9" customHeight="1">
      <c r="A852" s="2" t="s">
        <v>1879</v>
      </c>
      <c r="B852" s="2" t="s">
        <v>1880</v>
      </c>
      <c r="C852" s="3" t="s">
        <v>171</v>
      </c>
      <c r="D852" s="3" t="s">
        <v>171</v>
      </c>
      <c r="E852" s="4" t="s">
        <v>178</v>
      </c>
      <c r="F852" s="4" t="s">
        <v>178</v>
      </c>
      <c r="G852" s="3" t="s">
        <v>173</v>
      </c>
      <c r="H852" s="17" t="str">
        <f t="shared" si="53"/>
        <v>NITI</v>
      </c>
      <c r="I852" s="2"/>
      <c r="J852" s="3" t="s">
        <v>173</v>
      </c>
      <c r="K852" s="21" t="str">
        <f t="shared" si="54"/>
        <v>NITI, NV</v>
      </c>
      <c r="L852" s="3" t="s">
        <v>173</v>
      </c>
      <c r="M852" s="20" t="str">
        <f t="shared" si="55"/>
        <v>NITI, NV</v>
      </c>
      <c r="N852" s="8" t="str">
        <f t="shared" si="52"/>
        <v>NITI, NV</v>
      </c>
      <c r="O852" s="2"/>
      <c r="P852" s="3">
        <v>1.71</v>
      </c>
      <c r="Q852" s="3">
        <v>0.747</v>
      </c>
      <c r="R852" s="3">
        <v>12.5</v>
      </c>
      <c r="S852" s="3" t="s">
        <v>173</v>
      </c>
      <c r="T852" s="2"/>
      <c r="U852" s="3" t="s">
        <v>173</v>
      </c>
      <c r="V852" s="2"/>
      <c r="W852" s="3" t="s">
        <v>173</v>
      </c>
      <c r="X852" s="2"/>
      <c r="Y852" s="3" t="s">
        <v>171</v>
      </c>
      <c r="Z852" s="3" t="s">
        <v>173</v>
      </c>
      <c r="AA852" s="3" t="s">
        <v>173</v>
      </c>
    </row>
    <row r="853" spans="1:27" ht="13.9" customHeight="1">
      <c r="A853" s="2" t="s">
        <v>1881</v>
      </c>
      <c r="B853" s="2" t="s">
        <v>1882</v>
      </c>
      <c r="C853" s="3" t="s">
        <v>171</v>
      </c>
      <c r="D853" s="3" t="s">
        <v>171</v>
      </c>
      <c r="E853" s="4" t="s">
        <v>178</v>
      </c>
      <c r="F853" s="4" t="s">
        <v>178</v>
      </c>
      <c r="G853" s="3" t="s">
        <v>173</v>
      </c>
      <c r="H853" s="17" t="str">
        <f t="shared" si="53"/>
        <v>NITI</v>
      </c>
      <c r="I853" s="2"/>
      <c r="J853" s="3" t="s">
        <v>173</v>
      </c>
      <c r="K853" s="21" t="str">
        <f t="shared" si="54"/>
        <v>NITI, NV</v>
      </c>
      <c r="L853" s="3" t="s">
        <v>173</v>
      </c>
      <c r="M853" s="20" t="str">
        <f t="shared" si="55"/>
        <v>NITI, NV</v>
      </c>
      <c r="N853" s="8" t="str">
        <f t="shared" si="52"/>
        <v>NITI, NV</v>
      </c>
      <c r="O853" s="2"/>
      <c r="P853" s="3">
        <v>356</v>
      </c>
      <c r="Q853" s="3">
        <v>1030</v>
      </c>
      <c r="R853" s="3">
        <v>12.5</v>
      </c>
      <c r="S853" s="3" t="s">
        <v>173</v>
      </c>
      <c r="T853" s="2"/>
      <c r="U853" s="3" t="s">
        <v>173</v>
      </c>
      <c r="V853" s="2"/>
      <c r="W853" s="3" t="s">
        <v>173</v>
      </c>
      <c r="X853" s="2"/>
      <c r="Y853" s="3" t="s">
        <v>171</v>
      </c>
      <c r="Z853" s="3" t="s">
        <v>173</v>
      </c>
      <c r="AA853" s="3" t="s">
        <v>173</v>
      </c>
    </row>
    <row r="854" spans="1:27" ht="13.9" customHeight="1">
      <c r="A854" s="2" t="s">
        <v>1883</v>
      </c>
      <c r="B854" s="2" t="s">
        <v>1884</v>
      </c>
      <c r="C854" s="3" t="s">
        <v>170</v>
      </c>
      <c r="D854" s="3" t="s">
        <v>170</v>
      </c>
      <c r="E854" s="3" t="s">
        <v>170</v>
      </c>
      <c r="F854" s="3" t="s">
        <v>170</v>
      </c>
      <c r="G854" s="3">
        <v>1.8599999999999998E-2</v>
      </c>
      <c r="H854" s="17">
        <f t="shared" si="53"/>
        <v>1.9E-2</v>
      </c>
      <c r="I854" s="3" t="s">
        <v>181</v>
      </c>
      <c r="J854" s="3">
        <v>0.61899999999999999</v>
      </c>
      <c r="K854" s="21">
        <f t="shared" si="54"/>
        <v>0.62</v>
      </c>
      <c r="L854" s="3">
        <v>20.8</v>
      </c>
      <c r="M854" s="20">
        <f t="shared" si="55"/>
        <v>21</v>
      </c>
      <c r="N854" s="8">
        <f t="shared" si="52"/>
        <v>1105.2631578947369</v>
      </c>
      <c r="O854" s="3" t="s">
        <v>182</v>
      </c>
      <c r="P854" s="3">
        <v>7130</v>
      </c>
      <c r="Q854" s="3">
        <v>7130</v>
      </c>
      <c r="R854" s="3">
        <v>12.5</v>
      </c>
      <c r="S854" s="3" t="s">
        <v>173</v>
      </c>
      <c r="T854" s="2"/>
      <c r="U854" s="3">
        <v>6.6E-4</v>
      </c>
      <c r="V854" s="3" t="s">
        <v>199</v>
      </c>
      <c r="W854" s="3" t="s">
        <v>173</v>
      </c>
      <c r="X854" s="2"/>
      <c r="Y854" s="3" t="s">
        <v>171</v>
      </c>
      <c r="Z854" s="3">
        <v>1.8599999999999998E-2</v>
      </c>
      <c r="AA854" s="3" t="s">
        <v>173</v>
      </c>
    </row>
    <row r="855" spans="1:27" ht="13.9" customHeight="1">
      <c r="A855" s="2" t="s">
        <v>1885</v>
      </c>
      <c r="B855" s="2" t="s">
        <v>1886</v>
      </c>
      <c r="C855" s="3" t="s">
        <v>171</v>
      </c>
      <c r="D855" s="3" t="s">
        <v>171</v>
      </c>
      <c r="E855" s="4" t="s">
        <v>178</v>
      </c>
      <c r="F855" s="4" t="s">
        <v>178</v>
      </c>
      <c r="G855" s="3" t="s">
        <v>173</v>
      </c>
      <c r="H855" s="17" t="str">
        <f t="shared" si="53"/>
        <v>NITI</v>
      </c>
      <c r="I855" s="2"/>
      <c r="J855" s="3" t="s">
        <v>173</v>
      </c>
      <c r="K855" s="21" t="str">
        <f t="shared" si="54"/>
        <v>NITI, NV</v>
      </c>
      <c r="L855" s="3" t="s">
        <v>173</v>
      </c>
      <c r="M855" s="20" t="str">
        <f t="shared" si="55"/>
        <v>NITI, NV</v>
      </c>
      <c r="N855" s="8" t="str">
        <f t="shared" si="52"/>
        <v>NITI, NV</v>
      </c>
      <c r="O855" s="2"/>
      <c r="P855" s="3">
        <v>941000</v>
      </c>
      <c r="Q855" s="3">
        <v>282000</v>
      </c>
      <c r="R855" s="3">
        <v>12.5</v>
      </c>
      <c r="S855" s="3" t="s">
        <v>173</v>
      </c>
      <c r="T855" s="2"/>
      <c r="U855" s="3" t="s">
        <v>173</v>
      </c>
      <c r="V855" s="2"/>
      <c r="W855" s="3" t="s">
        <v>173</v>
      </c>
      <c r="X855" s="2"/>
      <c r="Y855" s="3" t="s">
        <v>171</v>
      </c>
      <c r="Z855" s="3" t="s">
        <v>173</v>
      </c>
      <c r="AA855" s="3" t="s">
        <v>173</v>
      </c>
    </row>
    <row r="856" spans="1:27" ht="13.9" customHeight="1">
      <c r="A856" s="2" t="s">
        <v>1887</v>
      </c>
      <c r="B856" s="2" t="s">
        <v>1888</v>
      </c>
      <c r="C856" s="3" t="s">
        <v>171</v>
      </c>
      <c r="D856" s="3" t="s">
        <v>171</v>
      </c>
      <c r="E856" s="4" t="s">
        <v>178</v>
      </c>
      <c r="F856" s="4" t="s">
        <v>178</v>
      </c>
      <c r="G856" s="3" t="s">
        <v>173</v>
      </c>
      <c r="H856" s="17" t="str">
        <f t="shared" si="53"/>
        <v>NITI</v>
      </c>
      <c r="I856" s="2"/>
      <c r="J856" s="3" t="s">
        <v>173</v>
      </c>
      <c r="K856" s="21" t="str">
        <f t="shared" si="54"/>
        <v>NITI, NV</v>
      </c>
      <c r="L856" s="3" t="s">
        <v>173</v>
      </c>
      <c r="M856" s="20" t="str">
        <f t="shared" si="55"/>
        <v>NITI, NV</v>
      </c>
      <c r="N856" s="8" t="str">
        <f t="shared" si="52"/>
        <v>NITI, NV</v>
      </c>
      <c r="O856" s="2"/>
      <c r="P856" s="3">
        <v>1.93</v>
      </c>
      <c r="Q856" s="3">
        <v>0.77800000000000002</v>
      </c>
      <c r="R856" s="3">
        <v>12.5</v>
      </c>
      <c r="S856" s="3" t="s">
        <v>173</v>
      </c>
      <c r="T856" s="2"/>
      <c r="U856" s="3" t="s">
        <v>173</v>
      </c>
      <c r="V856" s="2"/>
      <c r="W856" s="3" t="s">
        <v>173</v>
      </c>
      <c r="X856" s="2"/>
      <c r="Y856" s="3" t="s">
        <v>171</v>
      </c>
      <c r="Z856" s="3" t="s">
        <v>173</v>
      </c>
      <c r="AA856" s="3" t="s">
        <v>173</v>
      </c>
    </row>
    <row r="857" spans="1:27" ht="13.9" customHeight="1">
      <c r="A857" s="2" t="s">
        <v>1889</v>
      </c>
      <c r="B857" s="2" t="s">
        <v>1890</v>
      </c>
      <c r="C857" s="3" t="s">
        <v>228</v>
      </c>
      <c r="D857" s="3" t="s">
        <v>171</v>
      </c>
      <c r="E857" s="4" t="s">
        <v>178</v>
      </c>
      <c r="F857" s="4" t="s">
        <v>178</v>
      </c>
      <c r="G857" s="3" t="s">
        <v>173</v>
      </c>
      <c r="H857" s="17" t="str">
        <f t="shared" si="53"/>
        <v>NITI</v>
      </c>
      <c r="I857" s="2"/>
      <c r="J857" s="3" t="s">
        <v>173</v>
      </c>
      <c r="K857" s="21" t="str">
        <f t="shared" si="54"/>
        <v>NITI, NV</v>
      </c>
      <c r="L857" s="3" t="s">
        <v>173</v>
      </c>
      <c r="M857" s="20" t="str">
        <f t="shared" si="55"/>
        <v>NITI, NV</v>
      </c>
      <c r="N857" s="8" t="str">
        <f t="shared" si="52"/>
        <v>NITI, NV</v>
      </c>
      <c r="O857" s="2"/>
      <c r="P857" s="3" t="s">
        <v>173</v>
      </c>
      <c r="Q857" s="3" t="s">
        <v>173</v>
      </c>
      <c r="R857" s="3">
        <v>12.5</v>
      </c>
      <c r="S857" s="3" t="s">
        <v>173</v>
      </c>
      <c r="T857" s="2"/>
      <c r="U857" s="3" t="s">
        <v>173</v>
      </c>
      <c r="V857" s="2"/>
      <c r="W857" s="3" t="s">
        <v>173</v>
      </c>
      <c r="X857" s="2"/>
      <c r="Y857" s="3" t="s">
        <v>171</v>
      </c>
      <c r="Z857" s="3" t="s">
        <v>173</v>
      </c>
      <c r="AA857" s="3" t="s">
        <v>173</v>
      </c>
    </row>
    <row r="858" spans="1:27" ht="13.9" customHeight="1">
      <c r="A858" s="2" t="s">
        <v>1891</v>
      </c>
      <c r="B858" s="2" t="s">
        <v>1892</v>
      </c>
      <c r="C858" s="3" t="s">
        <v>171</v>
      </c>
      <c r="D858" s="3" t="s">
        <v>171</v>
      </c>
      <c r="E858" s="4" t="s">
        <v>178</v>
      </c>
      <c r="F858" s="4" t="s">
        <v>178</v>
      </c>
      <c r="G858" s="3" t="s">
        <v>173</v>
      </c>
      <c r="H858" s="17" t="str">
        <f t="shared" si="53"/>
        <v>NITI</v>
      </c>
      <c r="I858" s="2"/>
      <c r="J858" s="3" t="s">
        <v>173</v>
      </c>
      <c r="K858" s="21" t="str">
        <f t="shared" si="54"/>
        <v>NITI, NV</v>
      </c>
      <c r="L858" s="3" t="s">
        <v>173</v>
      </c>
      <c r="M858" s="20" t="str">
        <f t="shared" si="55"/>
        <v>NITI, NV</v>
      </c>
      <c r="N858" s="8" t="str">
        <f t="shared" si="52"/>
        <v>NITI, NV</v>
      </c>
      <c r="O858" s="2"/>
      <c r="P858" s="3">
        <v>0</v>
      </c>
      <c r="Q858" s="3" t="s">
        <v>173</v>
      </c>
      <c r="R858" s="3">
        <v>12.5</v>
      </c>
      <c r="S858" s="3" t="s">
        <v>173</v>
      </c>
      <c r="T858" s="2"/>
      <c r="U858" s="3" t="s">
        <v>173</v>
      </c>
      <c r="V858" s="2"/>
      <c r="W858" s="3" t="s">
        <v>173</v>
      </c>
      <c r="X858" s="2"/>
      <c r="Y858" s="3" t="s">
        <v>171</v>
      </c>
      <c r="Z858" s="3" t="s">
        <v>173</v>
      </c>
      <c r="AA858" s="3" t="s">
        <v>173</v>
      </c>
    </row>
    <row r="859" spans="1:27" ht="13.9" customHeight="1">
      <c r="A859" s="2" t="s">
        <v>1893</v>
      </c>
      <c r="B859" s="2" t="s">
        <v>1894</v>
      </c>
      <c r="C859" s="3" t="s">
        <v>171</v>
      </c>
      <c r="D859" s="3" t="s">
        <v>170</v>
      </c>
      <c r="E859" s="4" t="s">
        <v>178</v>
      </c>
      <c r="F859" s="4" t="s">
        <v>178</v>
      </c>
      <c r="G859" s="3">
        <v>0.17499999999999999</v>
      </c>
      <c r="H859" s="17">
        <f t="shared" si="53"/>
        <v>0.18</v>
      </c>
      <c r="I859" s="2"/>
      <c r="J859" s="3" t="s">
        <v>173</v>
      </c>
      <c r="K859" s="21" t="str">
        <f t="shared" si="54"/>
        <v>NV</v>
      </c>
      <c r="L859" s="3" t="s">
        <v>173</v>
      </c>
      <c r="M859" s="20" t="str">
        <f t="shared" si="55"/>
        <v>NV</v>
      </c>
      <c r="N859" s="8" t="str">
        <f t="shared" si="52"/>
        <v>NV</v>
      </c>
      <c r="O859" s="2"/>
      <c r="P859" s="3">
        <v>0</v>
      </c>
      <c r="Q859" s="3" t="s">
        <v>173</v>
      </c>
      <c r="R859" s="3">
        <v>12.5</v>
      </c>
      <c r="S859" s="3" t="s">
        <v>173</v>
      </c>
      <c r="T859" s="2"/>
      <c r="U859" s="3" t="s">
        <v>173</v>
      </c>
      <c r="V859" s="2"/>
      <c r="W859" s="3">
        <v>4.0000000000000003E-5</v>
      </c>
      <c r="X859" s="3" t="s">
        <v>269</v>
      </c>
      <c r="Y859" s="3" t="s">
        <v>171</v>
      </c>
      <c r="Z859" s="3" t="s">
        <v>173</v>
      </c>
      <c r="AA859" s="3">
        <v>0.17499999999999999</v>
      </c>
    </row>
    <row r="860" spans="1:27" ht="13.9" customHeight="1">
      <c r="A860" s="2" t="s">
        <v>1895</v>
      </c>
      <c r="B860" s="2" t="s">
        <v>1896</v>
      </c>
      <c r="C860" s="3" t="s">
        <v>171</v>
      </c>
      <c r="D860" s="3" t="s">
        <v>170</v>
      </c>
      <c r="E860" s="4" t="s">
        <v>178</v>
      </c>
      <c r="F860" s="4" t="s">
        <v>178</v>
      </c>
      <c r="G860" s="3">
        <v>4.2299999999999997E-2</v>
      </c>
      <c r="H860" s="17">
        <f t="shared" si="53"/>
        <v>4.2000000000000003E-2</v>
      </c>
      <c r="I860" s="2"/>
      <c r="J860" s="3" t="s">
        <v>173</v>
      </c>
      <c r="K860" s="21" t="str">
        <f t="shared" si="54"/>
        <v>NV</v>
      </c>
      <c r="L860" s="3" t="s">
        <v>173</v>
      </c>
      <c r="M860" s="20" t="str">
        <f t="shared" si="55"/>
        <v>NV</v>
      </c>
      <c r="N860" s="8" t="str">
        <f t="shared" si="52"/>
        <v>NV</v>
      </c>
      <c r="O860" s="2"/>
      <c r="P860" s="3">
        <v>1260000</v>
      </c>
      <c r="Q860" s="3">
        <v>552000</v>
      </c>
      <c r="R860" s="3">
        <v>12.5</v>
      </c>
      <c r="S860" s="3" t="s">
        <v>173</v>
      </c>
      <c r="T860" s="2"/>
      <c r="U860" s="3">
        <v>2.9E-4</v>
      </c>
      <c r="V860" s="3" t="s">
        <v>199</v>
      </c>
      <c r="W860" s="3" t="s">
        <v>173</v>
      </c>
      <c r="X860" s="2"/>
      <c r="Y860" s="3" t="s">
        <v>204</v>
      </c>
      <c r="Z860" s="3">
        <v>4.2299999999999997E-2</v>
      </c>
      <c r="AA860" s="3" t="s">
        <v>173</v>
      </c>
    </row>
    <row r="861" spans="1:27" ht="13.9" customHeight="1">
      <c r="A861" s="2" t="s">
        <v>1897</v>
      </c>
      <c r="B861" s="2" t="s">
        <v>1898</v>
      </c>
      <c r="C861" s="3" t="s">
        <v>171</v>
      </c>
      <c r="D861" s="3" t="s">
        <v>170</v>
      </c>
      <c r="E861" s="4" t="s">
        <v>178</v>
      </c>
      <c r="F861" s="4" t="s">
        <v>178</v>
      </c>
      <c r="G861" s="3">
        <v>1.48E-3</v>
      </c>
      <c r="H861" s="17">
        <f t="shared" si="53"/>
        <v>1.5E-3</v>
      </c>
      <c r="I861" s="2"/>
      <c r="J861" s="3" t="s">
        <v>173</v>
      </c>
      <c r="K861" s="21" t="str">
        <f t="shared" si="54"/>
        <v>NV</v>
      </c>
      <c r="L861" s="3" t="s">
        <v>173</v>
      </c>
      <c r="M861" s="20" t="str">
        <f t="shared" si="55"/>
        <v>NV</v>
      </c>
      <c r="N861" s="8" t="str">
        <f t="shared" si="52"/>
        <v>NV</v>
      </c>
      <c r="O861" s="2"/>
      <c r="P861" s="3">
        <v>0</v>
      </c>
      <c r="Q861" s="3" t="s">
        <v>173</v>
      </c>
      <c r="R861" s="3">
        <v>12.5</v>
      </c>
      <c r="S861" s="3" t="s">
        <v>173</v>
      </c>
      <c r="T861" s="2"/>
      <c r="U861" s="3">
        <v>8.3000000000000001E-3</v>
      </c>
      <c r="V861" s="3" t="s">
        <v>207</v>
      </c>
      <c r="W861" s="3">
        <v>6.9999999999999999E-6</v>
      </c>
      <c r="X861" s="3" t="s">
        <v>207</v>
      </c>
      <c r="Y861" s="3" t="s">
        <v>171</v>
      </c>
      <c r="Z861" s="3">
        <v>1.48E-3</v>
      </c>
      <c r="AA861" s="3">
        <v>3.0700000000000002E-2</v>
      </c>
    </row>
    <row r="862" spans="1:27" ht="13.9" customHeight="1">
      <c r="A862" s="2" t="s">
        <v>1899</v>
      </c>
      <c r="B862" s="2" t="s">
        <v>1900</v>
      </c>
      <c r="C862" s="3" t="s">
        <v>228</v>
      </c>
      <c r="D862" s="3" t="s">
        <v>170</v>
      </c>
      <c r="E862" s="4" t="s">
        <v>178</v>
      </c>
      <c r="F862" s="4" t="s">
        <v>178</v>
      </c>
      <c r="G862" s="3">
        <v>0.438</v>
      </c>
      <c r="H862" s="17">
        <f t="shared" si="53"/>
        <v>0.44</v>
      </c>
      <c r="I862" s="2"/>
      <c r="J862" s="3" t="s">
        <v>173</v>
      </c>
      <c r="K862" s="21" t="str">
        <f t="shared" si="54"/>
        <v>NV</v>
      </c>
      <c r="L862" s="3" t="s">
        <v>173</v>
      </c>
      <c r="M862" s="20" t="str">
        <f t="shared" si="55"/>
        <v>NV</v>
      </c>
      <c r="N862" s="8" t="str">
        <f t="shared" si="52"/>
        <v>NV</v>
      </c>
      <c r="O862" s="2"/>
      <c r="P862" s="3" t="s">
        <v>173</v>
      </c>
      <c r="Q862" s="3" t="s">
        <v>173</v>
      </c>
      <c r="R862" s="3">
        <v>12.5</v>
      </c>
      <c r="S862" s="3" t="s">
        <v>173</v>
      </c>
      <c r="T862" s="2"/>
      <c r="U862" s="3" t="s">
        <v>173</v>
      </c>
      <c r="V862" s="2"/>
      <c r="W862" s="3">
        <v>1E-4</v>
      </c>
      <c r="X862" s="3" t="s">
        <v>269</v>
      </c>
      <c r="Y862" s="3" t="s">
        <v>171</v>
      </c>
      <c r="Z862" s="3" t="s">
        <v>173</v>
      </c>
      <c r="AA862" s="3">
        <v>0.438</v>
      </c>
    </row>
    <row r="863" spans="1:27" ht="13.9" customHeight="1">
      <c r="A863" s="2" t="s">
        <v>1901</v>
      </c>
      <c r="B863" s="2" t="s">
        <v>1902</v>
      </c>
      <c r="C863" s="3" t="s">
        <v>170</v>
      </c>
      <c r="D863" s="3" t="s">
        <v>171</v>
      </c>
      <c r="E863" s="4" t="s">
        <v>172</v>
      </c>
      <c r="F863" s="4" t="s">
        <v>172</v>
      </c>
      <c r="G863" s="3" t="s">
        <v>173</v>
      </c>
      <c r="H863" s="17" t="str">
        <f t="shared" si="53"/>
        <v>NITI</v>
      </c>
      <c r="I863" s="2"/>
      <c r="J863" s="3" t="s">
        <v>173</v>
      </c>
      <c r="K863" s="21" t="str">
        <f t="shared" si="54"/>
        <v>NITI</v>
      </c>
      <c r="L863" s="3" t="s">
        <v>173</v>
      </c>
      <c r="M863" s="20" t="str">
        <f t="shared" si="55"/>
        <v>NITI</v>
      </c>
      <c r="N863" s="8" t="str">
        <f t="shared" si="52"/>
        <v>NITI</v>
      </c>
      <c r="O863" s="2"/>
      <c r="P863" s="3">
        <v>114000</v>
      </c>
      <c r="Q863" s="3">
        <v>114000</v>
      </c>
      <c r="R863" s="3">
        <v>12.5</v>
      </c>
      <c r="S863" s="3" t="s">
        <v>173</v>
      </c>
      <c r="T863" s="2"/>
      <c r="U863" s="3" t="s">
        <v>173</v>
      </c>
      <c r="V863" s="2"/>
      <c r="W863" s="3" t="s">
        <v>173</v>
      </c>
      <c r="X863" s="2"/>
      <c r="Y863" s="3" t="s">
        <v>171</v>
      </c>
      <c r="Z863" s="3" t="s">
        <v>173</v>
      </c>
      <c r="AA863" s="3" t="s">
        <v>173</v>
      </c>
    </row>
    <row r="864" spans="1:27" ht="13.9" customHeight="1">
      <c r="A864" s="2" t="s">
        <v>1903</v>
      </c>
      <c r="B864" s="2" t="s">
        <v>1904</v>
      </c>
      <c r="C864" s="3" t="s">
        <v>171</v>
      </c>
      <c r="D864" s="3" t="s">
        <v>171</v>
      </c>
      <c r="E864" s="4" t="s">
        <v>178</v>
      </c>
      <c r="F864" s="4" t="s">
        <v>178</v>
      </c>
      <c r="G864" s="3" t="s">
        <v>173</v>
      </c>
      <c r="H864" s="17" t="str">
        <f t="shared" si="53"/>
        <v>NITI</v>
      </c>
      <c r="I864" s="2"/>
      <c r="J864" s="3" t="s">
        <v>173</v>
      </c>
      <c r="K864" s="21" t="str">
        <f t="shared" si="54"/>
        <v>NITI, NV</v>
      </c>
      <c r="L864" s="3" t="s">
        <v>173</v>
      </c>
      <c r="M864" s="20" t="str">
        <f t="shared" si="55"/>
        <v>NITI, NV</v>
      </c>
      <c r="N864" s="8" t="str">
        <f t="shared" si="52"/>
        <v>NITI, NV</v>
      </c>
      <c r="O864" s="2"/>
      <c r="P864" s="3">
        <v>1.85</v>
      </c>
      <c r="Q864" s="3">
        <v>1.85</v>
      </c>
      <c r="R864" s="3">
        <v>12.5</v>
      </c>
      <c r="S864" s="3" t="s">
        <v>173</v>
      </c>
      <c r="T864" s="2"/>
      <c r="U864" s="3" t="s">
        <v>173</v>
      </c>
      <c r="V864" s="2"/>
      <c r="W864" s="3" t="s">
        <v>173</v>
      </c>
      <c r="X864" s="2"/>
      <c r="Y864" s="3" t="s">
        <v>171</v>
      </c>
      <c r="Z864" s="3" t="s">
        <v>173</v>
      </c>
      <c r="AA864" s="3" t="s">
        <v>173</v>
      </c>
    </row>
    <row r="865" spans="1:27" ht="13.9" customHeight="1">
      <c r="A865" s="2" t="s">
        <v>1905</v>
      </c>
      <c r="B865" s="2" t="s">
        <v>1906</v>
      </c>
      <c r="C865" s="3" t="s">
        <v>170</v>
      </c>
      <c r="D865" s="3" t="s">
        <v>170</v>
      </c>
      <c r="E865" s="3" t="s">
        <v>170</v>
      </c>
      <c r="F865" s="3" t="s">
        <v>170</v>
      </c>
      <c r="G865" s="3">
        <v>876</v>
      </c>
      <c r="H865" s="17">
        <f t="shared" si="53"/>
        <v>880</v>
      </c>
      <c r="I865" s="3" t="s">
        <v>194</v>
      </c>
      <c r="J865" s="3">
        <v>29200</v>
      </c>
      <c r="K865" s="21">
        <f t="shared" si="54"/>
        <v>29000</v>
      </c>
      <c r="L865" s="3">
        <v>79600</v>
      </c>
      <c r="M865" s="20">
        <f t="shared" si="55"/>
        <v>80000</v>
      </c>
      <c r="N865" s="8">
        <f t="shared" si="52"/>
        <v>90.909090909090907</v>
      </c>
      <c r="O865" s="3" t="s">
        <v>182</v>
      </c>
      <c r="P865" s="3">
        <v>417000000</v>
      </c>
      <c r="Q865" s="3">
        <v>220000000</v>
      </c>
      <c r="R865" s="3">
        <v>12.5</v>
      </c>
      <c r="S865" s="3">
        <v>2.6</v>
      </c>
      <c r="T865" s="3" t="s">
        <v>183</v>
      </c>
      <c r="U865" s="3" t="s">
        <v>173</v>
      </c>
      <c r="V865" s="2"/>
      <c r="W865" s="3">
        <v>0.2</v>
      </c>
      <c r="X865" s="3" t="s">
        <v>184</v>
      </c>
      <c r="Y865" s="3" t="s">
        <v>171</v>
      </c>
      <c r="Z865" s="3" t="s">
        <v>173</v>
      </c>
      <c r="AA865" s="3">
        <v>876</v>
      </c>
    </row>
    <row r="866" spans="1:27" ht="13.9" customHeight="1">
      <c r="A866" s="2" t="s">
        <v>1907</v>
      </c>
      <c r="B866" s="2" t="s">
        <v>1908</v>
      </c>
      <c r="C866" s="3" t="s">
        <v>170</v>
      </c>
      <c r="D866" s="3" t="s">
        <v>170</v>
      </c>
      <c r="E866" s="3" t="s">
        <v>170</v>
      </c>
      <c r="F866" s="3" t="s">
        <v>170</v>
      </c>
      <c r="G866" s="3">
        <v>0.81799999999999995</v>
      </c>
      <c r="H866" s="17">
        <f t="shared" si="53"/>
        <v>0.82</v>
      </c>
      <c r="I866" s="3" t="s">
        <v>181</v>
      </c>
      <c r="J866" s="3">
        <v>27.3</v>
      </c>
      <c r="K866" s="21">
        <f t="shared" si="54"/>
        <v>27</v>
      </c>
      <c r="L866" s="3">
        <v>2.36</v>
      </c>
      <c r="M866" s="20">
        <f t="shared" si="55"/>
        <v>2.4</v>
      </c>
      <c r="N866" s="8">
        <f t="shared" si="52"/>
        <v>2.9268292682926829</v>
      </c>
      <c r="O866" s="3" t="s">
        <v>182</v>
      </c>
      <c r="P866" s="3">
        <v>5940000000</v>
      </c>
      <c r="Q866" s="3">
        <v>2630000000</v>
      </c>
      <c r="R866" s="3">
        <v>12.5</v>
      </c>
      <c r="S866" s="3">
        <v>9</v>
      </c>
      <c r="T866" s="3" t="s">
        <v>183</v>
      </c>
      <c r="U866" s="3">
        <v>1.5E-5</v>
      </c>
      <c r="V866" s="3" t="s">
        <v>207</v>
      </c>
      <c r="W866" s="3">
        <v>3.0000000000000001E-3</v>
      </c>
      <c r="X866" s="3" t="s">
        <v>184</v>
      </c>
      <c r="Y866" s="3" t="s">
        <v>171</v>
      </c>
      <c r="Z866" s="3">
        <v>0.81799999999999995</v>
      </c>
      <c r="AA866" s="3">
        <v>13.1</v>
      </c>
    </row>
    <row r="867" spans="1:27" ht="13.9" customHeight="1">
      <c r="A867" s="2" t="s">
        <v>1909</v>
      </c>
      <c r="B867" s="2" t="s">
        <v>1910</v>
      </c>
      <c r="C867" s="3" t="s">
        <v>170</v>
      </c>
      <c r="D867" s="3" t="s">
        <v>170</v>
      </c>
      <c r="E867" s="3" t="s">
        <v>170</v>
      </c>
      <c r="F867" s="3" t="s">
        <v>170</v>
      </c>
      <c r="G867" s="3">
        <v>2.79</v>
      </c>
      <c r="H867" s="17">
        <f t="shared" si="53"/>
        <v>2.8</v>
      </c>
      <c r="I867" s="3" t="s">
        <v>181</v>
      </c>
      <c r="J867" s="3">
        <v>92.9</v>
      </c>
      <c r="K867" s="21">
        <f t="shared" si="54"/>
        <v>93</v>
      </c>
      <c r="L867" s="3">
        <v>3.32</v>
      </c>
      <c r="M867" s="20">
        <f t="shared" si="55"/>
        <v>3.3</v>
      </c>
      <c r="N867" s="8">
        <f t="shared" si="52"/>
        <v>1.1785714285714286</v>
      </c>
      <c r="O867" s="3" t="s">
        <v>477</v>
      </c>
      <c r="P867" s="3">
        <v>10000000000</v>
      </c>
      <c r="Q867" s="3">
        <v>7380000000</v>
      </c>
      <c r="R867" s="3">
        <v>12.5</v>
      </c>
      <c r="S867" s="3">
        <v>3.6</v>
      </c>
      <c r="T867" s="3" t="s">
        <v>183</v>
      </c>
      <c r="U867" s="3">
        <v>4.4000000000000002E-6</v>
      </c>
      <c r="V867" s="3" t="s">
        <v>184</v>
      </c>
      <c r="W867" s="3">
        <v>0.1</v>
      </c>
      <c r="X867" s="3" t="s">
        <v>184</v>
      </c>
      <c r="Y867" s="3" t="s">
        <v>204</v>
      </c>
      <c r="Z867" s="3">
        <v>2.79</v>
      </c>
      <c r="AA867" s="3">
        <v>438</v>
      </c>
    </row>
    <row r="868" spans="1:27" ht="13.9" customHeight="1">
      <c r="A868" s="2" t="s">
        <v>1912</v>
      </c>
      <c r="B868" s="2" t="s">
        <v>1913</v>
      </c>
      <c r="C868" s="3" t="s">
        <v>171</v>
      </c>
      <c r="D868" s="3" t="s">
        <v>171</v>
      </c>
      <c r="E868" s="4" t="s">
        <v>178</v>
      </c>
      <c r="F868" s="4" t="s">
        <v>178</v>
      </c>
      <c r="G868" s="3" t="s">
        <v>173</v>
      </c>
      <c r="H868" s="17" t="str">
        <f t="shared" si="53"/>
        <v>NITI</v>
      </c>
      <c r="I868" s="2"/>
      <c r="J868" s="3" t="s">
        <v>173</v>
      </c>
      <c r="K868" s="21" t="str">
        <f t="shared" si="54"/>
        <v>NITI, NV</v>
      </c>
      <c r="L868" s="3" t="s">
        <v>173</v>
      </c>
      <c r="M868" s="20" t="str">
        <f t="shared" si="55"/>
        <v>NITI, NV</v>
      </c>
      <c r="N868" s="8" t="str">
        <f t="shared" si="52"/>
        <v>NITI, NV</v>
      </c>
      <c r="O868" s="2"/>
      <c r="P868" s="3">
        <v>1.92</v>
      </c>
      <c r="Q868" s="3">
        <v>1.93</v>
      </c>
      <c r="R868" s="3">
        <v>12.5</v>
      </c>
      <c r="S868" s="3" t="s">
        <v>173</v>
      </c>
      <c r="T868" s="2"/>
      <c r="U868" s="3" t="s">
        <v>173</v>
      </c>
      <c r="V868" s="2"/>
      <c r="W868" s="3" t="s">
        <v>173</v>
      </c>
      <c r="X868" s="2"/>
      <c r="Y868" s="3" t="s">
        <v>171</v>
      </c>
      <c r="Z868" s="3" t="s">
        <v>173</v>
      </c>
      <c r="AA868" s="3" t="s">
        <v>173</v>
      </c>
    </row>
    <row r="869" spans="1:27" ht="13.9" customHeight="1">
      <c r="A869" s="2" t="s">
        <v>1914</v>
      </c>
      <c r="B869" s="2" t="s">
        <v>1915</v>
      </c>
      <c r="C869" s="3" t="s">
        <v>170</v>
      </c>
      <c r="D869" s="3" t="s">
        <v>170</v>
      </c>
      <c r="E869" s="3" t="s">
        <v>170</v>
      </c>
      <c r="F869" s="3" t="s">
        <v>170</v>
      </c>
      <c r="G869" s="3">
        <v>438</v>
      </c>
      <c r="H869" s="17">
        <f t="shared" si="53"/>
        <v>440</v>
      </c>
      <c r="I869" s="3" t="s">
        <v>194</v>
      </c>
      <c r="J869" s="3">
        <v>14600</v>
      </c>
      <c r="K869" s="21">
        <f t="shared" si="54"/>
        <v>15000</v>
      </c>
      <c r="L869" s="3">
        <v>3040</v>
      </c>
      <c r="M869" s="20">
        <f t="shared" si="55"/>
        <v>3000</v>
      </c>
      <c r="N869" s="8">
        <f t="shared" si="52"/>
        <v>6.8181818181818183</v>
      </c>
      <c r="O869" s="3" t="s">
        <v>182</v>
      </c>
      <c r="P869" s="3">
        <v>47300000</v>
      </c>
      <c r="Q869" s="3">
        <v>23200000</v>
      </c>
      <c r="R869" s="3">
        <v>12.5</v>
      </c>
      <c r="S869" s="3">
        <v>1.1000000000000001</v>
      </c>
      <c r="T869" s="3" t="s">
        <v>183</v>
      </c>
      <c r="U869" s="3" t="s">
        <v>173</v>
      </c>
      <c r="V869" s="2"/>
      <c r="W869" s="3">
        <v>0.1</v>
      </c>
      <c r="X869" s="3" t="s">
        <v>278</v>
      </c>
      <c r="Y869" s="3" t="s">
        <v>171</v>
      </c>
      <c r="Z869" s="3" t="s">
        <v>173</v>
      </c>
      <c r="AA869" s="3">
        <v>438</v>
      </c>
    </row>
    <row r="870" spans="1:27" ht="13.9" customHeight="1">
      <c r="A870" s="2" t="s">
        <v>1916</v>
      </c>
      <c r="B870" s="2" t="s">
        <v>1917</v>
      </c>
      <c r="C870" s="3" t="s">
        <v>170</v>
      </c>
      <c r="D870" s="3" t="s">
        <v>170</v>
      </c>
      <c r="E870" s="3" t="s">
        <v>170</v>
      </c>
      <c r="F870" s="3" t="s">
        <v>170</v>
      </c>
      <c r="G870" s="3">
        <v>438</v>
      </c>
      <c r="H870" s="17">
        <f t="shared" si="53"/>
        <v>440</v>
      </c>
      <c r="I870" s="3" t="s">
        <v>194</v>
      </c>
      <c r="J870" s="3">
        <v>14600</v>
      </c>
      <c r="K870" s="21">
        <f t="shared" si="54"/>
        <v>15000</v>
      </c>
      <c r="L870" s="3">
        <v>4270</v>
      </c>
      <c r="M870" s="20">
        <f t="shared" si="55"/>
        <v>4300</v>
      </c>
      <c r="N870" s="8">
        <f t="shared" si="52"/>
        <v>9.7727272727272734</v>
      </c>
      <c r="O870" s="3" t="s">
        <v>182</v>
      </c>
      <c r="P870" s="3">
        <v>37700000</v>
      </c>
      <c r="Q870" s="3">
        <v>18300000</v>
      </c>
      <c r="R870" s="3">
        <v>12.5</v>
      </c>
      <c r="S870" s="3">
        <v>0.9</v>
      </c>
      <c r="T870" s="3" t="s">
        <v>183</v>
      </c>
      <c r="U870" s="3" t="s">
        <v>173</v>
      </c>
      <c r="V870" s="2"/>
      <c r="W870" s="3">
        <v>0.1</v>
      </c>
      <c r="X870" s="3" t="s">
        <v>278</v>
      </c>
      <c r="Y870" s="3" t="s">
        <v>171</v>
      </c>
      <c r="Z870" s="3" t="s">
        <v>173</v>
      </c>
      <c r="AA870" s="3">
        <v>438</v>
      </c>
    </row>
    <row r="871" spans="1:27" ht="13.9" customHeight="1">
      <c r="A871" s="2" t="s">
        <v>1918</v>
      </c>
      <c r="B871" s="2" t="s">
        <v>1919</v>
      </c>
      <c r="C871" s="3" t="s">
        <v>170</v>
      </c>
      <c r="D871" s="3" t="s">
        <v>170</v>
      </c>
      <c r="E871" s="3" t="s">
        <v>170</v>
      </c>
      <c r="F871" s="3" t="s">
        <v>170</v>
      </c>
      <c r="G871" s="3">
        <v>438</v>
      </c>
      <c r="H871" s="17">
        <f t="shared" si="53"/>
        <v>440</v>
      </c>
      <c r="I871" s="3" t="s">
        <v>194</v>
      </c>
      <c r="J871" s="3">
        <v>14600</v>
      </c>
      <c r="K871" s="21">
        <f t="shared" si="54"/>
        <v>15000</v>
      </c>
      <c r="L871" s="3">
        <v>3160</v>
      </c>
      <c r="M871" s="20">
        <f t="shared" si="55"/>
        <v>3200</v>
      </c>
      <c r="N871" s="8">
        <f t="shared" si="52"/>
        <v>7.2727272727272725</v>
      </c>
      <c r="O871" s="3" t="s">
        <v>182</v>
      </c>
      <c r="P871" s="3">
        <v>50500000</v>
      </c>
      <c r="Q871" s="3">
        <v>22400000</v>
      </c>
      <c r="R871" s="3">
        <v>12.5</v>
      </c>
      <c r="S871" s="3">
        <v>1.1000000000000001</v>
      </c>
      <c r="T871" s="3" t="s">
        <v>183</v>
      </c>
      <c r="U871" s="3" t="s">
        <v>173</v>
      </c>
      <c r="V871" s="2"/>
      <c r="W871" s="3">
        <v>0.1</v>
      </c>
      <c r="X871" s="3" t="s">
        <v>278</v>
      </c>
      <c r="Y871" s="3" t="s">
        <v>171</v>
      </c>
      <c r="Z871" s="3" t="s">
        <v>173</v>
      </c>
      <c r="AA871" s="3">
        <v>438</v>
      </c>
    </row>
    <row r="872" spans="1:27" ht="13.9" customHeight="1">
      <c r="A872" s="2" t="s">
        <v>122</v>
      </c>
      <c r="B872" s="2" t="s">
        <v>1920</v>
      </c>
      <c r="C872" s="3" t="s">
        <v>170</v>
      </c>
      <c r="D872" s="3" t="s">
        <v>170</v>
      </c>
      <c r="E872" s="3" t="s">
        <v>170</v>
      </c>
      <c r="F872" s="3" t="s">
        <v>170</v>
      </c>
      <c r="G872" s="3">
        <v>438</v>
      </c>
      <c r="H872" s="17">
        <f t="shared" si="53"/>
        <v>440</v>
      </c>
      <c r="I872" s="3" t="s">
        <v>194</v>
      </c>
      <c r="J872" s="3">
        <v>14600</v>
      </c>
      <c r="K872" s="21">
        <f t="shared" si="54"/>
        <v>15000</v>
      </c>
      <c r="L872" s="3">
        <v>3280</v>
      </c>
      <c r="M872" s="20">
        <f t="shared" si="55"/>
        <v>3300</v>
      </c>
      <c r="N872" s="8">
        <f t="shared" si="52"/>
        <v>7.5</v>
      </c>
      <c r="O872" s="3" t="s">
        <v>1921</v>
      </c>
      <c r="P872" s="3">
        <v>45600000</v>
      </c>
      <c r="Q872" s="3">
        <v>14100000</v>
      </c>
      <c r="R872" s="3">
        <v>12.5</v>
      </c>
      <c r="S872" s="3" t="s">
        <v>173</v>
      </c>
      <c r="T872" s="2"/>
      <c r="U872" s="3" t="s">
        <v>173</v>
      </c>
      <c r="V872" s="2"/>
      <c r="W872" s="3">
        <v>0.1</v>
      </c>
      <c r="X872" s="3" t="s">
        <v>184</v>
      </c>
      <c r="Y872" s="3" t="s">
        <v>171</v>
      </c>
      <c r="Z872" s="3" t="s">
        <v>173</v>
      </c>
      <c r="AA872" s="3">
        <v>438</v>
      </c>
    </row>
    <row r="873" spans="1:27" ht="13.9" customHeight="1">
      <c r="A873" s="2" t="s">
        <v>1922</v>
      </c>
      <c r="B873" s="2" t="s">
        <v>1923</v>
      </c>
      <c r="C873" s="3" t="s">
        <v>228</v>
      </c>
      <c r="D873" s="3" t="s">
        <v>171</v>
      </c>
      <c r="E873" s="4" t="s">
        <v>178</v>
      </c>
      <c r="F873" s="4" t="s">
        <v>178</v>
      </c>
      <c r="G873" s="3" t="s">
        <v>173</v>
      </c>
      <c r="H873" s="17" t="str">
        <f t="shared" si="53"/>
        <v>NITI</v>
      </c>
      <c r="I873" s="2"/>
      <c r="J873" s="3" t="s">
        <v>173</v>
      </c>
      <c r="K873" s="21" t="str">
        <f t="shared" si="54"/>
        <v>NITI, NV</v>
      </c>
      <c r="L873" s="3" t="s">
        <v>173</v>
      </c>
      <c r="M873" s="20" t="str">
        <f t="shared" si="55"/>
        <v>NITI, NV</v>
      </c>
      <c r="N873" s="8" t="str">
        <f t="shared" si="52"/>
        <v>NITI, NV</v>
      </c>
      <c r="O873" s="2"/>
      <c r="P873" s="3" t="s">
        <v>173</v>
      </c>
      <c r="Q873" s="3" t="s">
        <v>173</v>
      </c>
      <c r="R873" s="3">
        <v>12.5</v>
      </c>
      <c r="S873" s="3" t="s">
        <v>173</v>
      </c>
      <c r="T873" s="2"/>
      <c r="U873" s="3" t="s">
        <v>173</v>
      </c>
      <c r="V873" s="2"/>
      <c r="W873" s="3" t="s">
        <v>173</v>
      </c>
      <c r="X873" s="2"/>
      <c r="Y873" s="3" t="s">
        <v>171</v>
      </c>
      <c r="Z873" s="3" t="s">
        <v>173</v>
      </c>
      <c r="AA873" s="3" t="s">
        <v>173</v>
      </c>
    </row>
    <row r="874" spans="1:27" ht="13.9" customHeight="1">
      <c r="A874" s="2" t="s">
        <v>1924</v>
      </c>
      <c r="B874" s="2" t="s">
        <v>1925</v>
      </c>
      <c r="C874" s="3" t="s">
        <v>228</v>
      </c>
      <c r="D874" s="3" t="s">
        <v>171</v>
      </c>
      <c r="E874" s="4" t="s">
        <v>178</v>
      </c>
      <c r="F874" s="4" t="s">
        <v>178</v>
      </c>
      <c r="G874" s="3" t="s">
        <v>173</v>
      </c>
      <c r="H874" s="17" t="str">
        <f t="shared" si="53"/>
        <v>NITI</v>
      </c>
      <c r="I874" s="2"/>
      <c r="J874" s="3" t="s">
        <v>173</v>
      </c>
      <c r="K874" s="21" t="str">
        <f t="shared" si="54"/>
        <v>NITI, NV</v>
      </c>
      <c r="L874" s="3" t="s">
        <v>173</v>
      </c>
      <c r="M874" s="20" t="str">
        <f t="shared" si="55"/>
        <v>NITI, NV</v>
      </c>
      <c r="N874" s="8" t="str">
        <f t="shared" si="52"/>
        <v>NITI, NV</v>
      </c>
      <c r="O874" s="2"/>
      <c r="P874" s="3" t="s">
        <v>173</v>
      </c>
      <c r="Q874" s="3" t="s">
        <v>173</v>
      </c>
      <c r="R874" s="3">
        <v>12.5</v>
      </c>
      <c r="S874" s="3" t="s">
        <v>173</v>
      </c>
      <c r="T874" s="2"/>
      <c r="U874" s="3" t="s">
        <v>173</v>
      </c>
      <c r="V874" s="2"/>
      <c r="W874" s="3" t="s">
        <v>173</v>
      </c>
      <c r="X874" s="2"/>
      <c r="Y874" s="3" t="s">
        <v>171</v>
      </c>
      <c r="Z874" s="3" t="s">
        <v>173</v>
      </c>
      <c r="AA874" s="3" t="s">
        <v>173</v>
      </c>
    </row>
    <row r="875" spans="1:27" ht="13.9" customHeight="1">
      <c r="A875" s="2" t="s">
        <v>1926</v>
      </c>
      <c r="B875" s="2" t="s">
        <v>1927</v>
      </c>
      <c r="C875" s="3" t="s">
        <v>228</v>
      </c>
      <c r="D875" s="3" t="s">
        <v>171</v>
      </c>
      <c r="E875" s="4" t="s">
        <v>178</v>
      </c>
      <c r="F875" s="4" t="s">
        <v>178</v>
      </c>
      <c r="G875" s="3" t="s">
        <v>173</v>
      </c>
      <c r="H875" s="17" t="str">
        <f t="shared" si="53"/>
        <v>NITI</v>
      </c>
      <c r="I875" s="2"/>
      <c r="J875" s="3" t="s">
        <v>173</v>
      </c>
      <c r="K875" s="21" t="str">
        <f t="shared" si="54"/>
        <v>NITI, NV</v>
      </c>
      <c r="L875" s="3" t="s">
        <v>173</v>
      </c>
      <c r="M875" s="20" t="str">
        <f t="shared" si="55"/>
        <v>NITI, NV</v>
      </c>
      <c r="N875" s="8" t="str">
        <f t="shared" si="52"/>
        <v>NITI, NV</v>
      </c>
      <c r="O875" s="2"/>
      <c r="P875" s="3" t="s">
        <v>173</v>
      </c>
      <c r="Q875" s="3" t="s">
        <v>173</v>
      </c>
      <c r="R875" s="3">
        <v>12.5</v>
      </c>
      <c r="S875" s="3" t="s">
        <v>173</v>
      </c>
      <c r="T875" s="2"/>
      <c r="U875" s="3" t="s">
        <v>173</v>
      </c>
      <c r="V875" s="2"/>
      <c r="W875" s="3" t="s">
        <v>173</v>
      </c>
      <c r="X875" s="2"/>
      <c r="Y875" s="3" t="s">
        <v>171</v>
      </c>
      <c r="Z875" s="3" t="s">
        <v>173</v>
      </c>
      <c r="AA875" s="3" t="s">
        <v>173</v>
      </c>
    </row>
    <row r="876" spans="1:27" ht="13.9" customHeight="1">
      <c r="A876" s="2" t="s">
        <v>1928</v>
      </c>
      <c r="B876" s="2" t="s">
        <v>1929</v>
      </c>
      <c r="C876" s="3" t="s">
        <v>171</v>
      </c>
      <c r="D876" s="3" t="s">
        <v>171</v>
      </c>
      <c r="E876" s="4" t="s">
        <v>178</v>
      </c>
      <c r="F876" s="4" t="s">
        <v>178</v>
      </c>
      <c r="G876" s="3" t="s">
        <v>173</v>
      </c>
      <c r="H876" s="17" t="str">
        <f t="shared" si="53"/>
        <v>NITI</v>
      </c>
      <c r="I876" s="2"/>
      <c r="J876" s="3" t="s">
        <v>173</v>
      </c>
      <c r="K876" s="21" t="str">
        <f t="shared" si="54"/>
        <v>NITI, NV</v>
      </c>
      <c r="L876" s="3" t="s">
        <v>173</v>
      </c>
      <c r="M876" s="20" t="str">
        <f t="shared" si="55"/>
        <v>NITI, NV</v>
      </c>
      <c r="N876" s="8" t="str">
        <f t="shared" si="52"/>
        <v>NITI, NV</v>
      </c>
      <c r="O876" s="2"/>
      <c r="P876" s="3">
        <v>1.1100000000000001</v>
      </c>
      <c r="Q876" s="3">
        <v>1.1100000000000001</v>
      </c>
      <c r="R876" s="3">
        <v>12.5</v>
      </c>
      <c r="S876" s="3" t="s">
        <v>173</v>
      </c>
      <c r="T876" s="2"/>
      <c r="U876" s="3" t="s">
        <v>173</v>
      </c>
      <c r="V876" s="2"/>
      <c r="W876" s="3" t="s">
        <v>173</v>
      </c>
      <c r="X876" s="2"/>
      <c r="Y876" s="3" t="s">
        <v>171</v>
      </c>
      <c r="Z876" s="3" t="s">
        <v>173</v>
      </c>
      <c r="AA876" s="3" t="s">
        <v>173</v>
      </c>
    </row>
    <row r="877" spans="1:27" ht="13.9" customHeight="1">
      <c r="A877" s="2" t="s">
        <v>1930</v>
      </c>
      <c r="B877" s="2" t="s">
        <v>1931</v>
      </c>
      <c r="C877" s="3" t="s">
        <v>171</v>
      </c>
      <c r="D877" s="3" t="s">
        <v>171</v>
      </c>
      <c r="E877" s="4" t="s">
        <v>178</v>
      </c>
      <c r="F877" s="4" t="s">
        <v>178</v>
      </c>
      <c r="G877" s="3" t="s">
        <v>173</v>
      </c>
      <c r="H877" s="17" t="str">
        <f t="shared" si="53"/>
        <v>NITI</v>
      </c>
      <c r="I877" s="2"/>
      <c r="J877" s="3" t="s">
        <v>173</v>
      </c>
      <c r="K877" s="21" t="str">
        <f t="shared" si="54"/>
        <v>NITI, NV</v>
      </c>
      <c r="L877" s="3" t="s">
        <v>173</v>
      </c>
      <c r="M877" s="20" t="str">
        <f t="shared" si="55"/>
        <v>NITI, NV</v>
      </c>
      <c r="N877" s="8" t="str">
        <f t="shared" si="52"/>
        <v>NITI, NV</v>
      </c>
      <c r="O877" s="2"/>
      <c r="P877" s="3">
        <v>0</v>
      </c>
      <c r="Q877" s="3" t="s">
        <v>173</v>
      </c>
      <c r="R877" s="3">
        <v>12.5</v>
      </c>
      <c r="S877" s="3" t="s">
        <v>173</v>
      </c>
      <c r="T877" s="2"/>
      <c r="U877" s="3" t="s">
        <v>173</v>
      </c>
      <c r="V877" s="2"/>
      <c r="W877" s="3" t="s">
        <v>173</v>
      </c>
      <c r="X877" s="2"/>
      <c r="Y877" s="3" t="s">
        <v>171</v>
      </c>
      <c r="Z877" s="3" t="s">
        <v>173</v>
      </c>
      <c r="AA877" s="3" t="s">
        <v>173</v>
      </c>
    </row>
    <row r="878" spans="1:27" ht="13.9" customHeight="1">
      <c r="A878" s="2"/>
      <c r="B878" s="2"/>
      <c r="C878" s="3"/>
      <c r="D878" s="3"/>
      <c r="E878" s="4"/>
      <c r="F878" s="4"/>
      <c r="G878" s="10"/>
      <c r="H878" s="17" t="str">
        <f t="shared" si="53"/>
        <v>NITI</v>
      </c>
      <c r="I878" s="2"/>
      <c r="J878" s="11"/>
      <c r="K878" s="21" t="str">
        <f t="shared" si="54"/>
        <v>NV</v>
      </c>
      <c r="L878" s="16"/>
      <c r="M878" s="20" t="str">
        <f t="shared" si="55"/>
        <v>NV</v>
      </c>
      <c r="N878" s="8" t="str">
        <f t="shared" si="52"/>
        <v>NV</v>
      </c>
      <c r="O878" s="2"/>
      <c r="P878" s="3"/>
      <c r="Q878" s="3"/>
      <c r="R878" s="3"/>
      <c r="S878" s="3"/>
      <c r="T878" s="2"/>
      <c r="U878" s="3"/>
      <c r="V878" s="2"/>
      <c r="W878" s="3"/>
      <c r="X878" s="2"/>
      <c r="Y878" s="3"/>
      <c r="Z878" s="3"/>
      <c r="AA878" s="3"/>
    </row>
    <row r="879" spans="1:27" ht="13.9" customHeight="1">
      <c r="A879" s="242"/>
      <c r="B879" s="242"/>
      <c r="C879" s="243"/>
      <c r="D879" s="243"/>
      <c r="E879" s="244"/>
      <c r="F879" s="244"/>
      <c r="G879" s="245"/>
      <c r="H879" s="246"/>
      <c r="I879" s="242"/>
      <c r="J879" s="247"/>
      <c r="K879" s="248"/>
      <c r="L879" s="249"/>
      <c r="M879" s="250"/>
      <c r="N879" s="251"/>
      <c r="O879" s="242"/>
      <c r="P879" s="243"/>
      <c r="Q879" s="243"/>
      <c r="R879" s="243"/>
      <c r="S879" s="243"/>
      <c r="T879" s="242"/>
      <c r="U879" s="243"/>
      <c r="V879" s="242"/>
      <c r="W879" s="243"/>
      <c r="X879" s="242"/>
      <c r="Y879" s="243"/>
      <c r="Z879" s="243"/>
      <c r="AA879" s="243"/>
    </row>
    <row r="880" spans="1:27" ht="13.9" customHeight="1">
      <c r="A880" s="252" t="s">
        <v>1932</v>
      </c>
      <c r="B880" s="242"/>
      <c r="C880" s="243"/>
      <c r="D880" s="243"/>
      <c r="E880" s="244"/>
      <c r="F880" s="244"/>
      <c r="G880" s="245"/>
      <c r="H880" s="246"/>
      <c r="I880" s="242"/>
      <c r="J880" s="247"/>
      <c r="K880" s="248"/>
      <c r="L880" s="249"/>
      <c r="M880" s="250"/>
      <c r="N880" s="251"/>
      <c r="O880" s="242"/>
      <c r="P880" s="243"/>
      <c r="Q880" s="243"/>
      <c r="R880" s="243"/>
      <c r="S880" s="243"/>
      <c r="T880" s="242"/>
      <c r="U880" s="243"/>
      <c r="V880" s="242"/>
      <c r="W880" s="243"/>
      <c r="X880" s="242"/>
      <c r="Y880" s="243"/>
      <c r="Z880" s="243"/>
      <c r="AA880" s="243"/>
    </row>
    <row r="881" spans="1:27" ht="13.9" customHeight="1">
      <c r="A881" s="253" t="s">
        <v>57</v>
      </c>
      <c r="B881" s="242"/>
      <c r="C881" s="243"/>
      <c r="D881" s="243"/>
      <c r="E881" s="244"/>
      <c r="F881" s="244"/>
      <c r="G881" s="245"/>
      <c r="H881" s="246">
        <v>1200</v>
      </c>
      <c r="I881" s="242"/>
      <c r="J881" s="220">
        <f>H881/0.03</f>
        <v>40000</v>
      </c>
      <c r="K881" s="254">
        <f t="shared" ref="K881:K883" si="56">IF(ISNUMBER(J881),ROUND(J881,2-(1+INT(LOG10(J881)))),IF(AND(NOT($C881="Yes"),$D881="No"), "NITI, NV",IF(AND($C881="Yes",$D881="No"),"NITI","NV")))</f>
        <v>40000</v>
      </c>
      <c r="L881" s="223">
        <f>TPH!P60</f>
        <v>519.08822466969946</v>
      </c>
      <c r="M881" s="222">
        <f t="shared" ref="M881:M883" si="57">IF(ISNUMBER(L881),ROUND(L881,2-(1+INT(LOG10(L881)))),IF(AND(NOT($C881="Yes"),$D881="No"), "NITI, NV",IF(AND($C881="Yes",$D881="No"),"NITI","NV")))</f>
        <v>520</v>
      </c>
      <c r="N881" s="251"/>
      <c r="O881" s="242"/>
      <c r="P881" s="243"/>
      <c r="Q881" s="243"/>
      <c r="R881" s="243"/>
      <c r="S881" s="243"/>
      <c r="T881" s="242"/>
      <c r="U881" s="243"/>
      <c r="V881" s="242"/>
      <c r="W881" s="243"/>
      <c r="X881" s="242"/>
      <c r="Y881" s="243"/>
      <c r="Z881" s="243"/>
      <c r="AA881" s="243"/>
    </row>
    <row r="882" spans="1:27" ht="13.9" customHeight="1">
      <c r="A882" s="253" t="s">
        <v>110</v>
      </c>
      <c r="B882" s="242"/>
      <c r="C882" s="243"/>
      <c r="D882" s="243"/>
      <c r="E882" s="244"/>
      <c r="F882" s="244"/>
      <c r="G882" s="245"/>
      <c r="H882" s="246">
        <v>430</v>
      </c>
      <c r="I882" s="242"/>
      <c r="J882" s="220">
        <f t="shared" ref="J882:J883" si="58">H882/0.03</f>
        <v>14333.333333333334</v>
      </c>
      <c r="K882" s="254">
        <f t="shared" si="56"/>
        <v>14000</v>
      </c>
      <c r="L882" s="223">
        <f>TPH!P92</f>
        <v>1650.4391656099344</v>
      </c>
      <c r="M882" s="222">
        <f t="shared" si="57"/>
        <v>1700</v>
      </c>
      <c r="N882" s="251"/>
      <c r="O882" s="242"/>
      <c r="P882" s="243"/>
      <c r="Q882" s="243"/>
      <c r="R882" s="243"/>
      <c r="S882" s="243"/>
      <c r="T882" s="242"/>
      <c r="U882" s="243"/>
      <c r="V882" s="242"/>
      <c r="W882" s="243"/>
      <c r="X882" s="242"/>
      <c r="Y882" s="243"/>
      <c r="Z882" s="243"/>
      <c r="AA882" s="243"/>
    </row>
    <row r="883" spans="1:27" ht="13.9" customHeight="1">
      <c r="A883" s="253" t="s">
        <v>1933</v>
      </c>
      <c r="B883" s="242"/>
      <c r="C883" s="243"/>
      <c r="D883" s="243"/>
      <c r="E883" s="244"/>
      <c r="F883" s="244"/>
      <c r="G883" s="245"/>
      <c r="H883" s="246">
        <v>620</v>
      </c>
      <c r="I883" s="242"/>
      <c r="J883" s="220">
        <f t="shared" si="58"/>
        <v>20666.666666666668</v>
      </c>
      <c r="K883" s="254">
        <f t="shared" si="56"/>
        <v>21000</v>
      </c>
      <c r="L883" s="223">
        <f>TPH!P124</f>
        <v>1503.7739372638366</v>
      </c>
      <c r="M883" s="222">
        <f t="shared" si="57"/>
        <v>1500</v>
      </c>
      <c r="N883" s="251"/>
      <c r="O883" s="242"/>
      <c r="P883" s="243"/>
      <c r="Q883" s="243"/>
      <c r="R883" s="243"/>
      <c r="S883" s="243"/>
      <c r="T883" s="242"/>
      <c r="U883" s="243"/>
      <c r="V883" s="242"/>
      <c r="W883" s="243"/>
      <c r="X883" s="242"/>
      <c r="Y883" s="243"/>
      <c r="Z883" s="243"/>
      <c r="AA883" s="243"/>
    </row>
    <row r="884" spans="1:27" ht="13.9" customHeight="1">
      <c r="A884" s="242"/>
      <c r="B884" s="242"/>
      <c r="C884" s="243"/>
      <c r="D884" s="243"/>
      <c r="E884" s="244"/>
      <c r="F884" s="244"/>
      <c r="G884" s="245"/>
      <c r="H884" s="246"/>
      <c r="I884" s="242"/>
      <c r="J884" s="247"/>
      <c r="K884" s="248"/>
      <c r="L884" s="249"/>
      <c r="M884" s="250"/>
      <c r="N884" s="251"/>
      <c r="O884" s="242"/>
      <c r="P884" s="243"/>
      <c r="Q884" s="243"/>
      <c r="R884" s="243"/>
      <c r="S884" s="243"/>
      <c r="T884" s="242"/>
      <c r="U884" s="243"/>
      <c r="V884" s="242"/>
      <c r="W884" s="243"/>
      <c r="X884" s="242"/>
      <c r="Y884" s="243"/>
      <c r="Z884" s="243"/>
      <c r="AA884" s="243"/>
    </row>
    <row r="885" spans="1:27" ht="13.9" customHeight="1">
      <c r="A885" s="519" t="s">
        <v>1936</v>
      </c>
      <c r="B885" s="519"/>
      <c r="C885" s="519"/>
      <c r="D885" s="519"/>
      <c r="E885" s="519"/>
      <c r="F885" s="519"/>
      <c r="G885" s="519"/>
      <c r="H885" s="519"/>
      <c r="I885" s="519"/>
      <c r="J885" s="519"/>
      <c r="K885" s="519"/>
      <c r="L885" s="519"/>
      <c r="M885" s="519"/>
      <c r="N885" s="519"/>
      <c r="O885" s="519"/>
      <c r="P885" s="519"/>
      <c r="Q885" s="519"/>
      <c r="R885" s="519"/>
      <c r="S885" s="519"/>
      <c r="T885" s="519"/>
      <c r="U885" s="519"/>
      <c r="V885" s="519"/>
      <c r="W885" s="519"/>
    </row>
    <row r="886" spans="1:27" ht="13.9" customHeight="1"/>
    <row r="887" spans="1:27" ht="13.9" customHeight="1"/>
    <row r="888" spans="1:27" ht="13.9" customHeight="1"/>
    <row r="889" spans="1:27" ht="13.9" customHeight="1"/>
    <row r="890" spans="1:27" ht="13.9" customHeight="1"/>
    <row r="891" spans="1:27" ht="13.9" customHeight="1"/>
    <row r="892" spans="1:27" ht="13.9" customHeight="1"/>
    <row r="893" spans="1:27" ht="13.9" customHeight="1"/>
    <row r="894" spans="1:27" ht="13.9" customHeight="1"/>
    <row r="895" spans="1:27" ht="13.9" customHeight="1"/>
    <row r="896" spans="1:27" ht="13.9" customHeight="1"/>
    <row r="897" ht="13.9" customHeight="1"/>
    <row r="898" ht="13.9" customHeight="1"/>
    <row r="899" ht="13.9" customHeight="1"/>
    <row r="900" ht="13.9" customHeight="1"/>
    <row r="901" ht="13.9" customHeight="1"/>
    <row r="902" ht="13.9" customHeight="1"/>
    <row r="903" ht="13.9" customHeight="1"/>
    <row r="904" ht="13.9" customHeight="1"/>
    <row r="905" ht="13.9" customHeight="1"/>
  </sheetData>
  <autoFilter ref="A4:AB4" xr:uid="{A51FFBBB-C285-4291-998E-55B3EF9E3D5E}"/>
  <mergeCells count="1">
    <mergeCell ref="A885:W885"/>
  </mergeCells>
  <pageMargins left="0.7" right="0.7" top="0.75" bottom="0.75" header="0.3" footer="0.3"/>
  <ignoredErrors>
    <ignoredError sqref="L881:L883"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6BEBC-A46A-4829-A793-584AE8481C5B}">
  <sheetPr filterMode="1"/>
  <dimension ref="B1:R2418"/>
  <sheetViews>
    <sheetView zoomScaleNormal="100" workbookViewId="0">
      <pane xSplit="4" ySplit="7" topLeftCell="E8" activePane="bottomRight" state="frozen"/>
      <selection pane="topRight" activeCell="E1" sqref="E1"/>
      <selection pane="bottomLeft" activeCell="A8" sqref="A8"/>
      <selection pane="bottomRight" activeCell="R3" sqref="R3"/>
    </sheetView>
  </sheetViews>
  <sheetFormatPr defaultColWidth="9.140625" defaultRowHeight="12.75"/>
  <cols>
    <col min="1" max="1" width="2.140625" style="291" customWidth="1"/>
    <col min="2" max="2" width="11" style="22" hidden="1" customWidth="1"/>
    <col min="3" max="3" width="11.42578125" style="291" bestFit="1" customWidth="1"/>
    <col min="4" max="4" width="39" style="291" customWidth="1"/>
    <col min="5" max="5" width="12.140625" style="484" customWidth="1"/>
    <col min="6" max="6" width="15.28515625" style="59" hidden="1" customWidth="1"/>
    <col min="7" max="7" width="15.28515625" style="484" customWidth="1"/>
    <col min="8" max="8" width="15.28515625" style="65" hidden="1" customWidth="1"/>
    <col min="9" max="9" width="15.28515625" style="484" customWidth="1"/>
    <col min="10" max="10" width="15.28515625" style="65" hidden="1" customWidth="1"/>
    <col min="11" max="11" width="15.28515625" style="484" customWidth="1"/>
    <col min="12" max="12" width="15.28515625" style="60" hidden="1" customWidth="1"/>
    <col min="13" max="13" width="15.28515625" style="61" hidden="1" customWidth="1"/>
    <col min="14" max="14" width="16.7109375" style="484" customWidth="1"/>
    <col min="15" max="15" width="18.7109375" style="62" hidden="1" customWidth="1"/>
    <col min="16" max="16" width="16.5703125" style="61" hidden="1" customWidth="1"/>
    <col min="17" max="17" width="16" style="485" customWidth="1"/>
    <col min="18" max="18" width="9.140625" style="486"/>
    <col min="19" max="16384" width="9.140625" style="291"/>
  </cols>
  <sheetData>
    <row r="1" spans="2:18" s="211" customFormat="1" ht="14.25">
      <c r="B1" s="35" t="s">
        <v>139</v>
      </c>
      <c r="E1" s="212"/>
      <c r="F1" s="35" t="s">
        <v>139</v>
      </c>
      <c r="G1" s="36"/>
      <c r="H1" s="35" t="s">
        <v>139</v>
      </c>
      <c r="I1" s="36"/>
      <c r="J1" s="35" t="s">
        <v>139</v>
      </c>
      <c r="K1" s="212"/>
      <c r="L1" s="35" t="s">
        <v>139</v>
      </c>
      <c r="M1" s="35" t="s">
        <v>139</v>
      </c>
      <c r="N1" s="36"/>
      <c r="O1" s="35" t="s">
        <v>139</v>
      </c>
      <c r="P1" s="35" t="s">
        <v>139</v>
      </c>
      <c r="R1" s="213"/>
    </row>
    <row r="2" spans="2:18" ht="19.5">
      <c r="C2" s="523" t="s">
        <v>1937</v>
      </c>
      <c r="D2" s="523"/>
      <c r="E2" s="523"/>
      <c r="F2" s="523"/>
      <c r="G2" s="523"/>
      <c r="H2" s="523"/>
      <c r="I2" s="523"/>
      <c r="J2" s="523"/>
      <c r="K2" s="523"/>
      <c r="L2" s="523"/>
      <c r="M2" s="523"/>
      <c r="N2" s="523"/>
      <c r="O2" s="523"/>
      <c r="P2" s="523"/>
      <c r="Q2" s="523"/>
      <c r="R2" s="292"/>
    </row>
    <row r="3" spans="2:18" ht="15" customHeight="1">
      <c r="C3" s="483"/>
      <c r="D3" s="483"/>
      <c r="E3" s="50"/>
      <c r="F3" s="41"/>
      <c r="G3" s="50"/>
      <c r="H3" s="46"/>
      <c r="I3" s="63"/>
      <c r="J3" s="46"/>
      <c r="K3" s="63"/>
      <c r="L3" s="23"/>
      <c r="M3" s="51"/>
      <c r="N3" s="52"/>
      <c r="O3" s="23"/>
      <c r="P3" s="51"/>
      <c r="Q3" s="51"/>
      <c r="R3" s="292"/>
    </row>
    <row r="4" spans="2:18" ht="22.9" customHeight="1">
      <c r="C4" s="483"/>
      <c r="D4" s="483"/>
      <c r="E4" s="524" t="s">
        <v>73</v>
      </c>
      <c r="F4" s="524"/>
      <c r="G4" s="524"/>
      <c r="H4" s="525" t="s">
        <v>1938</v>
      </c>
      <c r="I4" s="525"/>
      <c r="J4" s="525"/>
      <c r="K4" s="525"/>
      <c r="L4" s="24"/>
      <c r="M4" s="526" t="s">
        <v>1939</v>
      </c>
      <c r="N4" s="526"/>
      <c r="O4" s="526"/>
      <c r="P4" s="526"/>
      <c r="Q4" s="526"/>
      <c r="R4" s="292"/>
    </row>
    <row r="5" spans="2:18" ht="15" customHeight="1">
      <c r="B5" s="25" t="s">
        <v>1940</v>
      </c>
      <c r="C5" s="531" t="s">
        <v>1940</v>
      </c>
      <c r="D5" s="527" t="s">
        <v>119</v>
      </c>
      <c r="E5" s="520" t="s">
        <v>1941</v>
      </c>
      <c r="F5" s="521" t="s">
        <v>1942</v>
      </c>
      <c r="G5" s="520" t="s">
        <v>1942</v>
      </c>
      <c r="H5" s="528" t="s">
        <v>1941</v>
      </c>
      <c r="I5" s="528" t="s">
        <v>1941</v>
      </c>
      <c r="J5" s="530" t="s">
        <v>1942</v>
      </c>
      <c r="K5" s="528" t="s">
        <v>1942</v>
      </c>
      <c r="L5" s="26" t="s">
        <v>121</v>
      </c>
      <c r="M5" s="529" t="s">
        <v>1941</v>
      </c>
      <c r="N5" s="529" t="s">
        <v>1941</v>
      </c>
      <c r="O5" s="26" t="s">
        <v>121</v>
      </c>
      <c r="P5" s="522" t="s">
        <v>1942</v>
      </c>
      <c r="Q5" s="522" t="s">
        <v>1942</v>
      </c>
      <c r="R5" s="292"/>
    </row>
    <row r="6" spans="2:18" ht="15">
      <c r="B6" s="25" t="s">
        <v>1943</v>
      </c>
      <c r="C6" s="531"/>
      <c r="D6" s="527"/>
      <c r="E6" s="520"/>
      <c r="F6" s="521"/>
      <c r="G6" s="520"/>
      <c r="H6" s="528"/>
      <c r="I6" s="528"/>
      <c r="J6" s="530"/>
      <c r="K6" s="528"/>
      <c r="L6" s="27" t="s">
        <v>1944</v>
      </c>
      <c r="M6" s="529"/>
      <c r="N6" s="529"/>
      <c r="O6" s="27" t="s">
        <v>1944</v>
      </c>
      <c r="P6" s="522"/>
      <c r="Q6" s="522"/>
      <c r="R6" s="25" t="s">
        <v>1945</v>
      </c>
    </row>
    <row r="7" spans="2:18" ht="17.25">
      <c r="B7" s="25" t="s">
        <v>1946</v>
      </c>
      <c r="C7" s="531"/>
      <c r="D7" s="527"/>
      <c r="E7" s="28" t="s">
        <v>1947</v>
      </c>
      <c r="F7" s="28" t="s">
        <v>1947</v>
      </c>
      <c r="G7" s="28" t="s">
        <v>1947</v>
      </c>
      <c r="H7" s="47" t="s">
        <v>1947</v>
      </c>
      <c r="I7" s="47" t="s">
        <v>1947</v>
      </c>
      <c r="J7" s="47" t="s">
        <v>1947</v>
      </c>
      <c r="K7" s="47" t="s">
        <v>1947</v>
      </c>
      <c r="L7" s="29" t="s">
        <v>73</v>
      </c>
      <c r="M7" s="30" t="s">
        <v>1948</v>
      </c>
      <c r="N7" s="30" t="s">
        <v>1948</v>
      </c>
      <c r="O7" s="29" t="s">
        <v>73</v>
      </c>
      <c r="P7" s="30" t="s">
        <v>1948</v>
      </c>
      <c r="Q7" s="30" t="s">
        <v>1948</v>
      </c>
      <c r="R7" s="25" t="s">
        <v>1949</v>
      </c>
    </row>
    <row r="8" spans="2:18" s="295" customFormat="1" ht="15">
      <c r="B8" s="31" t="s">
        <v>180</v>
      </c>
      <c r="C8" s="296" t="s">
        <v>180</v>
      </c>
      <c r="D8" s="297" t="s">
        <v>179</v>
      </c>
      <c r="E8" s="298">
        <v>470</v>
      </c>
      <c r="F8" s="69">
        <f t="shared" ref="F8" si="0">IF(E8="--", "--", 3*E8)</f>
        <v>1410</v>
      </c>
      <c r="G8" s="299">
        <f>IF(ISNUMBER(F8),ROUND(F8,2-(1+INT(LOG10(F8)))), F8)</f>
        <v>1400</v>
      </c>
      <c r="H8" s="66">
        <f>IF(E8="--","--", IF(VLOOKUP($B8,Residential!$B$5:$R$975,2,FALSE)="Yes", E8/0.03, "NV"))</f>
        <v>15666.666666666668</v>
      </c>
      <c r="I8" s="300">
        <f>IF(ISNUMBER(H8), ROUND(H8,2-(1+INT(LOG10(H8)))), IF(ISTEXT(H8)=TRUE, H8, "--"))</f>
        <v>16000</v>
      </c>
      <c r="J8" s="66">
        <f>IF(G8="--","--", IF(VLOOKUP($B8,Commercial!$B$5:$R$975,2,FALSE)="Yes", G8/0.03, "NV"))</f>
        <v>46666.666666666672</v>
      </c>
      <c r="K8" s="300">
        <f>IF(ISNUMBER(J8), ROUND(J8,2-(1+INT(LOG10(J8)))), IF(ISTEXT(J8)=TRUE, J8, "--"))</f>
        <v>47000</v>
      </c>
      <c r="L8" s="70">
        <f>VLOOKUP($B8,Residential!$B$5:$R$975,13,FALSE)</f>
        <v>546.15384615384619</v>
      </c>
      <c r="M8" s="67">
        <f>IF(AND(ISNUMBER(L8), ISNUMBER(E8)), E8*L8, IF(I8="NV", "NV", IF(E8="--", "--", "NC")))</f>
        <v>256692.30769230772</v>
      </c>
      <c r="N8" s="301">
        <f>IF(ISNUMBER(M8),ROUND(M8,2-(1+INT(LOG10(M8)))), M8)</f>
        <v>260000</v>
      </c>
      <c r="O8" s="68">
        <f>VLOOKUP($B8,Commercial!$B$5:$R$975,13,FALSE)</f>
        <v>553.57142857142856</v>
      </c>
      <c r="P8" s="67">
        <f>IF(AND(ISNUMBER(O8), ISNUMBER(G8)), G8*O8, IF(K8="NV", "NV", IF(G8="--", "--", "NC")))</f>
        <v>775000</v>
      </c>
      <c r="Q8" s="302">
        <f>IF(ISNUMBER(P8),ROUND(P8,2-(1+INT(LOG10(P8)))), P8)</f>
        <v>780000</v>
      </c>
      <c r="R8" s="303">
        <f>IF(ISNUMBER(E8),1,0)</f>
        <v>1</v>
      </c>
    </row>
    <row r="9" spans="2:18" s="22" customFormat="1" ht="15" hidden="1">
      <c r="B9" s="31" t="s">
        <v>1950</v>
      </c>
      <c r="C9" s="31" t="s">
        <v>1950</v>
      </c>
      <c r="D9" s="32" t="s">
        <v>1951</v>
      </c>
      <c r="E9" s="42" t="s">
        <v>182</v>
      </c>
      <c r="F9" s="69" t="str">
        <f t="shared" ref="F9:F72" si="1">IF(E9="--", "--", 3*E9)</f>
        <v>--</v>
      </c>
      <c r="G9" s="43" t="str">
        <f t="shared" ref="G9:G72" si="2">IF(ISNUMBER(F9),ROUND(F9,2-(1+INT(LOG10(F9)))), F9)</f>
        <v>--</v>
      </c>
      <c r="H9" s="66" t="str">
        <f>IF(E9="--","--", IF(VLOOKUP($B9,Residential!$B$5:$R$975,2,FALSE)="Yes", E9/0.03, "NV"))</f>
        <v>--</v>
      </c>
      <c r="I9" s="64" t="str">
        <f t="shared" ref="I9:I72" si="3">IF(ISNUMBER(H9), ROUND(H9,2-(1+INT(LOG10(H9)))), IF(ISTEXT(H9)=TRUE, H9, "--"))</f>
        <v>--</v>
      </c>
      <c r="J9" s="66" t="str">
        <f>IF(G9="--","--", IF(VLOOKUP($B9,Commercial!$B$5:$R$975,2,FALSE)="Yes", G9/0.03, "NV"))</f>
        <v>--</v>
      </c>
      <c r="K9" s="64" t="str">
        <f t="shared" ref="K9:K72" si="4">IF(ISNUMBER(J9), ROUND(J9,2-(1+INT(LOG10(J9)))), IF(ISTEXT(J9)=TRUE, J9, "--"))</f>
        <v>--</v>
      </c>
      <c r="L9" s="70" t="e">
        <f>VLOOKUP($B9,Residential!$B$5:$R$975,13,FALSE)</f>
        <v>#N/A</v>
      </c>
      <c r="M9" s="67" t="str">
        <f t="shared" ref="M9:M72" si="5">IF(AND(ISNUMBER(L9), ISNUMBER(E9)), E9*L9, IF(I9="NV", "NV", IF(E9="--", "--", "NC")))</f>
        <v>--</v>
      </c>
      <c r="N9" s="53" t="str">
        <f t="shared" ref="N9:N72" si="6">IF(ISNUMBER(M9),ROUND(M9,2-(1+INT(LOG10(M9)))), M9)</f>
        <v>--</v>
      </c>
      <c r="O9" s="68" t="e">
        <f>VLOOKUP($B9,Commercial!$B$5:$R$975,13,FALSE)</f>
        <v>#N/A</v>
      </c>
      <c r="P9" s="67" t="str">
        <f t="shared" ref="P9:P72" si="7">IF(AND(ISNUMBER(O9), ISNUMBER(G9)), G9*O9, IF(K9="NV", "NV", IF(G9="--", "--", "NC")))</f>
        <v>--</v>
      </c>
      <c r="Q9" s="54" t="str">
        <f t="shared" ref="Q9:Q72" si="8">IF(ISNUMBER(P9),ROUND(P9,2-(1+INT(LOG10(P9)))), P9)</f>
        <v>--</v>
      </c>
      <c r="R9" s="71">
        <f t="shared" ref="R9:R72" si="9">IF(ISNUMBER(E9),1,0)</f>
        <v>0</v>
      </c>
    </row>
    <row r="10" spans="2:18" s="295" customFormat="1" ht="15">
      <c r="B10" s="31" t="s">
        <v>188</v>
      </c>
      <c r="C10" s="296" t="s">
        <v>188</v>
      </c>
      <c r="D10" s="297" t="s">
        <v>187</v>
      </c>
      <c r="E10" s="304">
        <v>62000</v>
      </c>
      <c r="F10" s="69">
        <f t="shared" si="1"/>
        <v>186000</v>
      </c>
      <c r="G10" s="299">
        <f t="shared" si="2"/>
        <v>190000</v>
      </c>
      <c r="H10" s="66">
        <f>IF(E10="--","--", IF(VLOOKUP($B10,Residential!$B$5:$R$975,2,FALSE)="Yes", E10/0.03, "NV"))</f>
        <v>2066666.6666666667</v>
      </c>
      <c r="I10" s="300">
        <f t="shared" si="3"/>
        <v>2100000</v>
      </c>
      <c r="J10" s="66">
        <f>IF(G10="--","--", IF(VLOOKUP($B10,Commercial!$B$5:$R$975,2,FALSE)="Yes", G10/0.03, "NV"))</f>
        <v>6333333.333333334</v>
      </c>
      <c r="K10" s="300">
        <f t="shared" si="4"/>
        <v>6300000</v>
      </c>
      <c r="L10" s="70" t="str">
        <f>VLOOKUP($B10,Residential!$B$5:$R$975,13,FALSE)</f>
        <v>NITI</v>
      </c>
      <c r="M10" s="67" t="str">
        <f t="shared" si="5"/>
        <v>NC</v>
      </c>
      <c r="N10" s="301" t="str">
        <f t="shared" si="6"/>
        <v>NC</v>
      </c>
      <c r="O10" s="68" t="str">
        <f>VLOOKUP($B10,Commercial!$B$5:$R$975,13,FALSE)</f>
        <v>NITI</v>
      </c>
      <c r="P10" s="67" t="str">
        <f t="shared" si="7"/>
        <v>NC</v>
      </c>
      <c r="Q10" s="302" t="str">
        <f t="shared" si="8"/>
        <v>NC</v>
      </c>
      <c r="R10" s="303">
        <f t="shared" si="9"/>
        <v>1</v>
      </c>
    </row>
    <row r="11" spans="2:18" s="22" customFormat="1" ht="15" hidden="1">
      <c r="B11" s="31" t="s">
        <v>193</v>
      </c>
      <c r="C11" s="31" t="s">
        <v>193</v>
      </c>
      <c r="D11" s="32" t="s">
        <v>192</v>
      </c>
      <c r="E11" s="42" t="s">
        <v>182</v>
      </c>
      <c r="F11" s="69" t="str">
        <f t="shared" si="1"/>
        <v>--</v>
      </c>
      <c r="G11" s="43" t="str">
        <f t="shared" si="2"/>
        <v>--</v>
      </c>
      <c r="H11" s="66" t="str">
        <f>IF(E11="--","--", IF(VLOOKUP($B11,Residential!$B$5:$R$975,2,FALSE)="Yes", E11/0.03, "NV"))</f>
        <v>--</v>
      </c>
      <c r="I11" s="64" t="str">
        <f t="shared" si="3"/>
        <v>--</v>
      </c>
      <c r="J11" s="66" t="str">
        <f>IF(G11="--","--", IF(VLOOKUP($B11,Commercial!$B$5:$R$975,2,FALSE)="Yes", G11/0.03, "NV"))</f>
        <v>--</v>
      </c>
      <c r="K11" s="64" t="str">
        <f t="shared" si="4"/>
        <v>--</v>
      </c>
      <c r="L11" s="70">
        <f>VLOOKUP($B11,Residential!$B$5:$R$975,13,FALSE)</f>
        <v>1222.2222222222222</v>
      </c>
      <c r="M11" s="67" t="str">
        <f t="shared" si="5"/>
        <v>--</v>
      </c>
      <c r="N11" s="53" t="str">
        <f t="shared" si="6"/>
        <v>--</v>
      </c>
      <c r="O11" s="68">
        <f>VLOOKUP($B11,Commercial!$B$5:$R$975,13,FALSE)</f>
        <v>1230.7692307692307</v>
      </c>
      <c r="P11" s="67" t="str">
        <f t="shared" si="7"/>
        <v>--</v>
      </c>
      <c r="Q11" s="54" t="str">
        <f t="shared" si="8"/>
        <v>--</v>
      </c>
      <c r="R11" s="71">
        <f t="shared" si="9"/>
        <v>0</v>
      </c>
    </row>
    <row r="12" spans="2:18" s="295" customFormat="1" ht="15">
      <c r="B12" s="31" t="s">
        <v>201</v>
      </c>
      <c r="C12" s="296" t="s">
        <v>201</v>
      </c>
      <c r="D12" s="297" t="s">
        <v>200</v>
      </c>
      <c r="E12" s="305">
        <v>6.9</v>
      </c>
      <c r="F12" s="69">
        <f t="shared" si="1"/>
        <v>20.700000000000003</v>
      </c>
      <c r="G12" s="299">
        <f t="shared" si="2"/>
        <v>21</v>
      </c>
      <c r="H12" s="66">
        <f>IF(E12="--","--", IF(VLOOKUP($B12,Residential!$B$5:$R$975,2,FALSE)="Yes", E12/0.03, "NV"))</f>
        <v>230.00000000000003</v>
      </c>
      <c r="I12" s="300">
        <f t="shared" si="3"/>
        <v>230</v>
      </c>
      <c r="J12" s="66">
        <f>IF(G12="--","--", IF(VLOOKUP($B12,Commercial!$B$5:$R$975,2,FALSE)="Yes", G12/0.03, "NV"))</f>
        <v>700</v>
      </c>
      <c r="K12" s="300">
        <f t="shared" si="4"/>
        <v>700</v>
      </c>
      <c r="L12" s="70">
        <f>VLOOKUP($B12,Residential!$B$5:$R$975,13,FALSE)</f>
        <v>328.57142857142856</v>
      </c>
      <c r="M12" s="67">
        <f t="shared" si="5"/>
        <v>2267.1428571428573</v>
      </c>
      <c r="N12" s="301">
        <f t="shared" si="6"/>
        <v>2300</v>
      </c>
      <c r="O12" s="68">
        <f>VLOOKUP($B12,Commercial!$B$5:$R$975,13,FALSE)</f>
        <v>329.54545454545456</v>
      </c>
      <c r="P12" s="67">
        <f t="shared" si="7"/>
        <v>6920.454545454546</v>
      </c>
      <c r="Q12" s="302">
        <f t="shared" si="8"/>
        <v>6900</v>
      </c>
      <c r="R12" s="303">
        <f t="shared" si="9"/>
        <v>1</v>
      </c>
    </row>
    <row r="13" spans="2:18" s="22" customFormat="1" ht="15" hidden="1">
      <c r="B13" s="31" t="s">
        <v>203</v>
      </c>
      <c r="C13" s="31" t="s">
        <v>203</v>
      </c>
      <c r="D13" s="32" t="s">
        <v>202</v>
      </c>
      <c r="E13" s="42" t="s">
        <v>182</v>
      </c>
      <c r="F13" s="69" t="str">
        <f t="shared" si="1"/>
        <v>--</v>
      </c>
      <c r="G13" s="43" t="str">
        <f t="shared" si="2"/>
        <v>--</v>
      </c>
      <c r="H13" s="66" t="str">
        <f>IF(E13="--","--", IF(VLOOKUP($B13,Residential!$B$5:$R$975,2,FALSE)="Yes", E13/0.03, "NV"))</f>
        <v>--</v>
      </c>
      <c r="I13" s="64" t="str">
        <f t="shared" si="3"/>
        <v>--</v>
      </c>
      <c r="J13" s="66" t="str">
        <f>IF(G13="--","--", IF(VLOOKUP($B13,Commercial!$B$5:$R$975,2,FALSE)="Yes", G13/0.03, "NV"))</f>
        <v>--</v>
      </c>
      <c r="K13" s="64" t="str">
        <f t="shared" si="4"/>
        <v>--</v>
      </c>
      <c r="L13" s="70" t="str">
        <f>VLOOKUP($B13,Residential!$B$5:$R$975,13,FALSE)</f>
        <v>NV</v>
      </c>
      <c r="M13" s="67" t="str">
        <f t="shared" si="5"/>
        <v>--</v>
      </c>
      <c r="N13" s="53" t="str">
        <f t="shared" si="6"/>
        <v>--</v>
      </c>
      <c r="O13" s="68" t="str">
        <f>VLOOKUP($B13,Commercial!$B$5:$R$975,13,FALSE)</f>
        <v>NV</v>
      </c>
      <c r="P13" s="67" t="str">
        <f t="shared" si="7"/>
        <v>--</v>
      </c>
      <c r="Q13" s="54" t="str">
        <f t="shared" si="8"/>
        <v>--</v>
      </c>
      <c r="R13" s="71">
        <f t="shared" si="9"/>
        <v>0</v>
      </c>
    </row>
    <row r="14" spans="2:18" s="295" customFormat="1" ht="15">
      <c r="B14" s="31" t="s">
        <v>206</v>
      </c>
      <c r="C14" s="296" t="s">
        <v>206</v>
      </c>
      <c r="D14" s="297" t="s">
        <v>1952</v>
      </c>
      <c r="E14" s="298">
        <v>6000</v>
      </c>
      <c r="F14" s="69">
        <f t="shared" si="1"/>
        <v>18000</v>
      </c>
      <c r="G14" s="299">
        <f t="shared" si="2"/>
        <v>18000</v>
      </c>
      <c r="H14" s="66">
        <f>IF(E14="--","--", IF(VLOOKUP($B14,Residential!$B$5:$R$975,2,FALSE)="Yes", E14/0.03, "NV"))</f>
        <v>200000</v>
      </c>
      <c r="I14" s="300">
        <f t="shared" si="3"/>
        <v>200000</v>
      </c>
      <c r="J14" s="66">
        <f>IF(G14="--","--", IF(VLOOKUP($B14,Commercial!$B$5:$R$975,2,FALSE)="Yes", G14/0.03, "NV"))</f>
        <v>600000</v>
      </c>
      <c r="K14" s="300">
        <f t="shared" si="4"/>
        <v>600000</v>
      </c>
      <c r="L14" s="70">
        <f>VLOOKUP($B14,Residential!$B$5:$R$975,13,FALSE)</f>
        <v>166666.66666666669</v>
      </c>
      <c r="M14" s="67">
        <f t="shared" si="5"/>
        <v>1000000000.0000001</v>
      </c>
      <c r="N14" s="301">
        <f t="shared" si="6"/>
        <v>1000000000</v>
      </c>
      <c r="O14" s="68">
        <f>VLOOKUP($B14,Commercial!$B$5:$R$975,13,FALSE)</f>
        <v>170454.54545454544</v>
      </c>
      <c r="P14" s="67">
        <f t="shared" si="7"/>
        <v>3068181818.181818</v>
      </c>
      <c r="Q14" s="302">
        <f t="shared" si="8"/>
        <v>3100000000</v>
      </c>
      <c r="R14" s="303">
        <f t="shared" si="9"/>
        <v>1</v>
      </c>
    </row>
    <row r="15" spans="2:18" s="295" customFormat="1" ht="15">
      <c r="B15" s="31" t="s">
        <v>209</v>
      </c>
      <c r="C15" s="296" t="s">
        <v>209</v>
      </c>
      <c r="D15" s="297" t="s">
        <v>208</v>
      </c>
      <c r="E15" s="298">
        <v>220</v>
      </c>
      <c r="F15" s="69">
        <f t="shared" si="1"/>
        <v>660</v>
      </c>
      <c r="G15" s="299">
        <f t="shared" si="2"/>
        <v>660</v>
      </c>
      <c r="H15" s="66">
        <f>IF(E15="--","--", IF(VLOOKUP($B15,Residential!$B$5:$R$975,2,FALSE)="Yes", E15/0.03, "NV"))</f>
        <v>7333.3333333333339</v>
      </c>
      <c r="I15" s="300">
        <f t="shared" si="3"/>
        <v>7300</v>
      </c>
      <c r="J15" s="66">
        <f>IF(G15="--","--", IF(VLOOKUP($B15,Commercial!$B$5:$R$975,2,FALSE)="Yes", G15/0.03, "NV"))</f>
        <v>22000</v>
      </c>
      <c r="K15" s="300">
        <f t="shared" si="4"/>
        <v>22000</v>
      </c>
      <c r="L15" s="70">
        <f>VLOOKUP($B15,Residential!$B$5:$R$975,13,FALSE)</f>
        <v>317.07317073170731</v>
      </c>
      <c r="M15" s="67">
        <f t="shared" si="5"/>
        <v>69756.097560975613</v>
      </c>
      <c r="N15" s="301">
        <f t="shared" si="6"/>
        <v>70000</v>
      </c>
      <c r="O15" s="68">
        <f>VLOOKUP($B15,Commercial!$B$5:$R$975,13,FALSE)</f>
        <v>322.22222222222223</v>
      </c>
      <c r="P15" s="67">
        <f t="shared" si="7"/>
        <v>212666.66666666666</v>
      </c>
      <c r="Q15" s="302">
        <f t="shared" si="8"/>
        <v>210000</v>
      </c>
      <c r="R15" s="303">
        <f t="shared" si="9"/>
        <v>1</v>
      </c>
    </row>
    <row r="16" spans="2:18" s="22" customFormat="1" ht="15" hidden="1">
      <c r="B16" s="31" t="s">
        <v>219</v>
      </c>
      <c r="C16" s="31" t="s">
        <v>219</v>
      </c>
      <c r="D16" s="32" t="s">
        <v>218</v>
      </c>
      <c r="E16" s="42" t="s">
        <v>182</v>
      </c>
      <c r="F16" s="69" t="str">
        <f t="shared" si="1"/>
        <v>--</v>
      </c>
      <c r="G16" s="43" t="str">
        <f t="shared" si="2"/>
        <v>--</v>
      </c>
      <c r="H16" s="66" t="str">
        <f>IF(E16="--","--", IF(VLOOKUP($B16,Residential!$B$5:$R$975,2,FALSE)="Yes", E16/0.03, "NV"))</f>
        <v>--</v>
      </c>
      <c r="I16" s="64" t="str">
        <f t="shared" si="3"/>
        <v>--</v>
      </c>
      <c r="J16" s="66" t="str">
        <f>IF(G16="--","--", IF(VLOOKUP($B16,Commercial!$B$5:$R$975,2,FALSE)="Yes", G16/0.03, "NV"))</f>
        <v>--</v>
      </c>
      <c r="K16" s="64" t="str">
        <f t="shared" si="4"/>
        <v>--</v>
      </c>
      <c r="L16" s="70">
        <f>VLOOKUP($B16,Residential!$B$5:$R$975,13,FALSE)</f>
        <v>14210.526315789473</v>
      </c>
      <c r="M16" s="67" t="str">
        <f t="shared" si="5"/>
        <v>--</v>
      </c>
      <c r="N16" s="53" t="str">
        <f t="shared" si="6"/>
        <v>--</v>
      </c>
      <c r="O16" s="68">
        <f>VLOOKUP($B16,Commercial!$B$5:$R$975,13,FALSE)</f>
        <v>14000</v>
      </c>
      <c r="P16" s="67" t="str">
        <f t="shared" si="7"/>
        <v>--</v>
      </c>
      <c r="Q16" s="54" t="str">
        <f t="shared" si="8"/>
        <v>--</v>
      </c>
      <c r="R16" s="71">
        <f t="shared" si="9"/>
        <v>0</v>
      </c>
    </row>
    <row r="17" spans="2:18" s="22" customFormat="1" ht="15" hidden="1">
      <c r="B17" s="31" t="s">
        <v>223</v>
      </c>
      <c r="C17" s="31" t="s">
        <v>223</v>
      </c>
      <c r="D17" s="32" t="s">
        <v>1953</v>
      </c>
      <c r="E17" s="42" t="s">
        <v>182</v>
      </c>
      <c r="F17" s="69" t="str">
        <f t="shared" si="1"/>
        <v>--</v>
      </c>
      <c r="G17" s="43" t="str">
        <f t="shared" si="2"/>
        <v>--</v>
      </c>
      <c r="H17" s="66" t="str">
        <f>IF(E17="--","--", IF(VLOOKUP($B17,Residential!$B$5:$R$975,2,FALSE)="Yes", E17/0.03, "NV"))</f>
        <v>--</v>
      </c>
      <c r="I17" s="64" t="str">
        <f t="shared" si="3"/>
        <v>--</v>
      </c>
      <c r="J17" s="66" t="str">
        <f>IF(G17="--","--", IF(VLOOKUP($B17,Commercial!$B$5:$R$975,2,FALSE)="Yes", G17/0.03, "NV"))</f>
        <v>--</v>
      </c>
      <c r="K17" s="64" t="str">
        <f t="shared" si="4"/>
        <v>--</v>
      </c>
      <c r="L17" s="70">
        <f>VLOOKUP($B17,Residential!$B$5:$R$975,13,FALSE)</f>
        <v>3.6170212765957448</v>
      </c>
      <c r="M17" s="67" t="str">
        <f t="shared" si="5"/>
        <v>--</v>
      </c>
      <c r="N17" s="53" t="str">
        <f t="shared" si="6"/>
        <v>--</v>
      </c>
      <c r="O17" s="68">
        <f>VLOOKUP($B17,Commercial!$B$5:$R$975,13,FALSE)</f>
        <v>3.75</v>
      </c>
      <c r="P17" s="67" t="str">
        <f t="shared" si="7"/>
        <v>--</v>
      </c>
      <c r="Q17" s="54" t="str">
        <f t="shared" si="8"/>
        <v>--</v>
      </c>
      <c r="R17" s="71">
        <f t="shared" si="9"/>
        <v>0</v>
      </c>
    </row>
    <row r="18" spans="2:18" s="22" customFormat="1" ht="15" hidden="1">
      <c r="B18" s="31" t="s">
        <v>225</v>
      </c>
      <c r="C18" s="31" t="s">
        <v>225</v>
      </c>
      <c r="D18" s="32" t="s">
        <v>1954</v>
      </c>
      <c r="E18" s="42" t="s">
        <v>182</v>
      </c>
      <c r="F18" s="69" t="str">
        <f t="shared" si="1"/>
        <v>--</v>
      </c>
      <c r="G18" s="43" t="str">
        <f t="shared" si="2"/>
        <v>--</v>
      </c>
      <c r="H18" s="66" t="str">
        <f>IF(E18="--","--", IF(VLOOKUP($B18,Residential!$B$5:$R$975,2,FALSE)="Yes", E18/0.03, "NV"))</f>
        <v>--</v>
      </c>
      <c r="I18" s="64" t="str">
        <f t="shared" si="3"/>
        <v>--</v>
      </c>
      <c r="J18" s="66" t="str">
        <f>IF(G18="--","--", IF(VLOOKUP($B18,Commercial!$B$5:$R$975,2,FALSE)="Yes", G18/0.03, "NV"))</f>
        <v>--</v>
      </c>
      <c r="K18" s="64" t="str">
        <f t="shared" si="4"/>
        <v>--</v>
      </c>
      <c r="L18" s="70" t="str">
        <f>VLOOKUP($B18,Residential!$B$5:$R$975,13,FALSE)</f>
        <v>NV</v>
      </c>
      <c r="M18" s="67" t="str">
        <f t="shared" si="5"/>
        <v>--</v>
      </c>
      <c r="N18" s="53" t="str">
        <f t="shared" si="6"/>
        <v>--</v>
      </c>
      <c r="O18" s="68" t="str">
        <f>VLOOKUP($B18,Commercial!$B$5:$R$975,13,FALSE)</f>
        <v>NV</v>
      </c>
      <c r="P18" s="67" t="str">
        <f t="shared" si="7"/>
        <v>--</v>
      </c>
      <c r="Q18" s="54" t="str">
        <f t="shared" si="8"/>
        <v>--</v>
      </c>
      <c r="R18" s="71">
        <f t="shared" si="9"/>
        <v>0</v>
      </c>
    </row>
    <row r="19" spans="2:18" s="295" customFormat="1" ht="15">
      <c r="B19" s="31" t="s">
        <v>246</v>
      </c>
      <c r="C19" s="296" t="s">
        <v>246</v>
      </c>
      <c r="D19" s="297" t="s">
        <v>245</v>
      </c>
      <c r="E19" s="298">
        <v>1200</v>
      </c>
      <c r="F19" s="69">
        <f t="shared" si="1"/>
        <v>3600</v>
      </c>
      <c r="G19" s="299">
        <f t="shared" si="2"/>
        <v>3600</v>
      </c>
      <c r="H19" s="66">
        <f>IF(E19="--","--", IF(VLOOKUP($B19,Residential!$B$5:$R$975,2,FALSE)="Yes", E19/0.03, "NV"))</f>
        <v>40000</v>
      </c>
      <c r="I19" s="300">
        <f t="shared" si="3"/>
        <v>40000</v>
      </c>
      <c r="J19" s="66">
        <f>IF(G19="--","--", IF(VLOOKUP($B19,Commercial!$B$5:$R$975,2,FALSE)="Yes", G19/0.03, "NV"))</f>
        <v>120000</v>
      </c>
      <c r="K19" s="300">
        <f t="shared" si="4"/>
        <v>120000</v>
      </c>
      <c r="L19" s="70">
        <f>VLOOKUP($B19,Residential!$B$5:$R$975,13,FALSE)</f>
        <v>2115.3846153846152</v>
      </c>
      <c r="M19" s="67">
        <f t="shared" si="5"/>
        <v>2538461.5384615385</v>
      </c>
      <c r="N19" s="301">
        <f t="shared" si="6"/>
        <v>2500000</v>
      </c>
      <c r="O19" s="68">
        <f>VLOOKUP($B19,Commercial!$B$5:$R$975,13,FALSE)</f>
        <v>2090.909090909091</v>
      </c>
      <c r="P19" s="67">
        <f t="shared" si="7"/>
        <v>7527272.7272727275</v>
      </c>
      <c r="Q19" s="302">
        <f t="shared" si="8"/>
        <v>7500000</v>
      </c>
      <c r="R19" s="303">
        <f t="shared" si="9"/>
        <v>1</v>
      </c>
    </row>
    <row r="20" spans="2:18" s="22" customFormat="1" ht="15" hidden="1">
      <c r="B20" s="31" t="s">
        <v>262</v>
      </c>
      <c r="C20" s="31" t="s">
        <v>262</v>
      </c>
      <c r="D20" s="32" t="s">
        <v>261</v>
      </c>
      <c r="E20" s="42" t="s">
        <v>182</v>
      </c>
      <c r="F20" s="69" t="str">
        <f t="shared" si="1"/>
        <v>--</v>
      </c>
      <c r="G20" s="43" t="str">
        <f t="shared" si="2"/>
        <v>--</v>
      </c>
      <c r="H20" s="66" t="str">
        <f>IF(E20="--","--", IF(VLOOKUP($B20,Residential!$B$5:$R$975,2,FALSE)="Yes", E20/0.03, "NV"))</f>
        <v>--</v>
      </c>
      <c r="I20" s="64" t="str">
        <f t="shared" si="3"/>
        <v>--</v>
      </c>
      <c r="J20" s="66" t="str">
        <f>IF(G20="--","--", IF(VLOOKUP($B20,Commercial!$B$5:$R$975,2,FALSE)="Yes", G20/0.03, "NV"))</f>
        <v>--</v>
      </c>
      <c r="K20" s="64" t="str">
        <f t="shared" si="4"/>
        <v>--</v>
      </c>
      <c r="L20" s="70" t="str">
        <f>VLOOKUP($B20,Residential!$B$5:$R$975,13,FALSE)</f>
        <v>NV</v>
      </c>
      <c r="M20" s="67" t="str">
        <f t="shared" si="5"/>
        <v>--</v>
      </c>
      <c r="N20" s="53" t="str">
        <f t="shared" si="6"/>
        <v>--</v>
      </c>
      <c r="O20" s="68" t="str">
        <f>VLOOKUP($B20,Commercial!$B$5:$R$975,13,FALSE)</f>
        <v>NV</v>
      </c>
      <c r="P20" s="67" t="str">
        <f t="shared" si="7"/>
        <v>--</v>
      </c>
      <c r="Q20" s="54" t="str">
        <f t="shared" si="8"/>
        <v>--</v>
      </c>
      <c r="R20" s="71">
        <f t="shared" si="9"/>
        <v>0</v>
      </c>
    </row>
    <row r="21" spans="2:18" s="295" customFormat="1" ht="15">
      <c r="B21" s="31" t="s">
        <v>268</v>
      </c>
      <c r="C21" s="296" t="s">
        <v>268</v>
      </c>
      <c r="D21" s="297" t="s">
        <v>1955</v>
      </c>
      <c r="E21" s="306">
        <v>1</v>
      </c>
      <c r="F21" s="75">
        <f t="shared" si="1"/>
        <v>3</v>
      </c>
      <c r="G21" s="307">
        <f t="shared" si="2"/>
        <v>3</v>
      </c>
      <c r="H21" s="66" t="str">
        <f>IF(E21="--","--", IF(VLOOKUP($B21,Residential!$B$5:$R$975,2,FALSE)="Yes", E21/0.03, "NV"))</f>
        <v>NV</v>
      </c>
      <c r="I21" s="300" t="str">
        <f t="shared" si="3"/>
        <v>NV</v>
      </c>
      <c r="J21" s="66" t="str">
        <f>IF(G21="--","--", IF(VLOOKUP($B21,Commercial!$B$5:$R$975,2,FALSE)="Yes", G21/0.03, "NV"))</f>
        <v>NV</v>
      </c>
      <c r="K21" s="300" t="str">
        <f t="shared" si="4"/>
        <v>NV</v>
      </c>
      <c r="L21" s="70" t="str">
        <f>VLOOKUP($B21,Residential!$B$5:$R$975,13,FALSE)</f>
        <v>NV</v>
      </c>
      <c r="M21" s="67" t="str">
        <f t="shared" si="5"/>
        <v>NV</v>
      </c>
      <c r="N21" s="301" t="str">
        <f t="shared" si="6"/>
        <v>NV</v>
      </c>
      <c r="O21" s="68" t="str">
        <f>VLOOKUP($B21,Commercial!$B$5:$R$975,13,FALSE)</f>
        <v>NV</v>
      </c>
      <c r="P21" s="67" t="str">
        <f t="shared" si="7"/>
        <v>NV</v>
      </c>
      <c r="Q21" s="302" t="str">
        <f t="shared" si="8"/>
        <v>NV</v>
      </c>
      <c r="R21" s="303">
        <f t="shared" si="9"/>
        <v>1</v>
      </c>
    </row>
    <row r="22" spans="2:18" s="22" customFormat="1" ht="15" hidden="1">
      <c r="B22" s="31" t="s">
        <v>1671</v>
      </c>
      <c r="C22" s="31" t="s">
        <v>1671</v>
      </c>
      <c r="D22" s="32" t="s">
        <v>1956</v>
      </c>
      <c r="E22" s="44" t="s">
        <v>182</v>
      </c>
      <c r="F22" s="75" t="str">
        <f t="shared" si="1"/>
        <v>--</v>
      </c>
      <c r="G22" s="45" t="str">
        <f t="shared" si="2"/>
        <v>--</v>
      </c>
      <c r="H22" s="66" t="str">
        <f>IF(E22="--","--", IF(VLOOKUP($B22,Residential!$B$5:$R$975,2,FALSE)="Yes", E22/0.03, "NV"))</f>
        <v>--</v>
      </c>
      <c r="I22" s="64" t="str">
        <f t="shared" si="3"/>
        <v>--</v>
      </c>
      <c r="J22" s="66" t="str">
        <f>IF(G22="--","--", IF(VLOOKUP($B22,Commercial!$B$5:$R$975,2,FALSE)="Yes", G22/0.03, "NV"))</f>
        <v>--</v>
      </c>
      <c r="K22" s="64" t="str">
        <f t="shared" si="4"/>
        <v>--</v>
      </c>
      <c r="L22" s="70" t="str">
        <f>VLOOKUP($B22,Residential!$B$5:$R$975,13,FALSE)</f>
        <v>NV</v>
      </c>
      <c r="M22" s="67" t="str">
        <f t="shared" si="5"/>
        <v>--</v>
      </c>
      <c r="N22" s="53" t="str">
        <f t="shared" si="6"/>
        <v>--</v>
      </c>
      <c r="O22" s="68" t="str">
        <f>VLOOKUP($B22,Commercial!$B$5:$R$975,13,FALSE)</f>
        <v>NV</v>
      </c>
      <c r="P22" s="67" t="str">
        <f t="shared" si="7"/>
        <v>--</v>
      </c>
      <c r="Q22" s="54" t="str">
        <f t="shared" si="8"/>
        <v>--</v>
      </c>
      <c r="R22" s="71">
        <f t="shared" si="9"/>
        <v>0</v>
      </c>
    </row>
    <row r="23" spans="2:18" s="295" customFormat="1" ht="15">
      <c r="B23" s="31" t="s">
        <v>295</v>
      </c>
      <c r="C23" s="296" t="s">
        <v>295</v>
      </c>
      <c r="D23" s="297" t="s">
        <v>1957</v>
      </c>
      <c r="E23" s="306">
        <v>0.2</v>
      </c>
      <c r="F23" s="75">
        <f t="shared" si="1"/>
        <v>0.60000000000000009</v>
      </c>
      <c r="G23" s="307">
        <f t="shared" si="2"/>
        <v>0.6</v>
      </c>
      <c r="H23" s="66" t="str">
        <f>IF(E23="--","--", IF(VLOOKUP($B23,Residential!$B$5:$R$975,2,FALSE)="Yes", E23/0.03, "NV"))</f>
        <v>NV</v>
      </c>
      <c r="I23" s="300" t="str">
        <f t="shared" si="3"/>
        <v>NV</v>
      </c>
      <c r="J23" s="66" t="str">
        <f>IF(G23="--","--", IF(VLOOKUP($B23,Commercial!$B$5:$R$975,2,FALSE)="Yes", G23/0.03, "NV"))</f>
        <v>NV</v>
      </c>
      <c r="K23" s="300" t="str">
        <f t="shared" si="4"/>
        <v>NV</v>
      </c>
      <c r="L23" s="70" t="str">
        <f>VLOOKUP($B23,Residential!$B$5:$R$975,13,FALSE)</f>
        <v>NV</v>
      </c>
      <c r="M23" s="67" t="str">
        <f t="shared" si="5"/>
        <v>NV</v>
      </c>
      <c r="N23" s="301" t="str">
        <f t="shared" si="6"/>
        <v>NV</v>
      </c>
      <c r="O23" s="68" t="str">
        <f>VLOOKUP($B23,Commercial!$B$5:$R$975,13,FALSE)</f>
        <v>NV</v>
      </c>
      <c r="P23" s="67" t="str">
        <f t="shared" si="7"/>
        <v>NV</v>
      </c>
      <c r="Q23" s="302" t="str">
        <f t="shared" si="8"/>
        <v>NV</v>
      </c>
      <c r="R23" s="303">
        <f t="shared" si="9"/>
        <v>1</v>
      </c>
    </row>
    <row r="24" spans="2:18" s="295" customFormat="1" ht="15">
      <c r="B24" s="31" t="s">
        <v>297</v>
      </c>
      <c r="C24" s="296" t="s">
        <v>297</v>
      </c>
      <c r="D24" s="297" t="s">
        <v>296</v>
      </c>
      <c r="E24" s="306">
        <v>0.2</v>
      </c>
      <c r="F24" s="75">
        <f t="shared" si="1"/>
        <v>0.60000000000000009</v>
      </c>
      <c r="G24" s="307">
        <f t="shared" si="2"/>
        <v>0.6</v>
      </c>
      <c r="H24" s="66" t="str">
        <f>IF(E24="--","--", IF(VLOOKUP($B24,Residential!$B$5:$R$975,2,FALSE)="Yes", E24/0.03, "NV"))</f>
        <v>NV</v>
      </c>
      <c r="I24" s="300" t="str">
        <f t="shared" si="3"/>
        <v>NV</v>
      </c>
      <c r="J24" s="66" t="str">
        <f>IF(G24="--","--", IF(VLOOKUP($B24,Commercial!$B$5:$R$975,2,FALSE)="Yes", G24/0.03, "NV"))</f>
        <v>NV</v>
      </c>
      <c r="K24" s="300" t="str">
        <f t="shared" si="4"/>
        <v>NV</v>
      </c>
      <c r="L24" s="70" t="str">
        <f>VLOOKUP($B24,Residential!$B$5:$R$975,13,FALSE)</f>
        <v>NV</v>
      </c>
      <c r="M24" s="67" t="str">
        <f t="shared" si="5"/>
        <v>NV</v>
      </c>
      <c r="N24" s="301" t="str">
        <f t="shared" si="6"/>
        <v>NV</v>
      </c>
      <c r="O24" s="68" t="str">
        <f>VLOOKUP($B24,Commercial!$B$5:$R$975,13,FALSE)</f>
        <v>NV</v>
      </c>
      <c r="P24" s="67" t="str">
        <f t="shared" si="7"/>
        <v>NV</v>
      </c>
      <c r="Q24" s="302" t="str">
        <f t="shared" si="8"/>
        <v>NV</v>
      </c>
      <c r="R24" s="303">
        <f t="shared" si="9"/>
        <v>1</v>
      </c>
    </row>
    <row r="25" spans="2:18" s="22" customFormat="1" ht="15" hidden="1">
      <c r="B25" s="31" t="s">
        <v>1958</v>
      </c>
      <c r="C25" s="31" t="s">
        <v>1958</v>
      </c>
      <c r="D25" s="32" t="s">
        <v>1959</v>
      </c>
      <c r="E25" s="42" t="s">
        <v>182</v>
      </c>
      <c r="F25" s="69" t="str">
        <f t="shared" si="1"/>
        <v>--</v>
      </c>
      <c r="G25" s="43" t="str">
        <f t="shared" si="2"/>
        <v>--</v>
      </c>
      <c r="H25" s="66" t="str">
        <f>IF(E25="--","--", IF(VLOOKUP($B25,Residential!$B$5:$R$975,2,FALSE)="Yes", E25/0.03, "NV"))</f>
        <v>--</v>
      </c>
      <c r="I25" s="64" t="str">
        <f t="shared" si="3"/>
        <v>--</v>
      </c>
      <c r="J25" s="66" t="str">
        <f>IF(G25="--","--", IF(VLOOKUP($B25,Commercial!$B$5:$R$975,2,FALSE)="Yes", G25/0.03, "NV"))</f>
        <v>--</v>
      </c>
      <c r="K25" s="64" t="str">
        <f t="shared" si="4"/>
        <v>--</v>
      </c>
      <c r="L25" s="70" t="e">
        <f>VLOOKUP($B25,Residential!$B$5:$R$975,13,FALSE)</f>
        <v>#N/A</v>
      </c>
      <c r="M25" s="67" t="str">
        <f t="shared" si="5"/>
        <v>--</v>
      </c>
      <c r="N25" s="53" t="str">
        <f t="shared" si="6"/>
        <v>--</v>
      </c>
      <c r="O25" s="68" t="e">
        <f>VLOOKUP($B25,Commercial!$B$5:$R$975,13,FALSE)</f>
        <v>#N/A</v>
      </c>
      <c r="P25" s="67" t="str">
        <f t="shared" si="7"/>
        <v>--</v>
      </c>
      <c r="Q25" s="54" t="str">
        <f t="shared" si="8"/>
        <v>--</v>
      </c>
      <c r="R25" s="71">
        <f t="shared" si="9"/>
        <v>0</v>
      </c>
    </row>
    <row r="26" spans="2:18" s="22" customFormat="1" ht="15" hidden="1">
      <c r="B26" s="31" t="s">
        <v>309</v>
      </c>
      <c r="C26" s="31" t="s">
        <v>309</v>
      </c>
      <c r="D26" s="32" t="s">
        <v>308</v>
      </c>
      <c r="E26" s="42" t="s">
        <v>182</v>
      </c>
      <c r="F26" s="69" t="str">
        <f t="shared" si="1"/>
        <v>--</v>
      </c>
      <c r="G26" s="43" t="str">
        <f t="shared" si="2"/>
        <v>--</v>
      </c>
      <c r="H26" s="66" t="str">
        <f>IF(E26="--","--", IF(VLOOKUP($B26,Residential!$B$5:$R$975,2,FALSE)="Yes", E26/0.03, "NV"))</f>
        <v>--</v>
      </c>
      <c r="I26" s="64" t="str">
        <f t="shared" si="3"/>
        <v>--</v>
      </c>
      <c r="J26" s="66" t="str">
        <f>IF(G26="--","--", IF(VLOOKUP($B26,Commercial!$B$5:$R$975,2,FALSE)="Yes", G26/0.03, "NV"))</f>
        <v>--</v>
      </c>
      <c r="K26" s="64" t="str">
        <f t="shared" si="4"/>
        <v>--</v>
      </c>
      <c r="L26" s="70">
        <f>VLOOKUP($B26,Residential!$B$5:$R$975,13,FALSE)</f>
        <v>5494.5054945054944</v>
      </c>
      <c r="M26" s="67" t="str">
        <f t="shared" si="5"/>
        <v>--</v>
      </c>
      <c r="N26" s="53" t="str">
        <f t="shared" si="6"/>
        <v>--</v>
      </c>
      <c r="O26" s="68">
        <f>VLOOKUP($B26,Commercial!$B$5:$R$975,13,FALSE)</f>
        <v>5500</v>
      </c>
      <c r="P26" s="67" t="str">
        <f t="shared" si="7"/>
        <v>--</v>
      </c>
      <c r="Q26" s="54" t="str">
        <f t="shared" si="8"/>
        <v>--</v>
      </c>
      <c r="R26" s="71">
        <f t="shared" si="9"/>
        <v>0</v>
      </c>
    </row>
    <row r="27" spans="2:18" s="295" customFormat="1" ht="15">
      <c r="B27" s="31" t="s">
        <v>328</v>
      </c>
      <c r="C27" s="296" t="s">
        <v>328</v>
      </c>
      <c r="D27" s="297" t="s">
        <v>96</v>
      </c>
      <c r="E27" s="298">
        <v>29</v>
      </c>
      <c r="F27" s="69">
        <f t="shared" si="1"/>
        <v>87</v>
      </c>
      <c r="G27" s="299">
        <f t="shared" si="2"/>
        <v>87</v>
      </c>
      <c r="H27" s="66">
        <f>IF(E27="--","--", IF(VLOOKUP($B27,Residential!$B$5:$R$975,2,FALSE)="Yes", E27/0.03, "NV"))</f>
        <v>966.66666666666674</v>
      </c>
      <c r="I27" s="300">
        <f t="shared" si="3"/>
        <v>970</v>
      </c>
      <c r="J27" s="66">
        <f>IF(G27="--","--", IF(VLOOKUP($B27,Commercial!$B$5:$R$975,2,FALSE)="Yes", G27/0.03, "NV"))</f>
        <v>2900</v>
      </c>
      <c r="K27" s="300">
        <f t="shared" si="4"/>
        <v>2900</v>
      </c>
      <c r="L27" s="70">
        <f>VLOOKUP($B27,Residential!$B$5:$R$975,13,FALSE)</f>
        <v>7.7777777777777777</v>
      </c>
      <c r="M27" s="67">
        <f t="shared" si="5"/>
        <v>225.55555555555554</v>
      </c>
      <c r="N27" s="301">
        <f t="shared" si="6"/>
        <v>230</v>
      </c>
      <c r="O27" s="68">
        <f>VLOOKUP($B27,Commercial!$B$5:$R$975,13,FALSE)</f>
        <v>7.5</v>
      </c>
      <c r="P27" s="67">
        <f t="shared" si="7"/>
        <v>652.5</v>
      </c>
      <c r="Q27" s="302">
        <f t="shared" si="8"/>
        <v>650</v>
      </c>
      <c r="R27" s="303">
        <f t="shared" si="9"/>
        <v>1</v>
      </c>
    </row>
    <row r="28" spans="2:18" s="22" customFormat="1" ht="15" hidden="1">
      <c r="B28" s="31" t="s">
        <v>335</v>
      </c>
      <c r="C28" s="31" t="s">
        <v>335</v>
      </c>
      <c r="D28" s="32" t="s">
        <v>1960</v>
      </c>
      <c r="E28" s="42" t="s">
        <v>182</v>
      </c>
      <c r="F28" s="69" t="str">
        <f t="shared" si="1"/>
        <v>--</v>
      </c>
      <c r="G28" s="43" t="str">
        <f t="shared" si="2"/>
        <v>--</v>
      </c>
      <c r="H28" s="66" t="str">
        <f>IF(E28="--","--", IF(VLOOKUP($B28,Residential!$B$5:$R$975,2,FALSE)="Yes", E28/0.03, "NV"))</f>
        <v>--</v>
      </c>
      <c r="I28" s="64" t="str">
        <f t="shared" si="3"/>
        <v>--</v>
      </c>
      <c r="J28" s="66" t="str">
        <f>IF(G28="--","--", IF(VLOOKUP($B28,Commercial!$B$5:$R$975,2,FALSE)="Yes", G28/0.03, "NV"))</f>
        <v>--</v>
      </c>
      <c r="K28" s="64" t="str">
        <f t="shared" si="4"/>
        <v>--</v>
      </c>
      <c r="L28" s="70" t="str">
        <f>VLOOKUP($B28,Residential!$B$5:$R$975,13,FALSE)</f>
        <v>NV</v>
      </c>
      <c r="M28" s="67" t="str">
        <f t="shared" si="5"/>
        <v>--</v>
      </c>
      <c r="N28" s="53" t="str">
        <f t="shared" si="6"/>
        <v>--</v>
      </c>
      <c r="O28" s="68" t="str">
        <f>VLOOKUP($B28,Commercial!$B$5:$R$975,13,FALSE)</f>
        <v>NV</v>
      </c>
      <c r="P28" s="67" t="str">
        <f t="shared" si="7"/>
        <v>--</v>
      </c>
      <c r="Q28" s="54" t="str">
        <f t="shared" si="8"/>
        <v>--</v>
      </c>
      <c r="R28" s="71">
        <f t="shared" si="9"/>
        <v>0</v>
      </c>
    </row>
    <row r="29" spans="2:18" s="295" customFormat="1" ht="15">
      <c r="B29" s="31" t="s">
        <v>353</v>
      </c>
      <c r="C29" s="296" t="s">
        <v>353</v>
      </c>
      <c r="D29" s="297" t="s">
        <v>1961</v>
      </c>
      <c r="E29" s="298">
        <v>240</v>
      </c>
      <c r="F29" s="69">
        <f t="shared" si="1"/>
        <v>720</v>
      </c>
      <c r="G29" s="299">
        <f t="shared" si="2"/>
        <v>720</v>
      </c>
      <c r="H29" s="66">
        <f>IF(E29="--","--", IF(VLOOKUP($B29,Residential!$B$5:$R$975,2,FALSE)="Yes", E29/0.03, "NV"))</f>
        <v>8000</v>
      </c>
      <c r="I29" s="300">
        <f t="shared" si="3"/>
        <v>8000</v>
      </c>
      <c r="J29" s="66">
        <f>IF(G29="--","--", IF(VLOOKUP($B29,Commercial!$B$5:$R$975,2,FALSE)="Yes", G29/0.03, "NV"))</f>
        <v>24000</v>
      </c>
      <c r="K29" s="300">
        <f t="shared" si="4"/>
        <v>24000</v>
      </c>
      <c r="L29" s="70">
        <f>VLOOKUP($B29,Residential!$B$5:$R$975,13,FALSE)</f>
        <v>126.31578947368421</v>
      </c>
      <c r="M29" s="67">
        <f t="shared" si="5"/>
        <v>30315.78947368421</v>
      </c>
      <c r="N29" s="301">
        <f t="shared" si="6"/>
        <v>30000</v>
      </c>
      <c r="O29" s="68">
        <f>VLOOKUP($B29,Commercial!$B$5:$R$975,13,FALSE)</f>
        <v>124</v>
      </c>
      <c r="P29" s="67">
        <f t="shared" si="7"/>
        <v>89280</v>
      </c>
      <c r="Q29" s="302">
        <f t="shared" si="8"/>
        <v>89000</v>
      </c>
      <c r="R29" s="303">
        <f t="shared" si="9"/>
        <v>1</v>
      </c>
    </row>
    <row r="30" spans="2:18" s="295" customFormat="1" ht="15">
      <c r="B30" s="31" t="s">
        <v>355</v>
      </c>
      <c r="C30" s="296" t="s">
        <v>355</v>
      </c>
      <c r="D30" s="297" t="s">
        <v>354</v>
      </c>
      <c r="E30" s="306">
        <v>0.02</v>
      </c>
      <c r="F30" s="75">
        <f t="shared" si="1"/>
        <v>0.06</v>
      </c>
      <c r="G30" s="307">
        <f t="shared" si="2"/>
        <v>0.06</v>
      </c>
      <c r="H30" s="66" t="str">
        <f>IF(E30="--","--", IF(VLOOKUP($B30,Residential!$B$5:$R$975,2,FALSE)="Yes", E30/0.03, "NV"))</f>
        <v>NV</v>
      </c>
      <c r="I30" s="300" t="str">
        <f t="shared" si="3"/>
        <v>NV</v>
      </c>
      <c r="J30" s="66" t="str">
        <f>IF(G30="--","--", IF(VLOOKUP($B30,Commercial!$B$5:$R$975,2,FALSE)="Yes", G30/0.03, "NV"))</f>
        <v>NV</v>
      </c>
      <c r="K30" s="300" t="str">
        <f t="shared" si="4"/>
        <v>NV</v>
      </c>
      <c r="L30" s="70" t="str">
        <f>VLOOKUP($B30,Residential!$B$5:$R$975,13,FALSE)</f>
        <v>NV</v>
      </c>
      <c r="M30" s="67" t="str">
        <f t="shared" si="5"/>
        <v>NV</v>
      </c>
      <c r="N30" s="301" t="str">
        <f t="shared" si="6"/>
        <v>NV</v>
      </c>
      <c r="O30" s="68" t="str">
        <f>VLOOKUP($B30,Commercial!$B$5:$R$975,13,FALSE)</f>
        <v>NV</v>
      </c>
      <c r="P30" s="67" t="str">
        <f t="shared" si="7"/>
        <v>NV</v>
      </c>
      <c r="Q30" s="302" t="str">
        <f t="shared" si="8"/>
        <v>NV</v>
      </c>
      <c r="R30" s="303">
        <f t="shared" si="9"/>
        <v>1</v>
      </c>
    </row>
    <row r="31" spans="2:18" s="295" customFormat="1" ht="15">
      <c r="B31" s="31" t="s">
        <v>367</v>
      </c>
      <c r="C31" s="296" t="s">
        <v>367</v>
      </c>
      <c r="D31" s="297" t="s">
        <v>1962</v>
      </c>
      <c r="E31" s="298">
        <v>120</v>
      </c>
      <c r="F31" s="69">
        <f t="shared" si="1"/>
        <v>360</v>
      </c>
      <c r="G31" s="299">
        <f t="shared" si="2"/>
        <v>360</v>
      </c>
      <c r="H31" s="66">
        <f>IF(E31="--","--", IF(VLOOKUP($B31,Residential!$B$5:$R$975,2,FALSE)="Yes", E31/0.03, "NV"))</f>
        <v>4000</v>
      </c>
      <c r="I31" s="300">
        <f t="shared" si="3"/>
        <v>4000</v>
      </c>
      <c r="J31" s="66">
        <f>IF(G31="--","--", IF(VLOOKUP($B31,Commercial!$B$5:$R$975,2,FALSE)="Yes", G31/0.03, "NV"))</f>
        <v>12000</v>
      </c>
      <c r="K31" s="300">
        <f t="shared" si="4"/>
        <v>12000</v>
      </c>
      <c r="L31" s="70">
        <f>VLOOKUP($B31,Residential!$B$5:$R$975,13,FALSE)</f>
        <v>3764.705882352941</v>
      </c>
      <c r="M31" s="67">
        <f t="shared" si="5"/>
        <v>451764.70588235289</v>
      </c>
      <c r="N31" s="301">
        <f t="shared" si="6"/>
        <v>450000</v>
      </c>
      <c r="O31" s="68">
        <f>VLOOKUP($B31,Commercial!$B$5:$R$975,13,FALSE)</f>
        <v>3783.7837837837837</v>
      </c>
      <c r="P31" s="67">
        <f t="shared" si="7"/>
        <v>1362162.1621621621</v>
      </c>
      <c r="Q31" s="302">
        <f t="shared" si="8"/>
        <v>1400000</v>
      </c>
      <c r="R31" s="303">
        <f t="shared" si="9"/>
        <v>1</v>
      </c>
    </row>
    <row r="32" spans="2:18" s="295" customFormat="1" ht="15">
      <c r="B32" s="31" t="s">
        <v>371</v>
      </c>
      <c r="C32" s="296" t="s">
        <v>371</v>
      </c>
      <c r="D32" s="297" t="s">
        <v>1963</v>
      </c>
      <c r="E32" s="305">
        <v>1.4</v>
      </c>
      <c r="F32" s="75">
        <f t="shared" si="1"/>
        <v>4.1999999999999993</v>
      </c>
      <c r="G32" s="307">
        <f t="shared" si="2"/>
        <v>4.2</v>
      </c>
      <c r="H32" s="66">
        <f>IF(E32="--","--", IF(VLOOKUP($B32,Residential!$B$5:$R$975,2,FALSE)="Yes", E32/0.03, "NV"))</f>
        <v>46.666666666666664</v>
      </c>
      <c r="I32" s="300">
        <f t="shared" si="3"/>
        <v>47</v>
      </c>
      <c r="J32" s="66">
        <f>IF(G32="--","--", IF(VLOOKUP($B32,Commercial!$B$5:$R$975,2,FALSE)="Yes", G32/0.03, "NV"))</f>
        <v>140</v>
      </c>
      <c r="K32" s="300">
        <f t="shared" si="4"/>
        <v>140</v>
      </c>
      <c r="L32" s="70">
        <f>VLOOKUP($B32,Residential!$B$5:$R$975,13,FALSE)</f>
        <v>11.111111111111111</v>
      </c>
      <c r="M32" s="67">
        <f t="shared" si="5"/>
        <v>15.555555555555554</v>
      </c>
      <c r="N32" s="301">
        <f t="shared" si="6"/>
        <v>16</v>
      </c>
      <c r="O32" s="68">
        <f>VLOOKUP($B32,Commercial!$B$5:$R$975,13,FALSE)</f>
        <v>11</v>
      </c>
      <c r="P32" s="67">
        <f t="shared" si="7"/>
        <v>46.2</v>
      </c>
      <c r="Q32" s="302">
        <f t="shared" si="8"/>
        <v>46</v>
      </c>
      <c r="R32" s="303">
        <f t="shared" si="9"/>
        <v>1</v>
      </c>
    </row>
    <row r="33" spans="2:18" s="22" customFormat="1" ht="15" hidden="1">
      <c r="B33" s="31" t="s">
        <v>369</v>
      </c>
      <c r="C33" s="31" t="s">
        <v>369</v>
      </c>
      <c r="D33" s="32" t="s">
        <v>1964</v>
      </c>
      <c r="E33" s="42" t="s">
        <v>182</v>
      </c>
      <c r="F33" s="69" t="str">
        <f t="shared" si="1"/>
        <v>--</v>
      </c>
      <c r="G33" s="43" t="str">
        <f t="shared" si="2"/>
        <v>--</v>
      </c>
      <c r="H33" s="66" t="str">
        <f>IF(E33="--","--", IF(VLOOKUP($B33,Residential!$B$5:$R$975,2,FALSE)="Yes", E33/0.03, "NV"))</f>
        <v>--</v>
      </c>
      <c r="I33" s="64" t="str">
        <f t="shared" si="3"/>
        <v>--</v>
      </c>
      <c r="J33" s="66" t="str">
        <f>IF(G33="--","--", IF(VLOOKUP($B33,Commercial!$B$5:$R$975,2,FALSE)="Yes", G33/0.03, "NV"))</f>
        <v>--</v>
      </c>
      <c r="K33" s="64" t="str">
        <f t="shared" si="4"/>
        <v>--</v>
      </c>
      <c r="L33" s="70" t="str">
        <f>VLOOKUP($B33,Residential!$B$5:$R$975,13,FALSE)</f>
        <v>NV</v>
      </c>
      <c r="M33" s="67" t="str">
        <f t="shared" si="5"/>
        <v>--</v>
      </c>
      <c r="N33" s="53" t="str">
        <f t="shared" si="6"/>
        <v>--</v>
      </c>
      <c r="O33" s="68" t="str">
        <f>VLOOKUP($B33,Commercial!$B$5:$R$975,13,FALSE)</f>
        <v>NV</v>
      </c>
      <c r="P33" s="67" t="str">
        <f t="shared" si="7"/>
        <v>--</v>
      </c>
      <c r="Q33" s="54" t="str">
        <f t="shared" si="8"/>
        <v>--</v>
      </c>
      <c r="R33" s="71">
        <f t="shared" si="9"/>
        <v>0</v>
      </c>
    </row>
    <row r="34" spans="2:18" s="22" customFormat="1" ht="15" hidden="1">
      <c r="B34" s="31" t="s">
        <v>400</v>
      </c>
      <c r="C34" s="31" t="s">
        <v>400</v>
      </c>
      <c r="D34" s="32" t="s">
        <v>399</v>
      </c>
      <c r="E34" s="42" t="s">
        <v>182</v>
      </c>
      <c r="F34" s="69" t="str">
        <f t="shared" si="1"/>
        <v>--</v>
      </c>
      <c r="G34" s="43" t="str">
        <f t="shared" si="2"/>
        <v>--</v>
      </c>
      <c r="H34" s="66" t="str">
        <f>IF(E34="--","--", IF(VLOOKUP($B34,Residential!$B$5:$R$975,2,FALSE)="Yes", E34/0.03, "NV"))</f>
        <v>--</v>
      </c>
      <c r="I34" s="64" t="str">
        <f t="shared" si="3"/>
        <v>--</v>
      </c>
      <c r="J34" s="66" t="str">
        <f>IF(G34="--","--", IF(VLOOKUP($B34,Commercial!$B$5:$R$975,2,FALSE)="Yes", G34/0.03, "NV"))</f>
        <v>--</v>
      </c>
      <c r="K34" s="64" t="str">
        <f t="shared" si="4"/>
        <v>--</v>
      </c>
      <c r="L34" s="70">
        <f>VLOOKUP($B34,Residential!$B$5:$R$975,13,FALSE)</f>
        <v>96.153846153846146</v>
      </c>
      <c r="M34" s="67" t="str">
        <f t="shared" si="5"/>
        <v>--</v>
      </c>
      <c r="N34" s="53" t="str">
        <f t="shared" si="6"/>
        <v>--</v>
      </c>
      <c r="O34" s="68">
        <f>VLOOKUP($B34,Commercial!$B$5:$R$975,13,FALSE)</f>
        <v>100</v>
      </c>
      <c r="P34" s="67" t="str">
        <f t="shared" si="7"/>
        <v>--</v>
      </c>
      <c r="Q34" s="54" t="str">
        <f t="shared" si="8"/>
        <v>--</v>
      </c>
      <c r="R34" s="71">
        <f t="shared" si="9"/>
        <v>0</v>
      </c>
    </row>
    <row r="35" spans="2:18" s="295" customFormat="1" ht="15">
      <c r="B35" s="31" t="s">
        <v>403</v>
      </c>
      <c r="C35" s="296" t="s">
        <v>403</v>
      </c>
      <c r="D35" s="297" t="s">
        <v>1965</v>
      </c>
      <c r="E35" s="298">
        <v>3900</v>
      </c>
      <c r="F35" s="69">
        <f t="shared" si="1"/>
        <v>11700</v>
      </c>
      <c r="G35" s="299">
        <f t="shared" si="2"/>
        <v>12000</v>
      </c>
      <c r="H35" s="66">
        <f>IF(E35="--","--", IF(VLOOKUP($B35,Residential!$B$5:$R$975,2,FALSE)="Yes", E35/0.03, "NV"))</f>
        <v>130000</v>
      </c>
      <c r="I35" s="300">
        <f t="shared" si="3"/>
        <v>130000</v>
      </c>
      <c r="J35" s="66">
        <f>IF(G35="--","--", IF(VLOOKUP($B35,Commercial!$B$5:$R$975,2,FALSE)="Yes", G35/0.03, "NV"))</f>
        <v>400000</v>
      </c>
      <c r="K35" s="300">
        <f t="shared" si="4"/>
        <v>400000</v>
      </c>
      <c r="L35" s="70">
        <f>VLOOKUP($B35,Residential!$B$5:$R$975,13,FALSE)</f>
        <v>4.8076923076923075</v>
      </c>
      <c r="M35" s="67">
        <f t="shared" si="5"/>
        <v>18750</v>
      </c>
      <c r="N35" s="301">
        <f t="shared" si="6"/>
        <v>19000</v>
      </c>
      <c r="O35" s="68">
        <f>VLOOKUP($B35,Commercial!$B$5:$R$975,13,FALSE)</f>
        <v>5</v>
      </c>
      <c r="P35" s="67">
        <f t="shared" si="7"/>
        <v>60000</v>
      </c>
      <c r="Q35" s="302">
        <f t="shared" si="8"/>
        <v>60000</v>
      </c>
      <c r="R35" s="303">
        <f t="shared" si="9"/>
        <v>1</v>
      </c>
    </row>
    <row r="36" spans="2:18" s="295" customFormat="1" ht="15">
      <c r="B36" s="31" t="s">
        <v>407</v>
      </c>
      <c r="C36" s="296" t="s">
        <v>407</v>
      </c>
      <c r="D36" s="297" t="s">
        <v>1966</v>
      </c>
      <c r="E36" s="298">
        <v>1700</v>
      </c>
      <c r="F36" s="69">
        <f t="shared" si="1"/>
        <v>5100</v>
      </c>
      <c r="G36" s="299">
        <f t="shared" si="2"/>
        <v>5100</v>
      </c>
      <c r="H36" s="66">
        <f>IF(E36="--","--", IF(VLOOKUP($B36,Residential!$B$5:$R$975,2,FALSE)="Yes", E36/0.03, "NV"))</f>
        <v>56666.666666666672</v>
      </c>
      <c r="I36" s="300">
        <f t="shared" si="3"/>
        <v>57000</v>
      </c>
      <c r="J36" s="66">
        <f>IF(G36="--","--", IF(VLOOKUP($B36,Commercial!$B$5:$R$975,2,FALSE)="Yes", G36/0.03, "NV"))</f>
        <v>170000</v>
      </c>
      <c r="K36" s="300">
        <f t="shared" si="4"/>
        <v>170000</v>
      </c>
      <c r="L36" s="70">
        <f>VLOOKUP($B36,Residential!$B$5:$R$975,13,FALSE)</f>
        <v>5.6578947368421053</v>
      </c>
      <c r="M36" s="67">
        <f t="shared" si="5"/>
        <v>9618.4210526315783</v>
      </c>
      <c r="N36" s="301">
        <f t="shared" si="6"/>
        <v>9600</v>
      </c>
      <c r="O36" s="68">
        <f>VLOOKUP($B36,Commercial!$B$5:$R$975,13,FALSE)</f>
        <v>5.7575757575757578</v>
      </c>
      <c r="P36" s="67">
        <f t="shared" si="7"/>
        <v>29363.636363636364</v>
      </c>
      <c r="Q36" s="302">
        <f t="shared" si="8"/>
        <v>29000</v>
      </c>
      <c r="R36" s="303">
        <f t="shared" si="9"/>
        <v>1</v>
      </c>
    </row>
    <row r="37" spans="2:18" s="295" customFormat="1" ht="15">
      <c r="B37" s="31" t="s">
        <v>413</v>
      </c>
      <c r="C37" s="296" t="s">
        <v>413</v>
      </c>
      <c r="D37" s="297" t="s">
        <v>1967</v>
      </c>
      <c r="E37" s="298">
        <v>660</v>
      </c>
      <c r="F37" s="69">
        <f t="shared" si="1"/>
        <v>1980</v>
      </c>
      <c r="G37" s="299">
        <f t="shared" si="2"/>
        <v>2000</v>
      </c>
      <c r="H37" s="66">
        <f>IF(E37="--","--", IF(VLOOKUP($B37,Residential!$B$5:$R$975,2,FALSE)="Yes", E37/0.03, "NV"))</f>
        <v>22000</v>
      </c>
      <c r="I37" s="300">
        <f t="shared" si="3"/>
        <v>22000</v>
      </c>
      <c r="J37" s="66">
        <f>IF(G37="--","--", IF(VLOOKUP($B37,Commercial!$B$5:$R$975,2,FALSE)="Yes", G37/0.03, "NV"))</f>
        <v>66666.666666666672</v>
      </c>
      <c r="K37" s="300">
        <f t="shared" si="4"/>
        <v>67000</v>
      </c>
      <c r="L37" s="70">
        <f>VLOOKUP($B37,Residential!$B$5:$R$975,13,FALSE)</f>
        <v>0.46808510638297868</v>
      </c>
      <c r="M37" s="67">
        <f t="shared" si="5"/>
        <v>308.93617021276594</v>
      </c>
      <c r="N37" s="301">
        <f t="shared" si="6"/>
        <v>310</v>
      </c>
      <c r="O37" s="68">
        <f>VLOOKUP($B37,Commercial!$B$5:$R$975,13,FALSE)</f>
        <v>0.46341463414634149</v>
      </c>
      <c r="P37" s="67">
        <f t="shared" si="7"/>
        <v>926.82926829268297</v>
      </c>
      <c r="Q37" s="302">
        <f t="shared" si="8"/>
        <v>930</v>
      </c>
      <c r="R37" s="303">
        <f t="shared" si="9"/>
        <v>1</v>
      </c>
    </row>
    <row r="38" spans="2:18" s="295" customFormat="1" ht="15">
      <c r="B38" s="31" t="s">
        <v>1183</v>
      </c>
      <c r="C38" s="296" t="s">
        <v>1183</v>
      </c>
      <c r="D38" s="297" t="s">
        <v>1968</v>
      </c>
      <c r="E38" s="298">
        <v>5000</v>
      </c>
      <c r="F38" s="69">
        <f t="shared" si="1"/>
        <v>15000</v>
      </c>
      <c r="G38" s="299">
        <f t="shared" si="2"/>
        <v>15000</v>
      </c>
      <c r="H38" s="66">
        <f>IF(E38="--","--", IF(VLOOKUP($B38,Residential!$B$5:$R$975,2,FALSE)="Yes", E38/0.03, "NV"))</f>
        <v>166666.66666666669</v>
      </c>
      <c r="I38" s="300">
        <f t="shared" si="3"/>
        <v>170000</v>
      </c>
      <c r="J38" s="66">
        <f>IF(G38="--","--", IF(VLOOKUP($B38,Commercial!$B$5:$R$975,2,FALSE)="Yes", G38/0.03, "NV"))</f>
        <v>500000</v>
      </c>
      <c r="K38" s="300">
        <f t="shared" si="4"/>
        <v>500000</v>
      </c>
      <c r="L38" s="70">
        <f>VLOOKUP($B38,Residential!$B$5:$R$975,13,FALSE)</f>
        <v>769.23076923076928</v>
      </c>
      <c r="M38" s="67">
        <f t="shared" si="5"/>
        <v>3846153.8461538465</v>
      </c>
      <c r="N38" s="301">
        <f t="shared" si="6"/>
        <v>3800000</v>
      </c>
      <c r="O38" s="68">
        <f>VLOOKUP($B38,Commercial!$B$5:$R$975,13,FALSE)</f>
        <v>772.72727272727275</v>
      </c>
      <c r="P38" s="67">
        <f t="shared" si="7"/>
        <v>11590909.090909092</v>
      </c>
      <c r="Q38" s="302">
        <f t="shared" si="8"/>
        <v>12000000</v>
      </c>
      <c r="R38" s="303">
        <f t="shared" si="9"/>
        <v>1</v>
      </c>
    </row>
    <row r="39" spans="2:18" s="22" customFormat="1" ht="15" hidden="1">
      <c r="B39" s="31" t="s">
        <v>421</v>
      </c>
      <c r="C39" s="31" t="s">
        <v>421</v>
      </c>
      <c r="D39" s="32" t="s">
        <v>1969</v>
      </c>
      <c r="E39" s="42" t="s">
        <v>182</v>
      </c>
      <c r="F39" s="69" t="str">
        <f t="shared" si="1"/>
        <v>--</v>
      </c>
      <c r="G39" s="43" t="str">
        <f t="shared" si="2"/>
        <v>--</v>
      </c>
      <c r="H39" s="66" t="str">
        <f>IF(E39="--","--", IF(VLOOKUP($B39,Residential!$B$5:$R$975,2,FALSE)="Yes", E39/0.03, "NV"))</f>
        <v>--</v>
      </c>
      <c r="I39" s="64" t="str">
        <f t="shared" si="3"/>
        <v>--</v>
      </c>
      <c r="J39" s="66" t="str">
        <f>IF(G39="--","--", IF(VLOOKUP($B39,Commercial!$B$5:$R$975,2,FALSE)="Yes", G39/0.03, "NV"))</f>
        <v>--</v>
      </c>
      <c r="K39" s="64" t="str">
        <f t="shared" si="4"/>
        <v>--</v>
      </c>
      <c r="L39" s="70">
        <f>VLOOKUP($B39,Residential!$B$5:$R$975,13,FALSE)</f>
        <v>6129.0322580645161</v>
      </c>
      <c r="M39" s="67" t="str">
        <f t="shared" si="5"/>
        <v>--</v>
      </c>
      <c r="N39" s="53" t="str">
        <f t="shared" si="6"/>
        <v>--</v>
      </c>
      <c r="O39" s="68">
        <f>VLOOKUP($B39,Commercial!$B$5:$R$975,13,FALSE)</f>
        <v>6153.8461538461543</v>
      </c>
      <c r="P39" s="67" t="str">
        <f t="shared" si="7"/>
        <v>--</v>
      </c>
      <c r="Q39" s="54" t="str">
        <f t="shared" si="8"/>
        <v>--</v>
      </c>
      <c r="R39" s="71">
        <f t="shared" si="9"/>
        <v>0</v>
      </c>
    </row>
    <row r="40" spans="2:18" s="295" customFormat="1" ht="15">
      <c r="B40" s="31" t="s">
        <v>439</v>
      </c>
      <c r="C40" s="296" t="s">
        <v>439</v>
      </c>
      <c r="D40" s="297" t="s">
        <v>1970</v>
      </c>
      <c r="E40" s="306">
        <v>0.03</v>
      </c>
      <c r="F40" s="75">
        <f t="shared" si="1"/>
        <v>0.09</v>
      </c>
      <c r="G40" s="307">
        <f t="shared" si="2"/>
        <v>0.09</v>
      </c>
      <c r="H40" s="66" t="str">
        <f>IF(E40="--","--", IF(VLOOKUP($B40,Residential!$B$5:$R$975,2,FALSE)="Yes", E40/0.03, "NV"))</f>
        <v>NV</v>
      </c>
      <c r="I40" s="300" t="str">
        <f t="shared" si="3"/>
        <v>NV</v>
      </c>
      <c r="J40" s="66" t="str">
        <f>IF(G40="--","--", IF(VLOOKUP($B40,Commercial!$B$5:$R$975,2,FALSE)="Yes", G40/0.03, "NV"))</f>
        <v>NV</v>
      </c>
      <c r="K40" s="300" t="str">
        <f t="shared" si="4"/>
        <v>NV</v>
      </c>
      <c r="L40" s="70" t="str">
        <f>VLOOKUP($B40,Residential!$B$5:$R$975,13,FALSE)</f>
        <v>NV</v>
      </c>
      <c r="M40" s="67" t="str">
        <f t="shared" si="5"/>
        <v>NV</v>
      </c>
      <c r="N40" s="301" t="str">
        <f t="shared" si="6"/>
        <v>NV</v>
      </c>
      <c r="O40" s="68" t="str">
        <f>VLOOKUP($B40,Commercial!$B$5:$R$975,13,FALSE)</f>
        <v>NV</v>
      </c>
      <c r="P40" s="67" t="str">
        <f t="shared" si="7"/>
        <v>NV</v>
      </c>
      <c r="Q40" s="302" t="str">
        <f t="shared" si="8"/>
        <v>NV</v>
      </c>
      <c r="R40" s="303">
        <f t="shared" si="9"/>
        <v>1</v>
      </c>
    </row>
    <row r="41" spans="2:18" s="295" customFormat="1" ht="15">
      <c r="B41" s="31" t="s">
        <v>444</v>
      </c>
      <c r="C41" s="296" t="s">
        <v>444</v>
      </c>
      <c r="D41" s="297" t="s">
        <v>443</v>
      </c>
      <c r="E41" s="298">
        <v>50</v>
      </c>
      <c r="F41" s="69">
        <f t="shared" si="1"/>
        <v>150</v>
      </c>
      <c r="G41" s="299">
        <f t="shared" si="2"/>
        <v>150</v>
      </c>
      <c r="H41" s="66" t="str">
        <f>IF(E41="--","--", IF(VLOOKUP($B41,Residential!$B$5:$R$975,2,FALSE)="Yes", E41/0.03, "NV"))</f>
        <v>NV</v>
      </c>
      <c r="I41" s="300" t="str">
        <f t="shared" si="3"/>
        <v>NV</v>
      </c>
      <c r="J41" s="66" t="str">
        <f>IF(G41="--","--", IF(VLOOKUP($B41,Commercial!$B$5:$R$975,2,FALSE)="Yes", G41/0.03, "NV"))</f>
        <v>NV</v>
      </c>
      <c r="K41" s="300" t="str">
        <f t="shared" si="4"/>
        <v>NV</v>
      </c>
      <c r="L41" s="70" t="str">
        <f>VLOOKUP($B41,Residential!$B$5:$R$975,13,FALSE)</f>
        <v>NV</v>
      </c>
      <c r="M41" s="67" t="str">
        <f t="shared" si="5"/>
        <v>NV</v>
      </c>
      <c r="N41" s="301" t="str">
        <f t="shared" si="6"/>
        <v>NV</v>
      </c>
      <c r="O41" s="68" t="str">
        <f>VLOOKUP($B41,Commercial!$B$5:$R$975,13,FALSE)</f>
        <v>NV</v>
      </c>
      <c r="P41" s="67" t="str">
        <f t="shared" si="7"/>
        <v>NV</v>
      </c>
      <c r="Q41" s="302" t="str">
        <f t="shared" si="8"/>
        <v>NV</v>
      </c>
      <c r="R41" s="303">
        <f t="shared" si="9"/>
        <v>1</v>
      </c>
    </row>
    <row r="42" spans="2:18" s="295" customFormat="1" ht="15">
      <c r="B42" s="31" t="s">
        <v>454</v>
      </c>
      <c r="C42" s="296" t="s">
        <v>454</v>
      </c>
      <c r="D42" s="297" t="s">
        <v>1971</v>
      </c>
      <c r="E42" s="298">
        <v>6200</v>
      </c>
      <c r="F42" s="69">
        <f t="shared" si="1"/>
        <v>18600</v>
      </c>
      <c r="G42" s="299">
        <f t="shared" si="2"/>
        <v>19000</v>
      </c>
      <c r="H42" s="66">
        <f>IF(E42="--","--", IF(VLOOKUP($B42,Residential!$B$5:$R$975,2,FALSE)="Yes", E42/0.03, "NV"))</f>
        <v>206666.66666666669</v>
      </c>
      <c r="I42" s="300">
        <f t="shared" si="3"/>
        <v>210000</v>
      </c>
      <c r="J42" s="66">
        <f>IF(G42="--","--", IF(VLOOKUP($B42,Commercial!$B$5:$R$975,2,FALSE)="Yes", G42/0.03, "NV"))</f>
        <v>633333.33333333337</v>
      </c>
      <c r="K42" s="300">
        <f t="shared" si="4"/>
        <v>630000</v>
      </c>
      <c r="L42" s="70">
        <f>VLOOKUP($B42,Residential!$B$5:$R$975,13,FALSE)</f>
        <v>2.6027397260273974</v>
      </c>
      <c r="M42" s="67">
        <f t="shared" si="5"/>
        <v>16136.986301369865</v>
      </c>
      <c r="N42" s="301">
        <f t="shared" si="6"/>
        <v>16000</v>
      </c>
      <c r="O42" s="68">
        <f>VLOOKUP($B42,Commercial!$B$5:$R$975,13,FALSE)</f>
        <v>2.6451612903225805</v>
      </c>
      <c r="P42" s="67">
        <f t="shared" si="7"/>
        <v>50258.06451612903</v>
      </c>
      <c r="Q42" s="302">
        <f t="shared" si="8"/>
        <v>50000</v>
      </c>
      <c r="R42" s="303">
        <f t="shared" si="9"/>
        <v>1</v>
      </c>
    </row>
    <row r="43" spans="2:18" s="295" customFormat="1" ht="15">
      <c r="B43" s="31" t="s">
        <v>456</v>
      </c>
      <c r="C43" s="296" t="s">
        <v>456</v>
      </c>
      <c r="D43" s="297" t="s">
        <v>1972</v>
      </c>
      <c r="E43" s="298">
        <v>1900</v>
      </c>
      <c r="F43" s="69">
        <f t="shared" si="1"/>
        <v>5700</v>
      </c>
      <c r="G43" s="299">
        <f t="shared" si="2"/>
        <v>5700</v>
      </c>
      <c r="H43" s="66">
        <f>IF(E43="--","--", IF(VLOOKUP($B43,Residential!$B$5:$R$975,2,FALSE)="Yes", E43/0.03, "NV"))</f>
        <v>63333.333333333336</v>
      </c>
      <c r="I43" s="300">
        <f t="shared" si="3"/>
        <v>63000</v>
      </c>
      <c r="J43" s="66">
        <f>IF(G43="--","--", IF(VLOOKUP($B43,Commercial!$B$5:$R$975,2,FALSE)="Yes", G43/0.03, "NV"))</f>
        <v>190000</v>
      </c>
      <c r="K43" s="300">
        <f t="shared" si="4"/>
        <v>190000</v>
      </c>
      <c r="L43" s="70">
        <f>VLOOKUP($B43,Residential!$B$5:$R$975,13,FALSE)</f>
        <v>1.5106382978723405</v>
      </c>
      <c r="M43" s="67">
        <f t="shared" si="5"/>
        <v>2870.2127659574471</v>
      </c>
      <c r="N43" s="301">
        <f t="shared" si="6"/>
        <v>2900</v>
      </c>
      <c r="O43" s="68">
        <f>VLOOKUP($B43,Commercial!$B$5:$R$975,13,FALSE)</f>
        <v>1.55</v>
      </c>
      <c r="P43" s="67">
        <f t="shared" si="7"/>
        <v>8835</v>
      </c>
      <c r="Q43" s="302">
        <f t="shared" si="8"/>
        <v>8800</v>
      </c>
      <c r="R43" s="303">
        <f t="shared" si="9"/>
        <v>1</v>
      </c>
    </row>
    <row r="44" spans="2:18" s="295" customFormat="1" ht="15">
      <c r="B44" s="31" t="s">
        <v>458</v>
      </c>
      <c r="C44" s="296" t="s">
        <v>458</v>
      </c>
      <c r="D44" s="297" t="s">
        <v>1973</v>
      </c>
      <c r="E44" s="298">
        <v>660</v>
      </c>
      <c r="F44" s="69">
        <f t="shared" si="1"/>
        <v>1980</v>
      </c>
      <c r="G44" s="299">
        <f t="shared" si="2"/>
        <v>2000</v>
      </c>
      <c r="H44" s="66">
        <f>IF(E44="--","--", IF(VLOOKUP($B44,Residential!$B$5:$R$975,2,FALSE)="Yes", E44/0.03, "NV"))</f>
        <v>22000</v>
      </c>
      <c r="I44" s="300">
        <f t="shared" si="3"/>
        <v>22000</v>
      </c>
      <c r="J44" s="66">
        <f>IF(G44="--","--", IF(VLOOKUP($B44,Commercial!$B$5:$R$975,2,FALSE)="Yes", G44/0.03, "NV"))</f>
        <v>66666.666666666672</v>
      </c>
      <c r="K44" s="300">
        <f t="shared" si="4"/>
        <v>67000</v>
      </c>
      <c r="L44" s="70">
        <f>VLOOKUP($B44,Residential!$B$5:$R$975,13,FALSE)</f>
        <v>0.04</v>
      </c>
      <c r="M44" s="67">
        <f t="shared" si="5"/>
        <v>26.400000000000002</v>
      </c>
      <c r="N44" s="301">
        <f t="shared" si="6"/>
        <v>26</v>
      </c>
      <c r="O44" s="68">
        <f>VLOOKUP($B44,Commercial!$B$5:$R$975,13,FALSE)</f>
        <v>3.8636363636363635E-2</v>
      </c>
      <c r="P44" s="67">
        <f t="shared" si="7"/>
        <v>77.272727272727266</v>
      </c>
      <c r="Q44" s="302">
        <f t="shared" si="8"/>
        <v>77</v>
      </c>
      <c r="R44" s="303">
        <f t="shared" si="9"/>
        <v>1</v>
      </c>
    </row>
    <row r="45" spans="2:18" s="295" customFormat="1" ht="15">
      <c r="B45" s="489" t="s">
        <v>476</v>
      </c>
      <c r="C45" s="296" t="s">
        <v>1974</v>
      </c>
      <c r="D45" s="297" t="s">
        <v>1975</v>
      </c>
      <c r="E45" s="308">
        <v>0.2</v>
      </c>
      <c r="F45" s="75">
        <f t="shared" si="1"/>
        <v>0.60000000000000009</v>
      </c>
      <c r="G45" s="307">
        <f t="shared" si="2"/>
        <v>0.6</v>
      </c>
      <c r="H45" s="66">
        <f>IF(E45="--","--", IF(VLOOKUP($B45,Residential!$B$5:$R$975,2,FALSE)="Yes", E45/0.03, "NV"))</f>
        <v>6.666666666666667</v>
      </c>
      <c r="I45" s="300">
        <f t="shared" si="3"/>
        <v>6.7</v>
      </c>
      <c r="J45" s="66">
        <f>IF(G45="--","--", IF(VLOOKUP($B45,Commercial!$B$5:$R$975,2,FALSE)="Yes", G45/0.03, "NV"))</f>
        <v>20</v>
      </c>
      <c r="K45" s="300">
        <f t="shared" si="4"/>
        <v>20</v>
      </c>
      <c r="L45" s="70">
        <f>VLOOKUP($B45,Residential!$B$5:$R$975,13,FALSE)</f>
        <v>5357.1428571428569</v>
      </c>
      <c r="M45" s="67">
        <f t="shared" si="5"/>
        <v>1071.4285714285713</v>
      </c>
      <c r="N45" s="301">
        <f t="shared" si="6"/>
        <v>1100</v>
      </c>
      <c r="O45" s="68">
        <f>VLOOKUP($B45,Commercial!$B$5:$R$975,13,FALSE)</f>
        <v>5583.3333333333339</v>
      </c>
      <c r="P45" s="67">
        <f t="shared" si="7"/>
        <v>3350.0000000000005</v>
      </c>
      <c r="Q45" s="302">
        <f t="shared" si="8"/>
        <v>3400</v>
      </c>
      <c r="R45" s="303">
        <f t="shared" si="9"/>
        <v>1</v>
      </c>
    </row>
    <row r="46" spans="2:18" s="22" customFormat="1" ht="15" hidden="1">
      <c r="B46" s="31" t="s">
        <v>1976</v>
      </c>
      <c r="C46" s="31" t="s">
        <v>1976</v>
      </c>
      <c r="D46" s="32" t="s">
        <v>1977</v>
      </c>
      <c r="E46" s="42" t="s">
        <v>182</v>
      </c>
      <c r="F46" s="69" t="str">
        <f t="shared" si="1"/>
        <v>--</v>
      </c>
      <c r="G46" s="43" t="str">
        <f t="shared" si="2"/>
        <v>--</v>
      </c>
      <c r="H46" s="66" t="str">
        <f>IF(E46="--","--", IF(VLOOKUP($B46,Residential!$B$5:$R$975,2,FALSE)="Yes", E46/0.03, "NV"))</f>
        <v>--</v>
      </c>
      <c r="I46" s="64" t="str">
        <f t="shared" si="3"/>
        <v>--</v>
      </c>
      <c r="J46" s="66" t="str">
        <f>IF(G46="--","--", IF(VLOOKUP($B46,Commercial!$B$5:$R$975,2,FALSE)="Yes", G46/0.03, "NV"))</f>
        <v>--</v>
      </c>
      <c r="K46" s="64" t="str">
        <f t="shared" si="4"/>
        <v>--</v>
      </c>
      <c r="L46" s="70" t="e">
        <f>VLOOKUP($B46,Residential!$B$5:$R$975,13,FALSE)</f>
        <v>#N/A</v>
      </c>
      <c r="M46" s="67" t="str">
        <f t="shared" si="5"/>
        <v>--</v>
      </c>
      <c r="N46" s="53" t="str">
        <f t="shared" si="6"/>
        <v>--</v>
      </c>
      <c r="O46" s="68" t="e">
        <f>VLOOKUP($B46,Commercial!$B$5:$R$975,13,FALSE)</f>
        <v>#N/A</v>
      </c>
      <c r="P46" s="67" t="str">
        <f t="shared" si="7"/>
        <v>--</v>
      </c>
      <c r="Q46" s="54" t="str">
        <f t="shared" si="8"/>
        <v>--</v>
      </c>
      <c r="R46" s="71">
        <f t="shared" si="9"/>
        <v>0</v>
      </c>
    </row>
    <row r="47" spans="2:18" s="295" customFormat="1" ht="15">
      <c r="B47" s="31" t="s">
        <v>485</v>
      </c>
      <c r="C47" s="296" t="s">
        <v>485</v>
      </c>
      <c r="D47" s="297" t="s">
        <v>484</v>
      </c>
      <c r="E47" s="298">
        <v>170</v>
      </c>
      <c r="F47" s="69">
        <f t="shared" si="1"/>
        <v>510</v>
      </c>
      <c r="G47" s="299">
        <f t="shared" si="2"/>
        <v>510</v>
      </c>
      <c r="H47" s="66">
        <f>IF(E47="--","--", IF(VLOOKUP($B47,Residential!$B$5:$R$975,2,FALSE)="Yes", E47/0.03, "NV"))</f>
        <v>5666.666666666667</v>
      </c>
      <c r="I47" s="300">
        <f t="shared" si="3"/>
        <v>5700</v>
      </c>
      <c r="J47" s="66">
        <f>IF(G47="--","--", IF(VLOOKUP($B47,Commercial!$B$5:$R$975,2,FALSE)="Yes", G47/0.03, "NV"))</f>
        <v>17000</v>
      </c>
      <c r="K47" s="300">
        <f t="shared" si="4"/>
        <v>17000</v>
      </c>
      <c r="L47" s="70">
        <f>VLOOKUP($B47,Residential!$B$5:$R$975,13,FALSE)</f>
        <v>2.8</v>
      </c>
      <c r="M47" s="67">
        <f t="shared" si="5"/>
        <v>475.99999999999994</v>
      </c>
      <c r="N47" s="301">
        <f t="shared" si="6"/>
        <v>480</v>
      </c>
      <c r="O47" s="68">
        <f>VLOOKUP($B47,Commercial!$B$5:$R$975,13,FALSE)</f>
        <v>2.8125</v>
      </c>
      <c r="P47" s="67">
        <f t="shared" si="7"/>
        <v>1434.375</v>
      </c>
      <c r="Q47" s="302">
        <f t="shared" si="8"/>
        <v>1400</v>
      </c>
      <c r="R47" s="303">
        <f t="shared" si="9"/>
        <v>1</v>
      </c>
    </row>
    <row r="48" spans="2:18" s="295" customFormat="1" ht="15">
      <c r="B48" s="31" t="s">
        <v>488</v>
      </c>
      <c r="C48" s="296" t="s">
        <v>488</v>
      </c>
      <c r="D48" s="297" t="s">
        <v>1978</v>
      </c>
      <c r="E48" s="305">
        <v>2.8</v>
      </c>
      <c r="F48" s="75">
        <f t="shared" si="1"/>
        <v>8.3999999999999986</v>
      </c>
      <c r="G48" s="307">
        <f t="shared" si="2"/>
        <v>8.4</v>
      </c>
      <c r="H48" s="66">
        <f>IF(E48="--","--", IF(VLOOKUP($B48,Residential!$B$5:$R$975,2,FALSE)="Yes", E48/0.03, "NV"))</f>
        <v>93.333333333333329</v>
      </c>
      <c r="I48" s="300">
        <f t="shared" si="3"/>
        <v>93</v>
      </c>
      <c r="J48" s="66">
        <f>IF(G48="--","--", IF(VLOOKUP($B48,Commercial!$B$5:$R$975,2,FALSE)="Yes", G48/0.03, "NV"))</f>
        <v>280</v>
      </c>
      <c r="K48" s="300">
        <f t="shared" si="4"/>
        <v>280</v>
      </c>
      <c r="L48" s="70">
        <f>VLOOKUP($B48,Residential!$B$5:$R$975,13,FALSE)</f>
        <v>1</v>
      </c>
      <c r="M48" s="67">
        <f t="shared" si="5"/>
        <v>2.8</v>
      </c>
      <c r="N48" s="301">
        <f t="shared" si="6"/>
        <v>2.8</v>
      </c>
      <c r="O48" s="68">
        <f>VLOOKUP($B48,Commercial!$B$5:$R$975,13,FALSE)</f>
        <v>0.98863636363636365</v>
      </c>
      <c r="P48" s="67">
        <f t="shared" si="7"/>
        <v>8.3045454545454547</v>
      </c>
      <c r="Q48" s="302">
        <f t="shared" si="8"/>
        <v>8.3000000000000007</v>
      </c>
      <c r="R48" s="303">
        <f t="shared" si="9"/>
        <v>1</v>
      </c>
    </row>
    <row r="49" spans="2:18" s="22" customFormat="1" ht="15" hidden="1">
      <c r="B49" s="31" t="s">
        <v>505</v>
      </c>
      <c r="C49" s="31" t="s">
        <v>505</v>
      </c>
      <c r="D49" s="32" t="s">
        <v>1979</v>
      </c>
      <c r="E49" s="42" t="s">
        <v>182</v>
      </c>
      <c r="F49" s="69" t="str">
        <f t="shared" si="1"/>
        <v>--</v>
      </c>
      <c r="G49" s="43" t="str">
        <f t="shared" si="2"/>
        <v>--</v>
      </c>
      <c r="H49" s="66" t="str">
        <f>IF(E49="--","--", IF(VLOOKUP($B49,Residential!$B$5:$R$975,2,FALSE)="Yes", E49/0.03, "NV"))</f>
        <v>--</v>
      </c>
      <c r="I49" s="64" t="str">
        <f t="shared" si="3"/>
        <v>--</v>
      </c>
      <c r="J49" s="66" t="str">
        <f>IF(G49="--","--", IF(VLOOKUP($B49,Commercial!$B$5:$R$975,2,FALSE)="Yes", G49/0.03, "NV"))</f>
        <v>--</v>
      </c>
      <c r="K49" s="64" t="str">
        <f t="shared" si="4"/>
        <v>--</v>
      </c>
      <c r="L49" s="70" t="str">
        <f>VLOOKUP($B49,Residential!$B$5:$R$975,13,FALSE)</f>
        <v>NV</v>
      </c>
      <c r="M49" s="67" t="str">
        <f t="shared" si="5"/>
        <v>--</v>
      </c>
      <c r="N49" s="53" t="str">
        <f t="shared" si="6"/>
        <v>--</v>
      </c>
      <c r="O49" s="68" t="str">
        <f>VLOOKUP($B49,Commercial!$B$5:$R$975,13,FALSE)</f>
        <v>NV</v>
      </c>
      <c r="P49" s="67" t="str">
        <f t="shared" si="7"/>
        <v>--</v>
      </c>
      <c r="Q49" s="54" t="str">
        <f t="shared" si="8"/>
        <v>--</v>
      </c>
      <c r="R49" s="71">
        <f t="shared" si="9"/>
        <v>0</v>
      </c>
    </row>
    <row r="50" spans="2:18" s="22" customFormat="1" ht="15" hidden="1">
      <c r="B50" s="31" t="s">
        <v>509</v>
      </c>
      <c r="C50" s="31" t="s">
        <v>509</v>
      </c>
      <c r="D50" s="32" t="s">
        <v>508</v>
      </c>
      <c r="E50" s="42" t="s">
        <v>182</v>
      </c>
      <c r="F50" s="69" t="str">
        <f t="shared" si="1"/>
        <v>--</v>
      </c>
      <c r="G50" s="43" t="str">
        <f t="shared" si="2"/>
        <v>--</v>
      </c>
      <c r="H50" s="66" t="str">
        <f>IF(E50="--","--", IF(VLOOKUP($B50,Residential!$B$5:$R$975,2,FALSE)="Yes", E50/0.03, "NV"))</f>
        <v>--</v>
      </c>
      <c r="I50" s="64" t="str">
        <f t="shared" si="3"/>
        <v>--</v>
      </c>
      <c r="J50" s="66" t="str">
        <f>IF(G50="--","--", IF(VLOOKUP($B50,Commercial!$B$5:$R$975,2,FALSE)="Yes", G50/0.03, "NV"))</f>
        <v>--</v>
      </c>
      <c r="K50" s="64" t="str">
        <f t="shared" si="4"/>
        <v>--</v>
      </c>
      <c r="L50" s="70">
        <f>VLOOKUP($B50,Residential!$B$5:$R$975,13,FALSE)</f>
        <v>15.576923076923077</v>
      </c>
      <c r="M50" s="67" t="str">
        <f t="shared" si="5"/>
        <v>--</v>
      </c>
      <c r="N50" s="53" t="str">
        <f t="shared" si="6"/>
        <v>--</v>
      </c>
      <c r="O50" s="68">
        <f>VLOOKUP($B50,Commercial!$B$5:$R$975,13,FALSE)</f>
        <v>15.454545454545455</v>
      </c>
      <c r="P50" s="67" t="str">
        <f t="shared" si="7"/>
        <v>--</v>
      </c>
      <c r="Q50" s="54" t="str">
        <f t="shared" si="8"/>
        <v>--</v>
      </c>
      <c r="R50" s="71">
        <f t="shared" si="9"/>
        <v>0</v>
      </c>
    </row>
    <row r="51" spans="2:18" s="22" customFormat="1" ht="15" hidden="1">
      <c r="B51" s="31" t="s">
        <v>493</v>
      </c>
      <c r="C51" s="31" t="s">
        <v>493</v>
      </c>
      <c r="D51" s="32" t="s">
        <v>1980</v>
      </c>
      <c r="E51" s="42" t="s">
        <v>182</v>
      </c>
      <c r="F51" s="69" t="str">
        <f t="shared" si="1"/>
        <v>--</v>
      </c>
      <c r="G51" s="43" t="str">
        <f t="shared" si="2"/>
        <v>--</v>
      </c>
      <c r="H51" s="66" t="str">
        <f>IF(E51="--","--", IF(VLOOKUP($B51,Residential!$B$5:$R$975,2,FALSE)="Yes", E51/0.03, "NV"))</f>
        <v>--</v>
      </c>
      <c r="I51" s="64" t="str">
        <f t="shared" si="3"/>
        <v>--</v>
      </c>
      <c r="J51" s="66" t="str">
        <f>IF(G51="--","--", IF(VLOOKUP($B51,Commercial!$B$5:$R$975,2,FALSE)="Yes", G51/0.03, "NV"))</f>
        <v>--</v>
      </c>
      <c r="K51" s="64" t="str">
        <f t="shared" si="4"/>
        <v>--</v>
      </c>
      <c r="L51" s="70">
        <f>VLOOKUP($B51,Residential!$B$5:$R$975,13,FALSE)</f>
        <v>16.53846153846154</v>
      </c>
      <c r="M51" s="67" t="str">
        <f t="shared" si="5"/>
        <v>--</v>
      </c>
      <c r="N51" s="53" t="str">
        <f t="shared" si="6"/>
        <v>--</v>
      </c>
      <c r="O51" s="68">
        <f>VLOOKUP($B51,Commercial!$B$5:$R$975,13,FALSE)</f>
        <v>16.363636363636363</v>
      </c>
      <c r="P51" s="67" t="str">
        <f t="shared" si="7"/>
        <v>--</v>
      </c>
      <c r="Q51" s="54" t="str">
        <f t="shared" si="8"/>
        <v>--</v>
      </c>
      <c r="R51" s="71">
        <f t="shared" si="9"/>
        <v>0</v>
      </c>
    </row>
    <row r="52" spans="2:18" s="22" customFormat="1" ht="15" hidden="1">
      <c r="B52" s="31" t="s">
        <v>522</v>
      </c>
      <c r="C52" s="31" t="s">
        <v>522</v>
      </c>
      <c r="D52" s="32" t="s">
        <v>1981</v>
      </c>
      <c r="E52" s="42" t="s">
        <v>182</v>
      </c>
      <c r="F52" s="69" t="str">
        <f t="shared" si="1"/>
        <v>--</v>
      </c>
      <c r="G52" s="43" t="str">
        <f t="shared" si="2"/>
        <v>--</v>
      </c>
      <c r="H52" s="66" t="str">
        <f>IF(E52="--","--", IF(VLOOKUP($B52,Residential!$B$5:$R$975,2,FALSE)="Yes", E52/0.03, "NV"))</f>
        <v>--</v>
      </c>
      <c r="I52" s="64" t="str">
        <f t="shared" si="3"/>
        <v>--</v>
      </c>
      <c r="J52" s="66" t="str">
        <f>IF(G52="--","--", IF(VLOOKUP($B52,Commercial!$B$5:$R$975,2,FALSE)="Yes", G52/0.03, "NV"))</f>
        <v>--</v>
      </c>
      <c r="K52" s="64" t="str">
        <f t="shared" si="4"/>
        <v>--</v>
      </c>
      <c r="L52" s="70">
        <f>VLOOKUP($B52,Residential!$B$5:$R$975,13,FALSE)</f>
        <v>0.78846153846153844</v>
      </c>
      <c r="M52" s="67" t="str">
        <f t="shared" si="5"/>
        <v>--</v>
      </c>
      <c r="N52" s="53" t="str">
        <f t="shared" si="6"/>
        <v>--</v>
      </c>
      <c r="O52" s="68">
        <f>VLOOKUP($B52,Commercial!$B$5:$R$975,13,FALSE)</f>
        <v>0.77272727272727271</v>
      </c>
      <c r="P52" s="67" t="str">
        <f t="shared" si="7"/>
        <v>--</v>
      </c>
      <c r="Q52" s="54" t="str">
        <f t="shared" si="8"/>
        <v>--</v>
      </c>
      <c r="R52" s="71">
        <f t="shared" si="9"/>
        <v>0</v>
      </c>
    </row>
    <row r="53" spans="2:18" s="295" customFormat="1" ht="15">
      <c r="B53" s="31" t="s">
        <v>870</v>
      </c>
      <c r="C53" s="296" t="s">
        <v>870</v>
      </c>
      <c r="D53" s="297" t="s">
        <v>1982</v>
      </c>
      <c r="E53" s="298">
        <v>40000</v>
      </c>
      <c r="F53" s="69">
        <f t="shared" si="1"/>
        <v>120000</v>
      </c>
      <c r="G53" s="299">
        <f t="shared" si="2"/>
        <v>120000</v>
      </c>
      <c r="H53" s="66">
        <f>IF(E53="--","--", IF(VLOOKUP($B53,Residential!$B$5:$R$975,2,FALSE)="Yes", E53/0.03, "NV"))</f>
        <v>1333333.3333333335</v>
      </c>
      <c r="I53" s="300">
        <f t="shared" si="3"/>
        <v>1300000</v>
      </c>
      <c r="J53" s="66">
        <f>IF(G53="--","--", IF(VLOOKUP($B53,Commercial!$B$5:$R$975,2,FALSE)="Yes", G53/0.03, "NV"))</f>
        <v>4000000</v>
      </c>
      <c r="K53" s="300">
        <f t="shared" si="4"/>
        <v>4000000</v>
      </c>
      <c r="L53" s="70">
        <f>VLOOKUP($B53,Residential!$B$5:$R$975,13,FALSE)</f>
        <v>3.3333333333333335</v>
      </c>
      <c r="M53" s="67">
        <f t="shared" si="5"/>
        <v>133333.33333333334</v>
      </c>
      <c r="N53" s="301">
        <f t="shared" si="6"/>
        <v>130000</v>
      </c>
      <c r="O53" s="68">
        <f>VLOOKUP($B53,Commercial!$B$5:$R$975,13,FALSE)</f>
        <v>3.1666666666666665</v>
      </c>
      <c r="P53" s="67">
        <f t="shared" si="7"/>
        <v>380000</v>
      </c>
      <c r="Q53" s="302">
        <f t="shared" si="8"/>
        <v>380000</v>
      </c>
      <c r="R53" s="303">
        <f t="shared" si="9"/>
        <v>1</v>
      </c>
    </row>
    <row r="54" spans="2:18" s="295" customFormat="1" ht="15">
      <c r="B54" s="31" t="s">
        <v>526</v>
      </c>
      <c r="C54" s="296" t="s">
        <v>526</v>
      </c>
      <c r="D54" s="297" t="s">
        <v>525</v>
      </c>
      <c r="E54" s="298">
        <v>490</v>
      </c>
      <c r="F54" s="69">
        <f t="shared" si="1"/>
        <v>1470</v>
      </c>
      <c r="G54" s="299">
        <f t="shared" si="2"/>
        <v>1500</v>
      </c>
      <c r="H54" s="66">
        <f>IF(E54="--","--", IF(VLOOKUP($B54,Residential!$B$5:$R$975,2,FALSE)="Yes", E54/0.03, "NV"))</f>
        <v>16333.333333333334</v>
      </c>
      <c r="I54" s="300">
        <f t="shared" si="3"/>
        <v>16000</v>
      </c>
      <c r="J54" s="66">
        <f>IF(G54="--","--", IF(VLOOKUP($B54,Commercial!$B$5:$R$975,2,FALSE)="Yes", G54/0.03, "NV"))</f>
        <v>50000</v>
      </c>
      <c r="K54" s="300">
        <f t="shared" si="4"/>
        <v>50000</v>
      </c>
      <c r="L54" s="70">
        <f>VLOOKUP($B54,Residential!$B$5:$R$975,13,FALSE)</f>
        <v>11.666666666666666</v>
      </c>
      <c r="M54" s="67">
        <f t="shared" si="5"/>
        <v>5716.6666666666661</v>
      </c>
      <c r="N54" s="301">
        <f t="shared" si="6"/>
        <v>5700</v>
      </c>
      <c r="O54" s="68">
        <f>VLOOKUP($B54,Commercial!$B$5:$R$975,13,FALSE)</f>
        <v>11.132075471698114</v>
      </c>
      <c r="P54" s="67">
        <f t="shared" si="7"/>
        <v>16698.113207547172</v>
      </c>
      <c r="Q54" s="302">
        <f t="shared" si="8"/>
        <v>17000</v>
      </c>
      <c r="R54" s="303">
        <f t="shared" si="9"/>
        <v>1</v>
      </c>
    </row>
    <row r="55" spans="2:18" s="295" customFormat="1" ht="15">
      <c r="B55" s="31" t="s">
        <v>528</v>
      </c>
      <c r="C55" s="296" t="s">
        <v>528</v>
      </c>
      <c r="D55" s="297" t="s">
        <v>1983</v>
      </c>
      <c r="E55" s="298">
        <v>1000</v>
      </c>
      <c r="F55" s="69">
        <f t="shared" si="1"/>
        <v>3000</v>
      </c>
      <c r="G55" s="299">
        <f t="shared" si="2"/>
        <v>3000</v>
      </c>
      <c r="H55" s="66">
        <f>IF(E55="--","--", IF(VLOOKUP($B55,Residential!$B$5:$R$975,2,FALSE)="Yes", E55/0.03, "NV"))</f>
        <v>33333.333333333336</v>
      </c>
      <c r="I55" s="300">
        <f t="shared" si="3"/>
        <v>33000</v>
      </c>
      <c r="J55" s="66">
        <f>IF(G55="--","--", IF(VLOOKUP($B55,Commercial!$B$5:$R$975,2,FALSE)="Yes", G55/0.03, "NV"))</f>
        <v>100000</v>
      </c>
      <c r="K55" s="300">
        <f t="shared" si="4"/>
        <v>100000</v>
      </c>
      <c r="L55" s="70">
        <f>VLOOKUP($B55,Residential!$B$5:$R$975,13,FALSE)</f>
        <v>3.7234042553191489</v>
      </c>
      <c r="M55" s="67">
        <f t="shared" si="5"/>
        <v>3723.4042553191489</v>
      </c>
      <c r="N55" s="301">
        <f t="shared" si="6"/>
        <v>3700</v>
      </c>
      <c r="O55" s="68">
        <f>VLOOKUP($B55,Commercial!$B$5:$R$975,13,FALSE)</f>
        <v>3.8461538461538463</v>
      </c>
      <c r="P55" s="67">
        <f t="shared" si="7"/>
        <v>11538.461538461539</v>
      </c>
      <c r="Q55" s="302">
        <f t="shared" si="8"/>
        <v>12000</v>
      </c>
      <c r="R55" s="303">
        <f t="shared" si="9"/>
        <v>1</v>
      </c>
    </row>
    <row r="56" spans="2:18" s="22" customFormat="1" ht="15" hidden="1">
      <c r="B56" s="31" t="s">
        <v>1984</v>
      </c>
      <c r="C56" s="31" t="s">
        <v>1984</v>
      </c>
      <c r="D56" s="32" t="s">
        <v>1985</v>
      </c>
      <c r="E56" s="42" t="s">
        <v>182</v>
      </c>
      <c r="F56" s="69" t="str">
        <f t="shared" si="1"/>
        <v>--</v>
      </c>
      <c r="G56" s="43" t="str">
        <f t="shared" si="2"/>
        <v>--</v>
      </c>
      <c r="H56" s="66" t="str">
        <f>IF(E56="--","--", IF(VLOOKUP($B56,Residential!$B$5:$R$975,2,FALSE)="Yes", E56/0.03, "NV"))</f>
        <v>--</v>
      </c>
      <c r="I56" s="64" t="str">
        <f t="shared" si="3"/>
        <v>--</v>
      </c>
      <c r="J56" s="66" t="str">
        <f>IF(G56="--","--", IF(VLOOKUP($B56,Commercial!$B$5:$R$975,2,FALSE)="Yes", G56/0.03, "NV"))</f>
        <v>--</v>
      </c>
      <c r="K56" s="64" t="str">
        <f t="shared" si="4"/>
        <v>--</v>
      </c>
      <c r="L56" s="70" t="e">
        <f>VLOOKUP($B56,Residential!$B$5:$R$975,13,FALSE)</f>
        <v>#N/A</v>
      </c>
      <c r="M56" s="67" t="str">
        <f t="shared" si="5"/>
        <v>--</v>
      </c>
      <c r="N56" s="53" t="str">
        <f t="shared" si="6"/>
        <v>--</v>
      </c>
      <c r="O56" s="68" t="e">
        <f>VLOOKUP($B56,Commercial!$B$5:$R$975,13,FALSE)</f>
        <v>#N/A</v>
      </c>
      <c r="P56" s="67" t="str">
        <f t="shared" si="7"/>
        <v>--</v>
      </c>
      <c r="Q56" s="54" t="str">
        <f t="shared" si="8"/>
        <v>--</v>
      </c>
      <c r="R56" s="71">
        <f t="shared" si="9"/>
        <v>0</v>
      </c>
    </row>
    <row r="57" spans="2:18" s="295" customFormat="1" ht="15">
      <c r="B57" s="31" t="s">
        <v>540</v>
      </c>
      <c r="C57" s="296" t="s">
        <v>540</v>
      </c>
      <c r="D57" s="297" t="s">
        <v>539</v>
      </c>
      <c r="E57" s="298">
        <v>29</v>
      </c>
      <c r="F57" s="69">
        <f t="shared" si="1"/>
        <v>87</v>
      </c>
      <c r="G57" s="299">
        <f t="shared" si="2"/>
        <v>87</v>
      </c>
      <c r="H57" s="66">
        <f>IF(E57="--","--", IF(VLOOKUP($B57,Residential!$B$5:$R$975,2,FALSE)="Yes", E57/0.03, "NV"))</f>
        <v>966.66666666666674</v>
      </c>
      <c r="I57" s="300">
        <f t="shared" si="3"/>
        <v>970</v>
      </c>
      <c r="J57" s="66">
        <f>IF(G57="--","--", IF(VLOOKUP($B57,Commercial!$B$5:$R$975,2,FALSE)="Yes", G57/0.03, "NV"))</f>
        <v>2900</v>
      </c>
      <c r="K57" s="300">
        <f t="shared" si="4"/>
        <v>2900</v>
      </c>
      <c r="L57" s="70">
        <f>VLOOKUP($B57,Residential!$B$5:$R$975,13,FALSE)</f>
        <v>22.380952380952383</v>
      </c>
      <c r="M57" s="67">
        <f t="shared" si="5"/>
        <v>649.04761904761915</v>
      </c>
      <c r="N57" s="301">
        <f t="shared" si="6"/>
        <v>650</v>
      </c>
      <c r="O57" s="68">
        <f>VLOOKUP($B57,Commercial!$B$5:$R$975,13,FALSE)</f>
        <v>22.222222222222221</v>
      </c>
      <c r="P57" s="67">
        <f t="shared" si="7"/>
        <v>1933.3333333333333</v>
      </c>
      <c r="Q57" s="302">
        <f t="shared" si="8"/>
        <v>1900</v>
      </c>
      <c r="R57" s="303">
        <f t="shared" si="9"/>
        <v>1</v>
      </c>
    </row>
    <row r="58" spans="2:18" s="22" customFormat="1" ht="15" hidden="1">
      <c r="B58" s="31" t="s">
        <v>495</v>
      </c>
      <c r="C58" s="31" t="s">
        <v>495</v>
      </c>
      <c r="D58" s="32" t="s">
        <v>1986</v>
      </c>
      <c r="E58" s="42" t="s">
        <v>182</v>
      </c>
      <c r="F58" s="69" t="str">
        <f t="shared" si="1"/>
        <v>--</v>
      </c>
      <c r="G58" s="43" t="str">
        <f t="shared" si="2"/>
        <v>--</v>
      </c>
      <c r="H58" s="66" t="str">
        <f>IF(E58="--","--", IF(VLOOKUP($B58,Residential!$B$5:$R$975,2,FALSE)="Yes", E58/0.03, "NV"))</f>
        <v>--</v>
      </c>
      <c r="I58" s="64" t="str">
        <f t="shared" si="3"/>
        <v>--</v>
      </c>
      <c r="J58" s="66" t="str">
        <f>IF(G58="--","--", IF(VLOOKUP($B58,Commercial!$B$5:$R$975,2,FALSE)="Yes", G58/0.03, "NV"))</f>
        <v>--</v>
      </c>
      <c r="K58" s="64" t="str">
        <f t="shared" si="4"/>
        <v>--</v>
      </c>
      <c r="L58" s="70">
        <f>VLOOKUP($B58,Residential!$B$5:$R$975,13,FALSE)</f>
        <v>0.7978723404255319</v>
      </c>
      <c r="M58" s="67" t="str">
        <f t="shared" si="5"/>
        <v>--</v>
      </c>
      <c r="N58" s="53" t="str">
        <f t="shared" si="6"/>
        <v>--</v>
      </c>
      <c r="O58" s="68">
        <f>VLOOKUP($B58,Commercial!$B$5:$R$975,13,FALSE)</f>
        <v>0.80487804878048785</v>
      </c>
      <c r="P58" s="67" t="str">
        <f t="shared" si="7"/>
        <v>--</v>
      </c>
      <c r="Q58" s="54" t="str">
        <f t="shared" si="8"/>
        <v>--</v>
      </c>
      <c r="R58" s="71">
        <f t="shared" si="9"/>
        <v>0</v>
      </c>
    </row>
    <row r="59" spans="2:18" s="22" customFormat="1" ht="15" hidden="1">
      <c r="B59" s="31" t="s">
        <v>499</v>
      </c>
      <c r="C59" s="31" t="s">
        <v>499</v>
      </c>
      <c r="D59" s="32" t="s">
        <v>1987</v>
      </c>
      <c r="E59" s="42" t="s">
        <v>182</v>
      </c>
      <c r="F59" s="69" t="str">
        <f t="shared" si="1"/>
        <v>--</v>
      </c>
      <c r="G59" s="43" t="str">
        <f t="shared" si="2"/>
        <v>--</v>
      </c>
      <c r="H59" s="66" t="str">
        <f>IF(E59="--","--", IF(VLOOKUP($B59,Residential!$B$5:$R$975,2,FALSE)="Yes", E59/0.03, "NV"))</f>
        <v>--</v>
      </c>
      <c r="I59" s="64" t="str">
        <f t="shared" si="3"/>
        <v>--</v>
      </c>
      <c r="J59" s="66" t="str">
        <f>IF(G59="--","--", IF(VLOOKUP($B59,Commercial!$B$5:$R$975,2,FALSE)="Yes", G59/0.03, "NV"))</f>
        <v>--</v>
      </c>
      <c r="K59" s="64" t="str">
        <f t="shared" si="4"/>
        <v>--</v>
      </c>
      <c r="L59" s="70" t="str">
        <f>VLOOKUP($B59,Residential!$B$5:$R$975,13,FALSE)</f>
        <v>NV</v>
      </c>
      <c r="M59" s="67" t="str">
        <f t="shared" si="5"/>
        <v>--</v>
      </c>
      <c r="N59" s="53" t="str">
        <f t="shared" si="6"/>
        <v>--</v>
      </c>
      <c r="O59" s="68" t="str">
        <f>VLOOKUP($B59,Commercial!$B$5:$R$975,13,FALSE)</f>
        <v>NV</v>
      </c>
      <c r="P59" s="67" t="str">
        <f t="shared" si="7"/>
        <v>--</v>
      </c>
      <c r="Q59" s="54" t="str">
        <f t="shared" si="8"/>
        <v>--</v>
      </c>
      <c r="R59" s="71">
        <f t="shared" si="9"/>
        <v>0</v>
      </c>
    </row>
    <row r="60" spans="2:18" s="295" customFormat="1" ht="21" customHeight="1">
      <c r="B60" s="34" t="s">
        <v>565</v>
      </c>
      <c r="C60" s="309" t="s">
        <v>565</v>
      </c>
      <c r="D60" s="297" t="s">
        <v>1988</v>
      </c>
      <c r="E60" s="306">
        <v>0.3</v>
      </c>
      <c r="F60" s="75">
        <f t="shared" si="1"/>
        <v>0.89999999999999991</v>
      </c>
      <c r="G60" s="307">
        <f t="shared" si="2"/>
        <v>0.9</v>
      </c>
      <c r="H60" s="66" t="str">
        <f>IF(E60="--","--", IF(VLOOKUP($B60,Residential!$B$5:$R$975,2,FALSE)="Yes", E60/0.03, "NV"))</f>
        <v>NV</v>
      </c>
      <c r="I60" s="300" t="str">
        <f t="shared" si="3"/>
        <v>NV</v>
      </c>
      <c r="J60" s="66" t="str">
        <f>IF(G60="--","--", IF(VLOOKUP($B60,Commercial!$B$5:$R$975,2,FALSE)="Yes", G60/0.03, "NV"))</f>
        <v>NV</v>
      </c>
      <c r="K60" s="300" t="str">
        <f t="shared" si="4"/>
        <v>NV</v>
      </c>
      <c r="L60" s="70" t="str">
        <f>VLOOKUP($B60,Residential!$B$5:$R$975,13,FALSE)</f>
        <v>NV</v>
      </c>
      <c r="M60" s="67" t="str">
        <f t="shared" si="5"/>
        <v>NV</v>
      </c>
      <c r="N60" s="301" t="str">
        <f t="shared" si="6"/>
        <v>NV</v>
      </c>
      <c r="O60" s="68" t="str">
        <f>VLOOKUP($B60,Commercial!$B$5:$R$975,13,FALSE)</f>
        <v>NV</v>
      </c>
      <c r="P60" s="67" t="str">
        <f t="shared" si="7"/>
        <v>NV</v>
      </c>
      <c r="Q60" s="302" t="str">
        <f t="shared" si="8"/>
        <v>NV</v>
      </c>
      <c r="R60" s="303">
        <f t="shared" si="9"/>
        <v>1</v>
      </c>
    </row>
    <row r="61" spans="2:18" s="295" customFormat="1" ht="15">
      <c r="B61" s="55" t="s">
        <v>565</v>
      </c>
      <c r="C61" s="296" t="s">
        <v>1989</v>
      </c>
      <c r="D61" s="297" t="s">
        <v>1990</v>
      </c>
      <c r="E61" s="306">
        <v>5.0000000000000001E-3</v>
      </c>
      <c r="F61" s="75">
        <f t="shared" si="1"/>
        <v>1.4999999999999999E-2</v>
      </c>
      <c r="G61" s="307">
        <f t="shared" si="2"/>
        <v>1.4999999999999999E-2</v>
      </c>
      <c r="H61" s="66" t="str">
        <f>IF(E61="--","--", IF(VLOOKUP($B61,Residential!$B$5:$R$975,2,FALSE)="Yes", E61/0.03, "NV"))</f>
        <v>NV</v>
      </c>
      <c r="I61" s="300" t="str">
        <f t="shared" si="3"/>
        <v>NV</v>
      </c>
      <c r="J61" s="66" t="str">
        <f>IF(G61="--","--", IF(VLOOKUP($B61,Commercial!$B$5:$R$975,2,FALSE)="Yes", G61/0.03, "NV"))</f>
        <v>NV</v>
      </c>
      <c r="K61" s="300" t="str">
        <f t="shared" si="4"/>
        <v>NV</v>
      </c>
      <c r="L61" s="70" t="str">
        <f>VLOOKUP($B61,Residential!$B$5:$R$975,13,FALSE)</f>
        <v>NV</v>
      </c>
      <c r="M61" s="67" t="str">
        <f t="shared" si="5"/>
        <v>NV</v>
      </c>
      <c r="N61" s="301" t="str">
        <f t="shared" si="6"/>
        <v>NV</v>
      </c>
      <c r="O61" s="68" t="str">
        <f>VLOOKUP($B61,Commercial!$B$5:$R$975,13,FALSE)</f>
        <v>NV</v>
      </c>
      <c r="P61" s="67" t="str">
        <f t="shared" si="7"/>
        <v>NV</v>
      </c>
      <c r="Q61" s="302" t="str">
        <f t="shared" si="8"/>
        <v>NV</v>
      </c>
      <c r="R61" s="303">
        <f t="shared" si="9"/>
        <v>1</v>
      </c>
    </row>
    <row r="62" spans="2:18" s="22" customFormat="1" ht="15" hidden="1">
      <c r="B62" s="31" t="s">
        <v>571</v>
      </c>
      <c r="C62" s="31" t="s">
        <v>571</v>
      </c>
      <c r="D62" s="32" t="s">
        <v>1991</v>
      </c>
      <c r="E62" s="42" t="s">
        <v>182</v>
      </c>
      <c r="F62" s="69" t="str">
        <f t="shared" si="1"/>
        <v>--</v>
      </c>
      <c r="G62" s="43" t="str">
        <f t="shared" si="2"/>
        <v>--</v>
      </c>
      <c r="H62" s="66" t="str">
        <f>IF(E62="--","--", IF(VLOOKUP($B62,Residential!$B$5:$R$975,2,FALSE)="Yes", E62/0.03, "NV"))</f>
        <v>--</v>
      </c>
      <c r="I62" s="64" t="str">
        <f t="shared" si="3"/>
        <v>--</v>
      </c>
      <c r="J62" s="66" t="str">
        <f>IF(G62="--","--", IF(VLOOKUP($B62,Commercial!$B$5:$R$975,2,FALSE)="Yes", G62/0.03, "NV"))</f>
        <v>--</v>
      </c>
      <c r="K62" s="64" t="str">
        <f t="shared" si="4"/>
        <v>--</v>
      </c>
      <c r="L62" s="70" t="str">
        <f>VLOOKUP($B62,Residential!$B$5:$R$975,13,FALSE)</f>
        <v>NV</v>
      </c>
      <c r="M62" s="67" t="str">
        <f t="shared" si="5"/>
        <v>--</v>
      </c>
      <c r="N62" s="53" t="str">
        <f t="shared" si="6"/>
        <v>--</v>
      </c>
      <c r="O62" s="68" t="str">
        <f>VLOOKUP($B62,Commercial!$B$5:$R$975,13,FALSE)</f>
        <v>NV</v>
      </c>
      <c r="P62" s="67" t="str">
        <f t="shared" si="7"/>
        <v>--</v>
      </c>
      <c r="Q62" s="54" t="str">
        <f t="shared" si="8"/>
        <v>--</v>
      </c>
      <c r="R62" s="71">
        <f t="shared" si="9"/>
        <v>0</v>
      </c>
    </row>
    <row r="63" spans="2:18" s="22" customFormat="1" ht="15" hidden="1">
      <c r="B63" s="31" t="s">
        <v>1992</v>
      </c>
      <c r="C63" s="31" t="s">
        <v>1992</v>
      </c>
      <c r="D63" s="32" t="s">
        <v>572</v>
      </c>
      <c r="E63" s="42" t="s">
        <v>182</v>
      </c>
      <c r="F63" s="69" t="str">
        <f t="shared" si="1"/>
        <v>--</v>
      </c>
      <c r="G63" s="43" t="str">
        <f t="shared" si="2"/>
        <v>--</v>
      </c>
      <c r="H63" s="66" t="str">
        <f>IF(E63="--","--", IF(VLOOKUP($B63,Residential!$B$5:$R$975,2,FALSE)="Yes", E63/0.03, "NV"))</f>
        <v>--</v>
      </c>
      <c r="I63" s="64" t="str">
        <f t="shared" si="3"/>
        <v>--</v>
      </c>
      <c r="J63" s="66" t="str">
        <f>IF(G63="--","--", IF(VLOOKUP($B63,Commercial!$B$5:$R$975,2,FALSE)="Yes", G63/0.03, "NV"))</f>
        <v>--</v>
      </c>
      <c r="K63" s="64" t="str">
        <f t="shared" si="4"/>
        <v>--</v>
      </c>
      <c r="L63" s="70" t="e">
        <f>VLOOKUP($B63,Residential!$B$5:$R$975,13,FALSE)</f>
        <v>#N/A</v>
      </c>
      <c r="M63" s="67" t="str">
        <f t="shared" si="5"/>
        <v>--</v>
      </c>
      <c r="N63" s="53" t="str">
        <f t="shared" si="6"/>
        <v>--</v>
      </c>
      <c r="O63" s="68" t="e">
        <f>VLOOKUP($B63,Commercial!$B$5:$R$975,13,FALSE)</f>
        <v>#N/A</v>
      </c>
      <c r="P63" s="67" t="str">
        <f t="shared" si="7"/>
        <v>--</v>
      </c>
      <c r="Q63" s="54" t="str">
        <f t="shared" si="8"/>
        <v>--</v>
      </c>
      <c r="R63" s="71">
        <f t="shared" si="9"/>
        <v>0</v>
      </c>
    </row>
    <row r="64" spans="2:18" s="295" customFormat="1" ht="15">
      <c r="B64" s="31" t="s">
        <v>574</v>
      </c>
      <c r="C64" s="296" t="s">
        <v>574</v>
      </c>
      <c r="D64" s="297" t="s">
        <v>1993</v>
      </c>
      <c r="E64" s="298">
        <v>100</v>
      </c>
      <c r="F64" s="69">
        <f t="shared" si="1"/>
        <v>300</v>
      </c>
      <c r="G64" s="299">
        <f t="shared" si="2"/>
        <v>300</v>
      </c>
      <c r="H64" s="66" t="str">
        <f>IF(E64="--","--", IF(VLOOKUP($B64,Residential!$B$5:$R$975,2,FALSE)="Yes", E64/0.03, "NV"))</f>
        <v>NV</v>
      </c>
      <c r="I64" s="300" t="str">
        <f t="shared" si="3"/>
        <v>NV</v>
      </c>
      <c r="J64" s="66" t="str">
        <f>IF(G64="--","--", IF(VLOOKUP($B64,Commercial!$B$5:$R$975,2,FALSE)="Yes", G64/0.03, "NV"))</f>
        <v>NV</v>
      </c>
      <c r="K64" s="300" t="str">
        <f t="shared" si="4"/>
        <v>NV</v>
      </c>
      <c r="L64" s="70" t="str">
        <f>VLOOKUP($B64,Residential!$B$5:$R$975,13,FALSE)</f>
        <v>NITI, NV</v>
      </c>
      <c r="M64" s="67" t="str">
        <f t="shared" si="5"/>
        <v>NV</v>
      </c>
      <c r="N64" s="301" t="str">
        <f t="shared" si="6"/>
        <v>NV</v>
      </c>
      <c r="O64" s="68" t="str">
        <f>VLOOKUP($B64,Commercial!$B$5:$R$975,13,FALSE)</f>
        <v>NITI, NV</v>
      </c>
      <c r="P64" s="67" t="str">
        <f t="shared" si="7"/>
        <v>NV</v>
      </c>
      <c r="Q64" s="302" t="str">
        <f t="shared" si="8"/>
        <v>NV</v>
      </c>
      <c r="R64" s="303">
        <f t="shared" si="9"/>
        <v>1</v>
      </c>
    </row>
    <row r="65" spans="2:18" s="22" customFormat="1" ht="15" hidden="1">
      <c r="B65" s="31" t="s">
        <v>1994</v>
      </c>
      <c r="C65" s="31" t="s">
        <v>1994</v>
      </c>
      <c r="D65" s="32" t="s">
        <v>1995</v>
      </c>
      <c r="E65" s="42" t="s">
        <v>182</v>
      </c>
      <c r="F65" s="69" t="str">
        <f t="shared" si="1"/>
        <v>--</v>
      </c>
      <c r="G65" s="43" t="str">
        <f t="shared" si="2"/>
        <v>--</v>
      </c>
      <c r="H65" s="66" t="str">
        <f>IF(E65="--","--", IF(VLOOKUP($B65,Residential!$B$5:$R$975,2,FALSE)="Yes", E65/0.03, "NV"))</f>
        <v>--</v>
      </c>
      <c r="I65" s="64" t="str">
        <f t="shared" si="3"/>
        <v>--</v>
      </c>
      <c r="J65" s="66" t="str">
        <f>IF(G65="--","--", IF(VLOOKUP($B65,Commercial!$B$5:$R$975,2,FALSE)="Yes", G65/0.03, "NV"))</f>
        <v>--</v>
      </c>
      <c r="K65" s="64" t="str">
        <f t="shared" si="4"/>
        <v>--</v>
      </c>
      <c r="L65" s="70" t="e">
        <f>VLOOKUP($B65,Residential!$B$5:$R$975,13,FALSE)</f>
        <v>#N/A</v>
      </c>
      <c r="M65" s="67" t="str">
        <f t="shared" si="5"/>
        <v>--</v>
      </c>
      <c r="N65" s="53" t="str">
        <f t="shared" si="6"/>
        <v>--</v>
      </c>
      <c r="O65" s="68" t="e">
        <f>VLOOKUP($B65,Commercial!$B$5:$R$975,13,FALSE)</f>
        <v>#N/A</v>
      </c>
      <c r="P65" s="67" t="str">
        <f t="shared" si="7"/>
        <v>--</v>
      </c>
      <c r="Q65" s="54" t="str">
        <f t="shared" si="8"/>
        <v>--</v>
      </c>
      <c r="R65" s="71">
        <f t="shared" si="9"/>
        <v>0</v>
      </c>
    </row>
    <row r="66" spans="2:18" s="22" customFormat="1" ht="26.25" hidden="1">
      <c r="B66" s="31" t="s">
        <v>586</v>
      </c>
      <c r="C66" s="31" t="s">
        <v>586</v>
      </c>
      <c r="D66" s="32" t="s">
        <v>1996</v>
      </c>
      <c r="E66" s="42" t="s">
        <v>182</v>
      </c>
      <c r="F66" s="69" t="str">
        <f t="shared" si="1"/>
        <v>--</v>
      </c>
      <c r="G66" s="43" t="str">
        <f t="shared" si="2"/>
        <v>--</v>
      </c>
      <c r="H66" s="66" t="str">
        <f>IF(E66="--","--", IF(VLOOKUP($B66,Residential!$B$5:$R$975,2,FALSE)="Yes", E66/0.03, "NV"))</f>
        <v>--</v>
      </c>
      <c r="I66" s="64" t="str">
        <f t="shared" si="3"/>
        <v>--</v>
      </c>
      <c r="J66" s="66" t="str">
        <f>IF(G66="--","--", IF(VLOOKUP($B66,Commercial!$B$5:$R$975,2,FALSE)="Yes", G66/0.03, "NV"))</f>
        <v>--</v>
      </c>
      <c r="K66" s="64" t="str">
        <f t="shared" si="4"/>
        <v>--</v>
      </c>
      <c r="L66" s="70" t="str">
        <f>VLOOKUP($B66,Residential!$B$5:$R$975,13,FALSE)</f>
        <v>NV</v>
      </c>
      <c r="M66" s="67" t="str">
        <f t="shared" si="5"/>
        <v>--</v>
      </c>
      <c r="N66" s="53" t="str">
        <f t="shared" si="6"/>
        <v>--</v>
      </c>
      <c r="O66" s="68" t="str">
        <f>VLOOKUP($B66,Commercial!$B$5:$R$975,13,FALSE)</f>
        <v>NV</v>
      </c>
      <c r="P66" s="67" t="str">
        <f t="shared" si="7"/>
        <v>--</v>
      </c>
      <c r="Q66" s="54" t="str">
        <f t="shared" si="8"/>
        <v>--</v>
      </c>
      <c r="R66" s="71">
        <f t="shared" si="9"/>
        <v>0</v>
      </c>
    </row>
    <row r="67" spans="2:18" s="22" customFormat="1" ht="15" hidden="1">
      <c r="B67" s="31" t="s">
        <v>592</v>
      </c>
      <c r="C67" s="31" t="s">
        <v>592</v>
      </c>
      <c r="D67" s="32" t="s">
        <v>591</v>
      </c>
      <c r="E67" s="42" t="s">
        <v>182</v>
      </c>
      <c r="F67" s="69" t="str">
        <f t="shared" si="1"/>
        <v>--</v>
      </c>
      <c r="G67" s="43" t="str">
        <f t="shared" si="2"/>
        <v>--</v>
      </c>
      <c r="H67" s="66" t="str">
        <f>IF(E67="--","--", IF(VLOOKUP($B67,Residential!$B$5:$R$975,2,FALSE)="Yes", E67/0.03, "NV"))</f>
        <v>--</v>
      </c>
      <c r="I67" s="64" t="str">
        <f t="shared" si="3"/>
        <v>--</v>
      </c>
      <c r="J67" s="66" t="str">
        <f>IF(G67="--","--", IF(VLOOKUP($B67,Commercial!$B$5:$R$975,2,FALSE)="Yes", G67/0.03, "NV"))</f>
        <v>--</v>
      </c>
      <c r="K67" s="64" t="str">
        <f t="shared" si="4"/>
        <v>--</v>
      </c>
      <c r="L67" s="70" t="str">
        <f>VLOOKUP($B67,Residential!$B$5:$R$975,13,FALSE)</f>
        <v>NV</v>
      </c>
      <c r="M67" s="67" t="str">
        <f t="shared" si="5"/>
        <v>--</v>
      </c>
      <c r="N67" s="53" t="str">
        <f t="shared" si="6"/>
        <v>--</v>
      </c>
      <c r="O67" s="68" t="str">
        <f>VLOOKUP($B67,Commercial!$B$5:$R$975,13,FALSE)</f>
        <v>NV</v>
      </c>
      <c r="P67" s="67" t="str">
        <f t="shared" si="7"/>
        <v>--</v>
      </c>
      <c r="Q67" s="54" t="str">
        <f t="shared" si="8"/>
        <v>--</v>
      </c>
      <c r="R67" s="71">
        <f t="shared" si="9"/>
        <v>0</v>
      </c>
    </row>
    <row r="68" spans="2:18" s="295" customFormat="1" ht="15">
      <c r="B68" s="31" t="s">
        <v>1061</v>
      </c>
      <c r="C68" s="296" t="s">
        <v>1061</v>
      </c>
      <c r="D68" s="297" t="s">
        <v>1997</v>
      </c>
      <c r="E68" s="298">
        <v>340</v>
      </c>
      <c r="F68" s="69">
        <f t="shared" si="1"/>
        <v>1020</v>
      </c>
      <c r="G68" s="299">
        <f t="shared" si="2"/>
        <v>1000</v>
      </c>
      <c r="H68" s="66">
        <f>IF(E68="--","--", IF(VLOOKUP($B68,Residential!$B$5:$R$975,2,FALSE)="Yes", E68/0.03, "NV"))</f>
        <v>11333.333333333334</v>
      </c>
      <c r="I68" s="300">
        <f t="shared" si="3"/>
        <v>11000</v>
      </c>
      <c r="J68" s="66">
        <f>IF(G68="--","--", IF(VLOOKUP($B68,Commercial!$B$5:$R$975,2,FALSE)="Yes", G68/0.03, "NV"))</f>
        <v>33333.333333333336</v>
      </c>
      <c r="K68" s="300">
        <f t="shared" si="4"/>
        <v>33000</v>
      </c>
      <c r="L68" s="70">
        <f>VLOOKUP($B68,Residential!$B$5:$R$975,13,FALSE)</f>
        <v>289.15662650602411</v>
      </c>
      <c r="M68" s="67">
        <f t="shared" si="5"/>
        <v>98313.253012048197</v>
      </c>
      <c r="N68" s="301">
        <f t="shared" si="6"/>
        <v>98000</v>
      </c>
      <c r="O68" s="68">
        <f>VLOOKUP($B68,Commercial!$B$5:$R$975,13,FALSE)</f>
        <v>285.71428571428572</v>
      </c>
      <c r="P68" s="67">
        <f t="shared" si="7"/>
        <v>285714.28571428574</v>
      </c>
      <c r="Q68" s="302">
        <f t="shared" si="8"/>
        <v>290000</v>
      </c>
      <c r="R68" s="303">
        <f t="shared" si="9"/>
        <v>1</v>
      </c>
    </row>
    <row r="69" spans="2:18" s="22" customFormat="1" ht="15" hidden="1">
      <c r="B69" s="31" t="s">
        <v>605</v>
      </c>
      <c r="C69" s="31" t="s">
        <v>605</v>
      </c>
      <c r="D69" s="32" t="s">
        <v>604</v>
      </c>
      <c r="E69" s="42" t="s">
        <v>182</v>
      </c>
      <c r="F69" s="69" t="str">
        <f t="shared" si="1"/>
        <v>--</v>
      </c>
      <c r="G69" s="43" t="str">
        <f t="shared" si="2"/>
        <v>--</v>
      </c>
      <c r="H69" s="66" t="str">
        <f>IF(E69="--","--", IF(VLOOKUP($B69,Residential!$B$5:$R$975,2,FALSE)="Yes", E69/0.03, "NV"))</f>
        <v>--</v>
      </c>
      <c r="I69" s="64" t="str">
        <f t="shared" si="3"/>
        <v>--</v>
      </c>
      <c r="J69" s="66" t="str">
        <f>IF(G69="--","--", IF(VLOOKUP($B69,Commercial!$B$5:$R$975,2,FALSE)="Yes", G69/0.03, "NV"))</f>
        <v>--</v>
      </c>
      <c r="K69" s="64" t="str">
        <f t="shared" si="4"/>
        <v>--</v>
      </c>
      <c r="L69" s="70">
        <f>VLOOKUP($B69,Residential!$B$5:$R$975,13,FALSE)</f>
        <v>0.2857142857142857</v>
      </c>
      <c r="M69" s="67" t="str">
        <f t="shared" si="5"/>
        <v>--</v>
      </c>
      <c r="N69" s="53" t="str">
        <f t="shared" si="6"/>
        <v>--</v>
      </c>
      <c r="O69" s="68">
        <f>VLOOKUP($B69,Commercial!$B$5:$R$975,13,FALSE)</f>
        <v>0.2846153846153846</v>
      </c>
      <c r="P69" s="67" t="str">
        <f t="shared" si="7"/>
        <v>--</v>
      </c>
      <c r="Q69" s="54" t="str">
        <f t="shared" si="8"/>
        <v>--</v>
      </c>
      <c r="R69" s="71">
        <f t="shared" si="9"/>
        <v>0</v>
      </c>
    </row>
    <row r="70" spans="2:18" s="22" customFormat="1" ht="15" hidden="1">
      <c r="B70" s="31" t="s">
        <v>684</v>
      </c>
      <c r="C70" s="31" t="s">
        <v>684</v>
      </c>
      <c r="D70" s="32" t="s">
        <v>1998</v>
      </c>
      <c r="E70" s="42" t="s">
        <v>182</v>
      </c>
      <c r="F70" s="69" t="str">
        <f t="shared" si="1"/>
        <v>--</v>
      </c>
      <c r="G70" s="43" t="str">
        <f t="shared" si="2"/>
        <v>--</v>
      </c>
      <c r="H70" s="66" t="str">
        <f>IF(E70="--","--", IF(VLOOKUP($B70,Residential!$B$5:$R$975,2,FALSE)="Yes", E70/0.03, "NV"))</f>
        <v>--</v>
      </c>
      <c r="I70" s="64" t="str">
        <f t="shared" si="3"/>
        <v>--</v>
      </c>
      <c r="J70" s="66" t="str">
        <f>IF(G70="--","--", IF(VLOOKUP($B70,Commercial!$B$5:$R$975,2,FALSE)="Yes", G70/0.03, "NV"))</f>
        <v>--</v>
      </c>
      <c r="K70" s="64" t="str">
        <f t="shared" si="4"/>
        <v>--</v>
      </c>
      <c r="L70" s="70" t="str">
        <f>VLOOKUP($B70,Residential!$B$5:$R$975,13,FALSE)</f>
        <v>NV</v>
      </c>
      <c r="M70" s="67" t="str">
        <f t="shared" si="5"/>
        <v>--</v>
      </c>
      <c r="N70" s="53" t="str">
        <f t="shared" si="6"/>
        <v>--</v>
      </c>
      <c r="O70" s="68" t="str">
        <f>VLOOKUP($B70,Commercial!$B$5:$R$975,13,FALSE)</f>
        <v>NV</v>
      </c>
      <c r="P70" s="67" t="str">
        <f t="shared" si="7"/>
        <v>--</v>
      </c>
      <c r="Q70" s="54" t="str">
        <f t="shared" si="8"/>
        <v>--</v>
      </c>
      <c r="R70" s="71">
        <f t="shared" si="9"/>
        <v>0</v>
      </c>
    </row>
    <row r="71" spans="2:18" s="22" customFormat="1" ht="15" hidden="1">
      <c r="B71" s="31" t="s">
        <v>1999</v>
      </c>
      <c r="C71" s="31" t="s">
        <v>1999</v>
      </c>
      <c r="D71" s="32" t="s">
        <v>2000</v>
      </c>
      <c r="E71" s="42" t="s">
        <v>182</v>
      </c>
      <c r="F71" s="69" t="str">
        <f t="shared" si="1"/>
        <v>--</v>
      </c>
      <c r="G71" s="43" t="str">
        <f t="shared" si="2"/>
        <v>--</v>
      </c>
      <c r="H71" s="66" t="str">
        <f>IF(E71="--","--", IF(VLOOKUP($B71,Residential!$B$5:$R$975,2,FALSE)="Yes", E71/0.03, "NV"))</f>
        <v>--</v>
      </c>
      <c r="I71" s="64" t="str">
        <f t="shared" si="3"/>
        <v>--</v>
      </c>
      <c r="J71" s="66" t="str">
        <f>IF(G71="--","--", IF(VLOOKUP($B71,Commercial!$B$5:$R$975,2,FALSE)="Yes", G71/0.03, "NV"))</f>
        <v>--</v>
      </c>
      <c r="K71" s="64" t="str">
        <f t="shared" si="4"/>
        <v>--</v>
      </c>
      <c r="L71" s="70" t="e">
        <f>VLOOKUP($B71,Residential!$B$5:$R$975,13,FALSE)</f>
        <v>#N/A</v>
      </c>
      <c r="M71" s="67" t="str">
        <f t="shared" si="5"/>
        <v>--</v>
      </c>
      <c r="N71" s="53" t="str">
        <f t="shared" si="6"/>
        <v>--</v>
      </c>
      <c r="O71" s="68" t="e">
        <f>VLOOKUP($B71,Commercial!$B$5:$R$975,13,FALSE)</f>
        <v>#N/A</v>
      </c>
      <c r="P71" s="67" t="str">
        <f t="shared" si="7"/>
        <v>--</v>
      </c>
      <c r="Q71" s="54" t="str">
        <f t="shared" si="8"/>
        <v>--</v>
      </c>
      <c r="R71" s="71">
        <f t="shared" si="9"/>
        <v>0</v>
      </c>
    </row>
    <row r="72" spans="2:18" s="22" customFormat="1" ht="15" hidden="1">
      <c r="B72" s="31" t="s">
        <v>2001</v>
      </c>
      <c r="C72" s="31" t="s">
        <v>2001</v>
      </c>
      <c r="D72" s="32" t="s">
        <v>2002</v>
      </c>
      <c r="E72" s="42" t="s">
        <v>182</v>
      </c>
      <c r="F72" s="69" t="str">
        <f t="shared" si="1"/>
        <v>--</v>
      </c>
      <c r="G72" s="43" t="str">
        <f t="shared" si="2"/>
        <v>--</v>
      </c>
      <c r="H72" s="66" t="str">
        <f>IF(E72="--","--", IF(VLOOKUP($B72,Residential!$B$5:$R$975,2,FALSE)="Yes", E72/0.03, "NV"))</f>
        <v>--</v>
      </c>
      <c r="I72" s="64" t="str">
        <f t="shared" si="3"/>
        <v>--</v>
      </c>
      <c r="J72" s="66" t="str">
        <f>IF(G72="--","--", IF(VLOOKUP($B72,Commercial!$B$5:$R$975,2,FALSE)="Yes", G72/0.03, "NV"))</f>
        <v>--</v>
      </c>
      <c r="K72" s="64" t="str">
        <f t="shared" si="4"/>
        <v>--</v>
      </c>
      <c r="L72" s="70" t="e">
        <f>VLOOKUP($B72,Residential!$B$5:$R$975,13,FALSE)</f>
        <v>#N/A</v>
      </c>
      <c r="M72" s="67" t="str">
        <f t="shared" si="5"/>
        <v>--</v>
      </c>
      <c r="N72" s="53" t="str">
        <f t="shared" si="6"/>
        <v>--</v>
      </c>
      <c r="O72" s="68" t="e">
        <f>VLOOKUP($B72,Commercial!$B$5:$R$975,13,FALSE)</f>
        <v>#N/A</v>
      </c>
      <c r="P72" s="67" t="str">
        <f t="shared" si="7"/>
        <v>--</v>
      </c>
      <c r="Q72" s="54" t="str">
        <f t="shared" si="8"/>
        <v>--</v>
      </c>
      <c r="R72" s="71">
        <f t="shared" si="9"/>
        <v>0</v>
      </c>
    </row>
    <row r="73" spans="2:18" s="295" customFormat="1" ht="15">
      <c r="B73" s="31" t="s">
        <v>631</v>
      </c>
      <c r="C73" s="296" t="s">
        <v>631</v>
      </c>
      <c r="D73" s="297" t="s">
        <v>630</v>
      </c>
      <c r="E73" s="298">
        <v>10</v>
      </c>
      <c r="F73" s="69">
        <f t="shared" ref="F73:F136" si="10">IF(E73="--", "--", 3*E73)</f>
        <v>30</v>
      </c>
      <c r="G73" s="299">
        <f t="shared" ref="G73:G136" si="11">IF(ISNUMBER(F73),ROUND(F73,2-(1+INT(LOG10(F73)))), F73)</f>
        <v>30</v>
      </c>
      <c r="H73" s="66" t="str">
        <f>IF(E73="--","--", IF(VLOOKUP($B73,Residential!$B$5:$R$975,2,FALSE)="Yes", E73/0.03, "NV"))</f>
        <v>NV</v>
      </c>
      <c r="I73" s="300" t="str">
        <f t="shared" ref="I73:I136" si="12">IF(ISNUMBER(H73), ROUND(H73,2-(1+INT(LOG10(H73)))), IF(ISTEXT(H73)=TRUE, H73, "--"))</f>
        <v>NV</v>
      </c>
      <c r="J73" s="66" t="str">
        <f>IF(G73="--","--", IF(VLOOKUP($B73,Commercial!$B$5:$R$975,2,FALSE)="Yes", G73/0.03, "NV"))</f>
        <v>NV</v>
      </c>
      <c r="K73" s="300" t="str">
        <f t="shared" ref="K73:K136" si="13">IF(ISNUMBER(J73), ROUND(J73,2-(1+INT(LOG10(J73)))), IF(ISTEXT(J73)=TRUE, J73, "--"))</f>
        <v>NV</v>
      </c>
      <c r="L73" s="70" t="str">
        <f>VLOOKUP($B73,Residential!$B$5:$R$975,13,FALSE)</f>
        <v>NITI, NV</v>
      </c>
      <c r="M73" s="67" t="str">
        <f t="shared" ref="M73:M136" si="14">IF(AND(ISNUMBER(L73), ISNUMBER(E73)), E73*L73, IF(I73="NV", "NV", IF(E73="--", "--", "NC")))</f>
        <v>NV</v>
      </c>
      <c r="N73" s="301" t="str">
        <f t="shared" ref="N73:N136" si="15">IF(ISNUMBER(M73),ROUND(M73,2-(1+INT(LOG10(M73)))), M73)</f>
        <v>NV</v>
      </c>
      <c r="O73" s="68" t="str">
        <f>VLOOKUP($B73,Commercial!$B$5:$R$975,13,FALSE)</f>
        <v>NITI, NV</v>
      </c>
      <c r="P73" s="67" t="str">
        <f t="shared" ref="P73:P136" si="16">IF(AND(ISNUMBER(O73), ISNUMBER(G73)), G73*O73, IF(K73="NV", "NV", IF(G73="--", "--", "NC")))</f>
        <v>NV</v>
      </c>
      <c r="Q73" s="302" t="str">
        <f t="shared" ref="Q73:Q136" si="17">IF(ISNUMBER(P73),ROUND(P73,2-(1+INT(LOG10(P73)))), P73)</f>
        <v>NV</v>
      </c>
      <c r="R73" s="303">
        <f t="shared" ref="R73:R136" si="18">IF(ISNUMBER(E73),1,0)</f>
        <v>1</v>
      </c>
    </row>
    <row r="74" spans="2:18" s="295" customFormat="1" ht="15">
      <c r="B74" s="31" t="s">
        <v>639</v>
      </c>
      <c r="C74" s="296" t="s">
        <v>639</v>
      </c>
      <c r="D74" s="297" t="s">
        <v>2003</v>
      </c>
      <c r="E74" s="306">
        <v>1.9</v>
      </c>
      <c r="F74" s="75">
        <f t="shared" si="10"/>
        <v>5.6999999999999993</v>
      </c>
      <c r="G74" s="307">
        <f t="shared" si="11"/>
        <v>5.7</v>
      </c>
      <c r="H74" s="66">
        <f>IF(E74="--","--", IF(VLOOKUP($B74,Residential!$B$5:$R$975,2,FALSE)="Yes", E74/0.03, "NV"))</f>
        <v>63.333333333333336</v>
      </c>
      <c r="I74" s="300">
        <f t="shared" si="12"/>
        <v>63</v>
      </c>
      <c r="J74" s="66">
        <f>IF(G74="--","--", IF(VLOOKUP($B74,Commercial!$B$5:$R$975,2,FALSE)="Yes", G74/0.03, "NV"))</f>
        <v>190</v>
      </c>
      <c r="K74" s="300">
        <f t="shared" si="13"/>
        <v>190</v>
      </c>
      <c r="L74" s="70">
        <f>VLOOKUP($B74,Residential!$B$5:$R$975,13,FALSE)</f>
        <v>394.11764705882354</v>
      </c>
      <c r="M74" s="67">
        <f t="shared" si="14"/>
        <v>748.82352941176464</v>
      </c>
      <c r="N74" s="301">
        <f t="shared" si="15"/>
        <v>750</v>
      </c>
      <c r="O74" s="68">
        <f>VLOOKUP($B74,Commercial!$B$5:$R$975,13,FALSE)</f>
        <v>405</v>
      </c>
      <c r="P74" s="67">
        <f t="shared" si="16"/>
        <v>2308.5</v>
      </c>
      <c r="Q74" s="302">
        <f t="shared" si="17"/>
        <v>2300</v>
      </c>
      <c r="R74" s="303">
        <f t="shared" si="18"/>
        <v>1</v>
      </c>
    </row>
    <row r="75" spans="2:18" s="295" customFormat="1" ht="15">
      <c r="B75" s="31" t="s">
        <v>671</v>
      </c>
      <c r="C75" s="296" t="s">
        <v>671</v>
      </c>
      <c r="D75" s="297" t="s">
        <v>2004</v>
      </c>
      <c r="E75" s="298">
        <v>12000</v>
      </c>
      <c r="F75" s="69">
        <f t="shared" si="10"/>
        <v>36000</v>
      </c>
      <c r="G75" s="299">
        <f t="shared" si="11"/>
        <v>36000</v>
      </c>
      <c r="H75" s="66">
        <f>IF(E75="--","--", IF(VLOOKUP($B75,Residential!$B$5:$R$975,2,FALSE)="Yes", E75/0.03, "NV"))</f>
        <v>400000</v>
      </c>
      <c r="I75" s="300">
        <f t="shared" si="12"/>
        <v>400000</v>
      </c>
      <c r="J75" s="66">
        <f>IF(G75="--","--", IF(VLOOKUP($B75,Commercial!$B$5:$R$975,2,FALSE)="Yes", G75/0.03, "NV"))</f>
        <v>1200000</v>
      </c>
      <c r="K75" s="300">
        <f t="shared" si="13"/>
        <v>1200000</v>
      </c>
      <c r="L75" s="70">
        <f>VLOOKUP($B75,Residential!$B$5:$R$975,13,FALSE)</f>
        <v>22.307692307692307</v>
      </c>
      <c r="M75" s="67">
        <f t="shared" si="14"/>
        <v>267692.30769230769</v>
      </c>
      <c r="N75" s="301">
        <f t="shared" si="15"/>
        <v>270000</v>
      </c>
      <c r="O75" s="68">
        <f>VLOOKUP($B75,Commercial!$B$5:$R$975,13,FALSE)</f>
        <v>22.727272727272727</v>
      </c>
      <c r="P75" s="67">
        <f t="shared" si="16"/>
        <v>818181.81818181812</v>
      </c>
      <c r="Q75" s="302">
        <f t="shared" si="17"/>
        <v>820000</v>
      </c>
      <c r="R75" s="303">
        <f t="shared" si="18"/>
        <v>1</v>
      </c>
    </row>
    <row r="76" spans="2:18" s="22" customFormat="1" ht="15" hidden="1">
      <c r="B76" s="31" t="s">
        <v>674</v>
      </c>
      <c r="C76" s="31" t="s">
        <v>674</v>
      </c>
      <c r="D76" s="32" t="s">
        <v>2005</v>
      </c>
      <c r="E76" s="42" t="s">
        <v>182</v>
      </c>
      <c r="F76" s="69" t="str">
        <f t="shared" si="10"/>
        <v>--</v>
      </c>
      <c r="G76" s="43" t="str">
        <f t="shared" si="11"/>
        <v>--</v>
      </c>
      <c r="H76" s="66" t="str">
        <f>IF(E76="--","--", IF(VLOOKUP($B76,Residential!$B$5:$R$975,2,FALSE)="Yes", E76/0.03, "NV"))</f>
        <v>--</v>
      </c>
      <c r="I76" s="64" t="str">
        <f t="shared" si="12"/>
        <v>--</v>
      </c>
      <c r="J76" s="66" t="str">
        <f>IF(G76="--","--", IF(VLOOKUP($B76,Commercial!$B$5:$R$975,2,FALSE)="Yes", G76/0.03, "NV"))</f>
        <v>--</v>
      </c>
      <c r="K76" s="64" t="str">
        <f t="shared" si="13"/>
        <v>--</v>
      </c>
      <c r="L76" s="70" t="str">
        <f>VLOOKUP($B76,Residential!$B$5:$R$975,13,FALSE)</f>
        <v>NV</v>
      </c>
      <c r="M76" s="67" t="str">
        <f t="shared" si="14"/>
        <v>--</v>
      </c>
      <c r="N76" s="53" t="str">
        <f t="shared" si="15"/>
        <v>--</v>
      </c>
      <c r="O76" s="68" t="str">
        <f>VLOOKUP($B76,Commercial!$B$5:$R$975,13,FALSE)</f>
        <v>NV</v>
      </c>
      <c r="P76" s="67" t="str">
        <f t="shared" si="16"/>
        <v>--</v>
      </c>
      <c r="Q76" s="54" t="str">
        <f t="shared" si="17"/>
        <v>--</v>
      </c>
      <c r="R76" s="71">
        <f t="shared" si="18"/>
        <v>0</v>
      </c>
    </row>
    <row r="77" spans="2:18" s="22" customFormat="1" ht="15" hidden="1">
      <c r="B77" s="31" t="s">
        <v>686</v>
      </c>
      <c r="C77" s="31" t="s">
        <v>686</v>
      </c>
      <c r="D77" s="32" t="s">
        <v>2006</v>
      </c>
      <c r="E77" s="42" t="s">
        <v>182</v>
      </c>
      <c r="F77" s="69" t="str">
        <f t="shared" si="10"/>
        <v>--</v>
      </c>
      <c r="G77" s="43" t="str">
        <f t="shared" si="11"/>
        <v>--</v>
      </c>
      <c r="H77" s="66" t="str">
        <f>IF(E77="--","--", IF(VLOOKUP($B77,Residential!$B$5:$R$975,2,FALSE)="Yes", E77/0.03, "NV"))</f>
        <v>--</v>
      </c>
      <c r="I77" s="64" t="str">
        <f t="shared" si="12"/>
        <v>--</v>
      </c>
      <c r="J77" s="66" t="str">
        <f>IF(G77="--","--", IF(VLOOKUP($B77,Commercial!$B$5:$R$975,2,FALSE)="Yes", G77/0.03, "NV"))</f>
        <v>--</v>
      </c>
      <c r="K77" s="64" t="str">
        <f t="shared" si="13"/>
        <v>--</v>
      </c>
      <c r="L77" s="70">
        <f>VLOOKUP($B77,Residential!$B$5:$R$975,13,FALSE)</f>
        <v>7.2222222222222223</v>
      </c>
      <c r="M77" s="67" t="str">
        <f t="shared" si="14"/>
        <v>--</v>
      </c>
      <c r="N77" s="53" t="str">
        <f t="shared" si="15"/>
        <v>--</v>
      </c>
      <c r="O77" s="68">
        <f>VLOOKUP($B77,Commercial!$B$5:$R$975,13,FALSE)</f>
        <v>7.1428571428571423</v>
      </c>
      <c r="P77" s="67" t="str">
        <f t="shared" si="16"/>
        <v>--</v>
      </c>
      <c r="Q77" s="54" t="str">
        <f t="shared" si="17"/>
        <v>--</v>
      </c>
      <c r="R77" s="71">
        <f t="shared" si="18"/>
        <v>0</v>
      </c>
    </row>
    <row r="78" spans="2:18" s="295" customFormat="1" ht="15">
      <c r="B78" s="31" t="s">
        <v>696</v>
      </c>
      <c r="C78" s="296" t="s">
        <v>696</v>
      </c>
      <c r="D78" s="297" t="s">
        <v>2007</v>
      </c>
      <c r="E78" s="298">
        <v>790</v>
      </c>
      <c r="F78" s="69">
        <f t="shared" si="10"/>
        <v>2370</v>
      </c>
      <c r="G78" s="299">
        <f t="shared" si="11"/>
        <v>2400</v>
      </c>
      <c r="H78" s="66">
        <f>IF(E78="--","--", IF(VLOOKUP($B78,Residential!$B$5:$R$975,2,FALSE)="Yes", E78/0.03, "NV"))</f>
        <v>26333.333333333336</v>
      </c>
      <c r="I78" s="300">
        <f t="shared" si="12"/>
        <v>26000</v>
      </c>
      <c r="J78" s="66">
        <f>IF(G78="--","--", IF(VLOOKUP($B78,Commercial!$B$5:$R$975,2,FALSE)="Yes", G78/0.03, "NV"))</f>
        <v>80000</v>
      </c>
      <c r="K78" s="300">
        <f t="shared" si="13"/>
        <v>80000</v>
      </c>
      <c r="L78" s="70">
        <f>VLOOKUP($B78,Residential!$B$5:$R$975,13,FALSE)</f>
        <v>4.2857142857142856</v>
      </c>
      <c r="M78" s="67">
        <f t="shared" si="14"/>
        <v>3385.7142857142858</v>
      </c>
      <c r="N78" s="301">
        <f t="shared" si="15"/>
        <v>3400</v>
      </c>
      <c r="O78" s="68">
        <f>VLOOKUP($B78,Commercial!$B$5:$R$975,13,FALSE)</f>
        <v>4.166666666666667</v>
      </c>
      <c r="P78" s="67">
        <f t="shared" si="16"/>
        <v>10000</v>
      </c>
      <c r="Q78" s="302">
        <f t="shared" si="17"/>
        <v>10000</v>
      </c>
      <c r="R78" s="303">
        <f t="shared" si="18"/>
        <v>1</v>
      </c>
    </row>
    <row r="79" spans="2:18" s="295" customFormat="1" ht="15">
      <c r="B79" s="31" t="s">
        <v>1225</v>
      </c>
      <c r="C79" s="296" t="s">
        <v>1225</v>
      </c>
      <c r="D79" s="297" t="s">
        <v>2008</v>
      </c>
      <c r="E79" s="298">
        <v>2100</v>
      </c>
      <c r="F79" s="69">
        <f t="shared" si="10"/>
        <v>6300</v>
      </c>
      <c r="G79" s="299">
        <f t="shared" si="11"/>
        <v>6300</v>
      </c>
      <c r="H79" s="66">
        <f>IF(E79="--","--", IF(VLOOKUP($B79,Residential!$B$5:$R$975,2,FALSE)="Yes", E79/0.03, "NV"))</f>
        <v>70000</v>
      </c>
      <c r="I79" s="300">
        <f t="shared" si="12"/>
        <v>70000</v>
      </c>
      <c r="J79" s="66">
        <f>IF(G79="--","--", IF(VLOOKUP($B79,Commercial!$B$5:$R$975,2,FALSE)="Yes", G79/0.03, "NV"))</f>
        <v>210000</v>
      </c>
      <c r="K79" s="300">
        <f t="shared" si="13"/>
        <v>210000</v>
      </c>
      <c r="L79" s="70">
        <f>VLOOKUP($B79,Residential!$B$5:$R$975,13,FALSE)</f>
        <v>12</v>
      </c>
      <c r="M79" s="67">
        <f t="shared" si="14"/>
        <v>25200</v>
      </c>
      <c r="N79" s="301">
        <f t="shared" si="15"/>
        <v>25000</v>
      </c>
      <c r="O79" s="68">
        <f>VLOOKUP($B79,Commercial!$B$5:$R$975,13,FALSE)</f>
        <v>12.5</v>
      </c>
      <c r="P79" s="67">
        <f t="shared" si="16"/>
        <v>78750</v>
      </c>
      <c r="Q79" s="302">
        <f t="shared" si="17"/>
        <v>79000</v>
      </c>
      <c r="R79" s="303">
        <f t="shared" si="18"/>
        <v>1</v>
      </c>
    </row>
    <row r="80" spans="2:18" s="295" customFormat="1" ht="15">
      <c r="B80" s="31" t="s">
        <v>702</v>
      </c>
      <c r="C80" s="296" t="s">
        <v>702</v>
      </c>
      <c r="D80" s="297" t="s">
        <v>2009</v>
      </c>
      <c r="E80" s="298">
        <v>230</v>
      </c>
      <c r="F80" s="69">
        <f t="shared" si="10"/>
        <v>690</v>
      </c>
      <c r="G80" s="299">
        <f t="shared" si="11"/>
        <v>690</v>
      </c>
      <c r="H80" s="66">
        <f>IF(E80="--","--", IF(VLOOKUP($B80,Residential!$B$5:$R$975,2,FALSE)="Yes", E80/0.03, "NV"))</f>
        <v>7666.666666666667</v>
      </c>
      <c r="I80" s="300">
        <f t="shared" si="12"/>
        <v>7700</v>
      </c>
      <c r="J80" s="66">
        <f>IF(G80="--","--", IF(VLOOKUP($B80,Commercial!$B$5:$R$975,2,FALSE)="Yes", G80/0.03, "NV"))</f>
        <v>23000</v>
      </c>
      <c r="K80" s="300">
        <f t="shared" si="13"/>
        <v>23000</v>
      </c>
      <c r="L80" s="70">
        <f>VLOOKUP($B80,Residential!$B$5:$R$975,13,FALSE)</f>
        <v>15.789473684210526</v>
      </c>
      <c r="M80" s="67">
        <f t="shared" si="14"/>
        <v>3631.5789473684208</v>
      </c>
      <c r="N80" s="301">
        <f t="shared" si="15"/>
        <v>3600</v>
      </c>
      <c r="O80" s="68">
        <f>VLOOKUP($B80,Commercial!$B$5:$R$975,13,FALSE)</f>
        <v>15.757575757575758</v>
      </c>
      <c r="P80" s="67">
        <f t="shared" si="16"/>
        <v>10872.727272727272</v>
      </c>
      <c r="Q80" s="302">
        <f t="shared" si="17"/>
        <v>11000</v>
      </c>
      <c r="R80" s="303">
        <f t="shared" si="18"/>
        <v>1</v>
      </c>
    </row>
    <row r="81" spans="2:18" s="295" customFormat="1" ht="15">
      <c r="B81" s="31" t="s">
        <v>709</v>
      </c>
      <c r="C81" s="296" t="s">
        <v>709</v>
      </c>
      <c r="D81" s="297" t="s">
        <v>2010</v>
      </c>
      <c r="E81" s="298">
        <v>36</v>
      </c>
      <c r="F81" s="69">
        <f t="shared" si="10"/>
        <v>108</v>
      </c>
      <c r="G81" s="299">
        <f t="shared" si="11"/>
        <v>110</v>
      </c>
      <c r="H81" s="66">
        <f>IF(E81="--","--", IF(VLOOKUP($B81,Residential!$B$5:$R$975,2,FALSE)="Yes", E81/0.03, "NV"))</f>
        <v>1200</v>
      </c>
      <c r="I81" s="300">
        <f t="shared" si="12"/>
        <v>1200</v>
      </c>
      <c r="J81" s="66">
        <f>IF(G81="--","--", IF(VLOOKUP($B81,Commercial!$B$5:$R$975,2,FALSE)="Yes", G81/0.03, "NV"))</f>
        <v>3666.666666666667</v>
      </c>
      <c r="K81" s="300">
        <f t="shared" si="13"/>
        <v>3700</v>
      </c>
      <c r="L81" s="70">
        <f>VLOOKUP($B81,Residential!$B$5:$R$975,13,FALSE)</f>
        <v>13.142857142857142</v>
      </c>
      <c r="M81" s="67">
        <f t="shared" si="14"/>
        <v>473.14285714285711</v>
      </c>
      <c r="N81" s="301">
        <f t="shared" si="15"/>
        <v>470</v>
      </c>
      <c r="O81" s="68">
        <f>VLOOKUP($B81,Commercial!$B$5:$R$975,13,FALSE)</f>
        <v>12.903225806451612</v>
      </c>
      <c r="P81" s="67">
        <f t="shared" si="16"/>
        <v>1419.3548387096773</v>
      </c>
      <c r="Q81" s="302">
        <f t="shared" si="17"/>
        <v>1400</v>
      </c>
      <c r="R81" s="303">
        <f t="shared" si="18"/>
        <v>1</v>
      </c>
    </row>
    <row r="82" spans="2:18" s="295" customFormat="1" ht="15">
      <c r="B82" s="31" t="s">
        <v>712</v>
      </c>
      <c r="C82" s="296" t="s">
        <v>712</v>
      </c>
      <c r="D82" s="297" t="s">
        <v>2011</v>
      </c>
      <c r="E82" s="298">
        <v>18</v>
      </c>
      <c r="F82" s="69">
        <f t="shared" si="10"/>
        <v>54</v>
      </c>
      <c r="G82" s="299">
        <f t="shared" si="11"/>
        <v>54</v>
      </c>
      <c r="H82" s="66" t="str">
        <f>IF(E82="--","--", IF(VLOOKUP($B82,Residential!$B$5:$R$975,2,FALSE)="Yes", E82/0.03, "NV"))</f>
        <v>NV</v>
      </c>
      <c r="I82" s="300" t="str">
        <f t="shared" si="12"/>
        <v>NV</v>
      </c>
      <c r="J82" s="66" t="str">
        <f>IF(G82="--","--", IF(VLOOKUP($B82,Commercial!$B$5:$R$975,2,FALSE)="Yes", G82/0.03, "NV"))</f>
        <v>NV</v>
      </c>
      <c r="K82" s="300" t="str">
        <f t="shared" si="13"/>
        <v>NV</v>
      </c>
      <c r="L82" s="70" t="str">
        <f>VLOOKUP($B82,Residential!$B$5:$R$975,13,FALSE)</f>
        <v>NV</v>
      </c>
      <c r="M82" s="67" t="str">
        <f t="shared" si="14"/>
        <v>NV</v>
      </c>
      <c r="N82" s="301" t="str">
        <f t="shared" si="15"/>
        <v>NV</v>
      </c>
      <c r="O82" s="68" t="str">
        <f>VLOOKUP($B82,Commercial!$B$5:$R$975,13,FALSE)</f>
        <v>NV</v>
      </c>
      <c r="P82" s="67" t="str">
        <f t="shared" si="16"/>
        <v>NV</v>
      </c>
      <c r="Q82" s="302" t="str">
        <f t="shared" si="17"/>
        <v>NV</v>
      </c>
      <c r="R82" s="303">
        <f t="shared" si="18"/>
        <v>1</v>
      </c>
    </row>
    <row r="83" spans="2:18" s="22" customFormat="1" ht="15" hidden="1">
      <c r="B83" s="31" t="s">
        <v>718</v>
      </c>
      <c r="C83" s="31" t="s">
        <v>718</v>
      </c>
      <c r="D83" s="32" t="s">
        <v>717</v>
      </c>
      <c r="E83" s="42" t="s">
        <v>182</v>
      </c>
      <c r="F83" s="69" t="str">
        <f t="shared" si="10"/>
        <v>--</v>
      </c>
      <c r="G83" s="43" t="str">
        <f t="shared" si="11"/>
        <v>--</v>
      </c>
      <c r="H83" s="66" t="str">
        <f>IF(E83="--","--", IF(VLOOKUP($B83,Residential!$B$5:$R$975,2,FALSE)="Yes", E83/0.03, "NV"))</f>
        <v>--</v>
      </c>
      <c r="I83" s="64" t="str">
        <f t="shared" si="12"/>
        <v>--</v>
      </c>
      <c r="J83" s="66" t="str">
        <f>IF(G83="--","--", IF(VLOOKUP($B83,Commercial!$B$5:$R$975,2,FALSE)="Yes", G83/0.03, "NV"))</f>
        <v>--</v>
      </c>
      <c r="K83" s="64" t="str">
        <f t="shared" si="13"/>
        <v>--</v>
      </c>
      <c r="L83" s="70" t="str">
        <f>VLOOKUP($B83,Residential!$B$5:$R$975,13,FALSE)</f>
        <v>NV</v>
      </c>
      <c r="M83" s="67" t="str">
        <f t="shared" si="14"/>
        <v>--</v>
      </c>
      <c r="N83" s="53" t="str">
        <f t="shared" si="15"/>
        <v>--</v>
      </c>
      <c r="O83" s="68" t="str">
        <f>VLOOKUP($B83,Commercial!$B$5:$R$975,13,FALSE)</f>
        <v>NV</v>
      </c>
      <c r="P83" s="67" t="str">
        <f t="shared" si="16"/>
        <v>--</v>
      </c>
      <c r="Q83" s="54" t="str">
        <f t="shared" si="17"/>
        <v>--</v>
      </c>
      <c r="R83" s="71">
        <f t="shared" si="18"/>
        <v>0</v>
      </c>
    </row>
    <row r="84" spans="2:18" s="22" customFormat="1" ht="15" hidden="1">
      <c r="B84" s="31" t="s">
        <v>2012</v>
      </c>
      <c r="C84" s="31" t="s">
        <v>2012</v>
      </c>
      <c r="D84" s="32" t="s">
        <v>2013</v>
      </c>
      <c r="E84" s="42" t="s">
        <v>182</v>
      </c>
      <c r="F84" s="69" t="str">
        <f t="shared" si="10"/>
        <v>--</v>
      </c>
      <c r="G84" s="43" t="str">
        <f t="shared" si="11"/>
        <v>--</v>
      </c>
      <c r="H84" s="66" t="str">
        <f>IF(E84="--","--", IF(VLOOKUP($B84,Residential!$B$5:$R$975,2,FALSE)="Yes", E84/0.03, "NV"))</f>
        <v>--</v>
      </c>
      <c r="I84" s="64" t="str">
        <f t="shared" si="12"/>
        <v>--</v>
      </c>
      <c r="J84" s="66" t="str">
        <f>IF(G84="--","--", IF(VLOOKUP($B84,Commercial!$B$5:$R$975,2,FALSE)="Yes", G84/0.03, "NV"))</f>
        <v>--</v>
      </c>
      <c r="K84" s="64" t="str">
        <f t="shared" si="13"/>
        <v>--</v>
      </c>
      <c r="L84" s="70" t="e">
        <f>VLOOKUP($B84,Residential!$B$5:$R$975,13,FALSE)</f>
        <v>#N/A</v>
      </c>
      <c r="M84" s="67" t="str">
        <f t="shared" si="14"/>
        <v>--</v>
      </c>
      <c r="N84" s="53" t="str">
        <f t="shared" si="15"/>
        <v>--</v>
      </c>
      <c r="O84" s="68" t="e">
        <f>VLOOKUP($B84,Commercial!$B$5:$R$975,13,FALSE)</f>
        <v>#N/A</v>
      </c>
      <c r="P84" s="67" t="str">
        <f t="shared" si="16"/>
        <v>--</v>
      </c>
      <c r="Q84" s="54" t="str">
        <f t="shared" si="17"/>
        <v>--</v>
      </c>
      <c r="R84" s="71">
        <f t="shared" si="18"/>
        <v>0</v>
      </c>
    </row>
    <row r="85" spans="2:18" s="22" customFormat="1" ht="15" hidden="1">
      <c r="B85" s="31" t="s">
        <v>721</v>
      </c>
      <c r="C85" s="31" t="s">
        <v>721</v>
      </c>
      <c r="D85" s="32" t="s">
        <v>720</v>
      </c>
      <c r="E85" s="42" t="s">
        <v>182</v>
      </c>
      <c r="F85" s="69" t="str">
        <f t="shared" si="10"/>
        <v>--</v>
      </c>
      <c r="G85" s="43" t="str">
        <f t="shared" si="11"/>
        <v>--</v>
      </c>
      <c r="H85" s="66" t="str">
        <f>IF(E85="--","--", IF(VLOOKUP($B85,Residential!$B$5:$R$975,2,FALSE)="Yes", E85/0.03, "NV"))</f>
        <v>--</v>
      </c>
      <c r="I85" s="64" t="str">
        <f t="shared" si="12"/>
        <v>--</v>
      </c>
      <c r="J85" s="66" t="str">
        <f>IF(G85="--","--", IF(VLOOKUP($B85,Commercial!$B$5:$R$975,2,FALSE)="Yes", G85/0.03, "NV"))</f>
        <v>--</v>
      </c>
      <c r="K85" s="64" t="str">
        <f t="shared" si="13"/>
        <v>--</v>
      </c>
      <c r="L85" s="70" t="str">
        <f>VLOOKUP($B85,Residential!$B$5:$R$975,13,FALSE)</f>
        <v>NV</v>
      </c>
      <c r="M85" s="67" t="str">
        <f t="shared" si="14"/>
        <v>--</v>
      </c>
      <c r="N85" s="53" t="str">
        <f t="shared" si="15"/>
        <v>--</v>
      </c>
      <c r="O85" s="68" t="str">
        <f>VLOOKUP($B85,Commercial!$B$5:$R$975,13,FALSE)</f>
        <v>NV</v>
      </c>
      <c r="P85" s="67" t="str">
        <f t="shared" si="16"/>
        <v>--</v>
      </c>
      <c r="Q85" s="54" t="str">
        <f t="shared" si="17"/>
        <v>--</v>
      </c>
      <c r="R85" s="71">
        <f t="shared" si="18"/>
        <v>0</v>
      </c>
    </row>
    <row r="86" spans="2:18" s="22" customFormat="1" ht="15" hidden="1">
      <c r="B86" s="31" t="s">
        <v>725</v>
      </c>
      <c r="C86" s="31" t="s">
        <v>725</v>
      </c>
      <c r="D86" s="32" t="s">
        <v>2014</v>
      </c>
      <c r="E86" s="42" t="s">
        <v>182</v>
      </c>
      <c r="F86" s="69" t="str">
        <f t="shared" si="10"/>
        <v>--</v>
      </c>
      <c r="G86" s="43" t="str">
        <f t="shared" si="11"/>
        <v>--</v>
      </c>
      <c r="H86" s="66" t="str">
        <f>IF(E86="--","--", IF(VLOOKUP($B86,Residential!$B$5:$R$975,2,FALSE)="Yes", E86/0.03, "NV"))</f>
        <v>--</v>
      </c>
      <c r="I86" s="64" t="str">
        <f t="shared" si="12"/>
        <v>--</v>
      </c>
      <c r="J86" s="66" t="str">
        <f>IF(G86="--","--", IF(VLOOKUP($B86,Commercial!$B$5:$R$975,2,FALSE)="Yes", G86/0.03, "NV"))</f>
        <v>--</v>
      </c>
      <c r="K86" s="64" t="str">
        <f t="shared" si="13"/>
        <v>--</v>
      </c>
      <c r="L86" s="70" t="str">
        <f>VLOOKUP($B86,Residential!$B$5:$R$975,13,FALSE)</f>
        <v>NV</v>
      </c>
      <c r="M86" s="67" t="str">
        <f t="shared" si="14"/>
        <v>--</v>
      </c>
      <c r="N86" s="53" t="str">
        <f t="shared" si="15"/>
        <v>--</v>
      </c>
      <c r="O86" s="68" t="str">
        <f>VLOOKUP($B86,Commercial!$B$5:$R$975,13,FALSE)</f>
        <v>NV</v>
      </c>
      <c r="P86" s="67" t="str">
        <f t="shared" si="16"/>
        <v>--</v>
      </c>
      <c r="Q86" s="54" t="str">
        <f t="shared" si="17"/>
        <v>--</v>
      </c>
      <c r="R86" s="71">
        <f t="shared" si="18"/>
        <v>0</v>
      </c>
    </row>
    <row r="87" spans="2:18" s="22" customFormat="1" ht="15" hidden="1">
      <c r="B87" s="31" t="s">
        <v>727</v>
      </c>
      <c r="C87" s="31" t="s">
        <v>727</v>
      </c>
      <c r="D87" s="32" t="s">
        <v>2015</v>
      </c>
      <c r="E87" s="42" t="s">
        <v>182</v>
      </c>
      <c r="F87" s="69" t="str">
        <f t="shared" si="10"/>
        <v>--</v>
      </c>
      <c r="G87" s="43" t="str">
        <f t="shared" si="11"/>
        <v>--</v>
      </c>
      <c r="H87" s="66" t="str">
        <f>IF(E87="--","--", IF(VLOOKUP($B87,Residential!$B$5:$R$975,2,FALSE)="Yes", E87/0.03, "NV"))</f>
        <v>--</v>
      </c>
      <c r="I87" s="64" t="str">
        <f t="shared" si="12"/>
        <v>--</v>
      </c>
      <c r="J87" s="66" t="str">
        <f>IF(G87="--","--", IF(VLOOKUP($B87,Commercial!$B$5:$R$975,2,FALSE)="Yes", G87/0.03, "NV"))</f>
        <v>--</v>
      </c>
      <c r="K87" s="64" t="str">
        <f t="shared" si="13"/>
        <v>--</v>
      </c>
      <c r="L87" s="70" t="str">
        <f>VLOOKUP($B87,Residential!$B$5:$R$975,13,FALSE)</f>
        <v>NV</v>
      </c>
      <c r="M87" s="67" t="str">
        <f t="shared" si="14"/>
        <v>--</v>
      </c>
      <c r="N87" s="53" t="str">
        <f t="shared" si="15"/>
        <v>--</v>
      </c>
      <c r="O87" s="68" t="str">
        <f>VLOOKUP($B87,Commercial!$B$5:$R$975,13,FALSE)</f>
        <v>NV</v>
      </c>
      <c r="P87" s="67" t="str">
        <f t="shared" si="16"/>
        <v>--</v>
      </c>
      <c r="Q87" s="54" t="str">
        <f t="shared" si="17"/>
        <v>--</v>
      </c>
      <c r="R87" s="71">
        <f t="shared" si="18"/>
        <v>0</v>
      </c>
    </row>
    <row r="88" spans="2:18" s="22" customFormat="1" ht="15" hidden="1">
      <c r="B88" s="31" t="s">
        <v>737</v>
      </c>
      <c r="C88" s="31" t="s">
        <v>737</v>
      </c>
      <c r="D88" s="32" t="s">
        <v>2016</v>
      </c>
      <c r="E88" s="42" t="s">
        <v>182</v>
      </c>
      <c r="F88" s="69" t="str">
        <f t="shared" si="10"/>
        <v>--</v>
      </c>
      <c r="G88" s="43" t="str">
        <f t="shared" si="11"/>
        <v>--</v>
      </c>
      <c r="H88" s="66" t="str">
        <f>IF(E88="--","--", IF(VLOOKUP($B88,Residential!$B$5:$R$975,2,FALSE)="Yes", E88/0.03, "NV"))</f>
        <v>--</v>
      </c>
      <c r="I88" s="64" t="str">
        <f t="shared" si="12"/>
        <v>--</v>
      </c>
      <c r="J88" s="66" t="str">
        <f>IF(G88="--","--", IF(VLOOKUP($B88,Commercial!$B$5:$R$975,2,FALSE)="Yes", G88/0.03, "NV"))</f>
        <v>--</v>
      </c>
      <c r="K88" s="64" t="str">
        <f t="shared" si="13"/>
        <v>--</v>
      </c>
      <c r="L88" s="70">
        <f>VLOOKUP($B88,Residential!$B$5:$R$975,13,FALSE)</f>
        <v>1.6190476190476191</v>
      </c>
      <c r="M88" s="67" t="str">
        <f t="shared" si="14"/>
        <v>--</v>
      </c>
      <c r="N88" s="53" t="str">
        <f t="shared" si="15"/>
        <v>--</v>
      </c>
      <c r="O88" s="68">
        <f>VLOOKUP($B88,Commercial!$B$5:$R$975,13,FALSE)</f>
        <v>1.5555555555555556</v>
      </c>
      <c r="P88" s="67" t="str">
        <f t="shared" si="16"/>
        <v>--</v>
      </c>
      <c r="Q88" s="54" t="str">
        <f t="shared" si="17"/>
        <v>--</v>
      </c>
      <c r="R88" s="71">
        <f t="shared" si="18"/>
        <v>0</v>
      </c>
    </row>
    <row r="89" spans="2:18" s="22" customFormat="1" ht="15" hidden="1">
      <c r="B89" s="31" t="s">
        <v>755</v>
      </c>
      <c r="C89" s="31" t="s">
        <v>755</v>
      </c>
      <c r="D89" s="32" t="s">
        <v>2017</v>
      </c>
      <c r="E89" s="42" t="s">
        <v>182</v>
      </c>
      <c r="F89" s="69" t="str">
        <f t="shared" si="10"/>
        <v>--</v>
      </c>
      <c r="G89" s="43" t="str">
        <f t="shared" si="11"/>
        <v>--</v>
      </c>
      <c r="H89" s="66" t="str">
        <f>IF(E89="--","--", IF(VLOOKUP($B89,Residential!$B$5:$R$975,2,FALSE)="Yes", E89/0.03, "NV"))</f>
        <v>--</v>
      </c>
      <c r="I89" s="64" t="str">
        <f t="shared" si="12"/>
        <v>--</v>
      </c>
      <c r="J89" s="66" t="str">
        <f>IF(G89="--","--", IF(VLOOKUP($B89,Commercial!$B$5:$R$975,2,FALSE)="Yes", G89/0.03, "NV"))</f>
        <v>--</v>
      </c>
      <c r="K89" s="64" t="str">
        <f t="shared" si="13"/>
        <v>--</v>
      </c>
      <c r="L89" s="70" t="str">
        <f>VLOOKUP($B89,Residential!$B$5:$R$975,13,FALSE)</f>
        <v>NV</v>
      </c>
      <c r="M89" s="67" t="str">
        <f t="shared" si="14"/>
        <v>--</v>
      </c>
      <c r="N89" s="53" t="str">
        <f t="shared" si="15"/>
        <v>--</v>
      </c>
      <c r="O89" s="68" t="str">
        <f>VLOOKUP($B89,Commercial!$B$5:$R$975,13,FALSE)</f>
        <v>NV</v>
      </c>
      <c r="P89" s="67" t="str">
        <f t="shared" si="16"/>
        <v>--</v>
      </c>
      <c r="Q89" s="54" t="str">
        <f t="shared" si="17"/>
        <v>--</v>
      </c>
      <c r="R89" s="71">
        <f t="shared" si="18"/>
        <v>0</v>
      </c>
    </row>
    <row r="90" spans="2:18" s="22" customFormat="1" ht="15" hidden="1">
      <c r="B90" s="31" t="s">
        <v>767</v>
      </c>
      <c r="C90" s="31" t="s">
        <v>767</v>
      </c>
      <c r="D90" s="32" t="s">
        <v>2018</v>
      </c>
      <c r="E90" s="42" t="s">
        <v>182</v>
      </c>
      <c r="F90" s="69" t="str">
        <f t="shared" si="10"/>
        <v>--</v>
      </c>
      <c r="G90" s="43" t="str">
        <f t="shared" si="11"/>
        <v>--</v>
      </c>
      <c r="H90" s="66" t="str">
        <f>IF(E90="--","--", IF(VLOOKUP($B90,Residential!$B$5:$R$975,2,FALSE)="Yes", E90/0.03, "NV"))</f>
        <v>--</v>
      </c>
      <c r="I90" s="64" t="str">
        <f t="shared" si="12"/>
        <v>--</v>
      </c>
      <c r="J90" s="66" t="str">
        <f>IF(G90="--","--", IF(VLOOKUP($B90,Commercial!$B$5:$R$975,2,FALSE)="Yes", G90/0.03, "NV"))</f>
        <v>--</v>
      </c>
      <c r="K90" s="64" t="str">
        <f t="shared" si="13"/>
        <v>--</v>
      </c>
      <c r="L90" s="70">
        <f>VLOOKUP($B90,Residential!$B$5:$R$975,13,FALSE)</f>
        <v>870967.74193548388</v>
      </c>
      <c r="M90" s="67" t="str">
        <f t="shared" si="14"/>
        <v>--</v>
      </c>
      <c r="N90" s="53" t="str">
        <f t="shared" si="15"/>
        <v>--</v>
      </c>
      <c r="O90" s="68">
        <f>VLOOKUP($B90,Commercial!$B$5:$R$975,13,FALSE)</f>
        <v>846153.84615384613</v>
      </c>
      <c r="P90" s="67" t="str">
        <f t="shared" si="16"/>
        <v>--</v>
      </c>
      <c r="Q90" s="54" t="str">
        <f t="shared" si="17"/>
        <v>--</v>
      </c>
      <c r="R90" s="71">
        <f t="shared" si="18"/>
        <v>0</v>
      </c>
    </row>
    <row r="91" spans="2:18" s="295" customFormat="1" ht="15">
      <c r="B91" s="31" t="s">
        <v>769</v>
      </c>
      <c r="C91" s="296" t="s">
        <v>769</v>
      </c>
      <c r="D91" s="297" t="s">
        <v>2019</v>
      </c>
      <c r="E91" s="306">
        <v>0.49</v>
      </c>
      <c r="F91" s="75">
        <f t="shared" si="10"/>
        <v>1.47</v>
      </c>
      <c r="G91" s="307">
        <f t="shared" si="11"/>
        <v>1.5</v>
      </c>
      <c r="H91" s="66">
        <f>IF(E91="--","--", IF(VLOOKUP($B91,Residential!$B$5:$R$975,2,FALSE)="Yes", E91/0.03, "NV"))</f>
        <v>16.333333333333332</v>
      </c>
      <c r="I91" s="300">
        <f t="shared" si="12"/>
        <v>16</v>
      </c>
      <c r="J91" s="66">
        <f>IF(G91="--","--", IF(VLOOKUP($B91,Commercial!$B$5:$R$975,2,FALSE)="Yes", G91/0.03, "NV"))</f>
        <v>50</v>
      </c>
      <c r="K91" s="300">
        <f t="shared" si="13"/>
        <v>50</v>
      </c>
      <c r="L91" s="70">
        <f>VLOOKUP($B91,Residential!$B$5:$R$975,13,FALSE)</f>
        <v>3380.9523809523812</v>
      </c>
      <c r="M91" s="67">
        <f t="shared" si="14"/>
        <v>1656.6666666666667</v>
      </c>
      <c r="N91" s="301">
        <f t="shared" si="15"/>
        <v>1700</v>
      </c>
      <c r="O91" s="68">
        <f>VLOOKUP($B91,Commercial!$B$5:$R$975,13,FALSE)</f>
        <v>3409.090909090909</v>
      </c>
      <c r="P91" s="67">
        <f t="shared" si="16"/>
        <v>5113.636363636364</v>
      </c>
      <c r="Q91" s="302">
        <f t="shared" si="17"/>
        <v>5100</v>
      </c>
      <c r="R91" s="303">
        <f t="shared" si="18"/>
        <v>1</v>
      </c>
    </row>
    <row r="92" spans="2:18" s="22" customFormat="1" ht="15" hidden="1">
      <c r="B92" s="31" t="s">
        <v>798</v>
      </c>
      <c r="C92" s="31" t="s">
        <v>798</v>
      </c>
      <c r="D92" s="32" t="s">
        <v>2020</v>
      </c>
      <c r="E92" s="42" t="s">
        <v>182</v>
      </c>
      <c r="F92" s="69" t="str">
        <f t="shared" si="10"/>
        <v>--</v>
      </c>
      <c r="G92" s="43" t="str">
        <f t="shared" si="11"/>
        <v>--</v>
      </c>
      <c r="H92" s="66" t="str">
        <f>IF(E92="--","--", IF(VLOOKUP($B92,Residential!$B$5:$R$975,2,FALSE)="Yes", E92/0.03, "NV"))</f>
        <v>--</v>
      </c>
      <c r="I92" s="64" t="str">
        <f t="shared" si="12"/>
        <v>--</v>
      </c>
      <c r="J92" s="66" t="str">
        <f>IF(G92="--","--", IF(VLOOKUP($B92,Commercial!$B$5:$R$975,2,FALSE)="Yes", G92/0.03, "NV"))</f>
        <v>--</v>
      </c>
      <c r="K92" s="64" t="str">
        <f t="shared" si="13"/>
        <v>--</v>
      </c>
      <c r="L92" s="70" t="str">
        <f>VLOOKUP($B92,Residential!$B$5:$R$975,13,FALSE)</f>
        <v>NV</v>
      </c>
      <c r="M92" s="67" t="str">
        <f t="shared" si="14"/>
        <v>--</v>
      </c>
      <c r="N92" s="53" t="str">
        <f t="shared" si="15"/>
        <v>--</v>
      </c>
      <c r="O92" s="68" t="str">
        <f>VLOOKUP($B92,Commercial!$B$5:$R$975,13,FALSE)</f>
        <v>NV</v>
      </c>
      <c r="P92" s="67" t="str">
        <f t="shared" si="16"/>
        <v>--</v>
      </c>
      <c r="Q92" s="54" t="str">
        <f t="shared" si="17"/>
        <v>--</v>
      </c>
      <c r="R92" s="71">
        <f t="shared" si="18"/>
        <v>0</v>
      </c>
    </row>
    <row r="93" spans="2:18" s="295" customFormat="1" ht="15">
      <c r="B93" s="31" t="s">
        <v>810</v>
      </c>
      <c r="C93" s="296" t="s">
        <v>810</v>
      </c>
      <c r="D93" s="297" t="s">
        <v>2021</v>
      </c>
      <c r="E93" s="298">
        <v>7200</v>
      </c>
      <c r="F93" s="69">
        <f t="shared" si="10"/>
        <v>21600</v>
      </c>
      <c r="G93" s="299">
        <f t="shared" si="11"/>
        <v>22000</v>
      </c>
      <c r="H93" s="66">
        <f>IF(E93="--","--", IF(VLOOKUP($B93,Residential!$B$5:$R$975,2,FALSE)="Yes", E93/0.03, "NV"))</f>
        <v>240000</v>
      </c>
      <c r="I93" s="300">
        <f t="shared" si="12"/>
        <v>240000</v>
      </c>
      <c r="J93" s="66">
        <f>IF(G93="--","--", IF(VLOOKUP($B93,Commercial!$B$5:$R$975,2,FALSE)="Yes", G93/0.03, "NV"))</f>
        <v>733333.33333333337</v>
      </c>
      <c r="K93" s="300">
        <f t="shared" si="13"/>
        <v>730000</v>
      </c>
      <c r="L93" s="70">
        <f>VLOOKUP($B93,Residential!$B$5:$R$975,13,FALSE)</f>
        <v>9642.8571428571413</v>
      </c>
      <c r="M93" s="67">
        <f t="shared" si="14"/>
        <v>69428571.428571418</v>
      </c>
      <c r="N93" s="301">
        <f t="shared" si="15"/>
        <v>69000000</v>
      </c>
      <c r="O93" s="68">
        <f>VLOOKUP($B93,Commercial!$B$5:$R$975,13,FALSE)</f>
        <v>9600</v>
      </c>
      <c r="P93" s="67">
        <f t="shared" si="16"/>
        <v>211200000</v>
      </c>
      <c r="Q93" s="302">
        <f t="shared" si="17"/>
        <v>210000000</v>
      </c>
      <c r="R93" s="303">
        <f t="shared" si="18"/>
        <v>1</v>
      </c>
    </row>
    <row r="94" spans="2:18" s="22" customFormat="1" ht="15" hidden="1">
      <c r="B94" s="31" t="s">
        <v>820</v>
      </c>
      <c r="C94" s="31" t="s">
        <v>820</v>
      </c>
      <c r="D94" s="32" t="s">
        <v>2022</v>
      </c>
      <c r="E94" s="42" t="s">
        <v>182</v>
      </c>
      <c r="F94" s="69" t="str">
        <f t="shared" si="10"/>
        <v>--</v>
      </c>
      <c r="G94" s="43" t="str">
        <f t="shared" si="11"/>
        <v>--</v>
      </c>
      <c r="H94" s="66" t="str">
        <f>IF(E94="--","--", IF(VLOOKUP($B94,Residential!$B$5:$R$975,2,FALSE)="Yes", E94/0.03, "NV"))</f>
        <v>--</v>
      </c>
      <c r="I94" s="64" t="str">
        <f t="shared" si="12"/>
        <v>--</v>
      </c>
      <c r="J94" s="66" t="str">
        <f>IF(G94="--","--", IF(VLOOKUP($B94,Commercial!$B$5:$R$975,2,FALSE)="Yes", G94/0.03, "NV"))</f>
        <v>--</v>
      </c>
      <c r="K94" s="64" t="str">
        <f t="shared" si="13"/>
        <v>--</v>
      </c>
      <c r="L94" s="70" t="str">
        <f>VLOOKUP($B94,Residential!$B$5:$R$975,13,FALSE)</f>
        <v>NV</v>
      </c>
      <c r="M94" s="67" t="str">
        <f t="shared" si="14"/>
        <v>--</v>
      </c>
      <c r="N94" s="53" t="str">
        <f t="shared" si="15"/>
        <v>--</v>
      </c>
      <c r="O94" s="68" t="str">
        <f>VLOOKUP($B94,Commercial!$B$5:$R$975,13,FALSE)</f>
        <v>NV</v>
      </c>
      <c r="P94" s="67" t="str">
        <f t="shared" si="16"/>
        <v>--</v>
      </c>
      <c r="Q94" s="54" t="str">
        <f t="shared" si="17"/>
        <v>--</v>
      </c>
      <c r="R94" s="71">
        <f t="shared" si="18"/>
        <v>0</v>
      </c>
    </row>
    <row r="95" spans="2:18" s="22" customFormat="1" ht="15" hidden="1">
      <c r="B95" s="31" t="s">
        <v>826</v>
      </c>
      <c r="C95" s="31" t="s">
        <v>826</v>
      </c>
      <c r="D95" s="32" t="s">
        <v>825</v>
      </c>
      <c r="E95" s="42" t="s">
        <v>182</v>
      </c>
      <c r="F95" s="69" t="str">
        <f t="shared" si="10"/>
        <v>--</v>
      </c>
      <c r="G95" s="43" t="str">
        <f t="shared" si="11"/>
        <v>--</v>
      </c>
      <c r="H95" s="66" t="str">
        <f>IF(E95="--","--", IF(VLOOKUP($B95,Residential!$B$5:$R$975,2,FALSE)="Yes", E95/0.03, "NV"))</f>
        <v>--</v>
      </c>
      <c r="I95" s="64" t="str">
        <f t="shared" si="12"/>
        <v>--</v>
      </c>
      <c r="J95" s="66" t="str">
        <f>IF(G95="--","--", IF(VLOOKUP($B95,Commercial!$B$5:$R$975,2,FALSE)="Yes", G95/0.03, "NV"))</f>
        <v>--</v>
      </c>
      <c r="K95" s="64" t="str">
        <f t="shared" si="13"/>
        <v>--</v>
      </c>
      <c r="L95" s="70" t="str">
        <f>VLOOKUP($B95,Residential!$B$5:$R$975,13,FALSE)</f>
        <v>NV</v>
      </c>
      <c r="M95" s="67" t="str">
        <f t="shared" si="14"/>
        <v>--</v>
      </c>
      <c r="N95" s="53" t="str">
        <f t="shared" si="15"/>
        <v>--</v>
      </c>
      <c r="O95" s="68" t="str">
        <f>VLOOKUP($B95,Commercial!$B$5:$R$975,13,FALSE)</f>
        <v>NV</v>
      </c>
      <c r="P95" s="67" t="str">
        <f t="shared" si="16"/>
        <v>--</v>
      </c>
      <c r="Q95" s="54" t="str">
        <f t="shared" si="17"/>
        <v>--</v>
      </c>
      <c r="R95" s="71">
        <f t="shared" si="18"/>
        <v>0</v>
      </c>
    </row>
    <row r="96" spans="2:18" s="22" customFormat="1" ht="15" hidden="1">
      <c r="B96" s="31" t="s">
        <v>828</v>
      </c>
      <c r="C96" s="31" t="s">
        <v>828</v>
      </c>
      <c r="D96" s="32" t="s">
        <v>827</v>
      </c>
      <c r="E96" s="42" t="s">
        <v>182</v>
      </c>
      <c r="F96" s="69" t="str">
        <f t="shared" si="10"/>
        <v>--</v>
      </c>
      <c r="G96" s="43" t="str">
        <f t="shared" si="11"/>
        <v>--</v>
      </c>
      <c r="H96" s="66" t="str">
        <f>IF(E96="--","--", IF(VLOOKUP($B96,Residential!$B$5:$R$975,2,FALSE)="Yes", E96/0.03, "NV"))</f>
        <v>--</v>
      </c>
      <c r="I96" s="64" t="str">
        <f t="shared" si="12"/>
        <v>--</v>
      </c>
      <c r="J96" s="66" t="str">
        <f>IF(G96="--","--", IF(VLOOKUP($B96,Commercial!$B$5:$R$975,2,FALSE)="Yes", G96/0.03, "NV"))</f>
        <v>--</v>
      </c>
      <c r="K96" s="64" t="str">
        <f t="shared" si="13"/>
        <v>--</v>
      </c>
      <c r="L96" s="70" t="str">
        <f>VLOOKUP($B96,Residential!$B$5:$R$975,13,FALSE)</f>
        <v>NV</v>
      </c>
      <c r="M96" s="67" t="str">
        <f t="shared" si="14"/>
        <v>--</v>
      </c>
      <c r="N96" s="53" t="str">
        <f t="shared" si="15"/>
        <v>--</v>
      </c>
      <c r="O96" s="68" t="str">
        <f>VLOOKUP($B96,Commercial!$B$5:$R$975,13,FALSE)</f>
        <v>NV</v>
      </c>
      <c r="P96" s="67" t="str">
        <f t="shared" si="16"/>
        <v>--</v>
      </c>
      <c r="Q96" s="54" t="str">
        <f t="shared" si="17"/>
        <v>--</v>
      </c>
      <c r="R96" s="71">
        <f t="shared" si="18"/>
        <v>0</v>
      </c>
    </row>
    <row r="97" spans="2:18" s="22" customFormat="1" ht="15" hidden="1">
      <c r="B97" s="31" t="s">
        <v>830</v>
      </c>
      <c r="C97" s="31" t="s">
        <v>830</v>
      </c>
      <c r="D97" s="32" t="s">
        <v>2023</v>
      </c>
      <c r="E97" s="42" t="s">
        <v>182</v>
      </c>
      <c r="F97" s="69" t="str">
        <f t="shared" si="10"/>
        <v>--</v>
      </c>
      <c r="G97" s="43" t="str">
        <f t="shared" si="11"/>
        <v>--</v>
      </c>
      <c r="H97" s="66" t="str">
        <f>IF(E97="--","--", IF(VLOOKUP($B97,Residential!$B$5:$R$975,2,FALSE)="Yes", E97/0.03, "NV"))</f>
        <v>--</v>
      </c>
      <c r="I97" s="64" t="str">
        <f t="shared" si="12"/>
        <v>--</v>
      </c>
      <c r="J97" s="66" t="str">
        <f>IF(G97="--","--", IF(VLOOKUP($B97,Commercial!$B$5:$R$975,2,FALSE)="Yes", G97/0.03, "NV"))</f>
        <v>--</v>
      </c>
      <c r="K97" s="64" t="str">
        <f t="shared" si="13"/>
        <v>--</v>
      </c>
      <c r="L97" s="70" t="str">
        <f>VLOOKUP($B97,Residential!$B$5:$R$975,13,FALSE)</f>
        <v>NV</v>
      </c>
      <c r="M97" s="67" t="str">
        <f t="shared" si="14"/>
        <v>--</v>
      </c>
      <c r="N97" s="53" t="str">
        <f t="shared" si="15"/>
        <v>--</v>
      </c>
      <c r="O97" s="68" t="str">
        <f>VLOOKUP($B97,Commercial!$B$5:$R$975,13,FALSE)</f>
        <v>NV</v>
      </c>
      <c r="P97" s="67" t="str">
        <f t="shared" si="16"/>
        <v>--</v>
      </c>
      <c r="Q97" s="54" t="str">
        <f t="shared" si="17"/>
        <v>--</v>
      </c>
      <c r="R97" s="71">
        <f t="shared" si="18"/>
        <v>0</v>
      </c>
    </row>
    <row r="98" spans="2:18" s="295" customFormat="1" ht="15">
      <c r="B98" s="31" t="s">
        <v>834</v>
      </c>
      <c r="C98" s="296" t="s">
        <v>834</v>
      </c>
      <c r="D98" s="297" t="s">
        <v>833</v>
      </c>
      <c r="E98" s="305">
        <v>6</v>
      </c>
      <c r="F98" s="69">
        <f t="shared" si="10"/>
        <v>18</v>
      </c>
      <c r="G98" s="299">
        <f t="shared" si="11"/>
        <v>18</v>
      </c>
      <c r="H98" s="66" t="str">
        <f>IF(E98="--","--", IF(VLOOKUP($B98,Residential!$B$5:$R$975,2,FALSE)="Yes", E98/0.03, "NV"))</f>
        <v>NV</v>
      </c>
      <c r="I98" s="300" t="str">
        <f t="shared" si="12"/>
        <v>NV</v>
      </c>
      <c r="J98" s="66" t="str">
        <f>IF(G98="--","--", IF(VLOOKUP($B98,Commercial!$B$5:$R$975,2,FALSE)="Yes", G98/0.03, "NV"))</f>
        <v>NV</v>
      </c>
      <c r="K98" s="300" t="str">
        <f t="shared" si="13"/>
        <v>NV</v>
      </c>
      <c r="L98" s="70" t="str">
        <f>VLOOKUP($B98,Residential!$B$5:$R$975,13,FALSE)</f>
        <v>NITI, NV</v>
      </c>
      <c r="M98" s="67" t="str">
        <f t="shared" si="14"/>
        <v>NV</v>
      </c>
      <c r="N98" s="301" t="str">
        <f t="shared" si="15"/>
        <v>NV</v>
      </c>
      <c r="O98" s="68" t="str">
        <f>VLOOKUP($B98,Commercial!$B$5:$R$975,13,FALSE)</f>
        <v>NITI, NV</v>
      </c>
      <c r="P98" s="67" t="str">
        <f t="shared" si="16"/>
        <v>NV</v>
      </c>
      <c r="Q98" s="302" t="str">
        <f t="shared" si="17"/>
        <v>NV</v>
      </c>
      <c r="R98" s="303">
        <f t="shared" si="18"/>
        <v>1</v>
      </c>
    </row>
    <row r="99" spans="2:18" s="295" customFormat="1" ht="15">
      <c r="B99" s="31" t="s">
        <v>852</v>
      </c>
      <c r="C99" s="296" t="s">
        <v>852</v>
      </c>
      <c r="D99" s="297" t="s">
        <v>851</v>
      </c>
      <c r="E99" s="298">
        <v>1300</v>
      </c>
      <c r="F99" s="69">
        <f t="shared" si="10"/>
        <v>3900</v>
      </c>
      <c r="G99" s="299">
        <f t="shared" si="11"/>
        <v>3900</v>
      </c>
      <c r="H99" s="66">
        <f>IF(E99="--","--", IF(VLOOKUP($B99,Residential!$B$5:$R$975,2,FALSE)="Yes", E99/0.03, "NV"))</f>
        <v>43333.333333333336</v>
      </c>
      <c r="I99" s="300">
        <f t="shared" si="12"/>
        <v>43000</v>
      </c>
      <c r="J99" s="66">
        <f>IF(G99="--","--", IF(VLOOKUP($B99,Commercial!$B$5:$R$975,2,FALSE)="Yes", G99/0.03, "NV"))</f>
        <v>130000</v>
      </c>
      <c r="K99" s="300">
        <f t="shared" si="13"/>
        <v>130000</v>
      </c>
      <c r="L99" s="70">
        <f>VLOOKUP($B99,Residential!$B$5:$R$975,13,FALSE)</f>
        <v>810</v>
      </c>
      <c r="M99" s="67">
        <f t="shared" si="14"/>
        <v>1053000</v>
      </c>
      <c r="N99" s="301">
        <f t="shared" si="15"/>
        <v>1100000</v>
      </c>
      <c r="O99" s="68">
        <f>VLOOKUP($B99,Commercial!$B$5:$R$975,13,FALSE)</f>
        <v>772.72727272727263</v>
      </c>
      <c r="P99" s="67">
        <f t="shared" si="16"/>
        <v>3013636.3636363633</v>
      </c>
      <c r="Q99" s="302">
        <f t="shared" si="17"/>
        <v>3000000</v>
      </c>
      <c r="R99" s="303">
        <f t="shared" si="18"/>
        <v>1</v>
      </c>
    </row>
    <row r="100" spans="2:18" s="22" customFormat="1" ht="15" hidden="1">
      <c r="B100" s="31" t="s">
        <v>854</v>
      </c>
      <c r="C100" s="31" t="s">
        <v>854</v>
      </c>
      <c r="D100" s="32" t="s">
        <v>2024</v>
      </c>
      <c r="E100" s="42" t="s">
        <v>182</v>
      </c>
      <c r="F100" s="69" t="str">
        <f t="shared" si="10"/>
        <v>--</v>
      </c>
      <c r="G100" s="43" t="str">
        <f t="shared" si="11"/>
        <v>--</v>
      </c>
      <c r="H100" s="66" t="str">
        <f>IF(E100="--","--", IF(VLOOKUP($B100,Residential!$B$5:$R$975,2,FALSE)="Yes", E100/0.03, "NV"))</f>
        <v>--</v>
      </c>
      <c r="I100" s="64" t="str">
        <f t="shared" si="12"/>
        <v>--</v>
      </c>
      <c r="J100" s="66" t="str">
        <f>IF(G100="--","--", IF(VLOOKUP($B100,Commercial!$B$5:$R$975,2,FALSE)="Yes", G100/0.03, "NV"))</f>
        <v>--</v>
      </c>
      <c r="K100" s="64" t="str">
        <f t="shared" si="13"/>
        <v>--</v>
      </c>
      <c r="L100" s="70">
        <f>VLOOKUP($B100,Residential!$B$5:$R$975,13,FALSE)</f>
        <v>233.33333333333334</v>
      </c>
      <c r="M100" s="67" t="str">
        <f t="shared" si="14"/>
        <v>--</v>
      </c>
      <c r="N100" s="53" t="str">
        <f t="shared" si="15"/>
        <v>--</v>
      </c>
      <c r="O100" s="68">
        <f>VLOOKUP($B100,Commercial!$B$5:$R$975,13,FALSE)</f>
        <v>227.27272727272728</v>
      </c>
      <c r="P100" s="67" t="str">
        <f t="shared" si="16"/>
        <v>--</v>
      </c>
      <c r="Q100" s="54" t="str">
        <f t="shared" si="17"/>
        <v>--</v>
      </c>
      <c r="R100" s="71">
        <f t="shared" si="18"/>
        <v>0</v>
      </c>
    </row>
    <row r="101" spans="2:18" s="22" customFormat="1" ht="15" hidden="1">
      <c r="B101" s="31" t="s">
        <v>868</v>
      </c>
      <c r="C101" s="31" t="s">
        <v>868</v>
      </c>
      <c r="D101" s="32" t="s">
        <v>2025</v>
      </c>
      <c r="E101" s="42" t="s">
        <v>182</v>
      </c>
      <c r="F101" s="69" t="str">
        <f t="shared" si="10"/>
        <v>--</v>
      </c>
      <c r="G101" s="43" t="str">
        <f t="shared" si="11"/>
        <v>--</v>
      </c>
      <c r="H101" s="66" t="str">
        <f>IF(E101="--","--", IF(VLOOKUP($B101,Residential!$B$5:$R$975,2,FALSE)="Yes", E101/0.03, "NV"))</f>
        <v>--</v>
      </c>
      <c r="I101" s="64" t="str">
        <f t="shared" si="12"/>
        <v>--</v>
      </c>
      <c r="J101" s="66" t="str">
        <f>IF(G101="--","--", IF(VLOOKUP($B101,Commercial!$B$5:$R$975,2,FALSE)="Yes", G101/0.03, "NV"))</f>
        <v>--</v>
      </c>
      <c r="K101" s="64" t="str">
        <f t="shared" si="13"/>
        <v>--</v>
      </c>
      <c r="L101" s="70">
        <f>VLOOKUP($B101,Residential!$B$5:$R$975,13,FALSE)</f>
        <v>144.57831325301203</v>
      </c>
      <c r="M101" s="67" t="str">
        <f t="shared" si="14"/>
        <v>--</v>
      </c>
      <c r="N101" s="53" t="str">
        <f t="shared" si="15"/>
        <v>--</v>
      </c>
      <c r="O101" s="68">
        <f>VLOOKUP($B101,Commercial!$B$5:$R$975,13,FALSE)</f>
        <v>140</v>
      </c>
      <c r="P101" s="67" t="str">
        <f t="shared" si="16"/>
        <v>--</v>
      </c>
      <c r="Q101" s="54" t="str">
        <f t="shared" si="17"/>
        <v>--</v>
      </c>
      <c r="R101" s="71">
        <f t="shared" si="18"/>
        <v>0</v>
      </c>
    </row>
    <row r="102" spans="2:18" s="295" customFormat="1" ht="15">
      <c r="B102" s="31" t="s">
        <v>879</v>
      </c>
      <c r="C102" s="296" t="s">
        <v>879</v>
      </c>
      <c r="D102" s="297" t="s">
        <v>2026</v>
      </c>
      <c r="E102" s="298">
        <v>22000</v>
      </c>
      <c r="F102" s="69">
        <f t="shared" si="10"/>
        <v>66000</v>
      </c>
      <c r="G102" s="299">
        <f t="shared" si="11"/>
        <v>66000</v>
      </c>
      <c r="H102" s="66">
        <f>IF(E102="--","--", IF(VLOOKUP($B102,Residential!$B$5:$R$975,2,FALSE)="Yes", E102/0.03, "NV"))</f>
        <v>733333.33333333337</v>
      </c>
      <c r="I102" s="300">
        <f t="shared" si="12"/>
        <v>730000</v>
      </c>
      <c r="J102" s="66">
        <f>IF(G102="--","--", IF(VLOOKUP($B102,Commercial!$B$5:$R$975,2,FALSE)="Yes", G102/0.03, "NV"))</f>
        <v>2200000</v>
      </c>
      <c r="K102" s="300">
        <f t="shared" si="13"/>
        <v>2200000</v>
      </c>
      <c r="L102" s="70">
        <f>VLOOKUP($B102,Residential!$B$5:$R$975,13,FALSE)</f>
        <v>6.4545454545454541</v>
      </c>
      <c r="M102" s="67">
        <f t="shared" si="14"/>
        <v>142000</v>
      </c>
      <c r="N102" s="301">
        <f t="shared" si="15"/>
        <v>140000</v>
      </c>
      <c r="O102" s="68">
        <f>VLOOKUP($B102,Commercial!$B$5:$R$975,13,FALSE)</f>
        <v>6.3265306122448974</v>
      </c>
      <c r="P102" s="67">
        <f t="shared" si="16"/>
        <v>417551.02040816325</v>
      </c>
      <c r="Q102" s="302">
        <f t="shared" si="17"/>
        <v>420000</v>
      </c>
      <c r="R102" s="303">
        <f t="shared" si="18"/>
        <v>1</v>
      </c>
    </row>
    <row r="103" spans="2:18" s="22" customFormat="1" ht="26.25" hidden="1">
      <c r="B103" s="31" t="s">
        <v>650</v>
      </c>
      <c r="C103" s="31" t="s">
        <v>650</v>
      </c>
      <c r="D103" s="32" t="s">
        <v>2027</v>
      </c>
      <c r="E103" s="42" t="s">
        <v>182</v>
      </c>
      <c r="F103" s="69" t="str">
        <f t="shared" si="10"/>
        <v>--</v>
      </c>
      <c r="G103" s="43" t="str">
        <f t="shared" si="11"/>
        <v>--</v>
      </c>
      <c r="H103" s="66" t="str">
        <f>IF(E103="--","--", IF(VLOOKUP($B103,Residential!$B$5:$R$975,2,FALSE)="Yes", E103/0.03, "NV"))</f>
        <v>--</v>
      </c>
      <c r="I103" s="64" t="str">
        <f t="shared" si="12"/>
        <v>--</v>
      </c>
      <c r="J103" s="66" t="str">
        <f>IF(G103="--","--", IF(VLOOKUP($B103,Commercial!$B$5:$R$975,2,FALSE)="Yes", G103/0.03, "NV"))</f>
        <v>--</v>
      </c>
      <c r="K103" s="64" t="str">
        <f t="shared" si="13"/>
        <v>--</v>
      </c>
      <c r="L103" s="70">
        <f>VLOOKUP($B103,Residential!$B$5:$R$975,13,FALSE)</f>
        <v>72.340425531914903</v>
      </c>
      <c r="M103" s="67" t="str">
        <f t="shared" si="14"/>
        <v>--</v>
      </c>
      <c r="N103" s="53" t="str">
        <f t="shared" si="15"/>
        <v>--</v>
      </c>
      <c r="O103" s="68">
        <f>VLOOKUP($B103,Commercial!$B$5:$R$975,13,FALSE)</f>
        <v>75</v>
      </c>
      <c r="P103" s="67" t="str">
        <f t="shared" si="16"/>
        <v>--</v>
      </c>
      <c r="Q103" s="54" t="str">
        <f t="shared" si="17"/>
        <v>--</v>
      </c>
      <c r="R103" s="71">
        <f t="shared" si="18"/>
        <v>0</v>
      </c>
    </row>
    <row r="104" spans="2:18" s="22" customFormat="1" ht="26.25" hidden="1">
      <c r="B104" s="31" t="s">
        <v>688</v>
      </c>
      <c r="C104" s="31" t="s">
        <v>688</v>
      </c>
      <c r="D104" s="32" t="s">
        <v>2028</v>
      </c>
      <c r="E104" s="42" t="s">
        <v>182</v>
      </c>
      <c r="F104" s="69" t="str">
        <f t="shared" si="10"/>
        <v>--</v>
      </c>
      <c r="G104" s="43" t="str">
        <f t="shared" si="11"/>
        <v>--</v>
      </c>
      <c r="H104" s="66" t="str">
        <f>IF(E104="--","--", IF(VLOOKUP($B104,Residential!$B$5:$R$975,2,FALSE)="Yes", E104/0.03, "NV"))</f>
        <v>--</v>
      </c>
      <c r="I104" s="64" t="str">
        <f t="shared" si="12"/>
        <v>--</v>
      </c>
      <c r="J104" s="66" t="str">
        <f>IF(G104="--","--", IF(VLOOKUP($B104,Commercial!$B$5:$R$975,2,FALSE)="Yes", G104/0.03, "NV"))</f>
        <v>--</v>
      </c>
      <c r="K104" s="64" t="str">
        <f t="shared" si="13"/>
        <v>--</v>
      </c>
      <c r="L104" s="70">
        <f>VLOOKUP($B104,Residential!$B$5:$R$975,13,FALSE)</f>
        <v>36.363636363636367</v>
      </c>
      <c r="M104" s="67" t="str">
        <f t="shared" si="14"/>
        <v>--</v>
      </c>
      <c r="N104" s="53" t="str">
        <f t="shared" si="15"/>
        <v>--</v>
      </c>
      <c r="O104" s="68">
        <f>VLOOKUP($B104,Commercial!$B$5:$R$975,13,FALSE)</f>
        <v>38.297872340425535</v>
      </c>
      <c r="P104" s="67" t="str">
        <f t="shared" si="16"/>
        <v>--</v>
      </c>
      <c r="Q104" s="54" t="str">
        <f t="shared" si="17"/>
        <v>--</v>
      </c>
      <c r="R104" s="71">
        <f t="shared" si="18"/>
        <v>0</v>
      </c>
    </row>
    <row r="105" spans="2:18" s="295" customFormat="1" ht="15">
      <c r="B105" s="31" t="s">
        <v>886</v>
      </c>
      <c r="C105" s="296" t="s">
        <v>886</v>
      </c>
      <c r="D105" s="297" t="s">
        <v>2029</v>
      </c>
      <c r="E105" s="298">
        <v>2000</v>
      </c>
      <c r="F105" s="69">
        <f t="shared" si="10"/>
        <v>6000</v>
      </c>
      <c r="G105" s="299">
        <f t="shared" si="11"/>
        <v>6000</v>
      </c>
      <c r="H105" s="66" t="str">
        <f>IF(E105="--","--", IF(VLOOKUP($B105,Residential!$B$5:$R$975,2,FALSE)="Yes", E105/0.03, "NV"))</f>
        <v>NV</v>
      </c>
      <c r="I105" s="300" t="str">
        <f t="shared" si="12"/>
        <v>NV</v>
      </c>
      <c r="J105" s="66" t="str">
        <f>IF(G105="--","--", IF(VLOOKUP($B105,Commercial!$B$5:$R$975,2,FALSE)="Yes", G105/0.03, "NV"))</f>
        <v>NV</v>
      </c>
      <c r="K105" s="300" t="str">
        <f t="shared" si="13"/>
        <v>NV</v>
      </c>
      <c r="L105" s="70" t="str">
        <f>VLOOKUP($B105,Residential!$B$5:$R$975,13,FALSE)</f>
        <v>NV</v>
      </c>
      <c r="M105" s="67" t="str">
        <f t="shared" si="14"/>
        <v>NV</v>
      </c>
      <c r="N105" s="301" t="str">
        <f t="shared" si="15"/>
        <v>NV</v>
      </c>
      <c r="O105" s="68" t="str">
        <f>VLOOKUP($B105,Commercial!$B$5:$R$975,13,FALSE)</f>
        <v>NV</v>
      </c>
      <c r="P105" s="67" t="str">
        <f t="shared" si="16"/>
        <v>NV</v>
      </c>
      <c r="Q105" s="302" t="str">
        <f t="shared" si="17"/>
        <v>NV</v>
      </c>
      <c r="R105" s="303">
        <f t="shared" si="18"/>
        <v>1</v>
      </c>
    </row>
    <row r="106" spans="2:18" s="295" customFormat="1" ht="15">
      <c r="B106" s="31" t="s">
        <v>888</v>
      </c>
      <c r="C106" s="296" t="s">
        <v>888</v>
      </c>
      <c r="D106" s="297" t="s">
        <v>2030</v>
      </c>
      <c r="E106" s="298">
        <v>29000</v>
      </c>
      <c r="F106" s="69">
        <f t="shared" si="10"/>
        <v>87000</v>
      </c>
      <c r="G106" s="299">
        <f t="shared" si="11"/>
        <v>87000</v>
      </c>
      <c r="H106" s="66" t="str">
        <f>IF(E106="--","--", IF(VLOOKUP($B106,Residential!$B$5:$R$975,2,FALSE)="Yes", E106/0.03, "NV"))</f>
        <v>NV</v>
      </c>
      <c r="I106" s="300" t="str">
        <f t="shared" si="12"/>
        <v>NV</v>
      </c>
      <c r="J106" s="66" t="str">
        <f>IF(G106="--","--", IF(VLOOKUP($B106,Commercial!$B$5:$R$975,2,FALSE)="Yes", G106/0.03, "NV"))</f>
        <v>NV</v>
      </c>
      <c r="K106" s="300" t="str">
        <f t="shared" si="13"/>
        <v>NV</v>
      </c>
      <c r="L106" s="70" t="str">
        <f>VLOOKUP($B106,Residential!$B$5:$R$975,13,FALSE)</f>
        <v>NV</v>
      </c>
      <c r="M106" s="67" t="str">
        <f t="shared" si="14"/>
        <v>NV</v>
      </c>
      <c r="N106" s="301" t="str">
        <f t="shared" si="15"/>
        <v>NV</v>
      </c>
      <c r="O106" s="68" t="str">
        <f>VLOOKUP($B106,Commercial!$B$5:$R$975,13,FALSE)</f>
        <v>NV</v>
      </c>
      <c r="P106" s="67" t="str">
        <f t="shared" si="16"/>
        <v>NV</v>
      </c>
      <c r="Q106" s="302" t="str">
        <f t="shared" si="17"/>
        <v>NV</v>
      </c>
      <c r="R106" s="303">
        <f t="shared" si="18"/>
        <v>1</v>
      </c>
    </row>
    <row r="107" spans="2:18" s="295" customFormat="1" ht="15">
      <c r="B107" s="31" t="s">
        <v>864</v>
      </c>
      <c r="C107" s="296" t="s">
        <v>864</v>
      </c>
      <c r="D107" s="297" t="s">
        <v>2031</v>
      </c>
      <c r="E107" s="298">
        <v>370</v>
      </c>
      <c r="F107" s="69">
        <f t="shared" si="10"/>
        <v>1110</v>
      </c>
      <c r="G107" s="299">
        <f t="shared" si="11"/>
        <v>1100</v>
      </c>
      <c r="H107" s="66">
        <f>IF(E107="--","--", IF(VLOOKUP($B107,Residential!$B$5:$R$975,2,FALSE)="Yes", E107/0.03, "NV"))</f>
        <v>12333.333333333334</v>
      </c>
      <c r="I107" s="300">
        <f t="shared" si="12"/>
        <v>12000</v>
      </c>
      <c r="J107" s="66">
        <f>IF(G107="--","--", IF(VLOOKUP($B107,Commercial!$B$5:$R$975,2,FALSE)="Yes", G107/0.03, "NV"))</f>
        <v>36666.666666666672</v>
      </c>
      <c r="K107" s="300">
        <f t="shared" si="13"/>
        <v>37000</v>
      </c>
      <c r="L107" s="70">
        <f>VLOOKUP($B107,Residential!$B$5:$R$975,13,FALSE)</f>
        <v>119047.61904761905</v>
      </c>
      <c r="M107" s="67">
        <f t="shared" si="14"/>
        <v>44047619.047619052</v>
      </c>
      <c r="N107" s="301">
        <f t="shared" si="15"/>
        <v>44000000</v>
      </c>
      <c r="O107" s="68">
        <f>VLOOKUP($B107,Commercial!$B$5:$R$975,13,FALSE)</f>
        <v>116666.66666666667</v>
      </c>
      <c r="P107" s="67">
        <f t="shared" si="16"/>
        <v>128333333.33333334</v>
      </c>
      <c r="Q107" s="302">
        <f t="shared" si="17"/>
        <v>130000000</v>
      </c>
      <c r="R107" s="303">
        <f t="shared" si="18"/>
        <v>1</v>
      </c>
    </row>
    <row r="108" spans="2:18" s="295" customFormat="1" ht="15">
      <c r="B108" s="31" t="s">
        <v>862</v>
      </c>
      <c r="C108" s="296" t="s">
        <v>862</v>
      </c>
      <c r="D108" s="297" t="s">
        <v>2032</v>
      </c>
      <c r="E108" s="298">
        <v>140</v>
      </c>
      <c r="F108" s="69">
        <f t="shared" si="10"/>
        <v>420</v>
      </c>
      <c r="G108" s="299">
        <f t="shared" si="11"/>
        <v>420</v>
      </c>
      <c r="H108" s="66">
        <f>IF(E108="--","--", IF(VLOOKUP($B108,Residential!$B$5:$R$975,2,FALSE)="Yes", E108/0.03, "NV"))</f>
        <v>4666.666666666667</v>
      </c>
      <c r="I108" s="300">
        <f t="shared" si="12"/>
        <v>4700</v>
      </c>
      <c r="J108" s="66">
        <f>IF(G108="--","--", IF(VLOOKUP($B108,Commercial!$B$5:$R$975,2,FALSE)="Yes", G108/0.03, "NV"))</f>
        <v>14000</v>
      </c>
      <c r="K108" s="300">
        <f t="shared" si="13"/>
        <v>14000</v>
      </c>
      <c r="L108" s="70">
        <f>VLOOKUP($B108,Residential!$B$5:$R$975,13,FALSE)</f>
        <v>17460.317460317459</v>
      </c>
      <c r="M108" s="67">
        <f t="shared" si="14"/>
        <v>2444444.4444444445</v>
      </c>
      <c r="N108" s="301">
        <f t="shared" si="15"/>
        <v>2400000</v>
      </c>
      <c r="O108" s="68">
        <f>VLOOKUP($B108,Commercial!$B$5:$R$975,13,FALSE)</f>
        <v>18461.538461538461</v>
      </c>
      <c r="P108" s="67">
        <f t="shared" si="16"/>
        <v>7753846.153846154</v>
      </c>
      <c r="Q108" s="302">
        <f t="shared" si="17"/>
        <v>7800000</v>
      </c>
      <c r="R108" s="303">
        <f t="shared" si="18"/>
        <v>1</v>
      </c>
    </row>
    <row r="109" spans="2:18" s="295" customFormat="1" ht="15">
      <c r="B109" s="31" t="s">
        <v>1177</v>
      </c>
      <c r="C109" s="296" t="s">
        <v>1177</v>
      </c>
      <c r="D109" s="297" t="s">
        <v>2033</v>
      </c>
      <c r="E109" s="298">
        <v>93</v>
      </c>
      <c r="F109" s="69">
        <f t="shared" si="10"/>
        <v>279</v>
      </c>
      <c r="G109" s="299">
        <f t="shared" si="11"/>
        <v>280</v>
      </c>
      <c r="H109" s="66">
        <f>IF(E109="--","--", IF(VLOOKUP($B109,Residential!$B$5:$R$975,2,FALSE)="Yes", E109/0.03, "NV"))</f>
        <v>3100</v>
      </c>
      <c r="I109" s="300">
        <f t="shared" si="12"/>
        <v>3100</v>
      </c>
      <c r="J109" s="66">
        <f>IF(G109="--","--", IF(VLOOKUP($B109,Commercial!$B$5:$R$975,2,FALSE)="Yes", G109/0.03, "NV"))</f>
        <v>9333.3333333333339</v>
      </c>
      <c r="K109" s="300">
        <f t="shared" si="13"/>
        <v>9300</v>
      </c>
      <c r="L109" s="70">
        <f>VLOOKUP($B109,Residential!$B$5:$R$975,13,FALSE)</f>
        <v>150684.93150684933</v>
      </c>
      <c r="M109" s="67">
        <f t="shared" si="14"/>
        <v>14013698.630136987</v>
      </c>
      <c r="N109" s="301">
        <f t="shared" si="15"/>
        <v>14000000</v>
      </c>
      <c r="O109" s="68">
        <f>VLOOKUP($B109,Commercial!$B$5:$R$975,13,FALSE)</f>
        <v>154838.70967741936</v>
      </c>
      <c r="P109" s="67">
        <f t="shared" si="16"/>
        <v>43354838.709677421</v>
      </c>
      <c r="Q109" s="302">
        <f t="shared" si="17"/>
        <v>43000000</v>
      </c>
      <c r="R109" s="303">
        <f t="shared" si="18"/>
        <v>1</v>
      </c>
    </row>
    <row r="110" spans="2:18" s="22" customFormat="1" ht="15" hidden="1">
      <c r="B110" s="31" t="s">
        <v>1175</v>
      </c>
      <c r="C110" s="31" t="s">
        <v>1175</v>
      </c>
      <c r="D110" s="32" t="s">
        <v>2034</v>
      </c>
      <c r="E110" s="42" t="s">
        <v>182</v>
      </c>
      <c r="F110" s="69" t="str">
        <f t="shared" si="10"/>
        <v>--</v>
      </c>
      <c r="G110" s="43" t="str">
        <f t="shared" si="11"/>
        <v>--</v>
      </c>
      <c r="H110" s="66" t="str">
        <f>IF(E110="--","--", IF(VLOOKUP($B110,Residential!$B$5:$R$975,2,FALSE)="Yes", E110/0.03, "NV"))</f>
        <v>--</v>
      </c>
      <c r="I110" s="64" t="str">
        <f t="shared" si="12"/>
        <v>--</v>
      </c>
      <c r="J110" s="66" t="str">
        <f>IF(G110="--","--", IF(VLOOKUP($B110,Commercial!$B$5:$R$975,2,FALSE)="Yes", G110/0.03, "NV"))</f>
        <v>--</v>
      </c>
      <c r="K110" s="64" t="str">
        <f t="shared" si="13"/>
        <v>--</v>
      </c>
      <c r="L110" s="70">
        <f>VLOOKUP($B110,Residential!$B$5:$R$975,13,FALSE)</f>
        <v>210000</v>
      </c>
      <c r="M110" s="67" t="str">
        <f t="shared" si="14"/>
        <v>--</v>
      </c>
      <c r="N110" s="53" t="str">
        <f t="shared" si="15"/>
        <v>--</v>
      </c>
      <c r="O110" s="68">
        <f>VLOOKUP($B110,Commercial!$B$5:$R$975,13,FALSE)</f>
        <v>195454.54545454544</v>
      </c>
      <c r="P110" s="67" t="str">
        <f t="shared" si="16"/>
        <v>--</v>
      </c>
      <c r="Q110" s="54" t="str">
        <f t="shared" si="17"/>
        <v>--</v>
      </c>
      <c r="R110" s="71">
        <f t="shared" si="18"/>
        <v>0</v>
      </c>
    </row>
    <row r="111" spans="2:18" s="295" customFormat="1" ht="15">
      <c r="B111" s="31" t="s">
        <v>890</v>
      </c>
      <c r="C111" s="296" t="s">
        <v>890</v>
      </c>
      <c r="D111" s="297" t="s">
        <v>2035</v>
      </c>
      <c r="E111" s="298">
        <v>160</v>
      </c>
      <c r="F111" s="69">
        <f t="shared" si="10"/>
        <v>480</v>
      </c>
      <c r="G111" s="299">
        <f t="shared" si="11"/>
        <v>480</v>
      </c>
      <c r="H111" s="66">
        <f>IF(E111="--","--", IF(VLOOKUP($B111,Residential!$B$5:$R$975,2,FALSE)="Yes", E111/0.03, "NV"))</f>
        <v>5333.3333333333339</v>
      </c>
      <c r="I111" s="300">
        <f t="shared" si="12"/>
        <v>5300</v>
      </c>
      <c r="J111" s="66">
        <f>IF(G111="--","--", IF(VLOOKUP($B111,Commercial!$B$5:$R$975,2,FALSE)="Yes", G111/0.03, "NV"))</f>
        <v>16000</v>
      </c>
      <c r="K111" s="300">
        <f t="shared" si="13"/>
        <v>16000</v>
      </c>
      <c r="L111" s="70">
        <f>VLOOKUP($B111,Residential!$B$5:$R$975,13,FALSE)</f>
        <v>247.05882352941177</v>
      </c>
      <c r="M111" s="67">
        <f t="shared" si="14"/>
        <v>39529.411764705881</v>
      </c>
      <c r="N111" s="301">
        <f t="shared" si="15"/>
        <v>40000</v>
      </c>
      <c r="O111" s="68">
        <f>VLOOKUP($B111,Commercial!$B$5:$R$975,13,FALSE)</f>
        <v>243.90243902439022</v>
      </c>
      <c r="P111" s="67">
        <f t="shared" si="16"/>
        <v>117073.1707317073</v>
      </c>
      <c r="Q111" s="302">
        <f t="shared" si="17"/>
        <v>120000</v>
      </c>
      <c r="R111" s="303">
        <f t="shared" si="18"/>
        <v>1</v>
      </c>
    </row>
    <row r="112" spans="2:18" s="22" customFormat="1" ht="15" hidden="1">
      <c r="B112" s="31" t="s">
        <v>892</v>
      </c>
      <c r="C112" s="31" t="s">
        <v>892</v>
      </c>
      <c r="D112" s="32" t="s">
        <v>2036</v>
      </c>
      <c r="E112" s="42" t="s">
        <v>182</v>
      </c>
      <c r="F112" s="69" t="str">
        <f t="shared" si="10"/>
        <v>--</v>
      </c>
      <c r="G112" s="43" t="str">
        <f t="shared" si="11"/>
        <v>--</v>
      </c>
      <c r="H112" s="66" t="str">
        <f>IF(E112="--","--", IF(VLOOKUP($B112,Residential!$B$5:$R$975,2,FALSE)="Yes", E112/0.03, "NV"))</f>
        <v>--</v>
      </c>
      <c r="I112" s="64" t="str">
        <f t="shared" si="12"/>
        <v>--</v>
      </c>
      <c r="J112" s="66" t="str">
        <f>IF(G112="--","--", IF(VLOOKUP($B112,Commercial!$B$5:$R$975,2,FALSE)="Yes", G112/0.03, "NV"))</f>
        <v>--</v>
      </c>
      <c r="K112" s="64" t="str">
        <f t="shared" si="13"/>
        <v>--</v>
      </c>
      <c r="L112" s="70" t="str">
        <f>VLOOKUP($B112,Residential!$B$5:$R$975,13,FALSE)</f>
        <v>NV</v>
      </c>
      <c r="M112" s="67" t="str">
        <f t="shared" si="14"/>
        <v>--</v>
      </c>
      <c r="N112" s="53" t="str">
        <f t="shared" si="15"/>
        <v>--</v>
      </c>
      <c r="O112" s="68" t="str">
        <f>VLOOKUP($B112,Commercial!$B$5:$R$975,13,FALSE)</f>
        <v>NV</v>
      </c>
      <c r="P112" s="67" t="str">
        <f t="shared" si="16"/>
        <v>--</v>
      </c>
      <c r="Q112" s="54" t="str">
        <f t="shared" si="17"/>
        <v>--</v>
      </c>
      <c r="R112" s="71">
        <f t="shared" si="18"/>
        <v>0</v>
      </c>
    </row>
    <row r="113" spans="2:18" s="295" customFormat="1" ht="15">
      <c r="B113" s="56" t="s">
        <v>910</v>
      </c>
      <c r="C113" s="310">
        <v>239</v>
      </c>
      <c r="D113" s="297" t="s">
        <v>2037</v>
      </c>
      <c r="E113" s="298">
        <v>240</v>
      </c>
      <c r="F113" s="69">
        <f t="shared" si="10"/>
        <v>720</v>
      </c>
      <c r="G113" s="299">
        <f t="shared" si="11"/>
        <v>720</v>
      </c>
      <c r="H113" s="66" t="str">
        <f>IF(E113="--","--", IF(VLOOKUP($B113,Residential!$B$5:$R$975,2,FALSE)="Yes", E113/0.03, "NV"))</f>
        <v>NV</v>
      </c>
      <c r="I113" s="300" t="str">
        <f t="shared" si="12"/>
        <v>NV</v>
      </c>
      <c r="J113" s="66" t="str">
        <f>IF(G113="--","--", IF(VLOOKUP($B113,Commercial!$B$5:$R$975,2,FALSE)="Yes", G113/0.03, "NV"))</f>
        <v>NV</v>
      </c>
      <c r="K113" s="300" t="str">
        <f t="shared" si="13"/>
        <v>NV</v>
      </c>
      <c r="L113" s="70" t="str">
        <f>VLOOKUP($B113,Residential!$B$5:$R$975,13,FALSE)</f>
        <v>NV</v>
      </c>
      <c r="M113" s="67" t="str">
        <f t="shared" si="14"/>
        <v>NV</v>
      </c>
      <c r="N113" s="301" t="str">
        <f t="shared" si="15"/>
        <v>NV</v>
      </c>
      <c r="O113" s="68" t="str">
        <f>VLOOKUP($B113,Commercial!$B$5:$R$975,13,FALSE)</f>
        <v>NV</v>
      </c>
      <c r="P113" s="67" t="str">
        <f t="shared" si="16"/>
        <v>NV</v>
      </c>
      <c r="Q113" s="302" t="str">
        <f t="shared" si="17"/>
        <v>NV</v>
      </c>
      <c r="R113" s="303">
        <f t="shared" si="18"/>
        <v>1</v>
      </c>
    </row>
    <row r="114" spans="2:18" s="295" customFormat="1" ht="15">
      <c r="B114" s="31" t="s">
        <v>912</v>
      </c>
      <c r="C114" s="296" t="s">
        <v>912</v>
      </c>
      <c r="D114" s="297" t="s">
        <v>2038</v>
      </c>
      <c r="E114" s="298">
        <v>16</v>
      </c>
      <c r="F114" s="69">
        <f t="shared" si="10"/>
        <v>48</v>
      </c>
      <c r="G114" s="299">
        <f t="shared" si="11"/>
        <v>48</v>
      </c>
      <c r="H114" s="66" t="str">
        <f>IF(E114="--","--", IF(VLOOKUP($B114,Residential!$B$5:$R$975,2,FALSE)="Yes", E114/0.03, "NV"))</f>
        <v>NV</v>
      </c>
      <c r="I114" s="300" t="str">
        <f t="shared" si="12"/>
        <v>NV</v>
      </c>
      <c r="J114" s="66" t="str">
        <f>IF(G114="--","--", IF(VLOOKUP($B114,Commercial!$B$5:$R$975,2,FALSE)="Yes", G114/0.03, "NV"))</f>
        <v>NV</v>
      </c>
      <c r="K114" s="300" t="str">
        <f t="shared" si="13"/>
        <v>NV</v>
      </c>
      <c r="L114" s="70" t="str">
        <f>VLOOKUP($B114,Residential!$B$5:$R$975,13,FALSE)</f>
        <v>NV</v>
      </c>
      <c r="M114" s="67" t="str">
        <f t="shared" si="14"/>
        <v>NV</v>
      </c>
      <c r="N114" s="301" t="str">
        <f t="shared" si="15"/>
        <v>NV</v>
      </c>
      <c r="O114" s="68" t="str">
        <f>VLOOKUP($B114,Commercial!$B$5:$R$975,13,FALSE)</f>
        <v>NV</v>
      </c>
      <c r="P114" s="67" t="str">
        <f t="shared" si="16"/>
        <v>NV</v>
      </c>
      <c r="Q114" s="302" t="str">
        <f t="shared" si="17"/>
        <v>NV</v>
      </c>
      <c r="R114" s="303">
        <f t="shared" si="18"/>
        <v>1</v>
      </c>
    </row>
    <row r="115" spans="2:18" s="295" customFormat="1" ht="15">
      <c r="B115" s="31" t="s">
        <v>930</v>
      </c>
      <c r="C115" s="296" t="s">
        <v>930</v>
      </c>
      <c r="D115" s="297" t="s">
        <v>929</v>
      </c>
      <c r="E115" s="298">
        <v>49</v>
      </c>
      <c r="F115" s="69">
        <f t="shared" si="10"/>
        <v>147</v>
      </c>
      <c r="G115" s="299">
        <f t="shared" si="11"/>
        <v>150</v>
      </c>
      <c r="H115" s="66">
        <f>IF(E115="--","--", IF(VLOOKUP($B115,Residential!$B$5:$R$975,2,FALSE)="Yes", E115/0.03, "NV"))</f>
        <v>1633.3333333333335</v>
      </c>
      <c r="I115" s="300">
        <f t="shared" si="12"/>
        <v>1600</v>
      </c>
      <c r="J115" s="66">
        <f>IF(G115="--","--", IF(VLOOKUP($B115,Commercial!$B$5:$R$975,2,FALSE)="Yes", G115/0.03, "NV"))</f>
        <v>5000</v>
      </c>
      <c r="K115" s="300">
        <f t="shared" si="13"/>
        <v>5000</v>
      </c>
      <c r="L115" s="70">
        <f>VLOOKUP($B115,Residential!$B$5:$R$975,13,FALSE)</f>
        <v>104545.45454545454</v>
      </c>
      <c r="M115" s="67">
        <f t="shared" si="14"/>
        <v>5122727.2727272725</v>
      </c>
      <c r="N115" s="301">
        <f t="shared" si="15"/>
        <v>5100000</v>
      </c>
      <c r="O115" s="68">
        <f>VLOOKUP($B115,Commercial!$B$5:$R$975,13,FALSE)</f>
        <v>104255.31914893618</v>
      </c>
      <c r="P115" s="67">
        <f t="shared" si="16"/>
        <v>15638297.872340426</v>
      </c>
      <c r="Q115" s="302">
        <f t="shared" si="17"/>
        <v>16000000</v>
      </c>
      <c r="R115" s="303">
        <f t="shared" si="18"/>
        <v>1</v>
      </c>
    </row>
    <row r="116" spans="2:18" s="295" customFormat="1" ht="15">
      <c r="B116" s="31" t="s">
        <v>948</v>
      </c>
      <c r="C116" s="296" t="s">
        <v>948</v>
      </c>
      <c r="D116" s="297" t="s">
        <v>947</v>
      </c>
      <c r="E116" s="305">
        <v>4.0999999999999996</v>
      </c>
      <c r="F116" s="69">
        <f t="shared" si="10"/>
        <v>12.299999999999999</v>
      </c>
      <c r="G116" s="299">
        <f t="shared" si="11"/>
        <v>12</v>
      </c>
      <c r="H116" s="66" t="str">
        <f>IF(E116="--","--", IF(VLOOKUP($B116,Residential!$B$5:$R$975,2,FALSE)="Yes", E116/0.03, "NV"))</f>
        <v>NV</v>
      </c>
      <c r="I116" s="300" t="str">
        <f t="shared" si="12"/>
        <v>NV</v>
      </c>
      <c r="J116" s="66" t="str">
        <f>IF(G116="--","--", IF(VLOOKUP($B116,Commercial!$B$5:$R$975,2,FALSE)="Yes", G116/0.03, "NV"))</f>
        <v>NV</v>
      </c>
      <c r="K116" s="300" t="str">
        <f t="shared" si="13"/>
        <v>NV</v>
      </c>
      <c r="L116" s="70" t="str">
        <f>VLOOKUP($B116,Residential!$B$5:$R$975,13,FALSE)</f>
        <v>NV</v>
      </c>
      <c r="M116" s="67" t="str">
        <f t="shared" si="14"/>
        <v>NV</v>
      </c>
      <c r="N116" s="301" t="str">
        <f t="shared" si="15"/>
        <v>NV</v>
      </c>
      <c r="O116" s="68" t="str">
        <f>VLOOKUP($B116,Commercial!$B$5:$R$975,13,FALSE)</f>
        <v>NV</v>
      </c>
      <c r="P116" s="67" t="str">
        <f t="shared" si="16"/>
        <v>NV</v>
      </c>
      <c r="Q116" s="302" t="str">
        <f t="shared" si="17"/>
        <v>NV</v>
      </c>
      <c r="R116" s="303">
        <f t="shared" si="18"/>
        <v>1</v>
      </c>
    </row>
    <row r="117" spans="2:18" s="22" customFormat="1" ht="15" hidden="1">
      <c r="B117" s="31" t="s">
        <v>962</v>
      </c>
      <c r="C117" s="31" t="s">
        <v>962</v>
      </c>
      <c r="D117" s="32" t="s">
        <v>961</v>
      </c>
      <c r="E117" s="42" t="s">
        <v>182</v>
      </c>
      <c r="F117" s="69" t="str">
        <f t="shared" si="10"/>
        <v>--</v>
      </c>
      <c r="G117" s="43" t="str">
        <f t="shared" si="11"/>
        <v>--</v>
      </c>
      <c r="H117" s="66" t="str">
        <f>IF(E117="--","--", IF(VLOOKUP($B117,Residential!$B$5:$R$975,2,FALSE)="Yes", E117/0.03, "NV"))</f>
        <v>--</v>
      </c>
      <c r="I117" s="64" t="str">
        <f t="shared" si="12"/>
        <v>--</v>
      </c>
      <c r="J117" s="66" t="str">
        <f>IF(G117="--","--", IF(VLOOKUP($B117,Commercial!$B$5:$R$975,2,FALSE)="Yes", G117/0.03, "NV"))</f>
        <v>--</v>
      </c>
      <c r="K117" s="64" t="str">
        <f t="shared" si="13"/>
        <v>--</v>
      </c>
      <c r="L117" s="70">
        <f>VLOOKUP($B117,Residential!$B$5:$R$975,13,FALSE)</f>
        <v>272.72727272727269</v>
      </c>
      <c r="M117" s="67" t="str">
        <f t="shared" si="14"/>
        <v>--</v>
      </c>
      <c r="N117" s="53" t="str">
        <f t="shared" si="15"/>
        <v>--</v>
      </c>
      <c r="O117" s="68">
        <f>VLOOKUP($B117,Commercial!$B$5:$R$975,13,FALSE)</f>
        <v>276.59574468085106</v>
      </c>
      <c r="P117" s="67" t="str">
        <f t="shared" si="16"/>
        <v>--</v>
      </c>
      <c r="Q117" s="54" t="str">
        <f t="shared" si="17"/>
        <v>--</v>
      </c>
      <c r="R117" s="71">
        <f t="shared" si="18"/>
        <v>0</v>
      </c>
    </row>
    <row r="118" spans="2:18" s="22" customFormat="1" ht="15" hidden="1">
      <c r="B118" s="31" t="s">
        <v>964</v>
      </c>
      <c r="C118" s="31" t="s">
        <v>964</v>
      </c>
      <c r="D118" s="32" t="s">
        <v>2039</v>
      </c>
      <c r="E118" s="42" t="s">
        <v>182</v>
      </c>
      <c r="F118" s="69" t="str">
        <f t="shared" si="10"/>
        <v>--</v>
      </c>
      <c r="G118" s="43" t="str">
        <f t="shared" si="11"/>
        <v>--</v>
      </c>
      <c r="H118" s="66" t="str">
        <f>IF(E118="--","--", IF(VLOOKUP($B118,Residential!$B$5:$R$975,2,FALSE)="Yes", E118/0.03, "NV"))</f>
        <v>--</v>
      </c>
      <c r="I118" s="64" t="str">
        <f t="shared" si="12"/>
        <v>--</v>
      </c>
      <c r="J118" s="66" t="str">
        <f>IF(G118="--","--", IF(VLOOKUP($B118,Commercial!$B$5:$R$975,2,FALSE)="Yes", G118/0.03, "NV"))</f>
        <v>--</v>
      </c>
      <c r="K118" s="64" t="str">
        <f t="shared" si="13"/>
        <v>--</v>
      </c>
      <c r="L118" s="70">
        <f>VLOOKUP($B118,Residential!$B$5:$R$975,13,FALSE)</f>
        <v>5181.818181818182</v>
      </c>
      <c r="M118" s="67" t="str">
        <f t="shared" si="14"/>
        <v>--</v>
      </c>
      <c r="N118" s="53" t="str">
        <f t="shared" si="15"/>
        <v>--</v>
      </c>
      <c r="O118" s="68">
        <f>VLOOKUP($B118,Commercial!$B$5:$R$975,13,FALSE)</f>
        <v>5319.1489361702124</v>
      </c>
      <c r="P118" s="67" t="str">
        <f t="shared" si="16"/>
        <v>--</v>
      </c>
      <c r="Q118" s="54" t="str">
        <f t="shared" si="17"/>
        <v>--</v>
      </c>
      <c r="R118" s="71">
        <f t="shared" si="18"/>
        <v>0</v>
      </c>
    </row>
    <row r="119" spans="2:18" s="22" customFormat="1" ht="15" hidden="1">
      <c r="B119" s="31" t="s">
        <v>979</v>
      </c>
      <c r="C119" s="31" t="s">
        <v>979</v>
      </c>
      <c r="D119" s="32" t="s">
        <v>978</v>
      </c>
      <c r="E119" s="42" t="s">
        <v>182</v>
      </c>
      <c r="F119" s="69" t="str">
        <f t="shared" si="10"/>
        <v>--</v>
      </c>
      <c r="G119" s="43" t="str">
        <f t="shared" si="11"/>
        <v>--</v>
      </c>
      <c r="H119" s="66" t="str">
        <f>IF(E119="--","--", IF(VLOOKUP($B119,Residential!$B$5:$R$975,2,FALSE)="Yes", E119/0.03, "NV"))</f>
        <v>--</v>
      </c>
      <c r="I119" s="64" t="str">
        <f t="shared" si="12"/>
        <v>--</v>
      </c>
      <c r="J119" s="66" t="str">
        <f>IF(G119="--","--", IF(VLOOKUP($B119,Commercial!$B$5:$R$975,2,FALSE)="Yes", G119/0.03, "NV"))</f>
        <v>--</v>
      </c>
      <c r="K119" s="64" t="str">
        <f t="shared" si="13"/>
        <v>--</v>
      </c>
      <c r="L119" s="70">
        <f>VLOOKUP($B119,Residential!$B$5:$R$975,13,FALSE)</f>
        <v>47.540983606557369</v>
      </c>
      <c r="M119" s="67" t="str">
        <f t="shared" si="14"/>
        <v>--</v>
      </c>
      <c r="N119" s="53" t="str">
        <f t="shared" si="15"/>
        <v>--</v>
      </c>
      <c r="O119" s="68">
        <f>VLOOKUP($B119,Commercial!$B$5:$R$975,13,FALSE)</f>
        <v>48.148148148148152</v>
      </c>
      <c r="P119" s="67" t="str">
        <f t="shared" si="16"/>
        <v>--</v>
      </c>
      <c r="Q119" s="54" t="str">
        <f t="shared" si="17"/>
        <v>--</v>
      </c>
      <c r="R119" s="71">
        <f t="shared" si="18"/>
        <v>0</v>
      </c>
    </row>
    <row r="120" spans="2:18" s="22" customFormat="1" ht="15" hidden="1">
      <c r="B120" s="31" t="s">
        <v>990</v>
      </c>
      <c r="C120" s="31" t="s">
        <v>990</v>
      </c>
      <c r="D120" s="32" t="s">
        <v>989</v>
      </c>
      <c r="E120" s="42" t="s">
        <v>182</v>
      </c>
      <c r="F120" s="69" t="str">
        <f t="shared" si="10"/>
        <v>--</v>
      </c>
      <c r="G120" s="43" t="str">
        <f t="shared" si="11"/>
        <v>--</v>
      </c>
      <c r="H120" s="66" t="str">
        <f>IF(E120="--","--", IF(VLOOKUP($B120,Residential!$B$5:$R$975,2,FALSE)="Yes", E120/0.03, "NV"))</f>
        <v>--</v>
      </c>
      <c r="I120" s="64" t="str">
        <f t="shared" si="12"/>
        <v>--</v>
      </c>
      <c r="J120" s="66" t="str">
        <f>IF(G120="--","--", IF(VLOOKUP($B120,Commercial!$B$5:$R$975,2,FALSE)="Yes", G120/0.03, "NV"))</f>
        <v>--</v>
      </c>
      <c r="K120" s="64" t="str">
        <f t="shared" si="13"/>
        <v>--</v>
      </c>
      <c r="L120" s="70">
        <f>VLOOKUP($B120,Residential!$B$5:$R$975,13,FALSE)</f>
        <v>5.6923076923076916</v>
      </c>
      <c r="M120" s="67" t="str">
        <f t="shared" si="14"/>
        <v>--</v>
      </c>
      <c r="N120" s="53" t="str">
        <f t="shared" si="15"/>
        <v>--</v>
      </c>
      <c r="O120" s="68">
        <f>VLOOKUP($B120,Commercial!$B$5:$R$975,13,FALSE)</f>
        <v>5.8928571428571423</v>
      </c>
      <c r="P120" s="67" t="str">
        <f t="shared" si="16"/>
        <v>--</v>
      </c>
      <c r="Q120" s="54" t="str">
        <f t="shared" si="17"/>
        <v>--</v>
      </c>
      <c r="R120" s="71">
        <f t="shared" si="18"/>
        <v>0</v>
      </c>
    </row>
    <row r="121" spans="2:18" s="22" customFormat="1" ht="26.25" hidden="1">
      <c r="B121" s="31" t="s">
        <v>998</v>
      </c>
      <c r="C121" s="31" t="s">
        <v>998</v>
      </c>
      <c r="D121" s="32" t="s">
        <v>2040</v>
      </c>
      <c r="E121" s="42" t="s">
        <v>182</v>
      </c>
      <c r="F121" s="69" t="str">
        <f t="shared" si="10"/>
        <v>--</v>
      </c>
      <c r="G121" s="43" t="str">
        <f t="shared" si="11"/>
        <v>--</v>
      </c>
      <c r="H121" s="66" t="str">
        <f>IF(E121="--","--", IF(VLOOKUP($B121,Residential!$B$5:$R$975,2,FALSE)="Yes", E121/0.03, "NV"))</f>
        <v>--</v>
      </c>
      <c r="I121" s="64" t="str">
        <f t="shared" si="12"/>
        <v>--</v>
      </c>
      <c r="J121" s="66" t="str">
        <f>IF(G121="--","--", IF(VLOOKUP($B121,Commercial!$B$5:$R$975,2,FALSE)="Yes", G121/0.03, "NV"))</f>
        <v>--</v>
      </c>
      <c r="K121" s="64" t="str">
        <f t="shared" si="13"/>
        <v>--</v>
      </c>
      <c r="L121" s="70" t="str">
        <f>VLOOKUP($B121,Residential!$B$5:$R$975,13,FALSE)</f>
        <v>NV</v>
      </c>
      <c r="M121" s="67" t="str">
        <f t="shared" si="14"/>
        <v>--</v>
      </c>
      <c r="N121" s="53" t="str">
        <f t="shared" si="15"/>
        <v>--</v>
      </c>
      <c r="O121" s="68" t="str">
        <f>VLOOKUP($B121,Commercial!$B$5:$R$975,13,FALSE)</f>
        <v>NV</v>
      </c>
      <c r="P121" s="67" t="str">
        <f t="shared" si="16"/>
        <v>--</v>
      </c>
      <c r="Q121" s="54" t="str">
        <f t="shared" si="17"/>
        <v>--</v>
      </c>
      <c r="R121" s="71">
        <f t="shared" si="18"/>
        <v>0</v>
      </c>
    </row>
    <row r="122" spans="2:18" s="22" customFormat="1" ht="15" hidden="1">
      <c r="B122" s="31" t="s">
        <v>992</v>
      </c>
      <c r="C122" s="31" t="s">
        <v>992</v>
      </c>
      <c r="D122" s="32" t="s">
        <v>2041</v>
      </c>
      <c r="E122" s="42" t="s">
        <v>182</v>
      </c>
      <c r="F122" s="69" t="str">
        <f t="shared" si="10"/>
        <v>--</v>
      </c>
      <c r="G122" s="43" t="str">
        <f t="shared" si="11"/>
        <v>--</v>
      </c>
      <c r="H122" s="66" t="str">
        <f>IF(E122="--","--", IF(VLOOKUP($B122,Residential!$B$5:$R$975,2,FALSE)="Yes", E122/0.03, "NV"))</f>
        <v>--</v>
      </c>
      <c r="I122" s="64" t="str">
        <f t="shared" si="12"/>
        <v>--</v>
      </c>
      <c r="J122" s="66" t="str">
        <f>IF(G122="--","--", IF(VLOOKUP($B122,Commercial!$B$5:$R$975,2,FALSE)="Yes", G122/0.03, "NV"))</f>
        <v>--</v>
      </c>
      <c r="K122" s="64" t="str">
        <f t="shared" si="13"/>
        <v>--</v>
      </c>
      <c r="L122" s="70" t="str">
        <f>VLOOKUP($B122,Residential!$B$5:$R$975,13,FALSE)</f>
        <v>NV</v>
      </c>
      <c r="M122" s="67" t="str">
        <f t="shared" si="14"/>
        <v>--</v>
      </c>
      <c r="N122" s="53" t="str">
        <f t="shared" si="15"/>
        <v>--</v>
      </c>
      <c r="O122" s="68" t="str">
        <f>VLOOKUP($B122,Commercial!$B$5:$R$975,13,FALSE)</f>
        <v>NV</v>
      </c>
      <c r="P122" s="67" t="str">
        <f t="shared" si="16"/>
        <v>--</v>
      </c>
      <c r="Q122" s="54" t="str">
        <f t="shared" si="17"/>
        <v>--</v>
      </c>
      <c r="R122" s="71">
        <f t="shared" si="18"/>
        <v>0</v>
      </c>
    </row>
    <row r="123" spans="2:18" s="22" customFormat="1" ht="15" hidden="1">
      <c r="B123" s="31" t="s">
        <v>994</v>
      </c>
      <c r="C123" s="31" t="s">
        <v>994</v>
      </c>
      <c r="D123" s="32" t="s">
        <v>2042</v>
      </c>
      <c r="E123" s="42" t="s">
        <v>182</v>
      </c>
      <c r="F123" s="69" t="str">
        <f t="shared" si="10"/>
        <v>--</v>
      </c>
      <c r="G123" s="43" t="str">
        <f t="shared" si="11"/>
        <v>--</v>
      </c>
      <c r="H123" s="66" t="str">
        <f>IF(E123="--","--", IF(VLOOKUP($B123,Residential!$B$5:$R$975,2,FALSE)="Yes", E123/0.03, "NV"))</f>
        <v>--</v>
      </c>
      <c r="I123" s="64" t="str">
        <f t="shared" si="12"/>
        <v>--</v>
      </c>
      <c r="J123" s="66" t="str">
        <f>IF(G123="--","--", IF(VLOOKUP($B123,Commercial!$B$5:$R$975,2,FALSE)="Yes", G123/0.03, "NV"))</f>
        <v>--</v>
      </c>
      <c r="K123" s="64" t="str">
        <f t="shared" si="13"/>
        <v>--</v>
      </c>
      <c r="L123" s="70" t="str">
        <f>VLOOKUP($B123,Residential!$B$5:$R$975,13,FALSE)</f>
        <v>NV</v>
      </c>
      <c r="M123" s="67" t="str">
        <f t="shared" si="14"/>
        <v>--</v>
      </c>
      <c r="N123" s="53" t="str">
        <f t="shared" si="15"/>
        <v>--</v>
      </c>
      <c r="O123" s="68" t="str">
        <f>VLOOKUP($B123,Commercial!$B$5:$R$975,13,FALSE)</f>
        <v>NV</v>
      </c>
      <c r="P123" s="67" t="str">
        <f t="shared" si="16"/>
        <v>--</v>
      </c>
      <c r="Q123" s="54" t="str">
        <f t="shared" si="17"/>
        <v>--</v>
      </c>
      <c r="R123" s="71">
        <f t="shared" si="18"/>
        <v>0</v>
      </c>
    </row>
    <row r="124" spans="2:18" s="22" customFormat="1" ht="15" hidden="1">
      <c r="B124" s="31" t="s">
        <v>996</v>
      </c>
      <c r="C124" s="31" t="s">
        <v>996</v>
      </c>
      <c r="D124" s="32" t="s">
        <v>2043</v>
      </c>
      <c r="E124" s="42" t="s">
        <v>182</v>
      </c>
      <c r="F124" s="69" t="str">
        <f t="shared" si="10"/>
        <v>--</v>
      </c>
      <c r="G124" s="43" t="str">
        <f t="shared" si="11"/>
        <v>--</v>
      </c>
      <c r="H124" s="66" t="str">
        <f>IF(E124="--","--", IF(VLOOKUP($B124,Residential!$B$5:$R$975,2,FALSE)="Yes", E124/0.03, "NV"))</f>
        <v>--</v>
      </c>
      <c r="I124" s="64" t="str">
        <f t="shared" si="12"/>
        <v>--</v>
      </c>
      <c r="J124" s="66" t="str">
        <f>IF(G124="--","--", IF(VLOOKUP($B124,Commercial!$B$5:$R$975,2,FALSE)="Yes", G124/0.03, "NV"))</f>
        <v>--</v>
      </c>
      <c r="K124" s="64" t="str">
        <f t="shared" si="13"/>
        <v>--</v>
      </c>
      <c r="L124" s="70" t="str">
        <f>VLOOKUP($B124,Residential!$B$5:$R$975,13,FALSE)</f>
        <v>NV</v>
      </c>
      <c r="M124" s="67" t="str">
        <f t="shared" si="14"/>
        <v>--</v>
      </c>
      <c r="N124" s="53" t="str">
        <f t="shared" si="15"/>
        <v>--</v>
      </c>
      <c r="O124" s="68" t="str">
        <f>VLOOKUP($B124,Commercial!$B$5:$R$975,13,FALSE)</f>
        <v>NV</v>
      </c>
      <c r="P124" s="67" t="str">
        <f t="shared" si="16"/>
        <v>--</v>
      </c>
      <c r="Q124" s="54" t="str">
        <f t="shared" si="17"/>
        <v>--</v>
      </c>
      <c r="R124" s="71">
        <f t="shared" si="18"/>
        <v>0</v>
      </c>
    </row>
    <row r="125" spans="2:18" s="295" customFormat="1" ht="15">
      <c r="B125" s="31" t="s">
        <v>1000</v>
      </c>
      <c r="C125" s="296" t="s">
        <v>1000</v>
      </c>
      <c r="D125" s="297" t="s">
        <v>999</v>
      </c>
      <c r="E125" s="298">
        <v>110</v>
      </c>
      <c r="F125" s="69">
        <f t="shared" si="10"/>
        <v>330</v>
      </c>
      <c r="G125" s="299">
        <f t="shared" si="11"/>
        <v>330</v>
      </c>
      <c r="H125" s="66">
        <f>IF(E125="--","--", IF(VLOOKUP($B125,Residential!$B$5:$R$975,2,FALSE)="Yes", E125/0.03, "NV"))</f>
        <v>3666.666666666667</v>
      </c>
      <c r="I125" s="300">
        <f t="shared" si="12"/>
        <v>3700</v>
      </c>
      <c r="J125" s="66">
        <f>IF(G125="--","--", IF(VLOOKUP($B125,Commercial!$B$5:$R$975,2,FALSE)="Yes", G125/0.03, "NV"))</f>
        <v>11000</v>
      </c>
      <c r="K125" s="300">
        <f t="shared" si="13"/>
        <v>11000</v>
      </c>
      <c r="L125" s="70">
        <f>VLOOKUP($B125,Residential!$B$5:$R$975,13,FALSE)</f>
        <v>52.38095238095238</v>
      </c>
      <c r="M125" s="67">
        <f t="shared" si="14"/>
        <v>5761.9047619047615</v>
      </c>
      <c r="N125" s="301">
        <f t="shared" si="15"/>
        <v>5800</v>
      </c>
      <c r="O125" s="68">
        <f>VLOOKUP($B125,Commercial!$B$5:$R$975,13,FALSE)</f>
        <v>54.545454545454547</v>
      </c>
      <c r="P125" s="67">
        <f t="shared" si="16"/>
        <v>18000</v>
      </c>
      <c r="Q125" s="302">
        <f t="shared" si="17"/>
        <v>18000</v>
      </c>
      <c r="R125" s="303">
        <f t="shared" si="18"/>
        <v>1</v>
      </c>
    </row>
    <row r="126" spans="2:18" s="295" customFormat="1" ht="15">
      <c r="B126" s="31" t="s">
        <v>1010</v>
      </c>
      <c r="C126" s="296" t="s">
        <v>1010</v>
      </c>
      <c r="D126" s="297" t="s">
        <v>1009</v>
      </c>
      <c r="E126" s="298">
        <v>58000</v>
      </c>
      <c r="F126" s="69">
        <f t="shared" si="10"/>
        <v>174000</v>
      </c>
      <c r="G126" s="299">
        <f t="shared" si="11"/>
        <v>170000</v>
      </c>
      <c r="H126" s="66">
        <f>IF(E126="--","--", IF(VLOOKUP($B126,Residential!$B$5:$R$975,2,FALSE)="Yes", E126/0.03, "NV"))</f>
        <v>1933333.3333333335</v>
      </c>
      <c r="I126" s="300">
        <f t="shared" si="12"/>
        <v>1900000</v>
      </c>
      <c r="J126" s="66">
        <f>IF(G126="--","--", IF(VLOOKUP($B126,Commercial!$B$5:$R$975,2,FALSE)="Yes", G126/0.03, "NV"))</f>
        <v>5666666.666666667</v>
      </c>
      <c r="K126" s="300">
        <f t="shared" si="13"/>
        <v>5700000</v>
      </c>
      <c r="L126" s="70">
        <f>VLOOKUP($B126,Residential!$B$5:$R$975,13,FALSE)</f>
        <v>6.1538461538461542</v>
      </c>
      <c r="M126" s="67">
        <f t="shared" si="14"/>
        <v>356923.07692307694</v>
      </c>
      <c r="N126" s="301">
        <f t="shared" si="15"/>
        <v>360000</v>
      </c>
      <c r="O126" s="68">
        <f>VLOOKUP($B126,Commercial!$B$5:$R$975,13,FALSE)</f>
        <v>6.3636363636363633</v>
      </c>
      <c r="P126" s="67">
        <f t="shared" si="16"/>
        <v>1081818.1818181816</v>
      </c>
      <c r="Q126" s="302">
        <f t="shared" si="17"/>
        <v>1100000</v>
      </c>
      <c r="R126" s="303">
        <f t="shared" si="18"/>
        <v>1</v>
      </c>
    </row>
    <row r="127" spans="2:18" s="295" customFormat="1" ht="15">
      <c r="B127" s="31" t="s">
        <v>1018</v>
      </c>
      <c r="C127" s="296" t="s">
        <v>1018</v>
      </c>
      <c r="D127" s="297" t="s">
        <v>2044</v>
      </c>
      <c r="E127" s="308">
        <v>0.21</v>
      </c>
      <c r="F127" s="75">
        <f t="shared" si="10"/>
        <v>0.63</v>
      </c>
      <c r="G127" s="307">
        <f t="shared" si="11"/>
        <v>0.63</v>
      </c>
      <c r="H127" s="66">
        <f>IF(E127="--","--", IF(VLOOKUP($B127,Residential!$B$5:$R$975,2,FALSE)="Yes", E127/0.03, "NV"))</f>
        <v>7</v>
      </c>
      <c r="I127" s="300">
        <f t="shared" si="12"/>
        <v>7</v>
      </c>
      <c r="J127" s="66">
        <f>IF(G127="--","--", IF(VLOOKUP($B127,Commercial!$B$5:$R$975,2,FALSE)="Yes", G127/0.03, "NV"))</f>
        <v>21</v>
      </c>
      <c r="K127" s="300">
        <f t="shared" si="13"/>
        <v>21</v>
      </c>
      <c r="L127" s="70">
        <f>VLOOKUP($B127,Residential!$B$5:$R$975,13,FALSE)</f>
        <v>1300</v>
      </c>
      <c r="M127" s="67">
        <f t="shared" si="14"/>
        <v>273</v>
      </c>
      <c r="N127" s="301">
        <f t="shared" si="15"/>
        <v>270</v>
      </c>
      <c r="O127" s="68">
        <f>VLOOKUP($B127,Commercial!$B$5:$R$975,13,FALSE)</f>
        <v>1204.5454545454545</v>
      </c>
      <c r="P127" s="67">
        <f t="shared" si="16"/>
        <v>758.86363636363637</v>
      </c>
      <c r="Q127" s="302">
        <f t="shared" si="17"/>
        <v>760</v>
      </c>
      <c r="R127" s="303">
        <f t="shared" si="18"/>
        <v>1</v>
      </c>
    </row>
    <row r="128" spans="2:18" s="22" customFormat="1" ht="15" hidden="1">
      <c r="B128" s="31" t="s">
        <v>1027</v>
      </c>
      <c r="C128" s="31" t="s">
        <v>1027</v>
      </c>
      <c r="D128" s="32" t="s">
        <v>125</v>
      </c>
      <c r="E128" s="42" t="s">
        <v>182</v>
      </c>
      <c r="F128" s="69" t="str">
        <f t="shared" si="10"/>
        <v>--</v>
      </c>
      <c r="G128" s="43" t="str">
        <f t="shared" si="11"/>
        <v>--</v>
      </c>
      <c r="H128" s="66" t="str">
        <f>IF(E128="--","--", IF(VLOOKUP($B128,Residential!$B$5:$R$975,2,FALSE)="Yes", E128/0.03, "NV"))</f>
        <v>--</v>
      </c>
      <c r="I128" s="64" t="str">
        <f t="shared" si="12"/>
        <v>--</v>
      </c>
      <c r="J128" s="66" t="str">
        <f>IF(G128="--","--", IF(VLOOKUP($B128,Commercial!$B$5:$R$975,2,FALSE)="Yes", G128/0.03, "NV"))</f>
        <v>--</v>
      </c>
      <c r="K128" s="64" t="str">
        <f t="shared" si="13"/>
        <v>--</v>
      </c>
      <c r="L128" s="70">
        <f>VLOOKUP($B128,Residential!$B$5:$R$975,13,FALSE)</f>
        <v>2.3287671232876714E-2</v>
      </c>
      <c r="M128" s="67" t="str">
        <f t="shared" si="14"/>
        <v>--</v>
      </c>
      <c r="N128" s="53" t="str">
        <f t="shared" si="15"/>
        <v>--</v>
      </c>
      <c r="O128" s="68">
        <f>VLOOKUP($B128,Commercial!$B$5:$R$975,13,FALSE)</f>
        <v>2.2903225806451613E-2</v>
      </c>
      <c r="P128" s="67" t="str">
        <f t="shared" si="16"/>
        <v>--</v>
      </c>
      <c r="Q128" s="54" t="str">
        <f t="shared" si="17"/>
        <v>--</v>
      </c>
      <c r="R128" s="71">
        <f t="shared" si="18"/>
        <v>0</v>
      </c>
    </row>
    <row r="129" spans="2:18" s="295" customFormat="1" ht="15">
      <c r="B129" s="31" t="s">
        <v>1055</v>
      </c>
      <c r="C129" s="296" t="s">
        <v>1055</v>
      </c>
      <c r="D129" s="297" t="s">
        <v>1054</v>
      </c>
      <c r="E129" s="305">
        <v>5.2</v>
      </c>
      <c r="F129" s="69">
        <f t="shared" si="10"/>
        <v>15.600000000000001</v>
      </c>
      <c r="G129" s="299">
        <f t="shared" si="11"/>
        <v>16</v>
      </c>
      <c r="H129" s="66">
        <f>IF(E129="--","--", IF(VLOOKUP($B129,Residential!$B$5:$R$975,2,FALSE)="Yes", E129/0.03, "NV"))</f>
        <v>173.33333333333334</v>
      </c>
      <c r="I129" s="300">
        <f t="shared" si="12"/>
        <v>170</v>
      </c>
      <c r="J129" s="66">
        <f>IF(G129="--","--", IF(VLOOKUP($B129,Commercial!$B$5:$R$975,2,FALSE)="Yes", G129/0.03, "NV"))</f>
        <v>533.33333333333337</v>
      </c>
      <c r="K129" s="300">
        <f t="shared" si="13"/>
        <v>530</v>
      </c>
      <c r="L129" s="70">
        <f>VLOOKUP($B129,Residential!$B$5:$R$975,13,FALSE)</f>
        <v>87719.298245614045</v>
      </c>
      <c r="M129" s="67">
        <f t="shared" si="14"/>
        <v>456140.35087719304</v>
      </c>
      <c r="N129" s="301">
        <f t="shared" si="15"/>
        <v>460000</v>
      </c>
      <c r="O129" s="68">
        <f>VLOOKUP($B129,Commercial!$B$5:$R$975,13,FALSE)</f>
        <v>88000</v>
      </c>
      <c r="P129" s="67">
        <f t="shared" si="16"/>
        <v>1408000</v>
      </c>
      <c r="Q129" s="302">
        <f t="shared" si="17"/>
        <v>1400000</v>
      </c>
      <c r="R129" s="303">
        <f t="shared" si="18"/>
        <v>1</v>
      </c>
    </row>
    <row r="130" spans="2:18" s="295" customFormat="1" ht="15">
      <c r="B130" s="31" t="s">
        <v>1059</v>
      </c>
      <c r="C130" s="296" t="s">
        <v>1059</v>
      </c>
      <c r="D130" s="297" t="s">
        <v>2045</v>
      </c>
      <c r="E130" s="298">
        <v>2100</v>
      </c>
      <c r="F130" s="69">
        <f t="shared" si="10"/>
        <v>6300</v>
      </c>
      <c r="G130" s="299">
        <f t="shared" si="11"/>
        <v>6300</v>
      </c>
      <c r="H130" s="66">
        <f>IF(E130="--","--", IF(VLOOKUP($B130,Residential!$B$5:$R$975,2,FALSE)="Yes", E130/0.03, "NV"))</f>
        <v>70000</v>
      </c>
      <c r="I130" s="300">
        <f t="shared" si="12"/>
        <v>70000</v>
      </c>
      <c r="J130" s="66">
        <f>IF(G130="--","--", IF(VLOOKUP($B130,Commercial!$B$5:$R$975,2,FALSE)="Yes", G130/0.03, "NV"))</f>
        <v>210000</v>
      </c>
      <c r="K130" s="300">
        <f t="shared" si="13"/>
        <v>210000</v>
      </c>
      <c r="L130" s="70">
        <f>VLOOKUP($B130,Residential!$B$5:$R$975,13,FALSE)</f>
        <v>57142857.142857142</v>
      </c>
      <c r="M130" s="67">
        <f t="shared" si="14"/>
        <v>120000000000</v>
      </c>
      <c r="N130" s="301">
        <f t="shared" si="15"/>
        <v>120000000000</v>
      </c>
      <c r="O130" s="68">
        <f>VLOOKUP($B130,Commercial!$B$5:$R$975,13,FALSE)</f>
        <v>57954545.454545453</v>
      </c>
      <c r="P130" s="67">
        <f t="shared" si="16"/>
        <v>365113636363.63635</v>
      </c>
      <c r="Q130" s="302">
        <f t="shared" si="17"/>
        <v>370000000000</v>
      </c>
      <c r="R130" s="303">
        <f t="shared" si="18"/>
        <v>1</v>
      </c>
    </row>
    <row r="131" spans="2:18" s="295" customFormat="1" ht="15">
      <c r="B131" s="31" t="s">
        <v>1063</v>
      </c>
      <c r="C131" s="296" t="s">
        <v>1063</v>
      </c>
      <c r="D131" s="297" t="s">
        <v>2046</v>
      </c>
      <c r="E131" s="298">
        <v>16</v>
      </c>
      <c r="F131" s="69">
        <f t="shared" si="10"/>
        <v>48</v>
      </c>
      <c r="G131" s="299">
        <f t="shared" si="11"/>
        <v>48</v>
      </c>
      <c r="H131" s="66">
        <f>IF(E131="--","--", IF(VLOOKUP($B131,Residential!$B$5:$R$975,2,FALSE)="Yes", E131/0.03, "NV"))</f>
        <v>533.33333333333337</v>
      </c>
      <c r="I131" s="300">
        <f t="shared" si="12"/>
        <v>530</v>
      </c>
      <c r="J131" s="66">
        <f>IF(G131="--","--", IF(VLOOKUP($B131,Commercial!$B$5:$R$975,2,FALSE)="Yes", G131/0.03, "NV"))</f>
        <v>1600</v>
      </c>
      <c r="K131" s="300">
        <f t="shared" si="13"/>
        <v>1600</v>
      </c>
      <c r="L131" s="70">
        <f>VLOOKUP($B131,Residential!$B$5:$R$975,13,FALSE)</f>
        <v>253.33333333333334</v>
      </c>
      <c r="M131" s="67">
        <f t="shared" si="14"/>
        <v>4053.3333333333335</v>
      </c>
      <c r="N131" s="301">
        <f t="shared" si="15"/>
        <v>4100</v>
      </c>
      <c r="O131" s="68">
        <f>VLOOKUP($B131,Commercial!$B$5:$R$975,13,FALSE)</f>
        <v>262.29508196721309</v>
      </c>
      <c r="P131" s="67">
        <f t="shared" si="16"/>
        <v>12590.163934426229</v>
      </c>
      <c r="Q131" s="302">
        <f t="shared" si="17"/>
        <v>13000</v>
      </c>
      <c r="R131" s="303">
        <f t="shared" si="18"/>
        <v>1</v>
      </c>
    </row>
    <row r="132" spans="2:18" s="295" customFormat="1" ht="15">
      <c r="B132" s="31" t="s">
        <v>1065</v>
      </c>
      <c r="C132" s="296" t="s">
        <v>1065</v>
      </c>
      <c r="D132" s="297" t="s">
        <v>2047</v>
      </c>
      <c r="E132" s="298">
        <v>98</v>
      </c>
      <c r="F132" s="69">
        <f t="shared" si="10"/>
        <v>294</v>
      </c>
      <c r="G132" s="299">
        <f t="shared" si="11"/>
        <v>290</v>
      </c>
      <c r="H132" s="66">
        <f>IF(E132="--","--", IF(VLOOKUP($B132,Residential!$B$5:$R$975,2,FALSE)="Yes", E132/0.03, "NV"))</f>
        <v>3266.666666666667</v>
      </c>
      <c r="I132" s="300">
        <f t="shared" si="12"/>
        <v>3300</v>
      </c>
      <c r="J132" s="66">
        <f>IF(G132="--","--", IF(VLOOKUP($B132,Commercial!$B$5:$R$975,2,FALSE)="Yes", G132/0.03, "NV"))</f>
        <v>9666.6666666666679</v>
      </c>
      <c r="K132" s="300">
        <f t="shared" si="13"/>
        <v>9700</v>
      </c>
      <c r="L132" s="70">
        <f>VLOOKUP($B132,Residential!$B$5:$R$975,13,FALSE)</f>
        <v>3.5714285714285712</v>
      </c>
      <c r="M132" s="67">
        <f t="shared" si="14"/>
        <v>350</v>
      </c>
      <c r="N132" s="301">
        <f t="shared" si="15"/>
        <v>350</v>
      </c>
      <c r="O132" s="68">
        <f>VLOOKUP($B132,Commercial!$B$5:$R$975,13,FALSE)</f>
        <v>3.6363636363636362</v>
      </c>
      <c r="P132" s="67">
        <f t="shared" si="16"/>
        <v>1054.5454545454545</v>
      </c>
      <c r="Q132" s="302">
        <f t="shared" si="17"/>
        <v>1100</v>
      </c>
      <c r="R132" s="303">
        <f t="shared" si="18"/>
        <v>1</v>
      </c>
    </row>
    <row r="133" spans="2:18" s="22" customFormat="1" ht="15" hidden="1">
      <c r="B133" s="31" t="s">
        <v>1085</v>
      </c>
      <c r="C133" s="31" t="s">
        <v>1085</v>
      </c>
      <c r="D133" s="32" t="s">
        <v>1084</v>
      </c>
      <c r="E133" s="42" t="s">
        <v>182</v>
      </c>
      <c r="F133" s="69" t="str">
        <f t="shared" si="10"/>
        <v>--</v>
      </c>
      <c r="G133" s="43" t="str">
        <f t="shared" si="11"/>
        <v>--</v>
      </c>
      <c r="H133" s="66" t="str">
        <f>IF(E133="--","--", IF(VLOOKUP($B133,Residential!$B$5:$R$975,2,FALSE)="Yes", E133/0.03, "NV"))</f>
        <v>--</v>
      </c>
      <c r="I133" s="64" t="str">
        <f t="shared" si="12"/>
        <v>--</v>
      </c>
      <c r="J133" s="66" t="str">
        <f>IF(G133="--","--", IF(VLOOKUP($B133,Commercial!$B$5:$R$975,2,FALSE)="Yes", G133/0.03, "NV"))</f>
        <v>--</v>
      </c>
      <c r="K133" s="64" t="str">
        <f t="shared" si="13"/>
        <v>--</v>
      </c>
      <c r="L133" s="70" t="str">
        <f>VLOOKUP($B133,Residential!$B$5:$R$975,13,FALSE)</f>
        <v>NV</v>
      </c>
      <c r="M133" s="67" t="str">
        <f t="shared" si="14"/>
        <v>--</v>
      </c>
      <c r="N133" s="53" t="str">
        <f t="shared" si="15"/>
        <v>--</v>
      </c>
      <c r="O133" s="68" t="str">
        <f>VLOOKUP($B133,Commercial!$B$5:$R$975,13,FALSE)</f>
        <v>NV</v>
      </c>
      <c r="P133" s="67" t="str">
        <f t="shared" si="16"/>
        <v>--</v>
      </c>
      <c r="Q133" s="54" t="str">
        <f t="shared" si="17"/>
        <v>--</v>
      </c>
      <c r="R133" s="71">
        <f t="shared" si="18"/>
        <v>0</v>
      </c>
    </row>
    <row r="134" spans="2:18" s="295" customFormat="1" ht="15">
      <c r="B134" s="31" t="s">
        <v>1089</v>
      </c>
      <c r="C134" s="296" t="s">
        <v>1089</v>
      </c>
      <c r="D134" s="297" t="s">
        <v>2048</v>
      </c>
      <c r="E134" s="298">
        <v>3200</v>
      </c>
      <c r="F134" s="69">
        <f t="shared" si="10"/>
        <v>9600</v>
      </c>
      <c r="G134" s="299">
        <f t="shared" si="11"/>
        <v>9600</v>
      </c>
      <c r="H134" s="66">
        <f>IF(E134="--","--", IF(VLOOKUP($B134,Residential!$B$5:$R$975,2,FALSE)="Yes", E134/0.03, "NV"))</f>
        <v>106666.66666666667</v>
      </c>
      <c r="I134" s="300">
        <f t="shared" si="12"/>
        <v>110000</v>
      </c>
      <c r="J134" s="66">
        <f>IF(G134="--","--", IF(VLOOKUP($B134,Commercial!$B$5:$R$975,2,FALSE)="Yes", G134/0.03, "NV"))</f>
        <v>320000</v>
      </c>
      <c r="K134" s="300">
        <f t="shared" si="13"/>
        <v>320000</v>
      </c>
      <c r="L134" s="70">
        <f>VLOOKUP($B134,Residential!$B$5:$R$975,13,FALSE)</f>
        <v>6666.666666666667</v>
      </c>
      <c r="M134" s="67">
        <f t="shared" si="14"/>
        <v>21333333.333333336</v>
      </c>
      <c r="N134" s="301">
        <f t="shared" si="15"/>
        <v>21000000</v>
      </c>
      <c r="O134" s="68">
        <f>VLOOKUP($B134,Commercial!$B$5:$R$975,13,FALSE)</f>
        <v>6477.272727272727</v>
      </c>
      <c r="P134" s="67">
        <f t="shared" si="16"/>
        <v>62181818.18181818</v>
      </c>
      <c r="Q134" s="302">
        <f t="shared" si="17"/>
        <v>62000000</v>
      </c>
      <c r="R134" s="303">
        <f t="shared" si="18"/>
        <v>1</v>
      </c>
    </row>
    <row r="135" spans="2:18" s="22" customFormat="1" ht="15" hidden="1">
      <c r="B135" s="31" t="s">
        <v>590</v>
      </c>
      <c r="C135" s="31" t="s">
        <v>590</v>
      </c>
      <c r="D135" s="32" t="s">
        <v>2049</v>
      </c>
      <c r="E135" s="42" t="s">
        <v>182</v>
      </c>
      <c r="F135" s="69" t="str">
        <f t="shared" si="10"/>
        <v>--</v>
      </c>
      <c r="G135" s="43" t="str">
        <f t="shared" si="11"/>
        <v>--</v>
      </c>
      <c r="H135" s="66" t="str">
        <f>IF(E135="--","--", IF(VLOOKUP($B135,Residential!$B$5:$R$975,2,FALSE)="Yes", E135/0.03, "NV"))</f>
        <v>--</v>
      </c>
      <c r="I135" s="64" t="str">
        <f t="shared" si="12"/>
        <v>--</v>
      </c>
      <c r="J135" s="66" t="str">
        <f>IF(G135="--","--", IF(VLOOKUP($B135,Commercial!$B$5:$R$975,2,FALSE)="Yes", G135/0.03, "NV"))</f>
        <v>--</v>
      </c>
      <c r="K135" s="64" t="str">
        <f t="shared" si="13"/>
        <v>--</v>
      </c>
      <c r="L135" s="70">
        <f>VLOOKUP($B135,Residential!$B$5:$R$975,13,FALSE)</f>
        <v>5.2380952380952381</v>
      </c>
      <c r="M135" s="67" t="str">
        <f t="shared" si="14"/>
        <v>--</v>
      </c>
      <c r="N135" s="53" t="str">
        <f t="shared" si="15"/>
        <v>--</v>
      </c>
      <c r="O135" s="68">
        <f>VLOOKUP($B135,Commercial!$B$5:$R$975,13,FALSE)</f>
        <v>5.0555555555555554</v>
      </c>
      <c r="P135" s="67" t="str">
        <f t="shared" si="16"/>
        <v>--</v>
      </c>
      <c r="Q135" s="54" t="str">
        <f t="shared" si="17"/>
        <v>--</v>
      </c>
      <c r="R135" s="71">
        <f t="shared" si="18"/>
        <v>0</v>
      </c>
    </row>
    <row r="136" spans="2:18" s="295" customFormat="1" ht="15">
      <c r="B136" s="57" t="s">
        <v>1112</v>
      </c>
      <c r="C136" s="296" t="s">
        <v>2050</v>
      </c>
      <c r="D136" s="297" t="s">
        <v>2051</v>
      </c>
      <c r="E136" s="308">
        <v>0.15</v>
      </c>
      <c r="F136" s="75">
        <f t="shared" si="10"/>
        <v>0.44999999999999996</v>
      </c>
      <c r="G136" s="307">
        <f t="shared" si="11"/>
        <v>0.45</v>
      </c>
      <c r="H136" s="66" t="str">
        <f>IF(E136="--","--", IF(VLOOKUP($B136,Residential!$B$5:$R$975,2,FALSE)="Yes", E136/0.03, "NV"))</f>
        <v>NV</v>
      </c>
      <c r="I136" s="300" t="str">
        <f t="shared" si="12"/>
        <v>NV</v>
      </c>
      <c r="J136" s="66" t="str">
        <f>IF(G136="--","--", IF(VLOOKUP($B136,Commercial!$B$5:$R$975,2,FALSE)="Yes", G136/0.03, "NV"))</f>
        <v>NV</v>
      </c>
      <c r="K136" s="300" t="str">
        <f t="shared" si="13"/>
        <v>NV</v>
      </c>
      <c r="L136" s="70" t="str">
        <f>VLOOKUP($B136,Residential!$B$5:$R$975,13,FALSE)</f>
        <v>NV</v>
      </c>
      <c r="M136" s="67" t="str">
        <f t="shared" si="14"/>
        <v>NV</v>
      </c>
      <c r="N136" s="301" t="str">
        <f t="shared" si="15"/>
        <v>NV</v>
      </c>
      <c r="O136" s="68" t="str">
        <f>VLOOKUP($B136,Commercial!$B$5:$R$975,13,FALSE)</f>
        <v>NV</v>
      </c>
      <c r="P136" s="67" t="str">
        <f t="shared" si="16"/>
        <v>NV</v>
      </c>
      <c r="Q136" s="302" t="str">
        <f t="shared" si="17"/>
        <v>NV</v>
      </c>
      <c r="R136" s="303">
        <f t="shared" si="18"/>
        <v>1</v>
      </c>
    </row>
    <row r="137" spans="2:18" s="22" customFormat="1" ht="15" hidden="1">
      <c r="B137" s="31" t="s">
        <v>1134</v>
      </c>
      <c r="C137" s="31" t="s">
        <v>1134</v>
      </c>
      <c r="D137" s="32" t="s">
        <v>2052</v>
      </c>
      <c r="E137" s="76" t="s">
        <v>182</v>
      </c>
      <c r="F137" s="75" t="str">
        <f t="shared" ref="F137:F200" si="19">IF(E137="--", "--", 3*E137)</f>
        <v>--</v>
      </c>
      <c r="G137" s="45" t="str">
        <f t="shared" ref="G137:G200" si="20">IF(ISNUMBER(F137),ROUND(F137,2-(1+INT(LOG10(F137)))), F137)</f>
        <v>--</v>
      </c>
      <c r="H137" s="66" t="str">
        <f>IF(E137="--","--", IF(VLOOKUP($B137,Residential!$B$5:$R$975,2,FALSE)="Yes", E137/0.03, "NV"))</f>
        <v>--</v>
      </c>
      <c r="I137" s="64" t="str">
        <f t="shared" ref="I137:I200" si="21">IF(ISNUMBER(H137), ROUND(H137,2-(1+INT(LOG10(H137)))), IF(ISTEXT(H137)=TRUE, H137, "--"))</f>
        <v>--</v>
      </c>
      <c r="J137" s="66" t="str">
        <f>IF(G137="--","--", IF(VLOOKUP($B137,Commercial!$B$5:$R$975,2,FALSE)="Yes", G137/0.03, "NV"))</f>
        <v>--</v>
      </c>
      <c r="K137" s="64" t="str">
        <f t="shared" ref="K137:K200" si="22">IF(ISNUMBER(J137), ROUND(J137,2-(1+INT(LOG10(J137)))), IF(ISTEXT(J137)=TRUE, J137, "--"))</f>
        <v>--</v>
      </c>
      <c r="L137" s="70" t="str">
        <f>VLOOKUP($B137,Residential!$B$5:$R$975,13,FALSE)</f>
        <v>NV</v>
      </c>
      <c r="M137" s="67" t="str">
        <f t="shared" ref="M137:M200" si="23">IF(AND(ISNUMBER(L137), ISNUMBER(E137)), E137*L137, IF(I137="NV", "NV", IF(E137="--", "--", "NC")))</f>
        <v>--</v>
      </c>
      <c r="N137" s="53" t="str">
        <f t="shared" ref="N137:N200" si="24">IF(ISNUMBER(M137),ROUND(M137,2-(1+INT(LOG10(M137)))), M137)</f>
        <v>--</v>
      </c>
      <c r="O137" s="68" t="str">
        <f>VLOOKUP($B137,Commercial!$B$5:$R$975,13,FALSE)</f>
        <v>NV</v>
      </c>
      <c r="P137" s="67" t="str">
        <f t="shared" ref="P137:P200" si="25">IF(AND(ISNUMBER(O137), ISNUMBER(G137)), G137*O137, IF(K137="NV", "NV", IF(G137="--", "--", "NC")))</f>
        <v>--</v>
      </c>
      <c r="Q137" s="54" t="str">
        <f t="shared" ref="Q137:Q200" si="26">IF(ISNUMBER(P137),ROUND(P137,2-(1+INT(LOG10(P137)))), P137)</f>
        <v>--</v>
      </c>
      <c r="R137" s="71">
        <f t="shared" ref="R137:R200" si="27">IF(ISNUMBER(E137),1,0)</f>
        <v>0</v>
      </c>
    </row>
    <row r="138" spans="2:18" s="295" customFormat="1" ht="15">
      <c r="B138" s="31" t="s">
        <v>1144</v>
      </c>
      <c r="C138" s="296" t="s">
        <v>1144</v>
      </c>
      <c r="D138" s="297" t="s">
        <v>2053</v>
      </c>
      <c r="E138" s="308">
        <v>0.3</v>
      </c>
      <c r="F138" s="75">
        <f t="shared" si="19"/>
        <v>0.89999999999999991</v>
      </c>
      <c r="G138" s="307">
        <f t="shared" si="20"/>
        <v>0.9</v>
      </c>
      <c r="H138" s="66" t="str">
        <f>IF(E138="--","--", IF(VLOOKUP($B138,Residential!$B$5:$R$975,2,FALSE)="Yes", E138/0.03, "NV"))</f>
        <v>NV</v>
      </c>
      <c r="I138" s="300" t="str">
        <f t="shared" si="21"/>
        <v>NV</v>
      </c>
      <c r="J138" s="66" t="str">
        <f>IF(G138="--","--", IF(VLOOKUP($B138,Commercial!$B$5:$R$975,2,FALSE)="Yes", G138/0.03, "NV"))</f>
        <v>NV</v>
      </c>
      <c r="K138" s="300" t="str">
        <f t="shared" si="22"/>
        <v>NV</v>
      </c>
      <c r="L138" s="70" t="str">
        <f>VLOOKUP($B138,Residential!$B$5:$R$975,13,FALSE)</f>
        <v>NV</v>
      </c>
      <c r="M138" s="67" t="str">
        <f t="shared" si="23"/>
        <v>NV</v>
      </c>
      <c r="N138" s="301" t="str">
        <f t="shared" si="24"/>
        <v>NV</v>
      </c>
      <c r="O138" s="68" t="str">
        <f>VLOOKUP($B138,Commercial!$B$5:$R$975,13,FALSE)</f>
        <v>NV</v>
      </c>
      <c r="P138" s="67" t="str">
        <f t="shared" si="25"/>
        <v>NV</v>
      </c>
      <c r="Q138" s="302" t="str">
        <f t="shared" si="26"/>
        <v>NV</v>
      </c>
      <c r="R138" s="303">
        <f t="shared" si="27"/>
        <v>1</v>
      </c>
    </row>
    <row r="139" spans="2:18" s="295" customFormat="1" ht="15">
      <c r="B139" s="31" t="s">
        <v>1155</v>
      </c>
      <c r="C139" s="296" t="s">
        <v>1155</v>
      </c>
      <c r="D139" s="297" t="s">
        <v>2054</v>
      </c>
      <c r="E139" s="308">
        <v>0.6</v>
      </c>
      <c r="F139" s="75">
        <f t="shared" si="19"/>
        <v>1.7999999999999998</v>
      </c>
      <c r="G139" s="307">
        <f t="shared" si="20"/>
        <v>1.8</v>
      </c>
      <c r="H139" s="66">
        <f>IF(E139="--","--", IF(VLOOKUP($B139,Residential!$B$5:$R$975,2,FALSE)="Yes", E139/0.03, "NV"))</f>
        <v>20</v>
      </c>
      <c r="I139" s="300">
        <f t="shared" si="21"/>
        <v>20</v>
      </c>
      <c r="J139" s="66">
        <f>IF(G139="--","--", IF(VLOOKUP($B139,Commercial!$B$5:$R$975,2,FALSE)="Yes", G139/0.03, "NV"))</f>
        <v>60.000000000000007</v>
      </c>
      <c r="K139" s="300">
        <f t="shared" si="22"/>
        <v>60</v>
      </c>
      <c r="L139" s="70">
        <f>VLOOKUP($B139,Residential!$B$5:$R$975,13,FALSE)</f>
        <v>8.387096774193548</v>
      </c>
      <c r="M139" s="67">
        <f t="shared" si="23"/>
        <v>5.032258064516129</v>
      </c>
      <c r="N139" s="301">
        <f t="shared" si="24"/>
        <v>5</v>
      </c>
      <c r="O139" s="68">
        <f>VLOOKUP($B139,Commercial!$B$5:$R$975,13,FALSE)</f>
        <v>8.4615384615384617</v>
      </c>
      <c r="P139" s="67">
        <f t="shared" si="25"/>
        <v>15.230769230769232</v>
      </c>
      <c r="Q139" s="302">
        <f t="shared" si="26"/>
        <v>15</v>
      </c>
      <c r="R139" s="303">
        <f t="shared" si="27"/>
        <v>1</v>
      </c>
    </row>
    <row r="140" spans="2:18" s="295" customFormat="1" ht="15">
      <c r="B140" s="31" t="s">
        <v>1165</v>
      </c>
      <c r="C140" s="296" t="s">
        <v>1165</v>
      </c>
      <c r="D140" s="297" t="s">
        <v>1164</v>
      </c>
      <c r="E140" s="298">
        <v>28000</v>
      </c>
      <c r="F140" s="69">
        <f t="shared" si="19"/>
        <v>84000</v>
      </c>
      <c r="G140" s="299">
        <f t="shared" si="20"/>
        <v>84000</v>
      </c>
      <c r="H140" s="66">
        <f>IF(E140="--","--", IF(VLOOKUP($B140,Residential!$B$5:$R$975,2,FALSE)="Yes", E140/0.03, "NV"))</f>
        <v>933333.33333333337</v>
      </c>
      <c r="I140" s="300">
        <f t="shared" si="21"/>
        <v>930000</v>
      </c>
      <c r="J140" s="66">
        <f>IF(G140="--","--", IF(VLOOKUP($B140,Commercial!$B$5:$R$975,2,FALSE)="Yes", G140/0.03, "NV"))</f>
        <v>2800000</v>
      </c>
      <c r="K140" s="300">
        <f t="shared" si="22"/>
        <v>2800000</v>
      </c>
      <c r="L140" s="70">
        <f>VLOOKUP($B140,Residential!$B$5:$R$975,13,FALSE)</f>
        <v>10000</v>
      </c>
      <c r="M140" s="67">
        <f t="shared" si="23"/>
        <v>280000000</v>
      </c>
      <c r="N140" s="301">
        <f t="shared" si="24"/>
        <v>280000000</v>
      </c>
      <c r="O140" s="68">
        <f>VLOOKUP($B140,Commercial!$B$5:$R$975,13,FALSE)</f>
        <v>10227.272727272728</v>
      </c>
      <c r="P140" s="67">
        <f t="shared" si="25"/>
        <v>859090909.09090912</v>
      </c>
      <c r="Q140" s="302">
        <f t="shared" si="26"/>
        <v>860000000</v>
      </c>
      <c r="R140" s="303">
        <f t="shared" si="27"/>
        <v>1</v>
      </c>
    </row>
    <row r="141" spans="2:18" s="22" customFormat="1" ht="15" hidden="1">
      <c r="B141" s="31" t="s">
        <v>1227</v>
      </c>
      <c r="C141" s="31" t="s">
        <v>1227</v>
      </c>
      <c r="D141" s="32" t="s">
        <v>2055</v>
      </c>
      <c r="E141" s="42" t="s">
        <v>182</v>
      </c>
      <c r="F141" s="69" t="str">
        <f t="shared" si="19"/>
        <v>--</v>
      </c>
      <c r="G141" s="43" t="str">
        <f t="shared" si="20"/>
        <v>--</v>
      </c>
      <c r="H141" s="66" t="str">
        <f>IF(E141="--","--", IF(VLOOKUP($B141,Residential!$B$5:$R$975,2,FALSE)="Yes", E141/0.03, "NV"))</f>
        <v>--</v>
      </c>
      <c r="I141" s="64" t="str">
        <f t="shared" si="21"/>
        <v>--</v>
      </c>
      <c r="J141" s="66" t="str">
        <f>IF(G141="--","--", IF(VLOOKUP($B141,Commercial!$B$5:$R$975,2,FALSE)="Yes", G141/0.03, "NV"))</f>
        <v>--</v>
      </c>
      <c r="K141" s="64" t="str">
        <f t="shared" si="22"/>
        <v>--</v>
      </c>
      <c r="L141" s="70" t="str">
        <f>VLOOKUP($B141,Residential!$B$5:$R$975,13,FALSE)</f>
        <v>NV</v>
      </c>
      <c r="M141" s="67" t="str">
        <f t="shared" si="23"/>
        <v>--</v>
      </c>
      <c r="N141" s="53" t="str">
        <f t="shared" si="24"/>
        <v>--</v>
      </c>
      <c r="O141" s="68" t="str">
        <f>VLOOKUP($B141,Commercial!$B$5:$R$975,13,FALSE)</f>
        <v>NV</v>
      </c>
      <c r="P141" s="67" t="str">
        <f t="shared" si="25"/>
        <v>--</v>
      </c>
      <c r="Q141" s="54" t="str">
        <f t="shared" si="26"/>
        <v>--</v>
      </c>
      <c r="R141" s="71">
        <f t="shared" si="27"/>
        <v>0</v>
      </c>
    </row>
    <row r="142" spans="2:18" s="22" customFormat="1" ht="15" hidden="1">
      <c r="B142" s="31" t="s">
        <v>1231</v>
      </c>
      <c r="C142" s="31" t="s">
        <v>1231</v>
      </c>
      <c r="D142" s="32" t="s">
        <v>2056</v>
      </c>
      <c r="E142" s="42" t="s">
        <v>182</v>
      </c>
      <c r="F142" s="69" t="str">
        <f t="shared" si="19"/>
        <v>--</v>
      </c>
      <c r="G142" s="43" t="str">
        <f t="shared" si="20"/>
        <v>--</v>
      </c>
      <c r="H142" s="66" t="str">
        <f>IF(E142="--","--", IF(VLOOKUP($B142,Residential!$B$5:$R$975,2,FALSE)="Yes", E142/0.03, "NV"))</f>
        <v>--</v>
      </c>
      <c r="I142" s="64" t="str">
        <f t="shared" si="21"/>
        <v>--</v>
      </c>
      <c r="J142" s="66" t="str">
        <f>IF(G142="--","--", IF(VLOOKUP($B142,Commercial!$B$5:$R$975,2,FALSE)="Yes", G142/0.03, "NV"))</f>
        <v>--</v>
      </c>
      <c r="K142" s="64" t="str">
        <f t="shared" si="22"/>
        <v>--</v>
      </c>
      <c r="L142" s="70" t="str">
        <f>VLOOKUP($B142,Residential!$B$5:$R$975,13,FALSE)</f>
        <v>NV</v>
      </c>
      <c r="M142" s="67" t="str">
        <f t="shared" si="23"/>
        <v>--</v>
      </c>
      <c r="N142" s="53" t="str">
        <f t="shared" si="24"/>
        <v>--</v>
      </c>
      <c r="O142" s="68" t="str">
        <f>VLOOKUP($B142,Commercial!$B$5:$R$975,13,FALSE)</f>
        <v>NV</v>
      </c>
      <c r="P142" s="67" t="str">
        <f t="shared" si="25"/>
        <v>--</v>
      </c>
      <c r="Q142" s="54" t="str">
        <f t="shared" si="26"/>
        <v>--</v>
      </c>
      <c r="R142" s="71">
        <f t="shared" si="27"/>
        <v>0</v>
      </c>
    </row>
    <row r="143" spans="2:18" s="295" customFormat="1" ht="15">
      <c r="B143" s="31" t="s">
        <v>1233</v>
      </c>
      <c r="C143" s="296" t="s">
        <v>1233</v>
      </c>
      <c r="D143" s="297" t="s">
        <v>2057</v>
      </c>
      <c r="E143" s="298">
        <v>12</v>
      </c>
      <c r="F143" s="69">
        <f t="shared" si="19"/>
        <v>36</v>
      </c>
      <c r="G143" s="299">
        <f t="shared" si="20"/>
        <v>36</v>
      </c>
      <c r="H143" s="66" t="str">
        <f>IF(E143="--","--", IF(VLOOKUP($B143,Residential!$B$5:$R$975,2,FALSE)="Yes", E143/0.03, "NV"))</f>
        <v>NV</v>
      </c>
      <c r="I143" s="300" t="str">
        <f t="shared" si="21"/>
        <v>NV</v>
      </c>
      <c r="J143" s="66" t="str">
        <f>IF(G143="--","--", IF(VLOOKUP($B143,Commercial!$B$5:$R$975,2,FALSE)="Yes", G143/0.03, "NV"))</f>
        <v>NV</v>
      </c>
      <c r="K143" s="300" t="str">
        <f t="shared" si="22"/>
        <v>NV</v>
      </c>
      <c r="L143" s="70" t="str">
        <f>VLOOKUP($B143,Residential!$B$5:$R$975,13,FALSE)</f>
        <v>NV</v>
      </c>
      <c r="M143" s="67" t="str">
        <f t="shared" si="23"/>
        <v>NV</v>
      </c>
      <c r="N143" s="301" t="str">
        <f t="shared" si="24"/>
        <v>NV</v>
      </c>
      <c r="O143" s="68" t="str">
        <f>VLOOKUP($B143,Commercial!$B$5:$R$975,13,FALSE)</f>
        <v>NV</v>
      </c>
      <c r="P143" s="67" t="str">
        <f t="shared" si="25"/>
        <v>NV</v>
      </c>
      <c r="Q143" s="302" t="str">
        <f t="shared" si="26"/>
        <v>NV</v>
      </c>
      <c r="R143" s="303">
        <f t="shared" si="27"/>
        <v>1</v>
      </c>
    </row>
    <row r="144" spans="2:18" s="22" customFormat="1" ht="15" hidden="1">
      <c r="B144" s="31" t="s">
        <v>1187</v>
      </c>
      <c r="C144" s="31" t="s">
        <v>1187</v>
      </c>
      <c r="D144" s="32" t="s">
        <v>2058</v>
      </c>
      <c r="E144" s="42" t="s">
        <v>182</v>
      </c>
      <c r="F144" s="69" t="str">
        <f t="shared" si="19"/>
        <v>--</v>
      </c>
      <c r="G144" s="43" t="str">
        <f t="shared" si="20"/>
        <v>--</v>
      </c>
      <c r="H144" s="66" t="str">
        <f>IF(E144="--","--", IF(VLOOKUP($B144,Residential!$B$5:$R$975,2,FALSE)="Yes", E144/0.03, "NV"))</f>
        <v>--</v>
      </c>
      <c r="I144" s="64" t="str">
        <f t="shared" si="21"/>
        <v>--</v>
      </c>
      <c r="J144" s="66" t="str">
        <f>IF(G144="--","--", IF(VLOOKUP($B144,Commercial!$B$5:$R$975,2,FALSE)="Yes", G144/0.03, "NV"))</f>
        <v>--</v>
      </c>
      <c r="K144" s="64" t="str">
        <f t="shared" si="22"/>
        <v>--</v>
      </c>
      <c r="L144" s="70">
        <f>VLOOKUP($B144,Residential!$B$5:$R$975,13,FALSE)</f>
        <v>354.83870967741933</v>
      </c>
      <c r="M144" s="67" t="str">
        <f t="shared" si="23"/>
        <v>--</v>
      </c>
      <c r="N144" s="53" t="str">
        <f t="shared" si="24"/>
        <v>--</v>
      </c>
      <c r="O144" s="68">
        <f>VLOOKUP($B144,Commercial!$B$5:$R$975,13,FALSE)</f>
        <v>353.84615384615387</v>
      </c>
      <c r="P144" s="67" t="str">
        <f t="shared" si="25"/>
        <v>--</v>
      </c>
      <c r="Q144" s="54" t="str">
        <f t="shared" si="26"/>
        <v>--</v>
      </c>
      <c r="R144" s="71">
        <f t="shared" si="27"/>
        <v>0</v>
      </c>
    </row>
    <row r="145" spans="2:18" s="22" customFormat="1" ht="15" hidden="1">
      <c r="B145" s="31" t="s">
        <v>1189</v>
      </c>
      <c r="C145" s="31" t="s">
        <v>1189</v>
      </c>
      <c r="D145" s="32" t="s">
        <v>2059</v>
      </c>
      <c r="E145" s="42" t="s">
        <v>182</v>
      </c>
      <c r="F145" s="69" t="str">
        <f t="shared" si="19"/>
        <v>--</v>
      </c>
      <c r="G145" s="43" t="str">
        <f t="shared" si="20"/>
        <v>--</v>
      </c>
      <c r="H145" s="66" t="str">
        <f>IF(E145="--","--", IF(VLOOKUP($B145,Residential!$B$5:$R$975,2,FALSE)="Yes", E145/0.03, "NV"))</f>
        <v>--</v>
      </c>
      <c r="I145" s="64" t="str">
        <f t="shared" si="21"/>
        <v>--</v>
      </c>
      <c r="J145" s="66" t="str">
        <f>IF(G145="--","--", IF(VLOOKUP($B145,Commercial!$B$5:$R$975,2,FALSE)="Yes", G145/0.03, "NV"))</f>
        <v>--</v>
      </c>
      <c r="K145" s="64" t="str">
        <f t="shared" si="22"/>
        <v>--</v>
      </c>
      <c r="L145" s="70">
        <f>VLOOKUP($B145,Residential!$B$5:$R$975,13,FALSE)</f>
        <v>43</v>
      </c>
      <c r="M145" s="67" t="str">
        <f t="shared" si="23"/>
        <v>--</v>
      </c>
      <c r="N145" s="53" t="str">
        <f t="shared" si="24"/>
        <v>--</v>
      </c>
      <c r="O145" s="68">
        <f>VLOOKUP($B145,Commercial!$B$5:$R$975,13,FALSE)</f>
        <v>40.909090909090907</v>
      </c>
      <c r="P145" s="67" t="str">
        <f t="shared" si="25"/>
        <v>--</v>
      </c>
      <c r="Q145" s="54" t="str">
        <f t="shared" si="26"/>
        <v>--</v>
      </c>
      <c r="R145" s="71">
        <f t="shared" si="27"/>
        <v>0</v>
      </c>
    </row>
    <row r="146" spans="2:18" s="22" customFormat="1" ht="15" hidden="1">
      <c r="B146" s="31" t="s">
        <v>1193</v>
      </c>
      <c r="C146" s="31" t="s">
        <v>1193</v>
      </c>
      <c r="D146" s="32" t="s">
        <v>2060</v>
      </c>
      <c r="E146" s="42" t="s">
        <v>182</v>
      </c>
      <c r="F146" s="69" t="str">
        <f t="shared" si="19"/>
        <v>--</v>
      </c>
      <c r="G146" s="43" t="str">
        <f t="shared" si="20"/>
        <v>--</v>
      </c>
      <c r="H146" s="66" t="str">
        <f>IF(E146="--","--", IF(VLOOKUP($B146,Residential!$B$5:$R$975,2,FALSE)="Yes", E146/0.03, "NV"))</f>
        <v>--</v>
      </c>
      <c r="I146" s="64" t="str">
        <f t="shared" si="21"/>
        <v>--</v>
      </c>
      <c r="J146" s="66" t="str">
        <f>IF(G146="--","--", IF(VLOOKUP($B146,Commercial!$B$5:$R$975,2,FALSE)="Yes", G146/0.03, "NV"))</f>
        <v>--</v>
      </c>
      <c r="K146" s="64" t="str">
        <f t="shared" si="22"/>
        <v>--</v>
      </c>
      <c r="L146" s="70">
        <f>VLOOKUP($B146,Residential!$B$5:$R$975,13,FALSE)</f>
        <v>150.68493150684932</v>
      </c>
      <c r="M146" s="67" t="str">
        <f t="shared" si="23"/>
        <v>--</v>
      </c>
      <c r="N146" s="53" t="str">
        <f t="shared" si="24"/>
        <v>--</v>
      </c>
      <c r="O146" s="68">
        <f>VLOOKUP($B146,Commercial!$B$5:$R$975,13,FALSE)</f>
        <v>154.83870967741936</v>
      </c>
      <c r="P146" s="67" t="str">
        <f t="shared" si="25"/>
        <v>--</v>
      </c>
      <c r="Q146" s="54" t="str">
        <f t="shared" si="26"/>
        <v>--</v>
      </c>
      <c r="R146" s="71">
        <f t="shared" si="27"/>
        <v>0</v>
      </c>
    </row>
    <row r="147" spans="2:18" s="295" customFormat="1" ht="15">
      <c r="B147" s="31" t="s">
        <v>1203</v>
      </c>
      <c r="C147" s="296" t="s">
        <v>1203</v>
      </c>
      <c r="D147" s="297" t="s">
        <v>2061</v>
      </c>
      <c r="E147" s="298">
        <v>8000</v>
      </c>
      <c r="F147" s="69">
        <f t="shared" si="19"/>
        <v>24000</v>
      </c>
      <c r="G147" s="299">
        <f t="shared" si="20"/>
        <v>24000</v>
      </c>
      <c r="H147" s="66">
        <f>IF(E147="--","--", IF(VLOOKUP($B147,Residential!$B$5:$R$975,2,FALSE)="Yes", E147/0.03, "NV"))</f>
        <v>266666.66666666669</v>
      </c>
      <c r="I147" s="300">
        <f t="shared" si="21"/>
        <v>270000</v>
      </c>
      <c r="J147" s="66">
        <f>IF(G147="--","--", IF(VLOOKUP($B147,Commercial!$B$5:$R$975,2,FALSE)="Yes", G147/0.03, "NV"))</f>
        <v>800000</v>
      </c>
      <c r="K147" s="300">
        <f t="shared" si="22"/>
        <v>800000</v>
      </c>
      <c r="L147" s="70">
        <f>VLOOKUP($B147,Residential!$B$5:$R$975,13,FALSE)</f>
        <v>67.272727272727266</v>
      </c>
      <c r="M147" s="67">
        <f t="shared" si="23"/>
        <v>538181.81818181812</v>
      </c>
      <c r="N147" s="301">
        <f t="shared" si="24"/>
        <v>540000</v>
      </c>
      <c r="O147" s="68">
        <f>VLOOKUP($B147,Commercial!$B$5:$R$975,13,FALSE)</f>
        <v>68.085106382978722</v>
      </c>
      <c r="P147" s="67">
        <f t="shared" si="25"/>
        <v>1634042.5531914893</v>
      </c>
      <c r="Q147" s="302">
        <f t="shared" si="26"/>
        <v>1600000</v>
      </c>
      <c r="R147" s="303">
        <f t="shared" si="27"/>
        <v>1</v>
      </c>
    </row>
    <row r="148" spans="2:18" s="22" customFormat="1" ht="15" hidden="1">
      <c r="B148" s="31" t="s">
        <v>2062</v>
      </c>
      <c r="C148" s="31" t="s">
        <v>2062</v>
      </c>
      <c r="D148" s="32" t="s">
        <v>2063</v>
      </c>
      <c r="E148" s="42" t="s">
        <v>182</v>
      </c>
      <c r="F148" s="69" t="str">
        <f t="shared" si="19"/>
        <v>--</v>
      </c>
      <c r="G148" s="43" t="str">
        <f t="shared" si="20"/>
        <v>--</v>
      </c>
      <c r="H148" s="66" t="str">
        <f>IF(E148="--","--", IF(VLOOKUP($B148,Residential!$B$5:$R$975,2,FALSE)="Yes", E148/0.03, "NV"))</f>
        <v>--</v>
      </c>
      <c r="I148" s="64" t="str">
        <f t="shared" si="21"/>
        <v>--</v>
      </c>
      <c r="J148" s="66" t="str">
        <f>IF(G148="--","--", IF(VLOOKUP($B148,Commercial!$B$5:$R$975,2,FALSE)="Yes", G148/0.03, "NV"))</f>
        <v>--</v>
      </c>
      <c r="K148" s="64" t="str">
        <f t="shared" si="22"/>
        <v>--</v>
      </c>
      <c r="L148" s="70" t="e">
        <f>VLOOKUP($B148,Residential!$B$5:$R$975,13,FALSE)</f>
        <v>#N/A</v>
      </c>
      <c r="M148" s="67" t="str">
        <f t="shared" si="23"/>
        <v>--</v>
      </c>
      <c r="N148" s="53" t="str">
        <f t="shared" si="24"/>
        <v>--</v>
      </c>
      <c r="O148" s="68" t="e">
        <f>VLOOKUP($B148,Commercial!$B$5:$R$975,13,FALSE)</f>
        <v>#N/A</v>
      </c>
      <c r="P148" s="67" t="str">
        <f t="shared" si="25"/>
        <v>--</v>
      </c>
      <c r="Q148" s="54" t="str">
        <f t="shared" si="26"/>
        <v>--</v>
      </c>
      <c r="R148" s="71">
        <f t="shared" si="27"/>
        <v>0</v>
      </c>
    </row>
    <row r="149" spans="2:18" s="295" customFormat="1" ht="15">
      <c r="B149" s="31" t="s">
        <v>1273</v>
      </c>
      <c r="C149" s="296" t="s">
        <v>1273</v>
      </c>
      <c r="D149" s="297" t="s">
        <v>102</v>
      </c>
      <c r="E149" s="298">
        <v>200</v>
      </c>
      <c r="F149" s="69">
        <f t="shared" si="19"/>
        <v>600</v>
      </c>
      <c r="G149" s="299">
        <f t="shared" si="20"/>
        <v>600</v>
      </c>
      <c r="H149" s="66">
        <f>IF(E149="--","--", IF(VLOOKUP($B149,Residential!$B$5:$R$975,2,FALSE)="Yes", E149/0.03, "NV"))</f>
        <v>6666.666666666667</v>
      </c>
      <c r="I149" s="300">
        <f t="shared" si="21"/>
        <v>6700</v>
      </c>
      <c r="J149" s="66">
        <f>IF(G149="--","--", IF(VLOOKUP($B149,Commercial!$B$5:$R$975,2,FALSE)="Yes", G149/0.03, "NV"))</f>
        <v>20000</v>
      </c>
      <c r="K149" s="300">
        <f t="shared" si="22"/>
        <v>20000</v>
      </c>
      <c r="L149" s="70">
        <f>VLOOKUP($B149,Residential!$B$5:$R$975,13,FALSE)</f>
        <v>132.5301204819277</v>
      </c>
      <c r="M149" s="67">
        <f t="shared" si="23"/>
        <v>26506.024096385539</v>
      </c>
      <c r="N149" s="301">
        <f t="shared" si="24"/>
        <v>27000</v>
      </c>
      <c r="O149" s="68">
        <f>VLOOKUP($B149,Commercial!$B$5:$R$975,13,FALSE)</f>
        <v>138.88888888888889</v>
      </c>
      <c r="P149" s="67">
        <f t="shared" si="25"/>
        <v>83333.333333333328</v>
      </c>
      <c r="Q149" s="302">
        <f t="shared" si="26"/>
        <v>83000</v>
      </c>
      <c r="R149" s="303">
        <f t="shared" si="27"/>
        <v>1</v>
      </c>
    </row>
    <row r="150" spans="2:18" s="295" customFormat="1" ht="15">
      <c r="B150" s="57" t="s">
        <v>1279</v>
      </c>
      <c r="C150" s="310">
        <v>365</v>
      </c>
      <c r="D150" s="297" t="s">
        <v>2064</v>
      </c>
      <c r="E150" s="308">
        <v>0.2</v>
      </c>
      <c r="F150" s="75">
        <f t="shared" si="19"/>
        <v>0.60000000000000009</v>
      </c>
      <c r="G150" s="307">
        <f t="shared" si="20"/>
        <v>0.6</v>
      </c>
      <c r="H150" s="66" t="str">
        <f>IF(E150="--","--", IF(VLOOKUP($B150,Residential!$B$5:$R$975,2,FALSE)="Yes", E150/0.03, "NV"))</f>
        <v>NV</v>
      </c>
      <c r="I150" s="300" t="str">
        <f t="shared" si="21"/>
        <v>NV</v>
      </c>
      <c r="J150" s="66" t="str">
        <f>IF(G150="--","--", IF(VLOOKUP($B150,Commercial!$B$5:$R$975,2,FALSE)="Yes", G150/0.03, "NV"))</f>
        <v>NV</v>
      </c>
      <c r="K150" s="300" t="str">
        <f t="shared" si="22"/>
        <v>NV</v>
      </c>
      <c r="L150" s="70" t="str">
        <f>VLOOKUP($B150,Residential!$B$5:$R$975,13,FALSE)</f>
        <v>NV</v>
      </c>
      <c r="M150" s="67" t="str">
        <f t="shared" si="23"/>
        <v>NV</v>
      </c>
      <c r="N150" s="301" t="str">
        <f t="shared" si="24"/>
        <v>NV</v>
      </c>
      <c r="O150" s="68" t="str">
        <f>VLOOKUP($B150,Commercial!$B$5:$R$975,13,FALSE)</f>
        <v>NV</v>
      </c>
      <c r="P150" s="67" t="str">
        <f t="shared" si="25"/>
        <v>NV</v>
      </c>
      <c r="Q150" s="302" t="str">
        <f t="shared" si="26"/>
        <v>NV</v>
      </c>
      <c r="R150" s="303">
        <f t="shared" si="27"/>
        <v>1</v>
      </c>
    </row>
    <row r="151" spans="2:18" s="295" customFormat="1" ht="15">
      <c r="B151" s="57" t="s">
        <v>1290</v>
      </c>
      <c r="C151" s="310">
        <v>368</v>
      </c>
      <c r="D151" s="297" t="s">
        <v>2065</v>
      </c>
      <c r="E151" s="308">
        <v>0.2</v>
      </c>
      <c r="F151" s="75">
        <f t="shared" si="19"/>
        <v>0.60000000000000009</v>
      </c>
      <c r="G151" s="307">
        <f t="shared" si="20"/>
        <v>0.6</v>
      </c>
      <c r="H151" s="66" t="str">
        <f>IF(E151="--","--", IF(VLOOKUP($B151,Residential!$B$5:$R$975,2,FALSE)="Yes", E151/0.03, "NV"))</f>
        <v>NV</v>
      </c>
      <c r="I151" s="300" t="str">
        <f t="shared" si="21"/>
        <v>NV</v>
      </c>
      <c r="J151" s="66" t="str">
        <f>IF(G151="--","--", IF(VLOOKUP($B151,Commercial!$B$5:$R$975,2,FALSE)="Yes", G151/0.03, "NV"))</f>
        <v>NV</v>
      </c>
      <c r="K151" s="300" t="str">
        <f t="shared" si="22"/>
        <v>NV</v>
      </c>
      <c r="L151" s="70" t="str">
        <f>VLOOKUP($B151,Residential!$B$5:$R$975,13,FALSE)</f>
        <v>NV</v>
      </c>
      <c r="M151" s="67" t="str">
        <f t="shared" si="23"/>
        <v>NV</v>
      </c>
      <c r="N151" s="301" t="str">
        <f t="shared" si="24"/>
        <v>NV</v>
      </c>
      <c r="O151" s="68" t="str">
        <f>VLOOKUP($B151,Commercial!$B$5:$R$975,13,FALSE)</f>
        <v>NV</v>
      </c>
      <c r="P151" s="67" t="str">
        <f t="shared" si="25"/>
        <v>NV</v>
      </c>
      <c r="Q151" s="302" t="str">
        <f t="shared" si="26"/>
        <v>NV</v>
      </c>
      <c r="R151" s="303">
        <f t="shared" si="27"/>
        <v>1</v>
      </c>
    </row>
    <row r="152" spans="2:18" s="295" customFormat="1" ht="15">
      <c r="B152" s="57" t="s">
        <v>1296</v>
      </c>
      <c r="C152" s="296" t="s">
        <v>2066</v>
      </c>
      <c r="D152" s="297" t="s">
        <v>2067</v>
      </c>
      <c r="E152" s="298">
        <v>86</v>
      </c>
      <c r="F152" s="69">
        <f t="shared" si="19"/>
        <v>258</v>
      </c>
      <c r="G152" s="299">
        <f t="shared" si="20"/>
        <v>260</v>
      </c>
      <c r="H152" s="66" t="str">
        <f>IF(E152="--","--", IF(VLOOKUP($B152,Residential!$B$5:$R$975,2,FALSE)="Yes", E152/0.03, "NV"))</f>
        <v>NV</v>
      </c>
      <c r="I152" s="300" t="str">
        <f t="shared" si="21"/>
        <v>NV</v>
      </c>
      <c r="J152" s="66" t="str">
        <f>IF(G152="--","--", IF(VLOOKUP($B152,Commercial!$B$5:$R$975,2,FALSE)="Yes", G152/0.03, "NV"))</f>
        <v>NV</v>
      </c>
      <c r="K152" s="300" t="str">
        <f t="shared" si="22"/>
        <v>NV</v>
      </c>
      <c r="L152" s="70" t="str">
        <f>VLOOKUP($B152,Residential!$B$5:$R$975,13,FALSE)</f>
        <v>NITI, NV</v>
      </c>
      <c r="M152" s="67" t="str">
        <f t="shared" si="23"/>
        <v>NV</v>
      </c>
      <c r="N152" s="301" t="str">
        <f t="shared" si="24"/>
        <v>NV</v>
      </c>
      <c r="O152" s="68" t="str">
        <f>VLOOKUP($B152,Commercial!$B$5:$R$975,13,FALSE)</f>
        <v>NITI, NV</v>
      </c>
      <c r="P152" s="67" t="str">
        <f t="shared" si="25"/>
        <v>NV</v>
      </c>
      <c r="Q152" s="302" t="str">
        <f t="shared" si="26"/>
        <v>NV</v>
      </c>
      <c r="R152" s="303">
        <f t="shared" si="27"/>
        <v>1</v>
      </c>
    </row>
    <row r="153" spans="2:18" s="22" customFormat="1" ht="15" hidden="1">
      <c r="B153" s="31" t="s">
        <v>1304</v>
      </c>
      <c r="C153" s="31" t="s">
        <v>1304</v>
      </c>
      <c r="D153" s="32" t="s">
        <v>1303</v>
      </c>
      <c r="E153" s="42" t="s">
        <v>182</v>
      </c>
      <c r="F153" s="69" t="str">
        <f t="shared" si="19"/>
        <v>--</v>
      </c>
      <c r="G153" s="43" t="str">
        <f t="shared" si="20"/>
        <v>--</v>
      </c>
      <c r="H153" s="66" t="str">
        <f>IF(E153="--","--", IF(VLOOKUP($B153,Residential!$B$5:$R$975,2,FALSE)="Yes", E153/0.03, "NV"))</f>
        <v>--</v>
      </c>
      <c r="I153" s="64" t="str">
        <f t="shared" si="21"/>
        <v>--</v>
      </c>
      <c r="J153" s="66" t="str">
        <f>IF(G153="--","--", IF(VLOOKUP($B153,Commercial!$B$5:$R$975,2,FALSE)="Yes", G153/0.03, "NV"))</f>
        <v>--</v>
      </c>
      <c r="K153" s="64" t="str">
        <f t="shared" si="22"/>
        <v>--</v>
      </c>
      <c r="L153" s="70">
        <f>VLOOKUP($B153,Residential!$B$5:$R$975,13,FALSE)</f>
        <v>2571.4285714285711</v>
      </c>
      <c r="M153" s="67" t="str">
        <f t="shared" si="23"/>
        <v>--</v>
      </c>
      <c r="N153" s="53" t="str">
        <f t="shared" si="24"/>
        <v>--</v>
      </c>
      <c r="O153" s="68">
        <f>VLOOKUP($B153,Commercial!$B$5:$R$975,13,FALSE)</f>
        <v>2580.6451612903224</v>
      </c>
      <c r="P153" s="67" t="str">
        <f t="shared" si="25"/>
        <v>--</v>
      </c>
      <c r="Q153" s="54" t="str">
        <f t="shared" si="26"/>
        <v>--</v>
      </c>
      <c r="R153" s="71">
        <f t="shared" si="27"/>
        <v>0</v>
      </c>
    </row>
    <row r="154" spans="2:18" s="22" customFormat="1" ht="15" hidden="1">
      <c r="B154" s="31" t="s">
        <v>1318</v>
      </c>
      <c r="C154" s="31" t="s">
        <v>1318</v>
      </c>
      <c r="D154" s="32" t="s">
        <v>2068</v>
      </c>
      <c r="E154" s="42" t="s">
        <v>182</v>
      </c>
      <c r="F154" s="69" t="str">
        <f t="shared" si="19"/>
        <v>--</v>
      </c>
      <c r="G154" s="43" t="str">
        <f t="shared" si="20"/>
        <v>--</v>
      </c>
      <c r="H154" s="66" t="str">
        <f>IF(E154="--","--", IF(VLOOKUP($B154,Residential!$B$5:$R$975,2,FALSE)="Yes", E154/0.03, "NV"))</f>
        <v>--</v>
      </c>
      <c r="I154" s="64" t="str">
        <f t="shared" si="21"/>
        <v>--</v>
      </c>
      <c r="J154" s="66" t="str">
        <f>IF(G154="--","--", IF(VLOOKUP($B154,Commercial!$B$5:$R$975,2,FALSE)="Yes", G154/0.03, "NV"))</f>
        <v>--</v>
      </c>
      <c r="K154" s="64" t="str">
        <f t="shared" si="22"/>
        <v>--</v>
      </c>
      <c r="L154" s="70">
        <f>VLOOKUP($B154,Residential!$B$5:$R$975,13,FALSE)</f>
        <v>416.66666666666669</v>
      </c>
      <c r="M154" s="67" t="str">
        <f t="shared" si="23"/>
        <v>--</v>
      </c>
      <c r="N154" s="53" t="str">
        <f t="shared" si="24"/>
        <v>--</v>
      </c>
      <c r="O154" s="68">
        <f>VLOOKUP($B154,Commercial!$B$5:$R$975,13,FALSE)</f>
        <v>423.8095238095238</v>
      </c>
      <c r="P154" s="67" t="str">
        <f t="shared" si="25"/>
        <v>--</v>
      </c>
      <c r="Q154" s="54" t="str">
        <f t="shared" si="26"/>
        <v>--</v>
      </c>
      <c r="R154" s="71">
        <f t="shared" si="27"/>
        <v>0</v>
      </c>
    </row>
    <row r="155" spans="2:18" s="22" customFormat="1" ht="15" hidden="1">
      <c r="B155" s="31" t="s">
        <v>1326</v>
      </c>
      <c r="C155" s="31" t="s">
        <v>1326</v>
      </c>
      <c r="D155" s="32" t="s">
        <v>2069</v>
      </c>
      <c r="E155" s="42" t="s">
        <v>182</v>
      </c>
      <c r="F155" s="69" t="str">
        <f t="shared" si="19"/>
        <v>--</v>
      </c>
      <c r="G155" s="43" t="str">
        <f t="shared" si="20"/>
        <v>--</v>
      </c>
      <c r="H155" s="66" t="str">
        <f>IF(E155="--","--", IF(VLOOKUP($B155,Residential!$B$5:$R$975,2,FALSE)="Yes", E155/0.03, "NV"))</f>
        <v>--</v>
      </c>
      <c r="I155" s="64" t="str">
        <f t="shared" si="21"/>
        <v>--</v>
      </c>
      <c r="J155" s="66" t="str">
        <f>IF(G155="--","--", IF(VLOOKUP($B155,Commercial!$B$5:$R$975,2,FALSE)="Yes", G155/0.03, "NV"))</f>
        <v>--</v>
      </c>
      <c r="K155" s="64" t="str">
        <f t="shared" si="22"/>
        <v>--</v>
      </c>
      <c r="L155" s="70">
        <f>VLOOKUP($B155,Residential!$B$5:$R$975,13,FALSE)</f>
        <v>3444.4444444444448</v>
      </c>
      <c r="M155" s="67" t="str">
        <f t="shared" si="23"/>
        <v>--</v>
      </c>
      <c r="N155" s="53" t="str">
        <f t="shared" si="24"/>
        <v>--</v>
      </c>
      <c r="O155" s="68">
        <f>VLOOKUP($B155,Commercial!$B$5:$R$975,13,FALSE)</f>
        <v>3506.4935064935062</v>
      </c>
      <c r="P155" s="67" t="str">
        <f t="shared" si="25"/>
        <v>--</v>
      </c>
      <c r="Q155" s="54" t="str">
        <f t="shared" si="26"/>
        <v>--</v>
      </c>
      <c r="R155" s="71">
        <f t="shared" si="27"/>
        <v>0</v>
      </c>
    </row>
    <row r="156" spans="2:18" s="22" customFormat="1" ht="15" hidden="1">
      <c r="B156" s="31" t="s">
        <v>1332</v>
      </c>
      <c r="C156" s="31" t="s">
        <v>1332</v>
      </c>
      <c r="D156" s="32" t="s">
        <v>2070</v>
      </c>
      <c r="E156" s="42" t="s">
        <v>182</v>
      </c>
      <c r="F156" s="69" t="str">
        <f t="shared" si="19"/>
        <v>--</v>
      </c>
      <c r="G156" s="43" t="str">
        <f t="shared" si="20"/>
        <v>--</v>
      </c>
      <c r="H156" s="66" t="str">
        <f>IF(E156="--","--", IF(VLOOKUP($B156,Residential!$B$5:$R$975,2,FALSE)="Yes", E156/0.03, "NV"))</f>
        <v>--</v>
      </c>
      <c r="I156" s="64" t="str">
        <f t="shared" si="21"/>
        <v>--</v>
      </c>
      <c r="J156" s="66" t="str">
        <f>IF(G156="--","--", IF(VLOOKUP($B156,Commercial!$B$5:$R$975,2,FALSE)="Yes", G156/0.03, "NV"))</f>
        <v>--</v>
      </c>
      <c r="K156" s="64" t="str">
        <f t="shared" si="22"/>
        <v>--</v>
      </c>
      <c r="L156" s="70" t="str">
        <f>VLOOKUP($B156,Residential!$B$5:$R$975,13,FALSE)</f>
        <v>NV</v>
      </c>
      <c r="M156" s="67" t="str">
        <f t="shared" si="23"/>
        <v>--</v>
      </c>
      <c r="N156" s="53" t="str">
        <f t="shared" si="24"/>
        <v>--</v>
      </c>
      <c r="O156" s="68" t="str">
        <f>VLOOKUP($B156,Commercial!$B$5:$R$975,13,FALSE)</f>
        <v>NV</v>
      </c>
      <c r="P156" s="67" t="str">
        <f t="shared" si="25"/>
        <v>--</v>
      </c>
      <c r="Q156" s="54" t="str">
        <f t="shared" si="26"/>
        <v>--</v>
      </c>
      <c r="R156" s="71">
        <f t="shared" si="27"/>
        <v>0</v>
      </c>
    </row>
    <row r="157" spans="2:18" s="22" customFormat="1" ht="15" hidden="1">
      <c r="B157" s="31" t="s">
        <v>1334</v>
      </c>
      <c r="C157" s="31" t="s">
        <v>1334</v>
      </c>
      <c r="D157" s="32" t="s">
        <v>2071</v>
      </c>
      <c r="E157" s="42" t="s">
        <v>182</v>
      </c>
      <c r="F157" s="69" t="str">
        <f t="shared" si="19"/>
        <v>--</v>
      </c>
      <c r="G157" s="43" t="str">
        <f t="shared" si="20"/>
        <v>--</v>
      </c>
      <c r="H157" s="66" t="str">
        <f>IF(E157="--","--", IF(VLOOKUP($B157,Residential!$B$5:$R$975,2,FALSE)="Yes", E157/0.03, "NV"))</f>
        <v>--</v>
      </c>
      <c r="I157" s="64" t="str">
        <f t="shared" si="21"/>
        <v>--</v>
      </c>
      <c r="J157" s="66" t="str">
        <f>IF(G157="--","--", IF(VLOOKUP($B157,Commercial!$B$5:$R$975,2,FALSE)="Yes", G157/0.03, "NV"))</f>
        <v>--</v>
      </c>
      <c r="K157" s="64" t="str">
        <f t="shared" si="22"/>
        <v>--</v>
      </c>
      <c r="L157" s="70">
        <f>VLOOKUP($B157,Residential!$B$5:$R$975,13,FALSE)</f>
        <v>29166.666666666668</v>
      </c>
      <c r="M157" s="67" t="str">
        <f t="shared" si="23"/>
        <v>--</v>
      </c>
      <c r="N157" s="53" t="str">
        <f t="shared" si="24"/>
        <v>--</v>
      </c>
      <c r="O157" s="68">
        <f>VLOOKUP($B157,Commercial!$B$5:$R$975,13,FALSE)</f>
        <v>28409.090909090908</v>
      </c>
      <c r="P157" s="67" t="str">
        <f t="shared" si="25"/>
        <v>--</v>
      </c>
      <c r="Q157" s="54" t="str">
        <f t="shared" si="26"/>
        <v>--</v>
      </c>
      <c r="R157" s="71">
        <f t="shared" si="27"/>
        <v>0</v>
      </c>
    </row>
    <row r="158" spans="2:18" s="22" customFormat="1" ht="15" hidden="1">
      <c r="B158" s="31" t="s">
        <v>1336</v>
      </c>
      <c r="C158" s="31" t="s">
        <v>1336</v>
      </c>
      <c r="D158" s="32" t="s">
        <v>2072</v>
      </c>
      <c r="E158" s="42" t="s">
        <v>182</v>
      </c>
      <c r="F158" s="69" t="str">
        <f t="shared" si="19"/>
        <v>--</v>
      </c>
      <c r="G158" s="43" t="str">
        <f t="shared" si="20"/>
        <v>--</v>
      </c>
      <c r="H158" s="66" t="str">
        <f>IF(E158="--","--", IF(VLOOKUP($B158,Residential!$B$5:$R$975,2,FALSE)="Yes", E158/0.03, "NV"))</f>
        <v>--</v>
      </c>
      <c r="I158" s="64" t="str">
        <f t="shared" si="21"/>
        <v>--</v>
      </c>
      <c r="J158" s="66" t="str">
        <f>IF(G158="--","--", IF(VLOOKUP($B158,Commercial!$B$5:$R$975,2,FALSE)="Yes", G158/0.03, "NV"))</f>
        <v>--</v>
      </c>
      <c r="K158" s="64" t="str">
        <f t="shared" si="22"/>
        <v>--</v>
      </c>
      <c r="L158" s="70" t="str">
        <f>VLOOKUP($B158,Residential!$B$5:$R$975,13,FALSE)</f>
        <v>NV</v>
      </c>
      <c r="M158" s="67" t="str">
        <f t="shared" si="23"/>
        <v>--</v>
      </c>
      <c r="N158" s="53" t="str">
        <f t="shared" si="24"/>
        <v>--</v>
      </c>
      <c r="O158" s="68" t="str">
        <f>VLOOKUP($B158,Commercial!$B$5:$R$975,13,FALSE)</f>
        <v>NV</v>
      </c>
      <c r="P158" s="67" t="str">
        <f t="shared" si="25"/>
        <v>--</v>
      </c>
      <c r="Q158" s="54" t="str">
        <f t="shared" si="26"/>
        <v>--</v>
      </c>
      <c r="R158" s="71">
        <f t="shared" si="27"/>
        <v>0</v>
      </c>
    </row>
    <row r="159" spans="2:18" s="22" customFormat="1" ht="15" hidden="1">
      <c r="B159" s="31" t="s">
        <v>2073</v>
      </c>
      <c r="C159" s="31" t="s">
        <v>2073</v>
      </c>
      <c r="D159" s="32" t="s">
        <v>2074</v>
      </c>
      <c r="E159" s="42" t="s">
        <v>182</v>
      </c>
      <c r="F159" s="69" t="str">
        <f t="shared" si="19"/>
        <v>--</v>
      </c>
      <c r="G159" s="43" t="str">
        <f t="shared" si="20"/>
        <v>--</v>
      </c>
      <c r="H159" s="66" t="str">
        <f>IF(E159="--","--", IF(VLOOKUP($B159,Residential!$B$5:$R$975,2,FALSE)="Yes", E159/0.03, "NV"))</f>
        <v>--</v>
      </c>
      <c r="I159" s="64" t="str">
        <f t="shared" si="21"/>
        <v>--</v>
      </c>
      <c r="J159" s="66" t="str">
        <f>IF(G159="--","--", IF(VLOOKUP($B159,Commercial!$B$5:$R$975,2,FALSE)="Yes", G159/0.03, "NV"))</f>
        <v>--</v>
      </c>
      <c r="K159" s="64" t="str">
        <f t="shared" si="22"/>
        <v>--</v>
      </c>
      <c r="L159" s="70" t="e">
        <f>VLOOKUP($B159,Residential!$B$5:$R$975,13,FALSE)</f>
        <v>#N/A</v>
      </c>
      <c r="M159" s="67" t="str">
        <f t="shared" si="23"/>
        <v>--</v>
      </c>
      <c r="N159" s="53" t="str">
        <f t="shared" si="24"/>
        <v>--</v>
      </c>
      <c r="O159" s="68" t="e">
        <f>VLOOKUP($B159,Commercial!$B$5:$R$975,13,FALSE)</f>
        <v>#N/A</v>
      </c>
      <c r="P159" s="67" t="str">
        <f t="shared" si="25"/>
        <v>--</v>
      </c>
      <c r="Q159" s="54" t="str">
        <f t="shared" si="26"/>
        <v>--</v>
      </c>
      <c r="R159" s="71">
        <f t="shared" si="27"/>
        <v>0</v>
      </c>
    </row>
    <row r="160" spans="2:18" s="22" customFormat="1" ht="15" hidden="1">
      <c r="B160" s="31" t="s">
        <v>1328</v>
      </c>
      <c r="C160" s="31" t="s">
        <v>1328</v>
      </c>
      <c r="D160" s="32" t="s">
        <v>2075</v>
      </c>
      <c r="E160" s="42" t="s">
        <v>182</v>
      </c>
      <c r="F160" s="69" t="str">
        <f t="shared" si="19"/>
        <v>--</v>
      </c>
      <c r="G160" s="43" t="str">
        <f t="shared" si="20"/>
        <v>--</v>
      </c>
      <c r="H160" s="66" t="str">
        <f>IF(E160="--","--", IF(VLOOKUP($B160,Residential!$B$5:$R$975,2,FALSE)="Yes", E160/0.03, "NV"))</f>
        <v>--</v>
      </c>
      <c r="I160" s="64" t="str">
        <f t="shared" si="21"/>
        <v>--</v>
      </c>
      <c r="J160" s="66" t="str">
        <f>IF(G160="--","--", IF(VLOOKUP($B160,Commercial!$B$5:$R$975,2,FALSE)="Yes", G160/0.03, "NV"))</f>
        <v>--</v>
      </c>
      <c r="K160" s="64" t="str">
        <f t="shared" si="22"/>
        <v>--</v>
      </c>
      <c r="L160" s="70" t="str">
        <f>VLOOKUP($B160,Residential!$B$5:$R$975,13,FALSE)</f>
        <v>NV</v>
      </c>
      <c r="M160" s="67" t="str">
        <f t="shared" si="23"/>
        <v>--</v>
      </c>
      <c r="N160" s="53" t="str">
        <f t="shared" si="24"/>
        <v>--</v>
      </c>
      <c r="O160" s="68" t="str">
        <f>VLOOKUP($B160,Commercial!$B$5:$R$975,13,FALSE)</f>
        <v>NV</v>
      </c>
      <c r="P160" s="67" t="str">
        <f t="shared" si="25"/>
        <v>--</v>
      </c>
      <c r="Q160" s="54" t="str">
        <f t="shared" si="26"/>
        <v>--</v>
      </c>
      <c r="R160" s="71">
        <f t="shared" si="27"/>
        <v>0</v>
      </c>
    </row>
    <row r="161" spans="2:18" s="22" customFormat="1" ht="15" hidden="1">
      <c r="B161" s="31" t="s">
        <v>1338</v>
      </c>
      <c r="C161" s="31" t="s">
        <v>1338</v>
      </c>
      <c r="D161" s="32" t="s">
        <v>2076</v>
      </c>
      <c r="E161" s="42" t="s">
        <v>182</v>
      </c>
      <c r="F161" s="69" t="str">
        <f t="shared" si="19"/>
        <v>--</v>
      </c>
      <c r="G161" s="43" t="str">
        <f t="shared" si="20"/>
        <v>--</v>
      </c>
      <c r="H161" s="66" t="str">
        <f>IF(E161="--","--", IF(VLOOKUP($B161,Residential!$B$5:$R$975,2,FALSE)="Yes", E161/0.03, "NV"))</f>
        <v>--</v>
      </c>
      <c r="I161" s="64" t="str">
        <f t="shared" si="21"/>
        <v>--</v>
      </c>
      <c r="J161" s="66" t="str">
        <f>IF(G161="--","--", IF(VLOOKUP($B161,Commercial!$B$5:$R$975,2,FALSE)="Yes", G161/0.03, "NV"))</f>
        <v>--</v>
      </c>
      <c r="K161" s="64" t="str">
        <f t="shared" si="22"/>
        <v>--</v>
      </c>
      <c r="L161" s="70">
        <f>VLOOKUP($B161,Residential!$B$5:$R$975,13,FALSE)</f>
        <v>16888.888888888887</v>
      </c>
      <c r="M161" s="67" t="str">
        <f t="shared" si="23"/>
        <v>--</v>
      </c>
      <c r="N161" s="53" t="str">
        <f t="shared" si="24"/>
        <v>--</v>
      </c>
      <c r="O161" s="68">
        <f>VLOOKUP($B161,Commercial!$B$5:$R$975,13,FALSE)</f>
        <v>16500</v>
      </c>
      <c r="P161" s="67" t="str">
        <f t="shared" si="25"/>
        <v>--</v>
      </c>
      <c r="Q161" s="54" t="str">
        <f t="shared" si="26"/>
        <v>--</v>
      </c>
      <c r="R161" s="71">
        <f t="shared" si="27"/>
        <v>0</v>
      </c>
    </row>
    <row r="162" spans="2:18" s="22" customFormat="1" ht="15" hidden="1">
      <c r="B162" s="31" t="s">
        <v>1340</v>
      </c>
      <c r="C162" s="31" t="s">
        <v>1340</v>
      </c>
      <c r="D162" s="32" t="s">
        <v>2077</v>
      </c>
      <c r="E162" s="42" t="s">
        <v>182</v>
      </c>
      <c r="F162" s="69" t="str">
        <f t="shared" si="19"/>
        <v>--</v>
      </c>
      <c r="G162" s="43" t="str">
        <f t="shared" si="20"/>
        <v>--</v>
      </c>
      <c r="H162" s="66" t="str">
        <f>IF(E162="--","--", IF(VLOOKUP($B162,Residential!$B$5:$R$975,2,FALSE)="Yes", E162/0.03, "NV"))</f>
        <v>--</v>
      </c>
      <c r="I162" s="64" t="str">
        <f t="shared" si="21"/>
        <v>--</v>
      </c>
      <c r="J162" s="66" t="str">
        <f>IF(G162="--","--", IF(VLOOKUP($B162,Commercial!$B$5:$R$975,2,FALSE)="Yes", G162/0.03, "NV"))</f>
        <v>--</v>
      </c>
      <c r="K162" s="64" t="str">
        <f t="shared" si="22"/>
        <v>--</v>
      </c>
      <c r="L162" s="70" t="str">
        <f>VLOOKUP($B162,Residential!$B$5:$R$975,13,FALSE)</f>
        <v>NV</v>
      </c>
      <c r="M162" s="67" t="str">
        <f t="shared" si="23"/>
        <v>--</v>
      </c>
      <c r="N162" s="53" t="str">
        <f t="shared" si="24"/>
        <v>--</v>
      </c>
      <c r="O162" s="68" t="str">
        <f>VLOOKUP($B162,Commercial!$B$5:$R$975,13,FALSE)</f>
        <v>NV</v>
      </c>
      <c r="P162" s="67" t="str">
        <f t="shared" si="25"/>
        <v>--</v>
      </c>
      <c r="Q162" s="54" t="str">
        <f t="shared" si="26"/>
        <v>--</v>
      </c>
      <c r="R162" s="71">
        <f t="shared" si="27"/>
        <v>0</v>
      </c>
    </row>
    <row r="163" spans="2:18" s="22" customFormat="1" ht="15" hidden="1">
      <c r="B163" s="31" t="s">
        <v>1342</v>
      </c>
      <c r="C163" s="31" t="s">
        <v>1342</v>
      </c>
      <c r="D163" s="32" t="s">
        <v>2078</v>
      </c>
      <c r="E163" s="42" t="s">
        <v>182</v>
      </c>
      <c r="F163" s="69" t="str">
        <f t="shared" si="19"/>
        <v>--</v>
      </c>
      <c r="G163" s="43" t="str">
        <f t="shared" si="20"/>
        <v>--</v>
      </c>
      <c r="H163" s="66" t="str">
        <f>IF(E163="--","--", IF(VLOOKUP($B163,Residential!$B$5:$R$975,2,FALSE)="Yes", E163/0.03, "NV"))</f>
        <v>--</v>
      </c>
      <c r="I163" s="64" t="str">
        <f t="shared" si="21"/>
        <v>--</v>
      </c>
      <c r="J163" s="66" t="str">
        <f>IF(G163="--","--", IF(VLOOKUP($B163,Commercial!$B$5:$R$975,2,FALSE)="Yes", G163/0.03, "NV"))</f>
        <v>--</v>
      </c>
      <c r="K163" s="64" t="str">
        <f t="shared" si="22"/>
        <v>--</v>
      </c>
      <c r="L163" s="70" t="str">
        <f>VLOOKUP($B163,Residential!$B$5:$R$975,13,FALSE)</f>
        <v>NV</v>
      </c>
      <c r="M163" s="67" t="str">
        <f t="shared" si="23"/>
        <v>--</v>
      </c>
      <c r="N163" s="53" t="str">
        <f t="shared" si="24"/>
        <v>--</v>
      </c>
      <c r="O163" s="68" t="str">
        <f>VLOOKUP($B163,Commercial!$B$5:$R$975,13,FALSE)</f>
        <v>NV</v>
      </c>
      <c r="P163" s="67" t="str">
        <f t="shared" si="25"/>
        <v>--</v>
      </c>
      <c r="Q163" s="54" t="str">
        <f t="shared" si="26"/>
        <v>--</v>
      </c>
      <c r="R163" s="71">
        <f t="shared" si="27"/>
        <v>0</v>
      </c>
    </row>
    <row r="164" spans="2:18" s="22" customFormat="1" ht="15" hidden="1">
      <c r="B164" s="31" t="s">
        <v>1344</v>
      </c>
      <c r="C164" s="31" t="s">
        <v>1344</v>
      </c>
      <c r="D164" s="32" t="s">
        <v>2079</v>
      </c>
      <c r="E164" s="42" t="s">
        <v>182</v>
      </c>
      <c r="F164" s="69" t="str">
        <f t="shared" si="19"/>
        <v>--</v>
      </c>
      <c r="G164" s="43" t="str">
        <f t="shared" si="20"/>
        <v>--</v>
      </c>
      <c r="H164" s="66" t="str">
        <f>IF(E164="--","--", IF(VLOOKUP($B164,Residential!$B$5:$R$975,2,FALSE)="Yes", E164/0.03, "NV"))</f>
        <v>--</v>
      </c>
      <c r="I164" s="64" t="str">
        <f t="shared" si="21"/>
        <v>--</v>
      </c>
      <c r="J164" s="66" t="str">
        <f>IF(G164="--","--", IF(VLOOKUP($B164,Commercial!$B$5:$R$975,2,FALSE)="Yes", G164/0.03, "NV"))</f>
        <v>--</v>
      </c>
      <c r="K164" s="64" t="str">
        <f t="shared" si="22"/>
        <v>--</v>
      </c>
      <c r="L164" s="70" t="str">
        <f>VLOOKUP($B164,Residential!$B$5:$R$975,13,FALSE)</f>
        <v>NV</v>
      </c>
      <c r="M164" s="67" t="str">
        <f t="shared" si="23"/>
        <v>--</v>
      </c>
      <c r="N164" s="53" t="str">
        <f t="shared" si="24"/>
        <v>--</v>
      </c>
      <c r="O164" s="68" t="str">
        <f>VLOOKUP($B164,Commercial!$B$5:$R$975,13,FALSE)</f>
        <v>NV</v>
      </c>
      <c r="P164" s="67" t="str">
        <f t="shared" si="25"/>
        <v>--</v>
      </c>
      <c r="Q164" s="54" t="str">
        <f t="shared" si="26"/>
        <v>--</v>
      </c>
      <c r="R164" s="71">
        <f t="shared" si="27"/>
        <v>0</v>
      </c>
    </row>
    <row r="165" spans="2:18" s="295" customFormat="1" ht="15">
      <c r="B165" s="49" t="s">
        <v>1667</v>
      </c>
      <c r="C165" s="311" t="s">
        <v>2080</v>
      </c>
      <c r="D165" s="297" t="s">
        <v>2081</v>
      </c>
      <c r="E165" s="298">
        <v>120</v>
      </c>
      <c r="F165" s="69">
        <f t="shared" si="19"/>
        <v>360</v>
      </c>
      <c r="G165" s="299">
        <f t="shared" si="20"/>
        <v>360</v>
      </c>
      <c r="H165" s="66">
        <f>IF(E165="--","--", IF(VLOOKUP($B165,Residential!$B$5:$R$975,2,FALSE)="Yes", E165/0.03, "NV"))</f>
        <v>4000</v>
      </c>
      <c r="I165" s="300">
        <f t="shared" si="21"/>
        <v>4000</v>
      </c>
      <c r="J165" s="66">
        <f>IF(G165="--","--", IF(VLOOKUP($B165,Commercial!$B$5:$R$975,2,FALSE)="Yes", G165/0.03, "NV"))</f>
        <v>12000</v>
      </c>
      <c r="K165" s="300">
        <f t="shared" si="22"/>
        <v>12000</v>
      </c>
      <c r="L165" s="70" t="str">
        <f>VLOOKUP($B165,Residential!$B$5:$R$975,13,FALSE)</f>
        <v>NV</v>
      </c>
      <c r="M165" s="67" t="str">
        <f t="shared" si="23"/>
        <v>NC</v>
      </c>
      <c r="N165" s="301" t="str">
        <f t="shared" si="24"/>
        <v>NC</v>
      </c>
      <c r="O165" s="68" t="str">
        <f>VLOOKUP($B165,Commercial!$B$5:$R$975,13,FALSE)</f>
        <v>NV</v>
      </c>
      <c r="P165" s="67" t="str">
        <f t="shared" si="25"/>
        <v>NC</v>
      </c>
      <c r="Q165" s="302" t="str">
        <f t="shared" si="26"/>
        <v>NC</v>
      </c>
      <c r="R165" s="303">
        <f t="shared" si="27"/>
        <v>1</v>
      </c>
    </row>
    <row r="166" spans="2:18" s="295" customFormat="1" ht="15">
      <c r="B166" s="31" t="s">
        <v>1380</v>
      </c>
      <c r="C166" s="296" t="s">
        <v>1380</v>
      </c>
      <c r="D166" s="297" t="s">
        <v>1379</v>
      </c>
      <c r="E166" s="312">
        <v>0.02</v>
      </c>
      <c r="F166" s="75">
        <f t="shared" si="19"/>
        <v>0.06</v>
      </c>
      <c r="G166" s="307">
        <f t="shared" si="20"/>
        <v>0.06</v>
      </c>
      <c r="H166" s="66" t="str">
        <f>IF(E166="--","--", IF(VLOOKUP($B166,Residential!$B$5:$R$975,2,FALSE)="Yes", E166/0.03, "NV"))</f>
        <v>NV</v>
      </c>
      <c r="I166" s="300" t="str">
        <f t="shared" si="21"/>
        <v>NV</v>
      </c>
      <c r="J166" s="66" t="str">
        <f>IF(G166="--","--", IF(VLOOKUP($B166,Commercial!$B$5:$R$975,2,FALSE)="Yes", G166/0.03, "NV"))</f>
        <v>NV</v>
      </c>
      <c r="K166" s="300" t="str">
        <f t="shared" si="22"/>
        <v>NV</v>
      </c>
      <c r="L166" s="70" t="str">
        <f>VLOOKUP($B166,Residential!$B$5:$R$975,13,FALSE)</f>
        <v>NITI, NV</v>
      </c>
      <c r="M166" s="67" t="str">
        <f t="shared" si="23"/>
        <v>NV</v>
      </c>
      <c r="N166" s="301" t="str">
        <f t="shared" si="24"/>
        <v>NV</v>
      </c>
      <c r="O166" s="68" t="str">
        <f>VLOOKUP($B166,Commercial!$B$5:$R$975,13,FALSE)</f>
        <v>NITI, NV</v>
      </c>
      <c r="P166" s="67" t="str">
        <f t="shared" si="25"/>
        <v>NV</v>
      </c>
      <c r="Q166" s="302" t="str">
        <f t="shared" si="26"/>
        <v>NV</v>
      </c>
      <c r="R166" s="303">
        <f t="shared" si="27"/>
        <v>1</v>
      </c>
    </row>
    <row r="167" spans="2:18" s="22" customFormat="1" ht="15" hidden="1">
      <c r="B167" s="31" t="s">
        <v>1412</v>
      </c>
      <c r="C167" s="31" t="s">
        <v>1412</v>
      </c>
      <c r="D167" s="32" t="s">
        <v>1411</v>
      </c>
      <c r="E167" s="42" t="s">
        <v>182</v>
      </c>
      <c r="F167" s="69" t="str">
        <f t="shared" si="19"/>
        <v>--</v>
      </c>
      <c r="G167" s="43" t="str">
        <f t="shared" si="20"/>
        <v>--</v>
      </c>
      <c r="H167" s="66" t="str">
        <f>IF(E167="--","--", IF(VLOOKUP($B167,Residential!$B$5:$R$975,2,FALSE)="Yes", E167/0.03, "NV"))</f>
        <v>--</v>
      </c>
      <c r="I167" s="64" t="str">
        <f t="shared" si="21"/>
        <v>--</v>
      </c>
      <c r="J167" s="66" t="str">
        <f>IF(G167="--","--", IF(VLOOKUP($B167,Commercial!$B$5:$R$975,2,FALSE)="Yes", G167/0.03, "NV"))</f>
        <v>--</v>
      </c>
      <c r="K167" s="64" t="str">
        <f t="shared" si="22"/>
        <v>--</v>
      </c>
      <c r="L167" s="70" t="str">
        <f>VLOOKUP($B167,Residential!$B$5:$R$975,13,FALSE)</f>
        <v>NV</v>
      </c>
      <c r="M167" s="67" t="str">
        <f t="shared" si="23"/>
        <v>--</v>
      </c>
      <c r="N167" s="53" t="str">
        <f t="shared" si="24"/>
        <v>--</v>
      </c>
      <c r="O167" s="68" t="str">
        <f>VLOOKUP($B167,Commercial!$B$5:$R$975,13,FALSE)</f>
        <v>NV</v>
      </c>
      <c r="P167" s="67" t="str">
        <f t="shared" si="25"/>
        <v>--</v>
      </c>
      <c r="Q167" s="54" t="str">
        <f t="shared" si="26"/>
        <v>--</v>
      </c>
      <c r="R167" s="71">
        <f t="shared" si="27"/>
        <v>0</v>
      </c>
    </row>
    <row r="168" spans="2:18" s="295" customFormat="1" ht="15">
      <c r="B168" s="31" t="s">
        <v>1469</v>
      </c>
      <c r="C168" s="296" t="s">
        <v>1469</v>
      </c>
      <c r="D168" s="297" t="s">
        <v>1468</v>
      </c>
      <c r="E168" s="298">
        <v>5800</v>
      </c>
      <c r="F168" s="69">
        <f t="shared" si="19"/>
        <v>17400</v>
      </c>
      <c r="G168" s="299">
        <f t="shared" si="20"/>
        <v>17000</v>
      </c>
      <c r="H168" s="66" t="str">
        <f>IF(E168="--","--", IF(VLOOKUP($B168,Residential!$B$5:$R$975,2,FALSE)="Yes", E168/0.03, "NV"))</f>
        <v>NV</v>
      </c>
      <c r="I168" s="300" t="str">
        <f t="shared" si="21"/>
        <v>NV</v>
      </c>
      <c r="J168" s="66" t="str">
        <f>IF(G168="--","--", IF(VLOOKUP($B168,Commercial!$B$5:$R$975,2,FALSE)="Yes", G168/0.03, "NV"))</f>
        <v>NV</v>
      </c>
      <c r="K168" s="300" t="str">
        <f t="shared" si="22"/>
        <v>NV</v>
      </c>
      <c r="L168" s="70" t="str">
        <f>VLOOKUP($B168,Residential!$B$5:$R$975,13,FALSE)</f>
        <v>NV</v>
      </c>
      <c r="M168" s="67" t="str">
        <f t="shared" si="23"/>
        <v>NV</v>
      </c>
      <c r="N168" s="301" t="str">
        <f t="shared" si="24"/>
        <v>NV</v>
      </c>
      <c r="O168" s="68" t="str">
        <f>VLOOKUP($B168,Commercial!$B$5:$R$975,13,FALSE)</f>
        <v>NV</v>
      </c>
      <c r="P168" s="67" t="str">
        <f t="shared" si="25"/>
        <v>NV</v>
      </c>
      <c r="Q168" s="302" t="str">
        <f t="shared" si="26"/>
        <v>NV</v>
      </c>
      <c r="R168" s="303">
        <f t="shared" si="27"/>
        <v>1</v>
      </c>
    </row>
    <row r="169" spans="2:18" s="295" customFormat="1" ht="15">
      <c r="B169" s="31" t="s">
        <v>1489</v>
      </c>
      <c r="C169" s="296" t="s">
        <v>1489</v>
      </c>
      <c r="D169" s="297" t="s">
        <v>1488</v>
      </c>
      <c r="E169" s="298">
        <v>4</v>
      </c>
      <c r="F169" s="69">
        <f t="shared" si="19"/>
        <v>12</v>
      </c>
      <c r="G169" s="299">
        <f t="shared" si="20"/>
        <v>12</v>
      </c>
      <c r="H169" s="66">
        <f>IF(E169="--","--", IF(VLOOKUP($B169,Residential!$B$5:$R$975,2,FALSE)="Yes", E169/0.03, "NV"))</f>
        <v>133.33333333333334</v>
      </c>
      <c r="I169" s="300">
        <f t="shared" si="21"/>
        <v>130</v>
      </c>
      <c r="J169" s="66">
        <f>IF(G169="--","--", IF(VLOOKUP($B169,Commercial!$B$5:$R$975,2,FALSE)="Yes", G169/0.03, "NV"))</f>
        <v>400</v>
      </c>
      <c r="K169" s="300">
        <f t="shared" si="22"/>
        <v>400</v>
      </c>
      <c r="L169" s="70">
        <f>VLOOKUP($B169,Residential!$B$5:$R$975,13,FALSE)</f>
        <v>2.4193548387096775</v>
      </c>
      <c r="M169" s="67">
        <f t="shared" si="23"/>
        <v>9.67741935483871</v>
      </c>
      <c r="N169" s="301">
        <f t="shared" si="24"/>
        <v>9.6999999999999993</v>
      </c>
      <c r="O169" s="68">
        <f>VLOOKUP($B169,Commercial!$B$5:$R$975,13,FALSE)</f>
        <v>2.4615384615384617</v>
      </c>
      <c r="P169" s="67">
        <f t="shared" si="25"/>
        <v>29.53846153846154</v>
      </c>
      <c r="Q169" s="302">
        <f t="shared" si="26"/>
        <v>30</v>
      </c>
      <c r="R169" s="303">
        <f t="shared" si="27"/>
        <v>1</v>
      </c>
    </row>
    <row r="170" spans="2:18" s="22" customFormat="1" ht="15" hidden="1">
      <c r="B170" s="31" t="s">
        <v>1493</v>
      </c>
      <c r="C170" s="31" t="s">
        <v>1493</v>
      </c>
      <c r="D170" s="32" t="s">
        <v>1492</v>
      </c>
      <c r="E170" s="42" t="s">
        <v>182</v>
      </c>
      <c r="F170" s="69" t="str">
        <f t="shared" si="19"/>
        <v>--</v>
      </c>
      <c r="G170" s="43" t="str">
        <f t="shared" si="20"/>
        <v>--</v>
      </c>
      <c r="H170" s="66" t="str">
        <f>IF(E170="--","--", IF(VLOOKUP($B170,Residential!$B$5:$R$975,2,FALSE)="Yes", E170/0.03, "NV"))</f>
        <v>--</v>
      </c>
      <c r="I170" s="64" t="str">
        <f t="shared" si="21"/>
        <v>--</v>
      </c>
      <c r="J170" s="66" t="str">
        <f>IF(G170="--","--", IF(VLOOKUP($B170,Commercial!$B$5:$R$975,2,FALSE)="Yes", G170/0.03, "NV"))</f>
        <v>--</v>
      </c>
      <c r="K170" s="64" t="str">
        <f t="shared" si="22"/>
        <v>--</v>
      </c>
      <c r="L170" s="70">
        <f>VLOOKUP($B170,Residential!$B$5:$R$975,13,FALSE)</f>
        <v>1.161290322580645</v>
      </c>
      <c r="M170" s="67" t="str">
        <f t="shared" si="23"/>
        <v>--</v>
      </c>
      <c r="N170" s="53" t="str">
        <f t="shared" si="24"/>
        <v>--</v>
      </c>
      <c r="O170" s="68">
        <f>VLOOKUP($B170,Commercial!$B$5:$R$975,13,FALSE)</f>
        <v>1.1538461538461537</v>
      </c>
      <c r="P170" s="67" t="str">
        <f t="shared" si="25"/>
        <v>--</v>
      </c>
      <c r="Q170" s="54" t="str">
        <f t="shared" si="26"/>
        <v>--</v>
      </c>
      <c r="R170" s="71">
        <f t="shared" si="27"/>
        <v>0</v>
      </c>
    </row>
    <row r="171" spans="2:18" s="22" customFormat="1" ht="15" hidden="1">
      <c r="B171" s="31" t="s">
        <v>1495</v>
      </c>
      <c r="C171" s="31" t="s">
        <v>1495</v>
      </c>
      <c r="D171" s="32" t="s">
        <v>2082</v>
      </c>
      <c r="E171" s="42" t="s">
        <v>182</v>
      </c>
      <c r="F171" s="69" t="str">
        <f t="shared" si="19"/>
        <v>--</v>
      </c>
      <c r="G171" s="43" t="str">
        <f t="shared" si="20"/>
        <v>--</v>
      </c>
      <c r="H171" s="66" t="str">
        <f>IF(E171="--","--", IF(VLOOKUP($B171,Residential!$B$5:$R$975,2,FALSE)="Yes", E171/0.03, "NV"))</f>
        <v>--</v>
      </c>
      <c r="I171" s="64" t="str">
        <f t="shared" si="21"/>
        <v>--</v>
      </c>
      <c r="J171" s="66" t="str">
        <f>IF(G171="--","--", IF(VLOOKUP($B171,Commercial!$B$5:$R$975,2,FALSE)="Yes", G171/0.03, "NV"))</f>
        <v>--</v>
      </c>
      <c r="K171" s="64" t="str">
        <f t="shared" si="22"/>
        <v>--</v>
      </c>
      <c r="L171" s="70" t="str">
        <f>VLOOKUP($B171,Residential!$B$5:$R$975,13,FALSE)</f>
        <v>NV</v>
      </c>
      <c r="M171" s="67" t="str">
        <f t="shared" si="23"/>
        <v>--</v>
      </c>
      <c r="N171" s="53" t="str">
        <f t="shared" si="24"/>
        <v>--</v>
      </c>
      <c r="O171" s="68" t="str">
        <f>VLOOKUP($B171,Commercial!$B$5:$R$975,13,FALSE)</f>
        <v>NV</v>
      </c>
      <c r="P171" s="67" t="str">
        <f t="shared" si="25"/>
        <v>--</v>
      </c>
      <c r="Q171" s="54" t="str">
        <f t="shared" si="26"/>
        <v>--</v>
      </c>
      <c r="R171" s="71">
        <f t="shared" si="27"/>
        <v>0</v>
      </c>
    </row>
    <row r="172" spans="2:18" s="295" customFormat="1" ht="15">
      <c r="B172" s="31" t="s">
        <v>2083</v>
      </c>
      <c r="C172" s="296" t="s">
        <v>2083</v>
      </c>
      <c r="D172" s="297" t="s">
        <v>2084</v>
      </c>
      <c r="E172" s="298">
        <v>20</v>
      </c>
      <c r="F172" s="69">
        <f t="shared" si="19"/>
        <v>60</v>
      </c>
      <c r="G172" s="299">
        <f t="shared" si="20"/>
        <v>60</v>
      </c>
      <c r="H172" s="66" t="e">
        <f>IF(E172="--","--", IF(VLOOKUP($B172,Residential!$B$5:$R$975,2,FALSE)="Yes", E172/0.03, "NV"))</f>
        <v>#N/A</v>
      </c>
      <c r="I172" s="300" t="str">
        <f t="shared" si="21"/>
        <v>--</v>
      </c>
      <c r="J172" s="66" t="e">
        <f>IF(G172="--","--", IF(VLOOKUP($B172,Commercial!$B$5:$R$975,2,FALSE)="Yes", G172/0.03, "NV"))</f>
        <v>#N/A</v>
      </c>
      <c r="K172" s="300" t="str">
        <f t="shared" si="22"/>
        <v>--</v>
      </c>
      <c r="L172" s="70" t="e">
        <f>VLOOKUP($B172,Residential!$B$5:$R$975,13,FALSE)</f>
        <v>#N/A</v>
      </c>
      <c r="M172" s="67" t="str">
        <f t="shared" si="23"/>
        <v>NC</v>
      </c>
      <c r="N172" s="301" t="str">
        <f t="shared" si="24"/>
        <v>NC</v>
      </c>
      <c r="O172" s="68" t="e">
        <f>VLOOKUP($B172,Commercial!$B$5:$R$975,13,FALSE)</f>
        <v>#N/A</v>
      </c>
      <c r="P172" s="67" t="str">
        <f t="shared" si="25"/>
        <v>NC</v>
      </c>
      <c r="Q172" s="302" t="str">
        <f t="shared" si="26"/>
        <v>NC</v>
      </c>
      <c r="R172" s="303">
        <f t="shared" si="27"/>
        <v>1</v>
      </c>
    </row>
    <row r="173" spans="2:18" s="22" customFormat="1" ht="15" hidden="1">
      <c r="B173" s="31" t="s">
        <v>1505</v>
      </c>
      <c r="C173" s="31" t="s">
        <v>1505</v>
      </c>
      <c r="D173" s="32" t="s">
        <v>2085</v>
      </c>
      <c r="E173" s="42" t="s">
        <v>182</v>
      </c>
      <c r="F173" s="69" t="str">
        <f t="shared" si="19"/>
        <v>--</v>
      </c>
      <c r="G173" s="43" t="str">
        <f t="shared" si="20"/>
        <v>--</v>
      </c>
      <c r="H173" s="66" t="str">
        <f>IF(E173="--","--", IF(VLOOKUP($B173,Residential!$B$5:$R$975,2,FALSE)="Yes", E173/0.03, "NV"))</f>
        <v>--</v>
      </c>
      <c r="I173" s="64" t="str">
        <f t="shared" si="21"/>
        <v>--</v>
      </c>
      <c r="J173" s="66" t="str">
        <f>IF(G173="--","--", IF(VLOOKUP($B173,Commercial!$B$5:$R$975,2,FALSE)="Yes", G173/0.03, "NV"))</f>
        <v>--</v>
      </c>
      <c r="K173" s="64" t="str">
        <f t="shared" si="22"/>
        <v>--</v>
      </c>
      <c r="L173" s="70" t="str">
        <f>VLOOKUP($B173,Residential!$B$5:$R$975,13,FALSE)</f>
        <v>NV</v>
      </c>
      <c r="M173" s="67" t="str">
        <f t="shared" si="23"/>
        <v>--</v>
      </c>
      <c r="N173" s="53" t="str">
        <f t="shared" si="24"/>
        <v>--</v>
      </c>
      <c r="O173" s="68" t="str">
        <f>VLOOKUP($B173,Commercial!$B$5:$R$975,13,FALSE)</f>
        <v>NV</v>
      </c>
      <c r="P173" s="67" t="str">
        <f t="shared" si="25"/>
        <v>--</v>
      </c>
      <c r="Q173" s="54" t="str">
        <f t="shared" si="26"/>
        <v>--</v>
      </c>
      <c r="R173" s="71">
        <f t="shared" si="27"/>
        <v>0</v>
      </c>
    </row>
    <row r="174" spans="2:18" s="295" customFormat="1" ht="15">
      <c r="B174" s="31" t="s">
        <v>2086</v>
      </c>
      <c r="C174" s="296" t="s">
        <v>2086</v>
      </c>
      <c r="D174" s="297" t="s">
        <v>2087</v>
      </c>
      <c r="E174" s="305">
        <v>6</v>
      </c>
      <c r="F174" s="69">
        <f t="shared" si="19"/>
        <v>18</v>
      </c>
      <c r="G174" s="299">
        <f t="shared" si="20"/>
        <v>18</v>
      </c>
      <c r="H174" s="66" t="e">
        <f>IF(E174="--","--", IF(VLOOKUP($B174,Residential!$B$5:$R$975,2,FALSE)="Yes", E174/0.03, "NV"))</f>
        <v>#N/A</v>
      </c>
      <c r="I174" s="300" t="str">
        <f t="shared" si="21"/>
        <v>--</v>
      </c>
      <c r="J174" s="66" t="e">
        <f>IF(G174="--","--", IF(VLOOKUP($B174,Commercial!$B$5:$R$975,2,FALSE)="Yes", G174/0.03, "NV"))</f>
        <v>#N/A</v>
      </c>
      <c r="K174" s="300" t="str">
        <f t="shared" si="22"/>
        <v>--</v>
      </c>
      <c r="L174" s="70" t="e">
        <f>VLOOKUP($B174,Residential!$B$5:$R$975,13,FALSE)</f>
        <v>#N/A</v>
      </c>
      <c r="M174" s="67" t="str">
        <f t="shared" si="23"/>
        <v>NC</v>
      </c>
      <c r="N174" s="301" t="str">
        <f t="shared" si="24"/>
        <v>NC</v>
      </c>
      <c r="O174" s="68" t="e">
        <f>VLOOKUP($B174,Commercial!$B$5:$R$975,13,FALSE)</f>
        <v>#N/A</v>
      </c>
      <c r="P174" s="67" t="str">
        <f t="shared" si="25"/>
        <v>NC</v>
      </c>
      <c r="Q174" s="302" t="str">
        <f t="shared" si="26"/>
        <v>NC</v>
      </c>
      <c r="R174" s="303">
        <f t="shared" si="27"/>
        <v>1</v>
      </c>
    </row>
    <row r="175" spans="2:18" s="22" customFormat="1" ht="15" hidden="1">
      <c r="B175" s="31" t="s">
        <v>1517</v>
      </c>
      <c r="C175" s="31" t="s">
        <v>1517</v>
      </c>
      <c r="D175" s="32" t="s">
        <v>2088</v>
      </c>
      <c r="E175" s="42" t="s">
        <v>182</v>
      </c>
      <c r="F175" s="69" t="str">
        <f t="shared" si="19"/>
        <v>--</v>
      </c>
      <c r="G175" s="43" t="str">
        <f t="shared" si="20"/>
        <v>--</v>
      </c>
      <c r="H175" s="66" t="str">
        <f>IF(E175="--","--", IF(VLOOKUP($B175,Residential!$B$5:$R$975,2,FALSE)="Yes", E175/0.03, "NV"))</f>
        <v>--</v>
      </c>
      <c r="I175" s="64" t="str">
        <f t="shared" si="21"/>
        <v>--</v>
      </c>
      <c r="J175" s="66" t="str">
        <f>IF(G175="--","--", IF(VLOOKUP($B175,Commercial!$B$5:$R$975,2,FALSE)="Yes", G175/0.03, "NV"))</f>
        <v>--</v>
      </c>
      <c r="K175" s="64" t="str">
        <f t="shared" si="22"/>
        <v>--</v>
      </c>
      <c r="L175" s="70">
        <f>VLOOKUP($B175,Residential!$B$5:$R$975,13,FALSE)</f>
        <v>59.183673469387756</v>
      </c>
      <c r="M175" s="67" t="str">
        <f t="shared" si="23"/>
        <v>--</v>
      </c>
      <c r="N175" s="53" t="str">
        <f t="shared" si="24"/>
        <v>--</v>
      </c>
      <c r="O175" s="68">
        <f>VLOOKUP($B175,Commercial!$B$5:$R$975,13,FALSE)</f>
        <v>59.090909090909093</v>
      </c>
      <c r="P175" s="67" t="str">
        <f t="shared" si="25"/>
        <v>--</v>
      </c>
      <c r="Q175" s="54" t="str">
        <f t="shared" si="26"/>
        <v>--</v>
      </c>
      <c r="R175" s="71">
        <f t="shared" si="27"/>
        <v>0</v>
      </c>
    </row>
    <row r="176" spans="2:18" s="22" customFormat="1" ht="15" hidden="1">
      <c r="B176" s="31" t="s">
        <v>2089</v>
      </c>
      <c r="C176" s="31" t="s">
        <v>2089</v>
      </c>
      <c r="D176" s="32" t="s">
        <v>2090</v>
      </c>
      <c r="E176" s="42" t="s">
        <v>182</v>
      </c>
      <c r="F176" s="69" t="str">
        <f t="shared" si="19"/>
        <v>--</v>
      </c>
      <c r="G176" s="43" t="str">
        <f t="shared" si="20"/>
        <v>--</v>
      </c>
      <c r="H176" s="66" t="str">
        <f>IF(E176="--","--", IF(VLOOKUP($B176,Residential!$B$5:$R$975,2,FALSE)="Yes", E176/0.03, "NV"))</f>
        <v>--</v>
      </c>
      <c r="I176" s="64" t="str">
        <f t="shared" si="21"/>
        <v>--</v>
      </c>
      <c r="J176" s="66" t="str">
        <f>IF(G176="--","--", IF(VLOOKUP($B176,Commercial!$B$5:$R$975,2,FALSE)="Yes", G176/0.03, "NV"))</f>
        <v>--</v>
      </c>
      <c r="K176" s="64" t="str">
        <f t="shared" si="22"/>
        <v>--</v>
      </c>
      <c r="L176" s="70" t="e">
        <f>VLOOKUP($B176,Residential!$B$5:$R$975,13,FALSE)</f>
        <v>#N/A</v>
      </c>
      <c r="M176" s="67" t="str">
        <f t="shared" si="23"/>
        <v>--</v>
      </c>
      <c r="N176" s="53" t="str">
        <f t="shared" si="24"/>
        <v>--</v>
      </c>
      <c r="O176" s="68" t="e">
        <f>VLOOKUP($B176,Commercial!$B$5:$R$975,13,FALSE)</f>
        <v>#N/A</v>
      </c>
      <c r="P176" s="67" t="str">
        <f t="shared" si="25"/>
        <v>--</v>
      </c>
      <c r="Q176" s="54" t="str">
        <f t="shared" si="26"/>
        <v>--</v>
      </c>
      <c r="R176" s="71">
        <f t="shared" si="27"/>
        <v>0</v>
      </c>
    </row>
    <row r="177" spans="2:18" s="22" customFormat="1" ht="15" hidden="1">
      <c r="B177" s="31" t="s">
        <v>1693</v>
      </c>
      <c r="C177" s="31" t="s">
        <v>1693</v>
      </c>
      <c r="D177" s="32" t="s">
        <v>2091</v>
      </c>
      <c r="E177" s="42" t="s">
        <v>182</v>
      </c>
      <c r="F177" s="69" t="str">
        <f t="shared" si="19"/>
        <v>--</v>
      </c>
      <c r="G177" s="43" t="str">
        <f t="shared" si="20"/>
        <v>--</v>
      </c>
      <c r="H177" s="66" t="str">
        <f>IF(E177="--","--", IF(VLOOKUP($B177,Residential!$B$5:$R$975,2,FALSE)="Yes", E177/0.03, "NV"))</f>
        <v>--</v>
      </c>
      <c r="I177" s="64" t="str">
        <f t="shared" si="21"/>
        <v>--</v>
      </c>
      <c r="J177" s="66" t="str">
        <f>IF(G177="--","--", IF(VLOOKUP($B177,Commercial!$B$5:$R$975,2,FALSE)="Yes", G177/0.03, "NV"))</f>
        <v>--</v>
      </c>
      <c r="K177" s="64" t="str">
        <f t="shared" si="22"/>
        <v>--</v>
      </c>
      <c r="L177" s="70" t="str">
        <f>VLOOKUP($B177,Residential!$B$5:$R$975,13,FALSE)</f>
        <v>NV</v>
      </c>
      <c r="M177" s="67" t="str">
        <f t="shared" si="23"/>
        <v>--</v>
      </c>
      <c r="N177" s="53" t="str">
        <f t="shared" si="24"/>
        <v>--</v>
      </c>
      <c r="O177" s="68" t="str">
        <f>VLOOKUP($B177,Commercial!$B$5:$R$975,13,FALSE)</f>
        <v>NV</v>
      </c>
      <c r="P177" s="67" t="str">
        <f t="shared" si="25"/>
        <v>--</v>
      </c>
      <c r="Q177" s="54" t="str">
        <f t="shared" si="26"/>
        <v>--</v>
      </c>
      <c r="R177" s="71">
        <f t="shared" si="27"/>
        <v>0</v>
      </c>
    </row>
    <row r="178" spans="2:18" s="22" customFormat="1" ht="15" hidden="1">
      <c r="B178" s="31" t="s">
        <v>1695</v>
      </c>
      <c r="C178" s="31" t="s">
        <v>1695</v>
      </c>
      <c r="D178" s="32" t="s">
        <v>2092</v>
      </c>
      <c r="E178" s="42" t="s">
        <v>182</v>
      </c>
      <c r="F178" s="69" t="str">
        <f t="shared" si="19"/>
        <v>--</v>
      </c>
      <c r="G178" s="43" t="str">
        <f t="shared" si="20"/>
        <v>--</v>
      </c>
      <c r="H178" s="66" t="str">
        <f>IF(E178="--","--", IF(VLOOKUP($B178,Residential!$B$5:$R$975,2,FALSE)="Yes", E178/0.03, "NV"))</f>
        <v>--</v>
      </c>
      <c r="I178" s="64" t="str">
        <f t="shared" si="21"/>
        <v>--</v>
      </c>
      <c r="J178" s="66" t="str">
        <f>IF(G178="--","--", IF(VLOOKUP($B178,Commercial!$B$5:$R$975,2,FALSE)="Yes", G178/0.03, "NV"))</f>
        <v>--</v>
      </c>
      <c r="K178" s="64" t="str">
        <f t="shared" si="22"/>
        <v>--</v>
      </c>
      <c r="L178" s="70">
        <f>VLOOKUP($B178,Residential!$B$5:$R$975,13,FALSE)</f>
        <v>108</v>
      </c>
      <c r="M178" s="67" t="str">
        <f t="shared" si="23"/>
        <v>--</v>
      </c>
      <c r="N178" s="53" t="str">
        <f t="shared" si="24"/>
        <v>--</v>
      </c>
      <c r="O178" s="68">
        <f>VLOOKUP($B178,Commercial!$B$5:$R$975,13,FALSE)</f>
        <v>109.09090909090908</v>
      </c>
      <c r="P178" s="67" t="str">
        <f t="shared" si="25"/>
        <v>--</v>
      </c>
      <c r="Q178" s="54" t="str">
        <f t="shared" si="26"/>
        <v>--</v>
      </c>
      <c r="R178" s="71">
        <f t="shared" si="27"/>
        <v>0</v>
      </c>
    </row>
    <row r="179" spans="2:18" s="22" customFormat="1" ht="15" hidden="1">
      <c r="B179" s="31" t="s">
        <v>1400</v>
      </c>
      <c r="C179" s="31" t="s">
        <v>1400</v>
      </c>
      <c r="D179" s="32" t="s">
        <v>2093</v>
      </c>
      <c r="E179" s="42" t="s">
        <v>182</v>
      </c>
      <c r="F179" s="69" t="str">
        <f t="shared" si="19"/>
        <v>--</v>
      </c>
      <c r="G179" s="43" t="str">
        <f t="shared" si="20"/>
        <v>--</v>
      </c>
      <c r="H179" s="66" t="str">
        <f>IF(E179="--","--", IF(VLOOKUP($B179,Residential!$B$5:$R$975,2,FALSE)="Yes", E179/0.03, "NV"))</f>
        <v>--</v>
      </c>
      <c r="I179" s="64" t="str">
        <f t="shared" si="21"/>
        <v>--</v>
      </c>
      <c r="J179" s="66" t="str">
        <f>IF(G179="--","--", IF(VLOOKUP($B179,Commercial!$B$5:$R$975,2,FALSE)="Yes", G179/0.03, "NV"))</f>
        <v>--</v>
      </c>
      <c r="K179" s="64" t="str">
        <f t="shared" si="22"/>
        <v>--</v>
      </c>
      <c r="L179" s="70">
        <f>VLOOKUP($B179,Residential!$B$5:$R$975,13,FALSE)</f>
        <v>324</v>
      </c>
      <c r="M179" s="67" t="str">
        <f t="shared" si="23"/>
        <v>--</v>
      </c>
      <c r="N179" s="53" t="str">
        <f t="shared" si="24"/>
        <v>--</v>
      </c>
      <c r="O179" s="68">
        <f>VLOOKUP($B179,Commercial!$B$5:$R$975,13,FALSE)</f>
        <v>318.18181818181819</v>
      </c>
      <c r="P179" s="67" t="str">
        <f t="shared" si="25"/>
        <v>--</v>
      </c>
      <c r="Q179" s="54" t="str">
        <f t="shared" si="26"/>
        <v>--</v>
      </c>
      <c r="R179" s="71">
        <f t="shared" si="27"/>
        <v>0</v>
      </c>
    </row>
    <row r="180" spans="2:18" s="22" customFormat="1" ht="15" hidden="1">
      <c r="B180" s="31" t="s">
        <v>1402</v>
      </c>
      <c r="C180" s="31" t="s">
        <v>1402</v>
      </c>
      <c r="D180" s="32" t="s">
        <v>2094</v>
      </c>
      <c r="E180" s="42" t="s">
        <v>182</v>
      </c>
      <c r="F180" s="69" t="str">
        <f t="shared" si="19"/>
        <v>--</v>
      </c>
      <c r="G180" s="43" t="str">
        <f t="shared" si="20"/>
        <v>--</v>
      </c>
      <c r="H180" s="66" t="str">
        <f>IF(E180="--","--", IF(VLOOKUP($B180,Residential!$B$5:$R$975,2,FALSE)="Yes", E180/0.03, "NV"))</f>
        <v>--</v>
      </c>
      <c r="I180" s="64" t="str">
        <f t="shared" si="21"/>
        <v>--</v>
      </c>
      <c r="J180" s="66" t="str">
        <f>IF(G180="--","--", IF(VLOOKUP($B180,Commercial!$B$5:$R$975,2,FALSE)="Yes", G180/0.03, "NV"))</f>
        <v>--</v>
      </c>
      <c r="K180" s="64" t="str">
        <f t="shared" si="22"/>
        <v>--</v>
      </c>
      <c r="L180" s="70">
        <f>VLOOKUP($B180,Residential!$B$5:$R$975,13,FALSE)</f>
        <v>260</v>
      </c>
      <c r="M180" s="67" t="str">
        <f t="shared" si="23"/>
        <v>--</v>
      </c>
      <c r="N180" s="53" t="str">
        <f t="shared" si="24"/>
        <v>--</v>
      </c>
      <c r="O180" s="68">
        <f>VLOOKUP($B180,Commercial!$B$5:$R$975,13,FALSE)</f>
        <v>263.63636363636363</v>
      </c>
      <c r="P180" s="67" t="str">
        <f t="shared" si="25"/>
        <v>--</v>
      </c>
      <c r="Q180" s="54" t="str">
        <f t="shared" si="26"/>
        <v>--</v>
      </c>
      <c r="R180" s="71">
        <f t="shared" si="27"/>
        <v>0</v>
      </c>
    </row>
    <row r="181" spans="2:18" s="22" customFormat="1" ht="15" hidden="1">
      <c r="B181" s="31" t="s">
        <v>1398</v>
      </c>
      <c r="C181" s="31" t="s">
        <v>1398</v>
      </c>
      <c r="D181" s="32" t="s">
        <v>2095</v>
      </c>
      <c r="E181" s="42" t="s">
        <v>182</v>
      </c>
      <c r="F181" s="69" t="str">
        <f t="shared" si="19"/>
        <v>--</v>
      </c>
      <c r="G181" s="43" t="str">
        <f t="shared" si="20"/>
        <v>--</v>
      </c>
      <c r="H181" s="66" t="str">
        <f>IF(E181="--","--", IF(VLOOKUP($B181,Residential!$B$5:$R$975,2,FALSE)="Yes", E181/0.03, "NV"))</f>
        <v>--</v>
      </c>
      <c r="I181" s="64" t="str">
        <f t="shared" si="21"/>
        <v>--</v>
      </c>
      <c r="J181" s="66" t="str">
        <f>IF(G181="--","--", IF(VLOOKUP($B181,Commercial!$B$5:$R$975,2,FALSE)="Yes", G181/0.03, "NV"))</f>
        <v>--</v>
      </c>
      <c r="K181" s="64" t="str">
        <f t="shared" si="22"/>
        <v>--</v>
      </c>
      <c r="L181" s="70">
        <f>VLOOKUP($B181,Residential!$B$5:$R$975,13,FALSE)</f>
        <v>316</v>
      </c>
      <c r="M181" s="67" t="str">
        <f t="shared" si="23"/>
        <v>--</v>
      </c>
      <c r="N181" s="53" t="str">
        <f t="shared" si="24"/>
        <v>--</v>
      </c>
      <c r="O181" s="68">
        <f>VLOOKUP($B181,Commercial!$B$5:$R$975,13,FALSE)</f>
        <v>318.18181818181819</v>
      </c>
      <c r="P181" s="67" t="str">
        <f t="shared" si="25"/>
        <v>--</v>
      </c>
      <c r="Q181" s="54" t="str">
        <f t="shared" si="26"/>
        <v>--</v>
      </c>
      <c r="R181" s="71">
        <f t="shared" si="27"/>
        <v>0</v>
      </c>
    </row>
    <row r="182" spans="2:18" s="22" customFormat="1" ht="15" hidden="1">
      <c r="B182" s="31" t="s">
        <v>1396</v>
      </c>
      <c r="C182" s="31" t="s">
        <v>1396</v>
      </c>
      <c r="D182" s="32" t="s">
        <v>2096</v>
      </c>
      <c r="E182" s="42" t="s">
        <v>182</v>
      </c>
      <c r="F182" s="69" t="str">
        <f t="shared" si="19"/>
        <v>--</v>
      </c>
      <c r="G182" s="43" t="str">
        <f t="shared" si="20"/>
        <v>--</v>
      </c>
      <c r="H182" s="66" t="str">
        <f>IF(E182="--","--", IF(VLOOKUP($B182,Residential!$B$5:$R$975,2,FALSE)="Yes", E182/0.03, "NV"))</f>
        <v>--</v>
      </c>
      <c r="I182" s="64" t="str">
        <f t="shared" si="21"/>
        <v>--</v>
      </c>
      <c r="J182" s="66" t="str">
        <f>IF(G182="--","--", IF(VLOOKUP($B182,Commercial!$B$5:$R$975,2,FALSE)="Yes", G182/0.03, "NV"))</f>
        <v>--</v>
      </c>
      <c r="K182" s="64" t="str">
        <f t="shared" si="22"/>
        <v>--</v>
      </c>
      <c r="L182" s="70">
        <f>VLOOKUP($B182,Residential!$B$5:$R$975,13,FALSE)</f>
        <v>128</v>
      </c>
      <c r="M182" s="67" t="str">
        <f t="shared" si="23"/>
        <v>--</v>
      </c>
      <c r="N182" s="53" t="str">
        <f t="shared" si="24"/>
        <v>--</v>
      </c>
      <c r="O182" s="68">
        <f>VLOOKUP($B182,Commercial!$B$5:$R$975,13,FALSE)</f>
        <v>127.27272727272727</v>
      </c>
      <c r="P182" s="67" t="str">
        <f t="shared" si="25"/>
        <v>--</v>
      </c>
      <c r="Q182" s="54" t="str">
        <f t="shared" si="26"/>
        <v>--</v>
      </c>
      <c r="R182" s="71">
        <f t="shared" si="27"/>
        <v>0</v>
      </c>
    </row>
    <row r="183" spans="2:18" s="22" customFormat="1" ht="15" hidden="1">
      <c r="B183" s="31" t="s">
        <v>1404</v>
      </c>
      <c r="C183" s="31" t="s">
        <v>1404</v>
      </c>
      <c r="D183" s="32" t="s">
        <v>2097</v>
      </c>
      <c r="E183" s="42" t="s">
        <v>182</v>
      </c>
      <c r="F183" s="69" t="str">
        <f t="shared" si="19"/>
        <v>--</v>
      </c>
      <c r="G183" s="43" t="str">
        <f t="shared" si="20"/>
        <v>--</v>
      </c>
      <c r="H183" s="66" t="str">
        <f>IF(E183="--","--", IF(VLOOKUP($B183,Residential!$B$5:$R$975,2,FALSE)="Yes", E183/0.03, "NV"))</f>
        <v>--</v>
      </c>
      <c r="I183" s="64" t="str">
        <f t="shared" si="21"/>
        <v>--</v>
      </c>
      <c r="J183" s="66" t="str">
        <f>IF(G183="--","--", IF(VLOOKUP($B183,Commercial!$B$5:$R$975,2,FALSE)="Yes", G183/0.03, "NV"))</f>
        <v>--</v>
      </c>
      <c r="K183" s="64" t="str">
        <f t="shared" si="22"/>
        <v>--</v>
      </c>
      <c r="L183" s="70">
        <f>VLOOKUP($B183,Residential!$B$5:$R$975,13,FALSE)</f>
        <v>486.48648648648651</v>
      </c>
      <c r="M183" s="67" t="str">
        <f t="shared" si="23"/>
        <v>--</v>
      </c>
      <c r="N183" s="53" t="str">
        <f t="shared" si="24"/>
        <v>--</v>
      </c>
      <c r="O183" s="68">
        <f>VLOOKUP($B183,Commercial!$B$5:$R$975,13,FALSE)</f>
        <v>500.00000000000006</v>
      </c>
      <c r="P183" s="67" t="str">
        <f t="shared" si="25"/>
        <v>--</v>
      </c>
      <c r="Q183" s="54" t="str">
        <f t="shared" si="26"/>
        <v>--</v>
      </c>
      <c r="R183" s="71">
        <f t="shared" si="27"/>
        <v>0</v>
      </c>
    </row>
    <row r="184" spans="2:18" s="22" customFormat="1" ht="15" hidden="1">
      <c r="B184" s="31" t="s">
        <v>986</v>
      </c>
      <c r="C184" s="31" t="s">
        <v>986</v>
      </c>
      <c r="D184" s="32" t="s">
        <v>2098</v>
      </c>
      <c r="E184" s="42" t="s">
        <v>182</v>
      </c>
      <c r="F184" s="69" t="str">
        <f t="shared" si="19"/>
        <v>--</v>
      </c>
      <c r="G184" s="43" t="str">
        <f t="shared" si="20"/>
        <v>--</v>
      </c>
      <c r="H184" s="66" t="str">
        <f>IF(E184="--","--", IF(VLOOKUP($B184,Residential!$B$5:$R$975,2,FALSE)="Yes", E184/0.03, "NV"))</f>
        <v>--</v>
      </c>
      <c r="I184" s="64" t="str">
        <f t="shared" si="21"/>
        <v>--</v>
      </c>
      <c r="J184" s="66" t="str">
        <f>IF(G184="--","--", IF(VLOOKUP($B184,Commercial!$B$5:$R$975,2,FALSE)="Yes", G184/0.03, "NV"))</f>
        <v>--</v>
      </c>
      <c r="K184" s="64" t="str">
        <f t="shared" si="22"/>
        <v>--</v>
      </c>
      <c r="L184" s="70">
        <f>VLOOKUP($B184,Residential!$B$5:$R$975,13,FALSE)</f>
        <v>640</v>
      </c>
      <c r="M184" s="67" t="str">
        <f t="shared" si="23"/>
        <v>--</v>
      </c>
      <c r="N184" s="53" t="str">
        <f t="shared" si="24"/>
        <v>--</v>
      </c>
      <c r="O184" s="68">
        <f>VLOOKUP($B184,Commercial!$B$5:$R$975,13,FALSE)</f>
        <v>636.36363636363637</v>
      </c>
      <c r="P184" s="67" t="str">
        <f t="shared" si="25"/>
        <v>--</v>
      </c>
      <c r="Q184" s="54" t="str">
        <f t="shared" si="26"/>
        <v>--</v>
      </c>
      <c r="R184" s="71">
        <f t="shared" si="27"/>
        <v>0</v>
      </c>
    </row>
    <row r="185" spans="2:18" s="22" customFormat="1" ht="15" hidden="1">
      <c r="B185" s="31" t="s">
        <v>984</v>
      </c>
      <c r="C185" s="31" t="s">
        <v>984</v>
      </c>
      <c r="D185" s="32" t="s">
        <v>2099</v>
      </c>
      <c r="E185" s="42" t="s">
        <v>182</v>
      </c>
      <c r="F185" s="69" t="str">
        <f t="shared" si="19"/>
        <v>--</v>
      </c>
      <c r="G185" s="43" t="str">
        <f t="shared" si="20"/>
        <v>--</v>
      </c>
      <c r="H185" s="66" t="str">
        <f>IF(E185="--","--", IF(VLOOKUP($B185,Residential!$B$5:$R$975,2,FALSE)="Yes", E185/0.03, "NV"))</f>
        <v>--</v>
      </c>
      <c r="I185" s="64" t="str">
        <f t="shared" si="21"/>
        <v>--</v>
      </c>
      <c r="J185" s="66" t="str">
        <f>IF(G185="--","--", IF(VLOOKUP($B185,Commercial!$B$5:$R$975,2,FALSE)="Yes", G185/0.03, "NV"))</f>
        <v>--</v>
      </c>
      <c r="K185" s="64" t="str">
        <f t="shared" si="22"/>
        <v>--</v>
      </c>
      <c r="L185" s="70">
        <f>VLOOKUP($B185,Residential!$B$5:$R$975,13,FALSE)</f>
        <v>148</v>
      </c>
      <c r="M185" s="67" t="str">
        <f t="shared" si="23"/>
        <v>--</v>
      </c>
      <c r="N185" s="53" t="str">
        <f t="shared" si="24"/>
        <v>--</v>
      </c>
      <c r="O185" s="68">
        <f>VLOOKUP($B185,Commercial!$B$5:$R$975,13,FALSE)</f>
        <v>145.45454545454547</v>
      </c>
      <c r="P185" s="67" t="str">
        <f t="shared" si="25"/>
        <v>--</v>
      </c>
      <c r="Q185" s="54" t="str">
        <f t="shared" si="26"/>
        <v>--</v>
      </c>
      <c r="R185" s="71">
        <f t="shared" si="27"/>
        <v>0</v>
      </c>
    </row>
    <row r="186" spans="2:18" s="22" customFormat="1" ht="15" hidden="1">
      <c r="B186" s="31" t="s">
        <v>982</v>
      </c>
      <c r="C186" s="31" t="s">
        <v>982</v>
      </c>
      <c r="D186" s="32" t="s">
        <v>2100</v>
      </c>
      <c r="E186" s="42" t="s">
        <v>182</v>
      </c>
      <c r="F186" s="69" t="str">
        <f t="shared" si="19"/>
        <v>--</v>
      </c>
      <c r="G186" s="43" t="str">
        <f t="shared" si="20"/>
        <v>--</v>
      </c>
      <c r="H186" s="66" t="str">
        <f>IF(E186="--","--", IF(VLOOKUP($B186,Residential!$B$5:$R$975,2,FALSE)="Yes", E186/0.03, "NV"))</f>
        <v>--</v>
      </c>
      <c r="I186" s="64" t="str">
        <f t="shared" si="21"/>
        <v>--</v>
      </c>
      <c r="J186" s="66" t="str">
        <f>IF(G186="--","--", IF(VLOOKUP($B186,Commercial!$B$5:$R$975,2,FALSE)="Yes", G186/0.03, "NV"))</f>
        <v>--</v>
      </c>
      <c r="K186" s="64" t="str">
        <f t="shared" si="22"/>
        <v>--</v>
      </c>
      <c r="L186" s="70">
        <f>VLOOKUP($B186,Residential!$B$5:$R$975,13,FALSE)</f>
        <v>352</v>
      </c>
      <c r="M186" s="67" t="str">
        <f t="shared" si="23"/>
        <v>--</v>
      </c>
      <c r="N186" s="53" t="str">
        <f t="shared" si="24"/>
        <v>--</v>
      </c>
      <c r="O186" s="68">
        <f>VLOOKUP($B186,Commercial!$B$5:$R$975,13,FALSE)</f>
        <v>345.45454545454544</v>
      </c>
      <c r="P186" s="67" t="str">
        <f t="shared" si="25"/>
        <v>--</v>
      </c>
      <c r="Q186" s="54" t="str">
        <f t="shared" si="26"/>
        <v>--</v>
      </c>
      <c r="R186" s="71">
        <f t="shared" si="27"/>
        <v>0</v>
      </c>
    </row>
    <row r="187" spans="2:18" s="22" customFormat="1" ht="15" hidden="1">
      <c r="B187" s="31" t="s">
        <v>988</v>
      </c>
      <c r="C187" s="31" t="s">
        <v>988</v>
      </c>
      <c r="D187" s="32" t="s">
        <v>2101</v>
      </c>
      <c r="E187" s="42" t="s">
        <v>182</v>
      </c>
      <c r="F187" s="69" t="str">
        <f t="shared" si="19"/>
        <v>--</v>
      </c>
      <c r="G187" s="43" t="str">
        <f t="shared" si="20"/>
        <v>--</v>
      </c>
      <c r="H187" s="66" t="str">
        <f>IF(E187="--","--", IF(VLOOKUP($B187,Residential!$B$5:$R$975,2,FALSE)="Yes", E187/0.03, "NV"))</f>
        <v>--</v>
      </c>
      <c r="I187" s="64" t="str">
        <f t="shared" si="21"/>
        <v>--</v>
      </c>
      <c r="J187" s="66" t="str">
        <f>IF(G187="--","--", IF(VLOOKUP($B187,Commercial!$B$5:$R$975,2,FALSE)="Yes", G187/0.03, "NV"))</f>
        <v>--</v>
      </c>
      <c r="K187" s="64" t="str">
        <f t="shared" si="22"/>
        <v>--</v>
      </c>
      <c r="L187" s="70">
        <f>VLOOKUP($B187,Residential!$B$5:$R$975,13,FALSE)</f>
        <v>1319.9999999999998</v>
      </c>
      <c r="M187" s="67" t="str">
        <f t="shared" si="23"/>
        <v>--</v>
      </c>
      <c r="N187" s="53" t="str">
        <f t="shared" si="24"/>
        <v>--</v>
      </c>
      <c r="O187" s="68">
        <f>VLOOKUP($B187,Commercial!$B$5:$R$975,13,FALSE)</f>
        <v>1363.6363636363635</v>
      </c>
      <c r="P187" s="67" t="str">
        <f t="shared" si="25"/>
        <v>--</v>
      </c>
      <c r="Q187" s="54" t="str">
        <f t="shared" si="26"/>
        <v>--</v>
      </c>
      <c r="R187" s="71">
        <f t="shared" si="27"/>
        <v>0</v>
      </c>
    </row>
    <row r="188" spans="2:18" s="22" customFormat="1" ht="26.25" hidden="1">
      <c r="B188" s="31" t="s">
        <v>966</v>
      </c>
      <c r="C188" s="31" t="s">
        <v>966</v>
      </c>
      <c r="D188" s="32" t="s">
        <v>2102</v>
      </c>
      <c r="E188" s="42" t="s">
        <v>182</v>
      </c>
      <c r="F188" s="69" t="str">
        <f t="shared" si="19"/>
        <v>--</v>
      </c>
      <c r="G188" s="43" t="str">
        <f t="shared" si="20"/>
        <v>--</v>
      </c>
      <c r="H188" s="66" t="str">
        <f>IF(E188="--","--", IF(VLOOKUP($B188,Residential!$B$5:$R$975,2,FALSE)="Yes", E188/0.03, "NV"))</f>
        <v>--</v>
      </c>
      <c r="I188" s="64" t="str">
        <f t="shared" si="21"/>
        <v>--</v>
      </c>
      <c r="J188" s="66" t="str">
        <f>IF(G188="--","--", IF(VLOOKUP($B188,Commercial!$B$5:$R$975,2,FALSE)="Yes", G188/0.03, "NV"))</f>
        <v>--</v>
      </c>
      <c r="K188" s="64" t="str">
        <f t="shared" si="22"/>
        <v>--</v>
      </c>
      <c r="L188" s="70">
        <f>VLOOKUP($B188,Residential!$B$5:$R$975,13,FALSE)</f>
        <v>480</v>
      </c>
      <c r="M188" s="67" t="str">
        <f t="shared" si="23"/>
        <v>--</v>
      </c>
      <c r="N188" s="53" t="str">
        <f t="shared" si="24"/>
        <v>--</v>
      </c>
      <c r="O188" s="68">
        <f>VLOOKUP($B188,Commercial!$B$5:$R$975,13,FALSE)</f>
        <v>472.72727272727275</v>
      </c>
      <c r="P188" s="67" t="str">
        <f t="shared" si="25"/>
        <v>--</v>
      </c>
      <c r="Q188" s="54" t="str">
        <f t="shared" si="26"/>
        <v>--</v>
      </c>
      <c r="R188" s="71">
        <f t="shared" si="27"/>
        <v>0</v>
      </c>
    </row>
    <row r="189" spans="2:18" s="22" customFormat="1" ht="26.25" hidden="1">
      <c r="B189" s="31" t="s">
        <v>2103</v>
      </c>
      <c r="C189" s="31" t="s">
        <v>2103</v>
      </c>
      <c r="D189" s="32" t="s">
        <v>2104</v>
      </c>
      <c r="E189" s="42" t="s">
        <v>182</v>
      </c>
      <c r="F189" s="69" t="str">
        <f t="shared" si="19"/>
        <v>--</v>
      </c>
      <c r="G189" s="43" t="str">
        <f t="shared" si="20"/>
        <v>--</v>
      </c>
      <c r="H189" s="66" t="str">
        <f>IF(E189="--","--", IF(VLOOKUP($B189,Residential!$B$5:$R$975,2,FALSE)="Yes", E189/0.03, "NV"))</f>
        <v>--</v>
      </c>
      <c r="I189" s="64" t="str">
        <f t="shared" si="21"/>
        <v>--</v>
      </c>
      <c r="J189" s="66" t="str">
        <f>IF(G189="--","--", IF(VLOOKUP($B189,Commercial!$B$5:$R$975,2,FALSE)="Yes", G189/0.03, "NV"))</f>
        <v>--</v>
      </c>
      <c r="K189" s="64" t="str">
        <f t="shared" si="22"/>
        <v>--</v>
      </c>
      <c r="L189" s="70" t="e">
        <f>VLOOKUP($B189,Residential!$B$5:$R$975,13,FALSE)</f>
        <v>#N/A</v>
      </c>
      <c r="M189" s="67" t="str">
        <f t="shared" si="23"/>
        <v>--</v>
      </c>
      <c r="N189" s="53" t="str">
        <f t="shared" si="24"/>
        <v>--</v>
      </c>
      <c r="O189" s="68" t="e">
        <f>VLOOKUP($B189,Commercial!$B$5:$R$975,13,FALSE)</f>
        <v>#N/A</v>
      </c>
      <c r="P189" s="67" t="str">
        <f t="shared" si="25"/>
        <v>--</v>
      </c>
      <c r="Q189" s="54" t="str">
        <f t="shared" si="26"/>
        <v>--</v>
      </c>
      <c r="R189" s="71">
        <f t="shared" si="27"/>
        <v>0</v>
      </c>
    </row>
    <row r="190" spans="2:18" s="22" customFormat="1" ht="15" hidden="1">
      <c r="B190" s="31" t="s">
        <v>1673</v>
      </c>
      <c r="C190" s="31" t="s">
        <v>1673</v>
      </c>
      <c r="D190" s="32" t="s">
        <v>2105</v>
      </c>
      <c r="E190" s="42" t="s">
        <v>182</v>
      </c>
      <c r="F190" s="69" t="str">
        <f t="shared" si="19"/>
        <v>--</v>
      </c>
      <c r="G190" s="43" t="str">
        <f t="shared" si="20"/>
        <v>--</v>
      </c>
      <c r="H190" s="66" t="str">
        <f>IF(E190="--","--", IF(VLOOKUP($B190,Residential!$B$5:$R$975,2,FALSE)="Yes", E190/0.03, "NV"))</f>
        <v>--</v>
      </c>
      <c r="I190" s="64" t="str">
        <f t="shared" si="21"/>
        <v>--</v>
      </c>
      <c r="J190" s="66" t="str">
        <f>IF(G190="--","--", IF(VLOOKUP($B190,Commercial!$B$5:$R$975,2,FALSE)="Yes", G190/0.03, "NV"))</f>
        <v>--</v>
      </c>
      <c r="K190" s="64" t="str">
        <f t="shared" si="22"/>
        <v>--</v>
      </c>
      <c r="L190" s="70">
        <f>VLOOKUP($B190,Residential!$B$5:$R$975,13,FALSE)</f>
        <v>486.48648648648651</v>
      </c>
      <c r="M190" s="67" t="str">
        <f t="shared" si="23"/>
        <v>--</v>
      </c>
      <c r="N190" s="53" t="str">
        <f t="shared" si="24"/>
        <v>--</v>
      </c>
      <c r="O190" s="68">
        <f>VLOOKUP($B190,Commercial!$B$5:$R$975,13,FALSE)</f>
        <v>500.00000000000006</v>
      </c>
      <c r="P190" s="67" t="str">
        <f t="shared" si="25"/>
        <v>--</v>
      </c>
      <c r="Q190" s="54" t="str">
        <f t="shared" si="26"/>
        <v>--</v>
      </c>
      <c r="R190" s="71">
        <f t="shared" si="27"/>
        <v>0</v>
      </c>
    </row>
    <row r="191" spans="2:18" s="22" customFormat="1" ht="26.25" hidden="1">
      <c r="B191" s="31" t="s">
        <v>1406</v>
      </c>
      <c r="C191" s="31" t="s">
        <v>1406</v>
      </c>
      <c r="D191" s="32" t="s">
        <v>2106</v>
      </c>
      <c r="E191" s="42" t="s">
        <v>182</v>
      </c>
      <c r="F191" s="69" t="str">
        <f t="shared" si="19"/>
        <v>--</v>
      </c>
      <c r="G191" s="43" t="str">
        <f t="shared" si="20"/>
        <v>--</v>
      </c>
      <c r="H191" s="66" t="str">
        <f>IF(E191="--","--", IF(VLOOKUP($B191,Residential!$B$5:$R$975,2,FALSE)="Yes", E191/0.03, "NV"))</f>
        <v>--</v>
      </c>
      <c r="I191" s="64" t="str">
        <f t="shared" si="21"/>
        <v>--</v>
      </c>
      <c r="J191" s="66" t="str">
        <f>IF(G191="--","--", IF(VLOOKUP($B191,Commercial!$B$5:$R$975,2,FALSE)="Yes", G191/0.03, "NV"))</f>
        <v>--</v>
      </c>
      <c r="K191" s="64" t="str">
        <f t="shared" si="22"/>
        <v>--</v>
      </c>
      <c r="L191" s="70" t="str">
        <f>VLOOKUP($B191,Residential!$B$5:$R$975,13,FALSE)</f>
        <v>NV</v>
      </c>
      <c r="M191" s="67" t="str">
        <f t="shared" si="23"/>
        <v>--</v>
      </c>
      <c r="N191" s="53" t="str">
        <f t="shared" si="24"/>
        <v>--</v>
      </c>
      <c r="O191" s="68" t="str">
        <f>VLOOKUP($B191,Commercial!$B$5:$R$975,13,FALSE)</f>
        <v>NV</v>
      </c>
      <c r="P191" s="67" t="str">
        <f t="shared" si="25"/>
        <v>--</v>
      </c>
      <c r="Q191" s="54" t="str">
        <f t="shared" si="26"/>
        <v>--</v>
      </c>
      <c r="R191" s="71">
        <f t="shared" si="27"/>
        <v>0</v>
      </c>
    </row>
    <row r="192" spans="2:18" s="22" customFormat="1" ht="26.25" hidden="1">
      <c r="B192" s="31" t="s">
        <v>1003</v>
      </c>
      <c r="C192" s="31" t="s">
        <v>1003</v>
      </c>
      <c r="D192" s="32" t="s">
        <v>2107</v>
      </c>
      <c r="E192" s="42" t="s">
        <v>182</v>
      </c>
      <c r="F192" s="69" t="str">
        <f t="shared" si="19"/>
        <v>--</v>
      </c>
      <c r="G192" s="43" t="str">
        <f t="shared" si="20"/>
        <v>--</v>
      </c>
      <c r="H192" s="66" t="str">
        <f>IF(E192="--","--", IF(VLOOKUP($B192,Residential!$B$5:$R$975,2,FALSE)="Yes", E192/0.03, "NV"))</f>
        <v>--</v>
      </c>
      <c r="I192" s="64" t="str">
        <f t="shared" si="21"/>
        <v>--</v>
      </c>
      <c r="J192" s="66" t="str">
        <f>IF(G192="--","--", IF(VLOOKUP($B192,Commercial!$B$5:$R$975,2,FALSE)="Yes", G192/0.03, "NV"))</f>
        <v>--</v>
      </c>
      <c r="K192" s="64" t="str">
        <f t="shared" si="22"/>
        <v>--</v>
      </c>
      <c r="L192" s="70" t="str">
        <f>VLOOKUP($B192,Residential!$B$5:$R$975,13,FALSE)</f>
        <v>NV</v>
      </c>
      <c r="M192" s="67" t="str">
        <f t="shared" si="23"/>
        <v>--</v>
      </c>
      <c r="N192" s="53" t="str">
        <f t="shared" si="24"/>
        <v>--</v>
      </c>
      <c r="O192" s="68" t="str">
        <f>VLOOKUP($B192,Commercial!$B$5:$R$975,13,FALSE)</f>
        <v>NV</v>
      </c>
      <c r="P192" s="67" t="str">
        <f t="shared" si="25"/>
        <v>--</v>
      </c>
      <c r="Q192" s="54" t="str">
        <f t="shared" si="26"/>
        <v>--</v>
      </c>
      <c r="R192" s="71">
        <f t="shared" si="27"/>
        <v>0</v>
      </c>
    </row>
    <row r="193" spans="2:18" s="22" customFormat="1" ht="26.25" hidden="1">
      <c r="B193" s="31" t="s">
        <v>1043</v>
      </c>
      <c r="C193" s="31" t="s">
        <v>1043</v>
      </c>
      <c r="D193" s="32" t="s">
        <v>2108</v>
      </c>
      <c r="E193" s="42" t="s">
        <v>182</v>
      </c>
      <c r="F193" s="69" t="str">
        <f t="shared" si="19"/>
        <v>--</v>
      </c>
      <c r="G193" s="43" t="str">
        <f t="shared" si="20"/>
        <v>--</v>
      </c>
      <c r="H193" s="66" t="str">
        <f>IF(E193="--","--", IF(VLOOKUP($B193,Residential!$B$5:$R$975,2,FALSE)="Yes", E193/0.03, "NV"))</f>
        <v>--</v>
      </c>
      <c r="I193" s="64" t="str">
        <f t="shared" si="21"/>
        <v>--</v>
      </c>
      <c r="J193" s="66" t="str">
        <f>IF(G193="--","--", IF(VLOOKUP($B193,Commercial!$B$5:$R$975,2,FALSE)="Yes", G193/0.03, "NV"))</f>
        <v>--</v>
      </c>
      <c r="K193" s="64" t="str">
        <f t="shared" si="22"/>
        <v>--</v>
      </c>
      <c r="L193" s="70" t="str">
        <f>VLOOKUP($B193,Residential!$B$5:$R$975,13,FALSE)</f>
        <v>NV</v>
      </c>
      <c r="M193" s="67" t="str">
        <f t="shared" si="23"/>
        <v>--</v>
      </c>
      <c r="N193" s="53" t="str">
        <f t="shared" si="24"/>
        <v>--</v>
      </c>
      <c r="O193" s="68" t="str">
        <f>VLOOKUP($B193,Commercial!$B$5:$R$975,13,FALSE)</f>
        <v>NV</v>
      </c>
      <c r="P193" s="67" t="str">
        <f t="shared" si="25"/>
        <v>--</v>
      </c>
      <c r="Q193" s="54" t="str">
        <f t="shared" si="26"/>
        <v>--</v>
      </c>
      <c r="R193" s="71">
        <f t="shared" si="27"/>
        <v>0</v>
      </c>
    </row>
    <row r="194" spans="2:18" s="22" customFormat="1" ht="26.25" hidden="1">
      <c r="B194" s="31" t="s">
        <v>1045</v>
      </c>
      <c r="C194" s="31" t="s">
        <v>1045</v>
      </c>
      <c r="D194" s="32" t="s">
        <v>2109</v>
      </c>
      <c r="E194" s="42" t="s">
        <v>182</v>
      </c>
      <c r="F194" s="69" t="str">
        <f t="shared" si="19"/>
        <v>--</v>
      </c>
      <c r="G194" s="43" t="str">
        <f t="shared" si="20"/>
        <v>--</v>
      </c>
      <c r="H194" s="66" t="str">
        <f>IF(E194="--","--", IF(VLOOKUP($B194,Residential!$B$5:$R$975,2,FALSE)="Yes", E194/0.03, "NV"))</f>
        <v>--</v>
      </c>
      <c r="I194" s="64" t="str">
        <f t="shared" si="21"/>
        <v>--</v>
      </c>
      <c r="J194" s="66" t="str">
        <f>IF(G194="--","--", IF(VLOOKUP($B194,Commercial!$B$5:$R$975,2,FALSE)="Yes", G194/0.03, "NV"))</f>
        <v>--</v>
      </c>
      <c r="K194" s="64" t="str">
        <f t="shared" si="22"/>
        <v>--</v>
      </c>
      <c r="L194" s="70" t="str">
        <f>VLOOKUP($B194,Residential!$B$5:$R$975,13,FALSE)</f>
        <v>NV</v>
      </c>
      <c r="M194" s="67" t="str">
        <f t="shared" si="23"/>
        <v>--</v>
      </c>
      <c r="N194" s="53" t="str">
        <f t="shared" si="24"/>
        <v>--</v>
      </c>
      <c r="O194" s="68" t="str">
        <f>VLOOKUP($B194,Commercial!$B$5:$R$975,13,FALSE)</f>
        <v>NV</v>
      </c>
      <c r="P194" s="67" t="str">
        <f t="shared" si="25"/>
        <v>--</v>
      </c>
      <c r="Q194" s="54" t="str">
        <f t="shared" si="26"/>
        <v>--</v>
      </c>
      <c r="R194" s="71">
        <f t="shared" si="27"/>
        <v>0</v>
      </c>
    </row>
    <row r="195" spans="2:18" s="22" customFormat="1" ht="16.5" hidden="1" customHeight="1">
      <c r="B195" s="31" t="s">
        <v>1039</v>
      </c>
      <c r="C195" s="31" t="s">
        <v>1039</v>
      </c>
      <c r="D195" s="32" t="s">
        <v>2110</v>
      </c>
      <c r="E195" s="42" t="s">
        <v>182</v>
      </c>
      <c r="F195" s="69" t="str">
        <f t="shared" si="19"/>
        <v>--</v>
      </c>
      <c r="G195" s="43" t="str">
        <f t="shared" si="20"/>
        <v>--</v>
      </c>
      <c r="H195" s="66" t="str">
        <f>IF(E195="--","--", IF(VLOOKUP($B195,Residential!$B$5:$R$975,2,FALSE)="Yes", E195/0.03, "NV"))</f>
        <v>--</v>
      </c>
      <c r="I195" s="64" t="str">
        <f t="shared" si="21"/>
        <v>--</v>
      </c>
      <c r="J195" s="66" t="str">
        <f>IF(G195="--","--", IF(VLOOKUP($B195,Commercial!$B$5:$R$975,2,FALSE)="Yes", G195/0.03, "NV"))</f>
        <v>--</v>
      </c>
      <c r="K195" s="64" t="str">
        <f t="shared" si="22"/>
        <v>--</v>
      </c>
      <c r="L195" s="70">
        <f>VLOOKUP($B195,Residential!$B$5:$R$975,13,FALSE)</f>
        <v>135.13513513513513</v>
      </c>
      <c r="M195" s="67" t="str">
        <f t="shared" si="23"/>
        <v>--</v>
      </c>
      <c r="N195" s="53" t="str">
        <f t="shared" si="24"/>
        <v>--</v>
      </c>
      <c r="O195" s="68">
        <f>VLOOKUP($B195,Commercial!$B$5:$R$975,13,FALSE)</f>
        <v>140.625</v>
      </c>
      <c r="P195" s="67" t="str">
        <f t="shared" si="25"/>
        <v>--</v>
      </c>
      <c r="Q195" s="54" t="str">
        <f t="shared" si="26"/>
        <v>--</v>
      </c>
      <c r="R195" s="71">
        <f t="shared" si="27"/>
        <v>0</v>
      </c>
    </row>
    <row r="196" spans="2:18" s="22" customFormat="1" ht="15" hidden="1">
      <c r="B196" s="31" t="s">
        <v>1356</v>
      </c>
      <c r="C196" s="31" t="s">
        <v>1356</v>
      </c>
      <c r="D196" s="32" t="s">
        <v>2111</v>
      </c>
      <c r="E196" s="42" t="s">
        <v>182</v>
      </c>
      <c r="F196" s="69" t="str">
        <f t="shared" si="19"/>
        <v>--</v>
      </c>
      <c r="G196" s="43" t="str">
        <f t="shared" si="20"/>
        <v>--</v>
      </c>
      <c r="H196" s="66" t="str">
        <f>IF(E196="--","--", IF(VLOOKUP($B196,Residential!$B$5:$R$975,2,FALSE)="Yes", E196/0.03, "NV"))</f>
        <v>--</v>
      </c>
      <c r="I196" s="64" t="str">
        <f t="shared" si="21"/>
        <v>--</v>
      </c>
      <c r="J196" s="66" t="str">
        <f>IF(G196="--","--", IF(VLOOKUP($B196,Commercial!$B$5:$R$975,2,FALSE)="Yes", G196/0.03, "NV"))</f>
        <v>--</v>
      </c>
      <c r="K196" s="64" t="str">
        <f t="shared" si="22"/>
        <v>--</v>
      </c>
      <c r="L196" s="70" t="str">
        <f>VLOOKUP($B196,Residential!$B$5:$R$975,13,FALSE)</f>
        <v>NV</v>
      </c>
      <c r="M196" s="67" t="str">
        <f t="shared" si="23"/>
        <v>--</v>
      </c>
      <c r="N196" s="53" t="str">
        <f t="shared" si="24"/>
        <v>--</v>
      </c>
      <c r="O196" s="68" t="str">
        <f>VLOOKUP($B196,Commercial!$B$5:$R$975,13,FALSE)</f>
        <v>NV</v>
      </c>
      <c r="P196" s="67" t="str">
        <f t="shared" si="25"/>
        <v>--</v>
      </c>
      <c r="Q196" s="54" t="str">
        <f t="shared" si="26"/>
        <v>--</v>
      </c>
      <c r="R196" s="71">
        <f t="shared" si="27"/>
        <v>0</v>
      </c>
    </row>
    <row r="197" spans="2:18" s="22" customFormat="1" ht="15" hidden="1">
      <c r="B197" s="31" t="s">
        <v>1675</v>
      </c>
      <c r="C197" s="31" t="s">
        <v>1675</v>
      </c>
      <c r="D197" s="32" t="s">
        <v>2112</v>
      </c>
      <c r="E197" s="42" t="s">
        <v>182</v>
      </c>
      <c r="F197" s="69" t="str">
        <f t="shared" si="19"/>
        <v>--</v>
      </c>
      <c r="G197" s="43" t="str">
        <f t="shared" si="20"/>
        <v>--</v>
      </c>
      <c r="H197" s="66" t="str">
        <f>IF(E197="--","--", IF(VLOOKUP($B197,Residential!$B$5:$R$975,2,FALSE)="Yes", E197/0.03, "NV"))</f>
        <v>--</v>
      </c>
      <c r="I197" s="64" t="str">
        <f t="shared" si="21"/>
        <v>--</v>
      </c>
      <c r="J197" s="66" t="str">
        <f>IF(G197="--","--", IF(VLOOKUP($B197,Commercial!$B$5:$R$975,2,FALSE)="Yes", G197/0.03, "NV"))</f>
        <v>--</v>
      </c>
      <c r="K197" s="64" t="str">
        <f t="shared" si="22"/>
        <v>--</v>
      </c>
      <c r="L197" s="70">
        <f>VLOOKUP($B197,Residential!$B$5:$R$975,13,FALSE)</f>
        <v>1486.4864864864865</v>
      </c>
      <c r="M197" s="67" t="str">
        <f t="shared" si="23"/>
        <v>--</v>
      </c>
      <c r="N197" s="53" t="str">
        <f t="shared" si="24"/>
        <v>--</v>
      </c>
      <c r="O197" s="68">
        <f>VLOOKUP($B197,Commercial!$B$5:$R$975,13,FALSE)</f>
        <v>1468.7500000000002</v>
      </c>
      <c r="P197" s="67" t="str">
        <f t="shared" si="25"/>
        <v>--</v>
      </c>
      <c r="Q197" s="54" t="str">
        <f t="shared" si="26"/>
        <v>--</v>
      </c>
      <c r="R197" s="71">
        <f t="shared" si="27"/>
        <v>0</v>
      </c>
    </row>
    <row r="198" spans="2:18" s="22" customFormat="1" ht="15" hidden="1">
      <c r="B198" s="31" t="s">
        <v>1382</v>
      </c>
      <c r="C198" s="31" t="s">
        <v>1382</v>
      </c>
      <c r="D198" s="32" t="s">
        <v>2113</v>
      </c>
      <c r="E198" s="42" t="s">
        <v>182</v>
      </c>
      <c r="F198" s="69" t="str">
        <f t="shared" si="19"/>
        <v>--</v>
      </c>
      <c r="G198" s="43" t="str">
        <f t="shared" si="20"/>
        <v>--</v>
      </c>
      <c r="H198" s="66" t="str">
        <f>IF(E198="--","--", IF(VLOOKUP($B198,Residential!$B$5:$R$975,2,FALSE)="Yes", E198/0.03, "NV"))</f>
        <v>--</v>
      </c>
      <c r="I198" s="64" t="str">
        <f t="shared" si="21"/>
        <v>--</v>
      </c>
      <c r="J198" s="66" t="str">
        <f>IF(G198="--","--", IF(VLOOKUP($B198,Commercial!$B$5:$R$975,2,FALSE)="Yes", G198/0.03, "NV"))</f>
        <v>--</v>
      </c>
      <c r="K198" s="64" t="str">
        <f t="shared" si="22"/>
        <v>--</v>
      </c>
      <c r="L198" s="70" t="str">
        <f>VLOOKUP($B198,Residential!$B$5:$R$975,13,FALSE)</f>
        <v>NV</v>
      </c>
      <c r="M198" s="67" t="str">
        <f t="shared" si="23"/>
        <v>--</v>
      </c>
      <c r="N198" s="53" t="str">
        <f t="shared" si="24"/>
        <v>--</v>
      </c>
      <c r="O198" s="68" t="str">
        <f>VLOOKUP($B198,Commercial!$B$5:$R$975,13,FALSE)</f>
        <v>NV</v>
      </c>
      <c r="P198" s="67" t="str">
        <f t="shared" si="25"/>
        <v>--</v>
      </c>
      <c r="Q198" s="54" t="str">
        <f t="shared" si="26"/>
        <v>--</v>
      </c>
      <c r="R198" s="71">
        <f t="shared" si="27"/>
        <v>0</v>
      </c>
    </row>
    <row r="199" spans="2:18" s="22" customFormat="1" ht="15" hidden="1">
      <c r="B199" s="31" t="s">
        <v>1384</v>
      </c>
      <c r="C199" s="31" t="s">
        <v>1384</v>
      </c>
      <c r="D199" s="32" t="s">
        <v>2114</v>
      </c>
      <c r="E199" s="42" t="s">
        <v>182</v>
      </c>
      <c r="F199" s="69" t="str">
        <f t="shared" si="19"/>
        <v>--</v>
      </c>
      <c r="G199" s="43" t="str">
        <f t="shared" si="20"/>
        <v>--</v>
      </c>
      <c r="H199" s="66" t="str">
        <f>IF(E199="--","--", IF(VLOOKUP($B199,Residential!$B$5:$R$975,2,FALSE)="Yes", E199/0.03, "NV"))</f>
        <v>--</v>
      </c>
      <c r="I199" s="64" t="str">
        <f t="shared" si="21"/>
        <v>--</v>
      </c>
      <c r="J199" s="66" t="str">
        <f>IF(G199="--","--", IF(VLOOKUP($B199,Commercial!$B$5:$R$975,2,FALSE)="Yes", G199/0.03, "NV"))</f>
        <v>--</v>
      </c>
      <c r="K199" s="64" t="str">
        <f t="shared" si="22"/>
        <v>--</v>
      </c>
      <c r="L199" s="70" t="str">
        <f>VLOOKUP($B199,Residential!$B$5:$R$975,13,FALSE)</f>
        <v>NV</v>
      </c>
      <c r="M199" s="67" t="str">
        <f t="shared" si="23"/>
        <v>--</v>
      </c>
      <c r="N199" s="53" t="str">
        <f t="shared" si="24"/>
        <v>--</v>
      </c>
      <c r="O199" s="68" t="str">
        <f>VLOOKUP($B199,Commercial!$B$5:$R$975,13,FALSE)</f>
        <v>NV</v>
      </c>
      <c r="P199" s="67" t="str">
        <f t="shared" si="25"/>
        <v>--</v>
      </c>
      <c r="Q199" s="54" t="str">
        <f t="shared" si="26"/>
        <v>--</v>
      </c>
      <c r="R199" s="71">
        <f t="shared" si="27"/>
        <v>0</v>
      </c>
    </row>
    <row r="200" spans="2:18" s="22" customFormat="1" ht="15" hidden="1">
      <c r="B200" s="31" t="s">
        <v>1008</v>
      </c>
      <c r="C200" s="31" t="s">
        <v>1008</v>
      </c>
      <c r="D200" s="32" t="s">
        <v>2115</v>
      </c>
      <c r="E200" s="42" t="s">
        <v>182</v>
      </c>
      <c r="F200" s="69" t="str">
        <f t="shared" si="19"/>
        <v>--</v>
      </c>
      <c r="G200" s="43" t="str">
        <f t="shared" si="20"/>
        <v>--</v>
      </c>
      <c r="H200" s="66" t="str">
        <f>IF(E200="--","--", IF(VLOOKUP($B200,Residential!$B$5:$R$975,2,FALSE)="Yes", E200/0.03, "NV"))</f>
        <v>--</v>
      </c>
      <c r="I200" s="64" t="str">
        <f t="shared" si="21"/>
        <v>--</v>
      </c>
      <c r="J200" s="66" t="str">
        <f>IF(G200="--","--", IF(VLOOKUP($B200,Commercial!$B$5:$R$975,2,FALSE)="Yes", G200/0.03, "NV"))</f>
        <v>--</v>
      </c>
      <c r="K200" s="64" t="str">
        <f t="shared" si="22"/>
        <v>--</v>
      </c>
      <c r="L200" s="70">
        <f>VLOOKUP($B200,Residential!$B$5:$R$975,13,FALSE)</f>
        <v>635.1351351351351</v>
      </c>
      <c r="M200" s="67" t="str">
        <f t="shared" si="23"/>
        <v>--</v>
      </c>
      <c r="N200" s="53" t="str">
        <f t="shared" si="24"/>
        <v>--</v>
      </c>
      <c r="O200" s="68">
        <f>VLOOKUP($B200,Commercial!$B$5:$R$975,13,FALSE)</f>
        <v>625</v>
      </c>
      <c r="P200" s="67" t="str">
        <f t="shared" si="25"/>
        <v>--</v>
      </c>
      <c r="Q200" s="54" t="str">
        <f t="shared" si="26"/>
        <v>--</v>
      </c>
      <c r="R200" s="71">
        <f t="shared" si="27"/>
        <v>0</v>
      </c>
    </row>
    <row r="201" spans="2:18" s="22" customFormat="1" ht="15" hidden="1">
      <c r="B201" s="31" t="s">
        <v>1047</v>
      </c>
      <c r="C201" s="31" t="s">
        <v>1047</v>
      </c>
      <c r="D201" s="32" t="s">
        <v>2116</v>
      </c>
      <c r="E201" s="42" t="s">
        <v>182</v>
      </c>
      <c r="F201" s="69" t="str">
        <f t="shared" ref="F201:F264" si="28">IF(E201="--", "--", 3*E201)</f>
        <v>--</v>
      </c>
      <c r="G201" s="43" t="str">
        <f t="shared" ref="G201:G264" si="29">IF(ISNUMBER(F201),ROUND(F201,2-(1+INT(LOG10(F201)))), F201)</f>
        <v>--</v>
      </c>
      <c r="H201" s="66" t="str">
        <f>IF(E201="--","--", IF(VLOOKUP($B201,Residential!$B$5:$R$975,2,FALSE)="Yes", E201/0.03, "NV"))</f>
        <v>--</v>
      </c>
      <c r="I201" s="64" t="str">
        <f t="shared" ref="I201:I264" si="30">IF(ISNUMBER(H201), ROUND(H201,2-(1+INT(LOG10(H201)))), IF(ISTEXT(H201)=TRUE, H201, "--"))</f>
        <v>--</v>
      </c>
      <c r="J201" s="66" t="str">
        <f>IF(G201="--","--", IF(VLOOKUP($B201,Commercial!$B$5:$R$975,2,FALSE)="Yes", G201/0.03, "NV"))</f>
        <v>--</v>
      </c>
      <c r="K201" s="64" t="str">
        <f t="shared" ref="K201:K264" si="31">IF(ISNUMBER(J201), ROUND(J201,2-(1+INT(LOG10(J201)))), IF(ISTEXT(J201)=TRUE, J201, "--"))</f>
        <v>--</v>
      </c>
      <c r="L201" s="70">
        <f>VLOOKUP($B201,Residential!$B$5:$R$975,13,FALSE)</f>
        <v>635.1351351351351</v>
      </c>
      <c r="M201" s="67" t="str">
        <f t="shared" ref="M201:M264" si="32">IF(AND(ISNUMBER(L201), ISNUMBER(E201)), E201*L201, IF(I201="NV", "NV", IF(E201="--", "--", "NC")))</f>
        <v>--</v>
      </c>
      <c r="N201" s="53" t="str">
        <f t="shared" ref="N201:N264" si="33">IF(ISNUMBER(M201),ROUND(M201,2-(1+INT(LOG10(M201)))), M201)</f>
        <v>--</v>
      </c>
      <c r="O201" s="68">
        <f>VLOOKUP($B201,Commercial!$B$5:$R$975,13,FALSE)</f>
        <v>625</v>
      </c>
      <c r="P201" s="67" t="str">
        <f t="shared" ref="P201:P264" si="34">IF(AND(ISNUMBER(O201), ISNUMBER(G201)), G201*O201, IF(K201="NV", "NV", IF(G201="--", "--", "NC")))</f>
        <v>--</v>
      </c>
      <c r="Q201" s="54" t="str">
        <f t="shared" ref="Q201:Q264" si="35">IF(ISNUMBER(P201),ROUND(P201,2-(1+INT(LOG10(P201)))), P201)</f>
        <v>--</v>
      </c>
      <c r="R201" s="71">
        <f t="shared" ref="R201:R264" si="36">IF(ISNUMBER(E201),1,0)</f>
        <v>0</v>
      </c>
    </row>
    <row r="202" spans="2:18" s="22" customFormat="1" ht="15" hidden="1">
      <c r="B202" s="31" t="s">
        <v>1049</v>
      </c>
      <c r="C202" s="31" t="s">
        <v>1049</v>
      </c>
      <c r="D202" s="32" t="s">
        <v>2117</v>
      </c>
      <c r="E202" s="42" t="s">
        <v>182</v>
      </c>
      <c r="F202" s="69" t="str">
        <f t="shared" si="28"/>
        <v>--</v>
      </c>
      <c r="G202" s="43" t="str">
        <f t="shared" si="29"/>
        <v>--</v>
      </c>
      <c r="H202" s="66" t="str">
        <f>IF(E202="--","--", IF(VLOOKUP($B202,Residential!$B$5:$R$975,2,FALSE)="Yes", E202/0.03, "NV"))</f>
        <v>--</v>
      </c>
      <c r="I202" s="64" t="str">
        <f t="shared" si="30"/>
        <v>--</v>
      </c>
      <c r="J202" s="66" t="str">
        <f>IF(G202="--","--", IF(VLOOKUP($B202,Commercial!$B$5:$R$975,2,FALSE)="Yes", G202/0.03, "NV"))</f>
        <v>--</v>
      </c>
      <c r="K202" s="64" t="str">
        <f t="shared" si="31"/>
        <v>--</v>
      </c>
      <c r="L202" s="70" t="str">
        <f>VLOOKUP($B202,Residential!$B$5:$R$975,13,FALSE)</f>
        <v>NV</v>
      </c>
      <c r="M202" s="67" t="str">
        <f t="shared" si="32"/>
        <v>--</v>
      </c>
      <c r="N202" s="53" t="str">
        <f t="shared" si="33"/>
        <v>--</v>
      </c>
      <c r="O202" s="68" t="str">
        <f>VLOOKUP($B202,Commercial!$B$5:$R$975,13,FALSE)</f>
        <v>NV</v>
      </c>
      <c r="P202" s="67" t="str">
        <f t="shared" si="34"/>
        <v>--</v>
      </c>
      <c r="Q202" s="54" t="str">
        <f t="shared" si="35"/>
        <v>--</v>
      </c>
      <c r="R202" s="71">
        <f t="shared" si="36"/>
        <v>0</v>
      </c>
    </row>
    <row r="203" spans="2:18" s="22" customFormat="1" ht="26.25" hidden="1">
      <c r="B203" s="34" t="s">
        <v>1051</v>
      </c>
      <c r="C203" s="34" t="s">
        <v>1051</v>
      </c>
      <c r="D203" s="32" t="s">
        <v>2118</v>
      </c>
      <c r="E203" s="42" t="s">
        <v>182</v>
      </c>
      <c r="F203" s="69" t="str">
        <f t="shared" si="28"/>
        <v>--</v>
      </c>
      <c r="G203" s="43" t="str">
        <f t="shared" si="29"/>
        <v>--</v>
      </c>
      <c r="H203" s="66" t="str">
        <f>IF(E203="--","--", IF(VLOOKUP($B203,Residential!$B$5:$R$975,2,FALSE)="Yes", E203/0.03, "NV"))</f>
        <v>--</v>
      </c>
      <c r="I203" s="64" t="str">
        <f t="shared" si="30"/>
        <v>--</v>
      </c>
      <c r="J203" s="66" t="str">
        <f>IF(G203="--","--", IF(VLOOKUP($B203,Commercial!$B$5:$R$975,2,FALSE)="Yes", G203/0.03, "NV"))</f>
        <v>--</v>
      </c>
      <c r="K203" s="64" t="str">
        <f t="shared" si="31"/>
        <v>--</v>
      </c>
      <c r="L203" s="70" t="str">
        <f>VLOOKUP($B203,Residential!$B$5:$R$975,13,FALSE)</f>
        <v>NV</v>
      </c>
      <c r="M203" s="67" t="str">
        <f t="shared" si="32"/>
        <v>--</v>
      </c>
      <c r="N203" s="53" t="str">
        <f t="shared" si="33"/>
        <v>--</v>
      </c>
      <c r="O203" s="68" t="str">
        <f>VLOOKUP($B203,Commercial!$B$5:$R$975,13,FALSE)</f>
        <v>NV</v>
      </c>
      <c r="P203" s="67" t="str">
        <f t="shared" si="34"/>
        <v>--</v>
      </c>
      <c r="Q203" s="54" t="str">
        <f t="shared" si="35"/>
        <v>--</v>
      </c>
      <c r="R203" s="71">
        <f t="shared" si="36"/>
        <v>0</v>
      </c>
    </row>
    <row r="204" spans="2:18" s="22" customFormat="1" ht="26.25" hidden="1">
      <c r="B204" s="31" t="s">
        <v>969</v>
      </c>
      <c r="C204" s="31" t="s">
        <v>969</v>
      </c>
      <c r="D204" s="32" t="s">
        <v>2119</v>
      </c>
      <c r="E204" s="42" t="s">
        <v>182</v>
      </c>
      <c r="F204" s="69" t="str">
        <f t="shared" si="28"/>
        <v>--</v>
      </c>
      <c r="G204" s="43" t="str">
        <f t="shared" si="29"/>
        <v>--</v>
      </c>
      <c r="H204" s="66" t="str">
        <f>IF(E204="--","--", IF(VLOOKUP($B204,Residential!$B$5:$R$975,2,FALSE)="Yes", E204/0.03, "NV"))</f>
        <v>--</v>
      </c>
      <c r="I204" s="64" t="str">
        <f t="shared" si="30"/>
        <v>--</v>
      </c>
      <c r="J204" s="66" t="str">
        <f>IF(G204="--","--", IF(VLOOKUP($B204,Commercial!$B$5:$R$975,2,FALSE)="Yes", G204/0.03, "NV"))</f>
        <v>--</v>
      </c>
      <c r="K204" s="64" t="str">
        <f t="shared" si="31"/>
        <v>--</v>
      </c>
      <c r="L204" s="70">
        <f>VLOOKUP($B204,Residential!$B$5:$R$975,13,FALSE)</f>
        <v>1756.7567567567567</v>
      </c>
      <c r="M204" s="67" t="str">
        <f t="shared" si="32"/>
        <v>--</v>
      </c>
      <c r="N204" s="53" t="str">
        <f t="shared" si="33"/>
        <v>--</v>
      </c>
      <c r="O204" s="68">
        <f>VLOOKUP($B204,Commercial!$B$5:$R$975,13,FALSE)</f>
        <v>1750.0000000000002</v>
      </c>
      <c r="P204" s="67" t="str">
        <f t="shared" si="34"/>
        <v>--</v>
      </c>
      <c r="Q204" s="54" t="str">
        <f t="shared" si="35"/>
        <v>--</v>
      </c>
      <c r="R204" s="71">
        <f t="shared" si="36"/>
        <v>0</v>
      </c>
    </row>
    <row r="205" spans="2:18" s="22" customFormat="1" ht="26.25" hidden="1">
      <c r="B205" s="31" t="s">
        <v>1041</v>
      </c>
      <c r="C205" s="31" t="s">
        <v>1041</v>
      </c>
      <c r="D205" s="32" t="s">
        <v>2120</v>
      </c>
      <c r="E205" s="42" t="s">
        <v>182</v>
      </c>
      <c r="F205" s="69" t="str">
        <f t="shared" si="28"/>
        <v>--</v>
      </c>
      <c r="G205" s="43" t="str">
        <f t="shared" si="29"/>
        <v>--</v>
      </c>
      <c r="H205" s="66" t="str">
        <f>IF(E205="--","--", IF(VLOOKUP($B205,Residential!$B$5:$R$975,2,FALSE)="Yes", E205/0.03, "NV"))</f>
        <v>--</v>
      </c>
      <c r="I205" s="64" t="str">
        <f t="shared" si="30"/>
        <v>--</v>
      </c>
      <c r="J205" s="66" t="str">
        <f>IF(G205="--","--", IF(VLOOKUP($B205,Commercial!$B$5:$R$975,2,FALSE)="Yes", G205/0.03, "NV"))</f>
        <v>--</v>
      </c>
      <c r="K205" s="64" t="str">
        <f t="shared" si="31"/>
        <v>--</v>
      </c>
      <c r="L205" s="70">
        <f>VLOOKUP($B205,Residential!$B$5:$R$975,13,FALSE)</f>
        <v>1756.7567567567567</v>
      </c>
      <c r="M205" s="67" t="str">
        <f t="shared" si="32"/>
        <v>--</v>
      </c>
      <c r="N205" s="53" t="str">
        <f t="shared" si="33"/>
        <v>--</v>
      </c>
      <c r="O205" s="68">
        <f>VLOOKUP($B205,Commercial!$B$5:$R$975,13,FALSE)</f>
        <v>1750.0000000000002</v>
      </c>
      <c r="P205" s="67" t="str">
        <f t="shared" si="34"/>
        <v>--</v>
      </c>
      <c r="Q205" s="54" t="str">
        <f t="shared" si="35"/>
        <v>--</v>
      </c>
      <c r="R205" s="71">
        <f t="shared" si="36"/>
        <v>0</v>
      </c>
    </row>
    <row r="206" spans="2:18" s="22" customFormat="1" ht="15" hidden="1">
      <c r="B206" s="31" t="s">
        <v>1358</v>
      </c>
      <c r="C206" s="31" t="s">
        <v>1358</v>
      </c>
      <c r="D206" s="32" t="s">
        <v>2121</v>
      </c>
      <c r="E206" s="42" t="s">
        <v>182</v>
      </c>
      <c r="F206" s="69" t="str">
        <f t="shared" si="28"/>
        <v>--</v>
      </c>
      <c r="G206" s="43" t="str">
        <f t="shared" si="29"/>
        <v>--</v>
      </c>
      <c r="H206" s="66" t="str">
        <f>IF(E206="--","--", IF(VLOOKUP($B206,Residential!$B$5:$R$975,2,FALSE)="Yes", E206/0.03, "NV"))</f>
        <v>--</v>
      </c>
      <c r="I206" s="64" t="str">
        <f t="shared" si="30"/>
        <v>--</v>
      </c>
      <c r="J206" s="66" t="str">
        <f>IF(G206="--","--", IF(VLOOKUP($B206,Commercial!$B$5:$R$975,2,FALSE)="Yes", G206/0.03, "NV"))</f>
        <v>--</v>
      </c>
      <c r="K206" s="64" t="str">
        <f t="shared" si="31"/>
        <v>--</v>
      </c>
      <c r="L206" s="70" t="str">
        <f>VLOOKUP($B206,Residential!$B$5:$R$975,13,FALSE)</f>
        <v>NV</v>
      </c>
      <c r="M206" s="67" t="str">
        <f t="shared" si="32"/>
        <v>--</v>
      </c>
      <c r="N206" s="53" t="str">
        <f t="shared" si="33"/>
        <v>--</v>
      </c>
      <c r="O206" s="68" t="str">
        <f>VLOOKUP($B206,Commercial!$B$5:$R$975,13,FALSE)</f>
        <v>NV</v>
      </c>
      <c r="P206" s="67" t="str">
        <f t="shared" si="34"/>
        <v>--</v>
      </c>
      <c r="Q206" s="54" t="str">
        <f t="shared" si="35"/>
        <v>--</v>
      </c>
      <c r="R206" s="71">
        <f t="shared" si="36"/>
        <v>0</v>
      </c>
    </row>
    <row r="207" spans="2:18" s="22" customFormat="1" ht="15" hidden="1">
      <c r="B207" s="31" t="s">
        <v>2122</v>
      </c>
      <c r="C207" s="31" t="s">
        <v>2122</v>
      </c>
      <c r="D207" s="32" t="s">
        <v>2123</v>
      </c>
      <c r="E207" s="42" t="s">
        <v>182</v>
      </c>
      <c r="F207" s="69" t="str">
        <f t="shared" si="28"/>
        <v>--</v>
      </c>
      <c r="G207" s="43" t="str">
        <f t="shared" si="29"/>
        <v>--</v>
      </c>
      <c r="H207" s="66" t="str">
        <f>IF(E207="--","--", IF(VLOOKUP($B207,Residential!$B$5:$R$975,2,FALSE)="Yes", E207/0.03, "NV"))</f>
        <v>--</v>
      </c>
      <c r="I207" s="64" t="str">
        <f t="shared" si="30"/>
        <v>--</v>
      </c>
      <c r="J207" s="66" t="str">
        <f>IF(G207="--","--", IF(VLOOKUP($B207,Commercial!$B$5:$R$975,2,FALSE)="Yes", G207/0.03, "NV"))</f>
        <v>--</v>
      </c>
      <c r="K207" s="64" t="str">
        <f t="shared" si="31"/>
        <v>--</v>
      </c>
      <c r="L207" s="70" t="e">
        <f>VLOOKUP($B207,Residential!$B$5:$R$975,13,FALSE)</f>
        <v>#N/A</v>
      </c>
      <c r="M207" s="67" t="str">
        <f t="shared" si="32"/>
        <v>--</v>
      </c>
      <c r="N207" s="53" t="str">
        <f t="shared" si="33"/>
        <v>--</v>
      </c>
      <c r="O207" s="68" t="e">
        <f>VLOOKUP($B207,Commercial!$B$5:$R$975,13,FALSE)</f>
        <v>#N/A</v>
      </c>
      <c r="P207" s="67" t="str">
        <f t="shared" si="34"/>
        <v>--</v>
      </c>
      <c r="Q207" s="54" t="str">
        <f t="shared" si="35"/>
        <v>--</v>
      </c>
      <c r="R207" s="71">
        <f t="shared" si="36"/>
        <v>0</v>
      </c>
    </row>
    <row r="208" spans="2:18" s="22" customFormat="1" ht="15" hidden="1">
      <c r="B208" s="31" t="s">
        <v>2124</v>
      </c>
      <c r="C208" s="31" t="s">
        <v>2124</v>
      </c>
      <c r="D208" s="32" t="s">
        <v>2125</v>
      </c>
      <c r="E208" s="42" t="s">
        <v>182</v>
      </c>
      <c r="F208" s="69" t="str">
        <f t="shared" si="28"/>
        <v>--</v>
      </c>
      <c r="G208" s="43" t="str">
        <f t="shared" si="29"/>
        <v>--</v>
      </c>
      <c r="H208" s="66" t="str">
        <f>IF(E208="--","--", IF(VLOOKUP($B208,Residential!$B$5:$R$975,2,FALSE)="Yes", E208/0.03, "NV"))</f>
        <v>--</v>
      </c>
      <c r="I208" s="64" t="str">
        <f t="shared" si="30"/>
        <v>--</v>
      </c>
      <c r="J208" s="66" t="str">
        <f>IF(G208="--","--", IF(VLOOKUP($B208,Commercial!$B$5:$R$975,2,FALSE)="Yes", G208/0.03, "NV"))</f>
        <v>--</v>
      </c>
      <c r="K208" s="64" t="str">
        <f t="shared" si="31"/>
        <v>--</v>
      </c>
      <c r="L208" s="70" t="e">
        <f>VLOOKUP($B208,Residential!$B$5:$R$975,13,FALSE)</f>
        <v>#N/A</v>
      </c>
      <c r="M208" s="67" t="str">
        <f t="shared" si="32"/>
        <v>--</v>
      </c>
      <c r="N208" s="53" t="str">
        <f t="shared" si="33"/>
        <v>--</v>
      </c>
      <c r="O208" s="68" t="e">
        <f>VLOOKUP($B208,Commercial!$B$5:$R$975,13,FALSE)</f>
        <v>#N/A</v>
      </c>
      <c r="P208" s="67" t="str">
        <f t="shared" si="34"/>
        <v>--</v>
      </c>
      <c r="Q208" s="54" t="str">
        <f t="shared" si="35"/>
        <v>--</v>
      </c>
      <c r="R208" s="71">
        <f t="shared" si="36"/>
        <v>0</v>
      </c>
    </row>
    <row r="209" spans="2:18" s="22" customFormat="1" ht="15" hidden="1">
      <c r="B209" s="31" t="s">
        <v>324</v>
      </c>
      <c r="C209" s="31" t="s">
        <v>324</v>
      </c>
      <c r="D209" s="32" t="s">
        <v>323</v>
      </c>
      <c r="E209" s="42" t="s">
        <v>182</v>
      </c>
      <c r="F209" s="69" t="str">
        <f t="shared" si="28"/>
        <v>--</v>
      </c>
      <c r="G209" s="43" t="str">
        <f t="shared" si="29"/>
        <v>--</v>
      </c>
      <c r="H209" s="66" t="str">
        <f>IF(E209="--","--", IF(VLOOKUP($B209,Residential!$B$5:$R$975,2,FALSE)="Yes", E209/0.03, "NV"))</f>
        <v>--</v>
      </c>
      <c r="I209" s="64" t="str">
        <f t="shared" si="30"/>
        <v>--</v>
      </c>
      <c r="J209" s="66" t="str">
        <f>IF(G209="--","--", IF(VLOOKUP($B209,Commercial!$B$5:$R$975,2,FALSE)="Yes", G209/0.03, "NV"))</f>
        <v>--</v>
      </c>
      <c r="K209" s="64" t="str">
        <f t="shared" si="31"/>
        <v>--</v>
      </c>
      <c r="L209" s="70">
        <f>VLOOKUP($B209,Residential!$B$5:$R$975,13,FALSE)</f>
        <v>11176.470588235294</v>
      </c>
      <c r="M209" s="67" t="str">
        <f t="shared" si="32"/>
        <v>--</v>
      </c>
      <c r="N209" s="53" t="str">
        <f t="shared" si="33"/>
        <v>--</v>
      </c>
      <c r="O209" s="68">
        <f>VLOOKUP($B209,Commercial!$B$5:$R$975,13,FALSE)</f>
        <v>11500</v>
      </c>
      <c r="P209" s="67" t="str">
        <f t="shared" si="34"/>
        <v>--</v>
      </c>
      <c r="Q209" s="54" t="str">
        <f t="shared" si="35"/>
        <v>--</v>
      </c>
      <c r="R209" s="71">
        <f t="shared" si="36"/>
        <v>0</v>
      </c>
    </row>
    <row r="210" spans="2:18" s="295" customFormat="1" ht="15">
      <c r="B210" s="31" t="s">
        <v>341</v>
      </c>
      <c r="C210" s="296" t="s">
        <v>341</v>
      </c>
      <c r="D210" s="297" t="s">
        <v>340</v>
      </c>
      <c r="E210" s="313">
        <v>2E-3</v>
      </c>
      <c r="F210" s="75">
        <f t="shared" si="28"/>
        <v>6.0000000000000001E-3</v>
      </c>
      <c r="G210" s="307">
        <f t="shared" si="29"/>
        <v>6.0000000000000001E-3</v>
      </c>
      <c r="H210" s="66" t="str">
        <f>IF(E210="--","--", IF(VLOOKUP($B210,Residential!$B$5:$R$975,2,FALSE)="Yes", E210/0.03, "NV"))</f>
        <v>NV</v>
      </c>
      <c r="I210" s="300" t="str">
        <f t="shared" si="30"/>
        <v>NV</v>
      </c>
      <c r="J210" s="66" t="str">
        <f>IF(G210="--","--", IF(VLOOKUP($B210,Commercial!$B$5:$R$975,2,FALSE)="Yes", G210/0.03, "NV"))</f>
        <v>NV</v>
      </c>
      <c r="K210" s="300" t="str">
        <f t="shared" si="31"/>
        <v>NV</v>
      </c>
      <c r="L210" s="70" t="str">
        <f>VLOOKUP($B210,Residential!$B$5:$R$975,13,FALSE)</f>
        <v>NV</v>
      </c>
      <c r="M210" s="67" t="str">
        <f t="shared" si="32"/>
        <v>NV</v>
      </c>
      <c r="N210" s="301" t="str">
        <f t="shared" si="33"/>
        <v>NV</v>
      </c>
      <c r="O210" s="68" t="str">
        <f>VLOOKUP($B210,Commercial!$B$5:$R$975,13,FALSE)</f>
        <v>NV</v>
      </c>
      <c r="P210" s="67" t="str">
        <f t="shared" si="34"/>
        <v>NV</v>
      </c>
      <c r="Q210" s="302" t="str">
        <f t="shared" si="35"/>
        <v>NV</v>
      </c>
      <c r="R210" s="303">
        <f t="shared" si="36"/>
        <v>1</v>
      </c>
    </row>
    <row r="211" spans="2:18" s="22" customFormat="1" ht="15" hidden="1">
      <c r="B211" s="31" t="s">
        <v>343</v>
      </c>
      <c r="C211" s="31" t="s">
        <v>343</v>
      </c>
      <c r="D211" s="32" t="s">
        <v>342</v>
      </c>
      <c r="E211" s="42" t="s">
        <v>182</v>
      </c>
      <c r="F211" s="69" t="str">
        <f t="shared" si="28"/>
        <v>--</v>
      </c>
      <c r="G211" s="43" t="str">
        <f t="shared" si="29"/>
        <v>--</v>
      </c>
      <c r="H211" s="66" t="str">
        <f>IF(E211="--","--", IF(VLOOKUP($B211,Residential!$B$5:$R$975,2,FALSE)="Yes", E211/0.03, "NV"))</f>
        <v>--</v>
      </c>
      <c r="I211" s="64" t="str">
        <f t="shared" si="30"/>
        <v>--</v>
      </c>
      <c r="J211" s="66" t="str">
        <f>IF(G211="--","--", IF(VLOOKUP($B211,Commercial!$B$5:$R$975,2,FALSE)="Yes", G211/0.03, "NV"))</f>
        <v>--</v>
      </c>
      <c r="K211" s="64" t="str">
        <f t="shared" si="31"/>
        <v>--</v>
      </c>
      <c r="L211" s="70" t="str">
        <f>VLOOKUP($B211,Residential!$B$5:$R$975,13,FALSE)</f>
        <v>NV</v>
      </c>
      <c r="M211" s="67" t="str">
        <f t="shared" si="32"/>
        <v>--</v>
      </c>
      <c r="N211" s="53" t="str">
        <f t="shared" si="33"/>
        <v>--</v>
      </c>
      <c r="O211" s="68" t="str">
        <f>VLOOKUP($B211,Commercial!$B$5:$R$975,13,FALSE)</f>
        <v>NV</v>
      </c>
      <c r="P211" s="67" t="str">
        <f t="shared" si="34"/>
        <v>--</v>
      </c>
      <c r="Q211" s="54" t="str">
        <f t="shared" si="35"/>
        <v>--</v>
      </c>
      <c r="R211" s="71">
        <f t="shared" si="36"/>
        <v>0</v>
      </c>
    </row>
    <row r="212" spans="2:18" s="22" customFormat="1" ht="15" hidden="1">
      <c r="B212" s="31" t="s">
        <v>2126</v>
      </c>
      <c r="C212" s="31" t="s">
        <v>2126</v>
      </c>
      <c r="D212" s="32" t="s">
        <v>2127</v>
      </c>
      <c r="E212" s="42" t="s">
        <v>182</v>
      </c>
      <c r="F212" s="69" t="str">
        <f t="shared" si="28"/>
        <v>--</v>
      </c>
      <c r="G212" s="43" t="str">
        <f t="shared" si="29"/>
        <v>--</v>
      </c>
      <c r="H212" s="66" t="str">
        <f>IF(E212="--","--", IF(VLOOKUP($B212,Residential!$B$5:$R$975,2,FALSE)="Yes", E212/0.03, "NV"))</f>
        <v>--</v>
      </c>
      <c r="I212" s="64" t="str">
        <f t="shared" si="30"/>
        <v>--</v>
      </c>
      <c r="J212" s="66" t="str">
        <f>IF(G212="--","--", IF(VLOOKUP($B212,Commercial!$B$5:$R$975,2,FALSE)="Yes", G212/0.03, "NV"))</f>
        <v>--</v>
      </c>
      <c r="K212" s="64" t="str">
        <f t="shared" si="31"/>
        <v>--</v>
      </c>
      <c r="L212" s="70" t="e">
        <f>VLOOKUP($B212,Residential!$B$5:$R$975,13,FALSE)</f>
        <v>#N/A</v>
      </c>
      <c r="M212" s="67" t="str">
        <f t="shared" si="32"/>
        <v>--</v>
      </c>
      <c r="N212" s="53" t="str">
        <f t="shared" si="33"/>
        <v>--</v>
      </c>
      <c r="O212" s="68" t="e">
        <f>VLOOKUP($B212,Commercial!$B$5:$R$975,13,FALSE)</f>
        <v>#N/A</v>
      </c>
      <c r="P212" s="67" t="str">
        <f t="shared" si="34"/>
        <v>--</v>
      </c>
      <c r="Q212" s="54" t="str">
        <f t="shared" si="35"/>
        <v>--</v>
      </c>
      <c r="R212" s="71">
        <f t="shared" si="36"/>
        <v>0</v>
      </c>
    </row>
    <row r="213" spans="2:18" s="22" customFormat="1" ht="15" hidden="1">
      <c r="B213" s="31" t="s">
        <v>2128</v>
      </c>
      <c r="C213" s="31" t="s">
        <v>2128</v>
      </c>
      <c r="D213" s="32" t="s">
        <v>2129</v>
      </c>
      <c r="E213" s="42" t="s">
        <v>182</v>
      </c>
      <c r="F213" s="69" t="str">
        <f t="shared" si="28"/>
        <v>--</v>
      </c>
      <c r="G213" s="43" t="str">
        <f t="shared" si="29"/>
        <v>--</v>
      </c>
      <c r="H213" s="66" t="str">
        <f>IF(E213="--","--", IF(VLOOKUP($B213,Residential!$B$5:$R$975,2,FALSE)="Yes", E213/0.03, "NV"))</f>
        <v>--</v>
      </c>
      <c r="I213" s="64" t="str">
        <f t="shared" si="30"/>
        <v>--</v>
      </c>
      <c r="J213" s="66" t="str">
        <f>IF(G213="--","--", IF(VLOOKUP($B213,Commercial!$B$5:$R$975,2,FALSE)="Yes", G213/0.03, "NV"))</f>
        <v>--</v>
      </c>
      <c r="K213" s="64" t="str">
        <f t="shared" si="31"/>
        <v>--</v>
      </c>
      <c r="L213" s="70" t="e">
        <f>VLOOKUP($B213,Residential!$B$5:$R$975,13,FALSE)</f>
        <v>#N/A</v>
      </c>
      <c r="M213" s="67" t="str">
        <f t="shared" si="32"/>
        <v>--</v>
      </c>
      <c r="N213" s="53" t="str">
        <f t="shared" si="33"/>
        <v>--</v>
      </c>
      <c r="O213" s="68" t="e">
        <f>VLOOKUP($B213,Commercial!$B$5:$R$975,13,FALSE)</f>
        <v>#N/A</v>
      </c>
      <c r="P213" s="67" t="str">
        <f t="shared" si="34"/>
        <v>--</v>
      </c>
      <c r="Q213" s="54" t="str">
        <f t="shared" si="35"/>
        <v>--</v>
      </c>
      <c r="R213" s="71">
        <f t="shared" si="36"/>
        <v>0</v>
      </c>
    </row>
    <row r="214" spans="2:18" s="22" customFormat="1" ht="15" hidden="1">
      <c r="B214" s="31" t="s">
        <v>339</v>
      </c>
      <c r="C214" s="31" t="s">
        <v>339</v>
      </c>
      <c r="D214" s="32" t="s">
        <v>2130</v>
      </c>
      <c r="E214" s="42" t="s">
        <v>182</v>
      </c>
      <c r="F214" s="69" t="str">
        <f t="shared" si="28"/>
        <v>--</v>
      </c>
      <c r="G214" s="43" t="str">
        <f t="shared" si="29"/>
        <v>--</v>
      </c>
      <c r="H214" s="66" t="str">
        <f>IF(E214="--","--", IF(VLOOKUP($B214,Residential!$B$5:$R$975,2,FALSE)="Yes", E214/0.03, "NV"))</f>
        <v>--</v>
      </c>
      <c r="I214" s="64" t="str">
        <f t="shared" si="30"/>
        <v>--</v>
      </c>
      <c r="J214" s="66" t="str">
        <f>IF(G214="--","--", IF(VLOOKUP($B214,Commercial!$B$5:$R$975,2,FALSE)="Yes", G214/0.03, "NV"))</f>
        <v>--</v>
      </c>
      <c r="K214" s="64" t="str">
        <f t="shared" si="31"/>
        <v>--</v>
      </c>
      <c r="L214" s="70" t="str">
        <f>VLOOKUP($B214,Residential!$B$5:$R$975,13,FALSE)</f>
        <v>NV</v>
      </c>
      <c r="M214" s="67" t="str">
        <f t="shared" si="32"/>
        <v>--</v>
      </c>
      <c r="N214" s="53" t="str">
        <f t="shared" si="33"/>
        <v>--</v>
      </c>
      <c r="O214" s="68" t="str">
        <f>VLOOKUP($B214,Commercial!$B$5:$R$975,13,FALSE)</f>
        <v>NV</v>
      </c>
      <c r="P214" s="67" t="str">
        <f t="shared" si="34"/>
        <v>--</v>
      </c>
      <c r="Q214" s="54" t="str">
        <f t="shared" si="35"/>
        <v>--</v>
      </c>
      <c r="R214" s="71">
        <f t="shared" si="36"/>
        <v>0</v>
      </c>
    </row>
    <row r="215" spans="2:18" s="22" customFormat="1" ht="15" hidden="1">
      <c r="B215" s="31" t="s">
        <v>345</v>
      </c>
      <c r="C215" s="31" t="s">
        <v>345</v>
      </c>
      <c r="D215" s="32" t="s">
        <v>344</v>
      </c>
      <c r="E215" s="42" t="s">
        <v>182</v>
      </c>
      <c r="F215" s="69" t="str">
        <f t="shared" si="28"/>
        <v>--</v>
      </c>
      <c r="G215" s="43" t="str">
        <f t="shared" si="29"/>
        <v>--</v>
      </c>
      <c r="H215" s="66" t="str">
        <f>IF(E215="--","--", IF(VLOOKUP($B215,Residential!$B$5:$R$975,2,FALSE)="Yes", E215/0.03, "NV"))</f>
        <v>--</v>
      </c>
      <c r="I215" s="64" t="str">
        <f t="shared" si="30"/>
        <v>--</v>
      </c>
      <c r="J215" s="66" t="str">
        <f>IF(G215="--","--", IF(VLOOKUP($B215,Commercial!$B$5:$R$975,2,FALSE)="Yes", G215/0.03, "NV"))</f>
        <v>--</v>
      </c>
      <c r="K215" s="64" t="str">
        <f t="shared" si="31"/>
        <v>--</v>
      </c>
      <c r="L215" s="70" t="str">
        <f>VLOOKUP($B215,Residential!$B$5:$R$975,13,FALSE)</f>
        <v>NV</v>
      </c>
      <c r="M215" s="67" t="str">
        <f t="shared" si="32"/>
        <v>--</v>
      </c>
      <c r="N215" s="53" t="str">
        <f t="shared" si="33"/>
        <v>--</v>
      </c>
      <c r="O215" s="68" t="str">
        <f>VLOOKUP($B215,Commercial!$B$5:$R$975,13,FALSE)</f>
        <v>NV</v>
      </c>
      <c r="P215" s="67" t="str">
        <f t="shared" si="34"/>
        <v>--</v>
      </c>
      <c r="Q215" s="54" t="str">
        <f t="shared" si="35"/>
        <v>--</v>
      </c>
      <c r="R215" s="71">
        <f t="shared" si="36"/>
        <v>0</v>
      </c>
    </row>
    <row r="216" spans="2:18" s="22" customFormat="1" ht="15" hidden="1">
      <c r="B216" s="31" t="s">
        <v>567</v>
      </c>
      <c r="C216" s="31" t="s">
        <v>567</v>
      </c>
      <c r="D216" s="32" t="s">
        <v>566</v>
      </c>
      <c r="E216" s="42" t="s">
        <v>182</v>
      </c>
      <c r="F216" s="69" t="str">
        <f t="shared" si="28"/>
        <v>--</v>
      </c>
      <c r="G216" s="43" t="str">
        <f t="shared" si="29"/>
        <v>--</v>
      </c>
      <c r="H216" s="66" t="str">
        <f>IF(E216="--","--", IF(VLOOKUP($B216,Residential!$B$5:$R$975,2,FALSE)="Yes", E216/0.03, "NV"))</f>
        <v>--</v>
      </c>
      <c r="I216" s="64" t="str">
        <f t="shared" si="30"/>
        <v>--</v>
      </c>
      <c r="J216" s="66" t="str">
        <f>IF(G216="--","--", IF(VLOOKUP($B216,Commercial!$B$5:$R$975,2,FALSE)="Yes", G216/0.03, "NV"))</f>
        <v>--</v>
      </c>
      <c r="K216" s="64" t="str">
        <f t="shared" si="31"/>
        <v>--</v>
      </c>
      <c r="L216" s="70" t="str">
        <f>VLOOKUP($B216,Residential!$B$5:$R$975,13,FALSE)</f>
        <v>NV</v>
      </c>
      <c r="M216" s="67" t="str">
        <f t="shared" si="32"/>
        <v>--</v>
      </c>
      <c r="N216" s="53" t="str">
        <f t="shared" si="33"/>
        <v>--</v>
      </c>
      <c r="O216" s="68" t="str">
        <f>VLOOKUP($B216,Commercial!$B$5:$R$975,13,FALSE)</f>
        <v>NV</v>
      </c>
      <c r="P216" s="67" t="str">
        <f t="shared" si="34"/>
        <v>--</v>
      </c>
      <c r="Q216" s="54" t="str">
        <f t="shared" si="35"/>
        <v>--</v>
      </c>
      <c r="R216" s="71">
        <f t="shared" si="36"/>
        <v>0</v>
      </c>
    </row>
    <row r="217" spans="2:18" s="22" customFormat="1" ht="15" hidden="1">
      <c r="B217" s="31" t="s">
        <v>2131</v>
      </c>
      <c r="C217" s="31" t="s">
        <v>2131</v>
      </c>
      <c r="D217" s="32" t="s">
        <v>2132</v>
      </c>
      <c r="E217" s="42" t="s">
        <v>182</v>
      </c>
      <c r="F217" s="69" t="str">
        <f t="shared" si="28"/>
        <v>--</v>
      </c>
      <c r="G217" s="43" t="str">
        <f t="shared" si="29"/>
        <v>--</v>
      </c>
      <c r="H217" s="66" t="str">
        <f>IF(E217="--","--", IF(VLOOKUP($B217,Residential!$B$5:$R$975,2,FALSE)="Yes", E217/0.03, "NV"))</f>
        <v>--</v>
      </c>
      <c r="I217" s="64" t="str">
        <f t="shared" si="30"/>
        <v>--</v>
      </c>
      <c r="J217" s="66" t="str">
        <f>IF(G217="--","--", IF(VLOOKUP($B217,Commercial!$B$5:$R$975,2,FALSE)="Yes", G217/0.03, "NV"))</f>
        <v>--</v>
      </c>
      <c r="K217" s="64" t="str">
        <f t="shared" si="31"/>
        <v>--</v>
      </c>
      <c r="L217" s="70" t="e">
        <f>VLOOKUP($B217,Residential!$B$5:$R$975,13,FALSE)</f>
        <v>#N/A</v>
      </c>
      <c r="M217" s="67" t="str">
        <f t="shared" si="32"/>
        <v>--</v>
      </c>
      <c r="N217" s="53" t="str">
        <f t="shared" si="33"/>
        <v>--</v>
      </c>
      <c r="O217" s="68" t="e">
        <f>VLOOKUP($B217,Commercial!$B$5:$R$975,13,FALSE)</f>
        <v>#N/A</v>
      </c>
      <c r="P217" s="67" t="str">
        <f t="shared" si="34"/>
        <v>--</v>
      </c>
      <c r="Q217" s="54" t="str">
        <f t="shared" si="35"/>
        <v>--</v>
      </c>
      <c r="R217" s="71">
        <f t="shared" si="36"/>
        <v>0</v>
      </c>
    </row>
    <row r="218" spans="2:18" s="22" customFormat="1" ht="15" hidden="1">
      <c r="B218" s="31" t="s">
        <v>633</v>
      </c>
      <c r="C218" s="31" t="s">
        <v>633</v>
      </c>
      <c r="D218" s="32" t="s">
        <v>632</v>
      </c>
      <c r="E218" s="42" t="s">
        <v>182</v>
      </c>
      <c r="F218" s="69" t="str">
        <f t="shared" si="28"/>
        <v>--</v>
      </c>
      <c r="G218" s="43" t="str">
        <f t="shared" si="29"/>
        <v>--</v>
      </c>
      <c r="H218" s="66" t="str">
        <f>IF(E218="--","--", IF(VLOOKUP($B218,Residential!$B$5:$R$975,2,FALSE)="Yes", E218/0.03, "NV"))</f>
        <v>--</v>
      </c>
      <c r="I218" s="64" t="str">
        <f t="shared" si="30"/>
        <v>--</v>
      </c>
      <c r="J218" s="66" t="str">
        <f>IF(G218="--","--", IF(VLOOKUP($B218,Commercial!$B$5:$R$975,2,FALSE)="Yes", G218/0.03, "NV"))</f>
        <v>--</v>
      </c>
      <c r="K218" s="64" t="str">
        <f t="shared" si="31"/>
        <v>--</v>
      </c>
      <c r="L218" s="70" t="str">
        <f>VLOOKUP($B218,Residential!$B$5:$R$975,13,FALSE)</f>
        <v>NV</v>
      </c>
      <c r="M218" s="67" t="str">
        <f t="shared" si="32"/>
        <v>--</v>
      </c>
      <c r="N218" s="53" t="str">
        <f t="shared" si="33"/>
        <v>--</v>
      </c>
      <c r="O218" s="68" t="str">
        <f>VLOOKUP($B218,Commercial!$B$5:$R$975,13,FALSE)</f>
        <v>NV</v>
      </c>
      <c r="P218" s="67" t="str">
        <f t="shared" si="34"/>
        <v>--</v>
      </c>
      <c r="Q218" s="54" t="str">
        <f t="shared" si="35"/>
        <v>--</v>
      </c>
      <c r="R218" s="71">
        <f t="shared" si="36"/>
        <v>0</v>
      </c>
    </row>
    <row r="219" spans="2:18" s="22" customFormat="1" ht="15" hidden="1">
      <c r="B219" s="31" t="s">
        <v>635</v>
      </c>
      <c r="C219" s="31" t="s">
        <v>635</v>
      </c>
      <c r="D219" s="32" t="s">
        <v>2133</v>
      </c>
      <c r="E219" s="42" t="s">
        <v>182</v>
      </c>
      <c r="F219" s="69" t="str">
        <f t="shared" si="28"/>
        <v>--</v>
      </c>
      <c r="G219" s="43" t="str">
        <f t="shared" si="29"/>
        <v>--</v>
      </c>
      <c r="H219" s="66" t="str">
        <f>IF(E219="--","--", IF(VLOOKUP($B219,Residential!$B$5:$R$975,2,FALSE)="Yes", E219/0.03, "NV"))</f>
        <v>--</v>
      </c>
      <c r="I219" s="64" t="str">
        <f t="shared" si="30"/>
        <v>--</v>
      </c>
      <c r="J219" s="66" t="str">
        <f>IF(G219="--","--", IF(VLOOKUP($B219,Commercial!$B$5:$R$975,2,FALSE)="Yes", G219/0.03, "NV"))</f>
        <v>--</v>
      </c>
      <c r="K219" s="64" t="str">
        <f t="shared" si="31"/>
        <v>--</v>
      </c>
      <c r="L219" s="70" t="str">
        <f>VLOOKUP($B219,Residential!$B$5:$R$975,13,FALSE)</f>
        <v>NV</v>
      </c>
      <c r="M219" s="67" t="str">
        <f t="shared" si="32"/>
        <v>--</v>
      </c>
      <c r="N219" s="53" t="str">
        <f t="shared" si="33"/>
        <v>--</v>
      </c>
      <c r="O219" s="68" t="str">
        <f>VLOOKUP($B219,Commercial!$B$5:$R$975,13,FALSE)</f>
        <v>NV</v>
      </c>
      <c r="P219" s="67" t="str">
        <f t="shared" si="34"/>
        <v>--</v>
      </c>
      <c r="Q219" s="54" t="str">
        <f t="shared" si="35"/>
        <v>--</v>
      </c>
      <c r="R219" s="71">
        <f t="shared" si="36"/>
        <v>0</v>
      </c>
    </row>
    <row r="220" spans="2:18" s="22" customFormat="1" ht="15" hidden="1">
      <c r="B220" s="31" t="s">
        <v>2134</v>
      </c>
      <c r="C220" s="31" t="s">
        <v>2134</v>
      </c>
      <c r="D220" s="32" t="s">
        <v>2135</v>
      </c>
      <c r="E220" s="42" t="s">
        <v>182</v>
      </c>
      <c r="F220" s="69" t="str">
        <f t="shared" si="28"/>
        <v>--</v>
      </c>
      <c r="G220" s="43" t="str">
        <f t="shared" si="29"/>
        <v>--</v>
      </c>
      <c r="H220" s="66" t="str">
        <f>IF(E220="--","--", IF(VLOOKUP($B220,Residential!$B$5:$R$975,2,FALSE)="Yes", E220/0.03, "NV"))</f>
        <v>--</v>
      </c>
      <c r="I220" s="64" t="str">
        <f t="shared" si="30"/>
        <v>--</v>
      </c>
      <c r="J220" s="66" t="str">
        <f>IF(G220="--","--", IF(VLOOKUP($B220,Commercial!$B$5:$R$975,2,FALSE)="Yes", G220/0.03, "NV"))</f>
        <v>--</v>
      </c>
      <c r="K220" s="64" t="str">
        <f t="shared" si="31"/>
        <v>--</v>
      </c>
      <c r="L220" s="70" t="e">
        <f>VLOOKUP($B220,Residential!$B$5:$R$975,13,FALSE)</f>
        <v>#N/A</v>
      </c>
      <c r="M220" s="67" t="str">
        <f t="shared" si="32"/>
        <v>--</v>
      </c>
      <c r="N220" s="53" t="str">
        <f t="shared" si="33"/>
        <v>--</v>
      </c>
      <c r="O220" s="68" t="e">
        <f>VLOOKUP($B220,Commercial!$B$5:$R$975,13,FALSE)</f>
        <v>#N/A</v>
      </c>
      <c r="P220" s="67" t="str">
        <f t="shared" si="34"/>
        <v>--</v>
      </c>
      <c r="Q220" s="54" t="str">
        <f t="shared" si="35"/>
        <v>--</v>
      </c>
      <c r="R220" s="71">
        <f t="shared" si="36"/>
        <v>0</v>
      </c>
    </row>
    <row r="221" spans="2:18" s="22" customFormat="1" ht="15" hidden="1">
      <c r="B221" s="31" t="s">
        <v>2136</v>
      </c>
      <c r="C221" s="31" t="s">
        <v>2136</v>
      </c>
      <c r="D221" s="32" t="s">
        <v>2137</v>
      </c>
      <c r="E221" s="42" t="s">
        <v>182</v>
      </c>
      <c r="F221" s="69" t="str">
        <f t="shared" si="28"/>
        <v>--</v>
      </c>
      <c r="G221" s="43" t="str">
        <f t="shared" si="29"/>
        <v>--</v>
      </c>
      <c r="H221" s="66" t="str">
        <f>IF(E221="--","--", IF(VLOOKUP($B221,Residential!$B$5:$R$975,2,FALSE)="Yes", E221/0.03, "NV"))</f>
        <v>--</v>
      </c>
      <c r="I221" s="64" t="str">
        <f t="shared" si="30"/>
        <v>--</v>
      </c>
      <c r="J221" s="66" t="str">
        <f>IF(G221="--","--", IF(VLOOKUP($B221,Commercial!$B$5:$R$975,2,FALSE)="Yes", G221/0.03, "NV"))</f>
        <v>--</v>
      </c>
      <c r="K221" s="64" t="str">
        <f t="shared" si="31"/>
        <v>--</v>
      </c>
      <c r="L221" s="70" t="e">
        <f>VLOOKUP($B221,Residential!$B$5:$R$975,13,FALSE)</f>
        <v>#N/A</v>
      </c>
      <c r="M221" s="67" t="str">
        <f t="shared" si="32"/>
        <v>--</v>
      </c>
      <c r="N221" s="53" t="str">
        <f t="shared" si="33"/>
        <v>--</v>
      </c>
      <c r="O221" s="68" t="e">
        <f>VLOOKUP($B221,Commercial!$B$5:$R$975,13,FALSE)</f>
        <v>#N/A</v>
      </c>
      <c r="P221" s="67" t="str">
        <f t="shared" si="34"/>
        <v>--</v>
      </c>
      <c r="Q221" s="54" t="str">
        <f t="shared" si="35"/>
        <v>--</v>
      </c>
      <c r="R221" s="71">
        <f t="shared" si="36"/>
        <v>0</v>
      </c>
    </row>
    <row r="222" spans="2:18" s="22" customFormat="1" ht="15" hidden="1">
      <c r="B222" s="31" t="s">
        <v>2138</v>
      </c>
      <c r="C222" s="31" t="s">
        <v>2138</v>
      </c>
      <c r="D222" s="32" t="s">
        <v>2139</v>
      </c>
      <c r="E222" s="42" t="s">
        <v>182</v>
      </c>
      <c r="F222" s="69" t="str">
        <f t="shared" si="28"/>
        <v>--</v>
      </c>
      <c r="G222" s="43" t="str">
        <f t="shared" si="29"/>
        <v>--</v>
      </c>
      <c r="H222" s="66" t="str">
        <f>IF(E222="--","--", IF(VLOOKUP($B222,Residential!$B$5:$R$975,2,FALSE)="Yes", E222/0.03, "NV"))</f>
        <v>--</v>
      </c>
      <c r="I222" s="64" t="str">
        <f t="shared" si="30"/>
        <v>--</v>
      </c>
      <c r="J222" s="66" t="str">
        <f>IF(G222="--","--", IF(VLOOKUP($B222,Commercial!$B$5:$R$975,2,FALSE)="Yes", G222/0.03, "NV"))</f>
        <v>--</v>
      </c>
      <c r="K222" s="64" t="str">
        <f t="shared" si="31"/>
        <v>--</v>
      </c>
      <c r="L222" s="70" t="e">
        <f>VLOOKUP($B222,Residential!$B$5:$R$975,13,FALSE)</f>
        <v>#N/A</v>
      </c>
      <c r="M222" s="67" t="str">
        <f t="shared" si="32"/>
        <v>--</v>
      </c>
      <c r="N222" s="53" t="str">
        <f t="shared" si="33"/>
        <v>--</v>
      </c>
      <c r="O222" s="68" t="e">
        <f>VLOOKUP($B222,Commercial!$B$5:$R$975,13,FALSE)</f>
        <v>#N/A</v>
      </c>
      <c r="P222" s="67" t="str">
        <f t="shared" si="34"/>
        <v>--</v>
      </c>
      <c r="Q222" s="54" t="str">
        <f t="shared" si="35"/>
        <v>--</v>
      </c>
      <c r="R222" s="71">
        <f t="shared" si="36"/>
        <v>0</v>
      </c>
    </row>
    <row r="223" spans="2:18" s="22" customFormat="1" ht="15" hidden="1">
      <c r="B223" s="31" t="s">
        <v>906</v>
      </c>
      <c r="C223" s="31" t="s">
        <v>906</v>
      </c>
      <c r="D223" s="32" t="s">
        <v>905</v>
      </c>
      <c r="E223" s="42" t="s">
        <v>182</v>
      </c>
      <c r="F223" s="69" t="str">
        <f t="shared" si="28"/>
        <v>--</v>
      </c>
      <c r="G223" s="43" t="str">
        <f t="shared" si="29"/>
        <v>--</v>
      </c>
      <c r="H223" s="66" t="str">
        <f>IF(E223="--","--", IF(VLOOKUP($B223,Residential!$B$5:$R$975,2,FALSE)="Yes", E223/0.03, "NV"))</f>
        <v>--</v>
      </c>
      <c r="I223" s="64" t="str">
        <f t="shared" si="30"/>
        <v>--</v>
      </c>
      <c r="J223" s="66" t="str">
        <f>IF(G223="--","--", IF(VLOOKUP($B223,Commercial!$B$5:$R$975,2,FALSE)="Yes", G223/0.03, "NV"))</f>
        <v>--</v>
      </c>
      <c r="K223" s="64" t="str">
        <f t="shared" si="31"/>
        <v>--</v>
      </c>
      <c r="L223" s="70" t="str">
        <f>VLOOKUP($B223,Residential!$B$5:$R$975,13,FALSE)</f>
        <v>NITI, NV</v>
      </c>
      <c r="M223" s="67" t="str">
        <f t="shared" si="32"/>
        <v>--</v>
      </c>
      <c r="N223" s="53" t="str">
        <f t="shared" si="33"/>
        <v>--</v>
      </c>
      <c r="O223" s="68" t="str">
        <f>VLOOKUP($B223,Commercial!$B$5:$R$975,13,FALSE)</f>
        <v>NITI, NV</v>
      </c>
      <c r="P223" s="67" t="str">
        <f t="shared" si="34"/>
        <v>--</v>
      </c>
      <c r="Q223" s="54" t="str">
        <f t="shared" si="35"/>
        <v>--</v>
      </c>
      <c r="R223" s="71">
        <f t="shared" si="36"/>
        <v>0</v>
      </c>
    </row>
    <row r="224" spans="2:18" s="22" customFormat="1" ht="15" hidden="1">
      <c r="B224" s="31" t="s">
        <v>1075</v>
      </c>
      <c r="C224" s="31" t="s">
        <v>1075</v>
      </c>
      <c r="D224" s="32" t="s">
        <v>1074</v>
      </c>
      <c r="E224" s="42" t="s">
        <v>182</v>
      </c>
      <c r="F224" s="69" t="str">
        <f t="shared" si="28"/>
        <v>--</v>
      </c>
      <c r="G224" s="43" t="str">
        <f t="shared" si="29"/>
        <v>--</v>
      </c>
      <c r="H224" s="66" t="str">
        <f>IF(E224="--","--", IF(VLOOKUP($B224,Residential!$B$5:$R$975,2,FALSE)="Yes", E224/0.03, "NV"))</f>
        <v>--</v>
      </c>
      <c r="I224" s="64" t="str">
        <f t="shared" si="30"/>
        <v>--</v>
      </c>
      <c r="J224" s="66" t="str">
        <f>IF(G224="--","--", IF(VLOOKUP($B224,Commercial!$B$5:$R$975,2,FALSE)="Yes", G224/0.03, "NV"))</f>
        <v>--</v>
      </c>
      <c r="K224" s="64" t="str">
        <f t="shared" si="31"/>
        <v>--</v>
      </c>
      <c r="L224" s="70" t="str">
        <f>VLOOKUP($B224,Residential!$B$5:$R$975,13,FALSE)</f>
        <v>NV</v>
      </c>
      <c r="M224" s="67" t="str">
        <f t="shared" si="32"/>
        <v>--</v>
      </c>
      <c r="N224" s="53" t="str">
        <f t="shared" si="33"/>
        <v>--</v>
      </c>
      <c r="O224" s="68" t="str">
        <f>VLOOKUP($B224,Commercial!$B$5:$R$975,13,FALSE)</f>
        <v>NV</v>
      </c>
      <c r="P224" s="67" t="str">
        <f t="shared" si="34"/>
        <v>--</v>
      </c>
      <c r="Q224" s="54" t="str">
        <f t="shared" si="35"/>
        <v>--</v>
      </c>
      <c r="R224" s="71">
        <f t="shared" si="36"/>
        <v>0</v>
      </c>
    </row>
    <row r="225" spans="2:18" s="22" customFormat="1" ht="15" hidden="1">
      <c r="B225" s="31" t="s">
        <v>2140</v>
      </c>
      <c r="C225" s="31" t="s">
        <v>2140</v>
      </c>
      <c r="D225" s="32" t="s">
        <v>2141</v>
      </c>
      <c r="E225" s="42" t="s">
        <v>182</v>
      </c>
      <c r="F225" s="69" t="str">
        <f t="shared" si="28"/>
        <v>--</v>
      </c>
      <c r="G225" s="43" t="str">
        <f t="shared" si="29"/>
        <v>--</v>
      </c>
      <c r="H225" s="66" t="str">
        <f>IF(E225="--","--", IF(VLOOKUP($B225,Residential!$B$5:$R$975,2,FALSE)="Yes", E225/0.03, "NV"))</f>
        <v>--</v>
      </c>
      <c r="I225" s="64" t="str">
        <f t="shared" si="30"/>
        <v>--</v>
      </c>
      <c r="J225" s="66" t="str">
        <f>IF(G225="--","--", IF(VLOOKUP($B225,Commercial!$B$5:$R$975,2,FALSE)="Yes", G225/0.03, "NV"))</f>
        <v>--</v>
      </c>
      <c r="K225" s="64" t="str">
        <f t="shared" si="31"/>
        <v>--</v>
      </c>
      <c r="L225" s="70" t="e">
        <f>VLOOKUP($B225,Residential!$B$5:$R$975,13,FALSE)</f>
        <v>#N/A</v>
      </c>
      <c r="M225" s="67" t="str">
        <f t="shared" si="32"/>
        <v>--</v>
      </c>
      <c r="N225" s="53" t="str">
        <f t="shared" si="33"/>
        <v>--</v>
      </c>
      <c r="O225" s="68" t="e">
        <f>VLOOKUP($B225,Commercial!$B$5:$R$975,13,FALSE)</f>
        <v>#N/A</v>
      </c>
      <c r="P225" s="67" t="str">
        <f t="shared" si="34"/>
        <v>--</v>
      </c>
      <c r="Q225" s="54" t="str">
        <f t="shared" si="35"/>
        <v>--</v>
      </c>
      <c r="R225" s="71">
        <f t="shared" si="36"/>
        <v>0</v>
      </c>
    </row>
    <row r="226" spans="2:18" s="22" customFormat="1" ht="15" hidden="1">
      <c r="B226" s="31" t="s">
        <v>2142</v>
      </c>
      <c r="C226" s="31" t="s">
        <v>2142</v>
      </c>
      <c r="D226" s="32" t="s">
        <v>2143</v>
      </c>
      <c r="E226" s="42" t="s">
        <v>182</v>
      </c>
      <c r="F226" s="69" t="str">
        <f t="shared" si="28"/>
        <v>--</v>
      </c>
      <c r="G226" s="43" t="str">
        <f t="shared" si="29"/>
        <v>--</v>
      </c>
      <c r="H226" s="66" t="str">
        <f>IF(E226="--","--", IF(VLOOKUP($B226,Residential!$B$5:$R$975,2,FALSE)="Yes", E226/0.03, "NV"))</f>
        <v>--</v>
      </c>
      <c r="I226" s="64" t="str">
        <f t="shared" si="30"/>
        <v>--</v>
      </c>
      <c r="J226" s="66" t="str">
        <f>IF(G226="--","--", IF(VLOOKUP($B226,Commercial!$B$5:$R$975,2,FALSE)="Yes", G226/0.03, "NV"))</f>
        <v>--</v>
      </c>
      <c r="K226" s="64" t="str">
        <f t="shared" si="31"/>
        <v>--</v>
      </c>
      <c r="L226" s="70" t="e">
        <f>VLOOKUP($B226,Residential!$B$5:$R$975,13,FALSE)</f>
        <v>#N/A</v>
      </c>
      <c r="M226" s="67" t="str">
        <f t="shared" si="32"/>
        <v>--</v>
      </c>
      <c r="N226" s="53" t="str">
        <f t="shared" si="33"/>
        <v>--</v>
      </c>
      <c r="O226" s="68" t="e">
        <f>VLOOKUP($B226,Commercial!$B$5:$R$975,13,FALSE)</f>
        <v>#N/A</v>
      </c>
      <c r="P226" s="67" t="str">
        <f t="shared" si="34"/>
        <v>--</v>
      </c>
      <c r="Q226" s="54" t="str">
        <f t="shared" si="35"/>
        <v>--</v>
      </c>
      <c r="R226" s="71">
        <f t="shared" si="36"/>
        <v>0</v>
      </c>
    </row>
    <row r="227" spans="2:18" s="22" customFormat="1" ht="15" hidden="1">
      <c r="B227" s="31" t="s">
        <v>2144</v>
      </c>
      <c r="C227" s="31" t="s">
        <v>2144</v>
      </c>
      <c r="D227" s="32" t="s">
        <v>2145</v>
      </c>
      <c r="E227" s="42" t="s">
        <v>182</v>
      </c>
      <c r="F227" s="69" t="str">
        <f t="shared" si="28"/>
        <v>--</v>
      </c>
      <c r="G227" s="43" t="str">
        <f t="shared" si="29"/>
        <v>--</v>
      </c>
      <c r="H227" s="66" t="str">
        <f>IF(E227="--","--", IF(VLOOKUP($B227,Residential!$B$5:$R$975,2,FALSE)="Yes", E227/0.03, "NV"))</f>
        <v>--</v>
      </c>
      <c r="I227" s="64" t="str">
        <f t="shared" si="30"/>
        <v>--</v>
      </c>
      <c r="J227" s="66" t="str">
        <f>IF(G227="--","--", IF(VLOOKUP($B227,Commercial!$B$5:$R$975,2,FALSE)="Yes", G227/0.03, "NV"))</f>
        <v>--</v>
      </c>
      <c r="K227" s="64" t="str">
        <f t="shared" si="31"/>
        <v>--</v>
      </c>
      <c r="L227" s="70" t="e">
        <f>VLOOKUP($B227,Residential!$B$5:$R$975,13,FALSE)</f>
        <v>#N/A</v>
      </c>
      <c r="M227" s="67" t="str">
        <f t="shared" si="32"/>
        <v>--</v>
      </c>
      <c r="N227" s="53" t="str">
        <f t="shared" si="33"/>
        <v>--</v>
      </c>
      <c r="O227" s="68" t="e">
        <f>VLOOKUP($B227,Commercial!$B$5:$R$975,13,FALSE)</f>
        <v>#N/A</v>
      </c>
      <c r="P227" s="67" t="str">
        <f t="shared" si="34"/>
        <v>--</v>
      </c>
      <c r="Q227" s="54" t="str">
        <f t="shared" si="35"/>
        <v>--</v>
      </c>
      <c r="R227" s="71">
        <f t="shared" si="36"/>
        <v>0</v>
      </c>
    </row>
    <row r="228" spans="2:18" s="22" customFormat="1" ht="15" hidden="1">
      <c r="B228" s="31" t="s">
        <v>2146</v>
      </c>
      <c r="C228" s="31" t="s">
        <v>2146</v>
      </c>
      <c r="D228" s="32" t="s">
        <v>2147</v>
      </c>
      <c r="E228" s="42" t="s">
        <v>182</v>
      </c>
      <c r="F228" s="69" t="str">
        <f t="shared" si="28"/>
        <v>--</v>
      </c>
      <c r="G228" s="43" t="str">
        <f t="shared" si="29"/>
        <v>--</v>
      </c>
      <c r="H228" s="66" t="str">
        <f>IF(E228="--","--", IF(VLOOKUP($B228,Residential!$B$5:$R$975,2,FALSE)="Yes", E228/0.03, "NV"))</f>
        <v>--</v>
      </c>
      <c r="I228" s="64" t="str">
        <f t="shared" si="30"/>
        <v>--</v>
      </c>
      <c r="J228" s="66" t="str">
        <f>IF(G228="--","--", IF(VLOOKUP($B228,Commercial!$B$5:$R$975,2,FALSE)="Yes", G228/0.03, "NV"))</f>
        <v>--</v>
      </c>
      <c r="K228" s="64" t="str">
        <f t="shared" si="31"/>
        <v>--</v>
      </c>
      <c r="L228" s="70" t="e">
        <f>VLOOKUP($B228,Residential!$B$5:$R$975,13,FALSE)</f>
        <v>#N/A</v>
      </c>
      <c r="M228" s="67" t="str">
        <f t="shared" si="32"/>
        <v>--</v>
      </c>
      <c r="N228" s="53" t="str">
        <f t="shared" si="33"/>
        <v>--</v>
      </c>
      <c r="O228" s="68" t="e">
        <f>VLOOKUP($B228,Commercial!$B$5:$R$975,13,FALSE)</f>
        <v>#N/A</v>
      </c>
      <c r="P228" s="67" t="str">
        <f t="shared" si="34"/>
        <v>--</v>
      </c>
      <c r="Q228" s="54" t="str">
        <f t="shared" si="35"/>
        <v>--</v>
      </c>
      <c r="R228" s="71">
        <f t="shared" si="36"/>
        <v>0</v>
      </c>
    </row>
    <row r="229" spans="2:18" s="22" customFormat="1" ht="15" hidden="1">
      <c r="B229" s="31" t="s">
        <v>1565</v>
      </c>
      <c r="C229" s="31" t="s">
        <v>1565</v>
      </c>
      <c r="D229" s="32" t="s">
        <v>1564</v>
      </c>
      <c r="E229" s="42" t="s">
        <v>182</v>
      </c>
      <c r="F229" s="69" t="str">
        <f t="shared" si="28"/>
        <v>--</v>
      </c>
      <c r="G229" s="43" t="str">
        <f t="shared" si="29"/>
        <v>--</v>
      </c>
      <c r="H229" s="66" t="str">
        <f>IF(E229="--","--", IF(VLOOKUP($B229,Residential!$B$5:$R$975,2,FALSE)="Yes", E229/0.03, "NV"))</f>
        <v>--</v>
      </c>
      <c r="I229" s="64" t="str">
        <f t="shared" si="30"/>
        <v>--</v>
      </c>
      <c r="J229" s="66" t="str">
        <f>IF(G229="--","--", IF(VLOOKUP($B229,Commercial!$B$5:$R$975,2,FALSE)="Yes", G229/0.03, "NV"))</f>
        <v>--</v>
      </c>
      <c r="K229" s="64" t="str">
        <f t="shared" si="31"/>
        <v>--</v>
      </c>
      <c r="L229" s="70">
        <f>VLOOKUP($B229,Residential!$B$5:$R$975,13,FALSE)</f>
        <v>542.16867469879514</v>
      </c>
      <c r="M229" s="67" t="str">
        <f t="shared" si="32"/>
        <v>--</v>
      </c>
      <c r="N229" s="53" t="str">
        <f t="shared" si="33"/>
        <v>--</v>
      </c>
      <c r="O229" s="68">
        <f>VLOOKUP($B229,Commercial!$B$5:$R$975,13,FALSE)</f>
        <v>542.85714285714289</v>
      </c>
      <c r="P229" s="67" t="str">
        <f t="shared" si="34"/>
        <v>--</v>
      </c>
      <c r="Q229" s="54" t="str">
        <f t="shared" si="35"/>
        <v>--</v>
      </c>
      <c r="R229" s="71">
        <f t="shared" si="36"/>
        <v>0</v>
      </c>
    </row>
    <row r="230" spans="2:18" s="22" customFormat="1" ht="15" hidden="1">
      <c r="B230" s="31" t="s">
        <v>1569</v>
      </c>
      <c r="C230" s="31" t="s">
        <v>1569</v>
      </c>
      <c r="D230" s="32" t="s">
        <v>1568</v>
      </c>
      <c r="E230" s="42" t="s">
        <v>182</v>
      </c>
      <c r="F230" s="69" t="str">
        <f t="shared" si="28"/>
        <v>--</v>
      </c>
      <c r="G230" s="43" t="str">
        <f t="shared" si="29"/>
        <v>--</v>
      </c>
      <c r="H230" s="66" t="str">
        <f>IF(E230="--","--", IF(VLOOKUP($B230,Residential!$B$5:$R$975,2,FALSE)="Yes", E230/0.03, "NV"))</f>
        <v>--</v>
      </c>
      <c r="I230" s="64" t="str">
        <f t="shared" si="30"/>
        <v>--</v>
      </c>
      <c r="J230" s="66" t="str">
        <f>IF(G230="--","--", IF(VLOOKUP($B230,Commercial!$B$5:$R$975,2,FALSE)="Yes", G230/0.03, "NV"))</f>
        <v>--</v>
      </c>
      <c r="K230" s="64" t="str">
        <f t="shared" si="31"/>
        <v>--</v>
      </c>
      <c r="L230" s="70">
        <f>VLOOKUP($B230,Residential!$B$5:$R$975,13,FALSE)</f>
        <v>0.15806451612903225</v>
      </c>
      <c r="M230" s="67" t="str">
        <f t="shared" si="32"/>
        <v>--</v>
      </c>
      <c r="N230" s="53" t="str">
        <f t="shared" si="33"/>
        <v>--</v>
      </c>
      <c r="O230" s="68">
        <f>VLOOKUP($B230,Commercial!$B$5:$R$975,13,FALSE)</f>
        <v>0.16153846153846155</v>
      </c>
      <c r="P230" s="67" t="str">
        <f t="shared" si="34"/>
        <v>--</v>
      </c>
      <c r="Q230" s="54" t="str">
        <f t="shared" si="35"/>
        <v>--</v>
      </c>
      <c r="R230" s="71">
        <f t="shared" si="36"/>
        <v>0</v>
      </c>
    </row>
    <row r="231" spans="2:18" s="295" customFormat="1" ht="15">
      <c r="B231" s="31" t="s">
        <v>1573</v>
      </c>
      <c r="C231" s="296" t="s">
        <v>1573</v>
      </c>
      <c r="D231" s="297" t="s">
        <v>2148</v>
      </c>
      <c r="E231" s="298">
        <v>20</v>
      </c>
      <c r="F231" s="69">
        <f t="shared" si="28"/>
        <v>60</v>
      </c>
      <c r="G231" s="299">
        <f t="shared" si="29"/>
        <v>60</v>
      </c>
      <c r="H231" s="66" t="str">
        <f>IF(E231="--","--", IF(VLOOKUP($B231,Residential!$B$5:$R$975,2,FALSE)="Yes", E231/0.03, "NV"))</f>
        <v>NV</v>
      </c>
      <c r="I231" s="300" t="str">
        <f t="shared" si="30"/>
        <v>NV</v>
      </c>
      <c r="J231" s="66" t="str">
        <f>IF(G231="--","--", IF(VLOOKUP($B231,Commercial!$B$5:$R$975,2,FALSE)="Yes", G231/0.03, "NV"))</f>
        <v>NV</v>
      </c>
      <c r="K231" s="300" t="str">
        <f t="shared" si="31"/>
        <v>NV</v>
      </c>
      <c r="L231" s="70" t="str">
        <f>VLOOKUP($B231,Residential!$B$5:$R$975,13,FALSE)</f>
        <v>NV</v>
      </c>
      <c r="M231" s="67" t="str">
        <f t="shared" si="32"/>
        <v>NV</v>
      </c>
      <c r="N231" s="301" t="str">
        <f t="shared" si="33"/>
        <v>NV</v>
      </c>
      <c r="O231" s="68" t="str">
        <f>VLOOKUP($B231,Commercial!$B$5:$R$975,13,FALSE)</f>
        <v>NV</v>
      </c>
      <c r="P231" s="67" t="str">
        <f t="shared" si="34"/>
        <v>NV</v>
      </c>
      <c r="Q231" s="302" t="str">
        <f t="shared" si="35"/>
        <v>NV</v>
      </c>
      <c r="R231" s="303">
        <f t="shared" si="36"/>
        <v>1</v>
      </c>
    </row>
    <row r="232" spans="2:18" s="22" customFormat="1" ht="15" hidden="1">
      <c r="B232" s="31" t="s">
        <v>1575</v>
      </c>
      <c r="C232" s="31" t="s">
        <v>1575</v>
      </c>
      <c r="D232" s="32" t="s">
        <v>2149</v>
      </c>
      <c r="E232" s="42" t="s">
        <v>182</v>
      </c>
      <c r="F232" s="69" t="str">
        <f t="shared" si="28"/>
        <v>--</v>
      </c>
      <c r="G232" s="43" t="str">
        <f t="shared" si="29"/>
        <v>--</v>
      </c>
      <c r="H232" s="66" t="str">
        <f>IF(E232="--","--", IF(VLOOKUP($B232,Residential!$B$5:$R$975,2,FALSE)="Yes", E232/0.03, "NV"))</f>
        <v>--</v>
      </c>
      <c r="I232" s="64" t="str">
        <f t="shared" si="30"/>
        <v>--</v>
      </c>
      <c r="J232" s="66" t="str">
        <f>IF(G232="--","--", IF(VLOOKUP($B232,Commercial!$B$5:$R$975,2,FALSE)="Yes", G232/0.03, "NV"))</f>
        <v>--</v>
      </c>
      <c r="K232" s="64" t="str">
        <f t="shared" si="31"/>
        <v>--</v>
      </c>
      <c r="L232" s="70">
        <f>VLOOKUP($B232,Residential!$B$5:$R$975,13,FALSE)</f>
        <v>52380.952380952382</v>
      </c>
      <c r="M232" s="67" t="str">
        <f t="shared" si="32"/>
        <v>--</v>
      </c>
      <c r="N232" s="53" t="str">
        <f t="shared" si="33"/>
        <v>--</v>
      </c>
      <c r="O232" s="68">
        <f>VLOOKUP($B232,Commercial!$B$5:$R$975,13,FALSE)</f>
        <v>50000</v>
      </c>
      <c r="P232" s="67" t="str">
        <f t="shared" si="34"/>
        <v>--</v>
      </c>
      <c r="Q232" s="54" t="str">
        <f t="shared" si="35"/>
        <v>--</v>
      </c>
      <c r="R232" s="71">
        <f t="shared" si="36"/>
        <v>0</v>
      </c>
    </row>
    <row r="233" spans="2:18" s="295" customFormat="1" ht="15">
      <c r="B233" s="31" t="s">
        <v>1577</v>
      </c>
      <c r="C233" s="296" t="s">
        <v>1577</v>
      </c>
      <c r="D233" s="297" t="s">
        <v>2150</v>
      </c>
      <c r="E233" s="298">
        <v>3100</v>
      </c>
      <c r="F233" s="69">
        <f t="shared" si="28"/>
        <v>9300</v>
      </c>
      <c r="G233" s="299">
        <f t="shared" si="29"/>
        <v>9300</v>
      </c>
      <c r="H233" s="66">
        <f>IF(E233="--","--", IF(VLOOKUP($B233,Residential!$B$5:$R$975,2,FALSE)="Yes", E233/0.03, "NV"))</f>
        <v>103333.33333333334</v>
      </c>
      <c r="I233" s="300">
        <f t="shared" si="30"/>
        <v>100000</v>
      </c>
      <c r="J233" s="66">
        <f>IF(G233="--","--", IF(VLOOKUP($B233,Commercial!$B$5:$R$975,2,FALSE)="Yes", G233/0.03, "NV"))</f>
        <v>310000</v>
      </c>
      <c r="K233" s="300">
        <f t="shared" si="31"/>
        <v>310000</v>
      </c>
      <c r="L233" s="70">
        <f>VLOOKUP($B233,Residential!$B$5:$R$975,13,FALSE)</f>
        <v>565.78947368421052</v>
      </c>
      <c r="M233" s="67">
        <f t="shared" si="32"/>
        <v>1753947.3684210526</v>
      </c>
      <c r="N233" s="301">
        <f t="shared" si="33"/>
        <v>1800000</v>
      </c>
      <c r="O233" s="68">
        <f>VLOOKUP($B233,Commercial!$B$5:$R$975,13,FALSE)</f>
        <v>575.75757575757575</v>
      </c>
      <c r="P233" s="67">
        <f t="shared" si="34"/>
        <v>5354545.4545454541</v>
      </c>
      <c r="Q233" s="302">
        <f t="shared" si="35"/>
        <v>5400000</v>
      </c>
      <c r="R233" s="303">
        <f t="shared" si="36"/>
        <v>1</v>
      </c>
    </row>
    <row r="234" spans="2:18" s="22" customFormat="1" ht="15" hidden="1">
      <c r="B234" s="31" t="s">
        <v>2151</v>
      </c>
      <c r="C234" s="31" t="s">
        <v>2151</v>
      </c>
      <c r="D234" s="32" t="s">
        <v>2152</v>
      </c>
      <c r="E234" s="42" t="s">
        <v>182</v>
      </c>
      <c r="F234" s="69" t="str">
        <f t="shared" si="28"/>
        <v>--</v>
      </c>
      <c r="G234" s="43" t="str">
        <f t="shared" si="29"/>
        <v>--</v>
      </c>
      <c r="H234" s="66" t="str">
        <f>IF(E234="--","--", IF(VLOOKUP($B234,Residential!$B$5:$R$975,2,FALSE)="Yes", E234/0.03, "NV"))</f>
        <v>--</v>
      </c>
      <c r="I234" s="64" t="str">
        <f t="shared" si="30"/>
        <v>--</v>
      </c>
      <c r="J234" s="66" t="str">
        <f>IF(G234="--","--", IF(VLOOKUP($B234,Commercial!$B$5:$R$975,2,FALSE)="Yes", G234/0.03, "NV"))</f>
        <v>--</v>
      </c>
      <c r="K234" s="64" t="str">
        <f t="shared" si="31"/>
        <v>--</v>
      </c>
      <c r="L234" s="70" t="e">
        <f>VLOOKUP($B234,Residential!$B$5:$R$975,13,FALSE)</f>
        <v>#N/A</v>
      </c>
      <c r="M234" s="67" t="str">
        <f t="shared" si="32"/>
        <v>--</v>
      </c>
      <c r="N234" s="53" t="str">
        <f t="shared" si="33"/>
        <v>--</v>
      </c>
      <c r="O234" s="68" t="e">
        <f>VLOOKUP($B234,Commercial!$B$5:$R$975,13,FALSE)</f>
        <v>#N/A</v>
      </c>
      <c r="P234" s="67" t="str">
        <f t="shared" si="34"/>
        <v>--</v>
      </c>
      <c r="Q234" s="54" t="str">
        <f t="shared" si="35"/>
        <v>--</v>
      </c>
      <c r="R234" s="71">
        <f t="shared" si="36"/>
        <v>0</v>
      </c>
    </row>
    <row r="235" spans="2:18" s="295" customFormat="1" ht="15">
      <c r="B235" s="31" t="s">
        <v>2153</v>
      </c>
      <c r="C235" s="296" t="s">
        <v>2153</v>
      </c>
      <c r="D235" s="297" t="s">
        <v>2154</v>
      </c>
      <c r="E235" s="298">
        <v>5</v>
      </c>
      <c r="F235" s="69">
        <f t="shared" si="28"/>
        <v>15</v>
      </c>
      <c r="G235" s="299">
        <f t="shared" si="29"/>
        <v>15</v>
      </c>
      <c r="H235" s="66" t="e">
        <f>IF(E235="--","--", IF(VLOOKUP($B235,Residential!$B$5:$R$975,2,FALSE)="Yes", E235/0.03, "NV"))</f>
        <v>#N/A</v>
      </c>
      <c r="I235" s="300" t="str">
        <f t="shared" si="30"/>
        <v>--</v>
      </c>
      <c r="J235" s="66" t="e">
        <f>IF(G235="--","--", IF(VLOOKUP($B235,Commercial!$B$5:$R$975,2,FALSE)="Yes", G235/0.03, "NV"))</f>
        <v>#N/A</v>
      </c>
      <c r="K235" s="300" t="str">
        <f t="shared" si="31"/>
        <v>--</v>
      </c>
      <c r="L235" s="70" t="e">
        <f>VLOOKUP($B235,Residential!$B$5:$R$975,13,FALSE)</f>
        <v>#N/A</v>
      </c>
      <c r="M235" s="67" t="str">
        <f t="shared" si="32"/>
        <v>NC</v>
      </c>
      <c r="N235" s="301" t="str">
        <f t="shared" si="33"/>
        <v>NC</v>
      </c>
      <c r="O235" s="68" t="e">
        <f>VLOOKUP($B235,Commercial!$B$5:$R$975,13,FALSE)</f>
        <v>#N/A</v>
      </c>
      <c r="P235" s="67" t="str">
        <f t="shared" si="34"/>
        <v>NC</v>
      </c>
      <c r="Q235" s="302" t="str">
        <f t="shared" si="35"/>
        <v>NC</v>
      </c>
      <c r="R235" s="303">
        <f t="shared" si="36"/>
        <v>1</v>
      </c>
    </row>
    <row r="236" spans="2:18" s="295" customFormat="1" ht="15">
      <c r="B236" s="31" t="s">
        <v>1600</v>
      </c>
      <c r="C236" s="296" t="s">
        <v>1600</v>
      </c>
      <c r="D236" s="297" t="s">
        <v>2155</v>
      </c>
      <c r="E236" s="298">
        <v>2</v>
      </c>
      <c r="F236" s="69">
        <f t="shared" si="28"/>
        <v>6</v>
      </c>
      <c r="G236" s="299">
        <f t="shared" si="29"/>
        <v>6</v>
      </c>
      <c r="H236" s="66" t="str">
        <f>IF(E236="--","--", IF(VLOOKUP($B236,Residential!$B$5:$R$975,2,FALSE)="Yes", E236/0.03, "NV"))</f>
        <v>NV</v>
      </c>
      <c r="I236" s="300" t="str">
        <f t="shared" si="30"/>
        <v>NV</v>
      </c>
      <c r="J236" s="66" t="str">
        <f>IF(G236="--","--", IF(VLOOKUP($B236,Commercial!$B$5:$R$975,2,FALSE)="Yes", G236/0.03, "NV"))</f>
        <v>NV</v>
      </c>
      <c r="K236" s="300" t="str">
        <f t="shared" si="31"/>
        <v>NV</v>
      </c>
      <c r="L236" s="70" t="str">
        <f>VLOOKUP($B236,Residential!$B$5:$R$975,13,FALSE)</f>
        <v>NV</v>
      </c>
      <c r="M236" s="67" t="str">
        <f t="shared" si="32"/>
        <v>NV</v>
      </c>
      <c r="N236" s="301" t="str">
        <f t="shared" si="33"/>
        <v>NV</v>
      </c>
      <c r="O236" s="68" t="str">
        <f>VLOOKUP($B236,Commercial!$B$5:$R$975,13,FALSE)</f>
        <v>NV</v>
      </c>
      <c r="P236" s="67" t="str">
        <f t="shared" si="34"/>
        <v>NV</v>
      </c>
      <c r="Q236" s="302" t="str">
        <f t="shared" si="35"/>
        <v>NV</v>
      </c>
      <c r="R236" s="303">
        <f t="shared" si="36"/>
        <v>1</v>
      </c>
    </row>
    <row r="237" spans="2:18" s="22" customFormat="1" ht="15" hidden="1">
      <c r="B237" s="31" t="s">
        <v>1606</v>
      </c>
      <c r="C237" s="31" t="s">
        <v>1606</v>
      </c>
      <c r="D237" s="32" t="s">
        <v>2156</v>
      </c>
      <c r="E237" s="42" t="s">
        <v>182</v>
      </c>
      <c r="F237" s="69" t="str">
        <f t="shared" si="28"/>
        <v>--</v>
      </c>
      <c r="G237" s="43" t="str">
        <f t="shared" si="29"/>
        <v>--</v>
      </c>
      <c r="H237" s="66" t="str">
        <f>IF(E237="--","--", IF(VLOOKUP($B237,Residential!$B$5:$R$975,2,FALSE)="Yes", E237/0.03, "NV"))</f>
        <v>--</v>
      </c>
      <c r="I237" s="64" t="str">
        <f t="shared" si="30"/>
        <v>--</v>
      </c>
      <c r="J237" s="66" t="str">
        <f>IF(G237="--","--", IF(VLOOKUP($B237,Commercial!$B$5:$R$975,2,FALSE)="Yes", G237/0.03, "NV"))</f>
        <v>--</v>
      </c>
      <c r="K237" s="64" t="str">
        <f t="shared" si="31"/>
        <v>--</v>
      </c>
      <c r="L237" s="70" t="str">
        <f>VLOOKUP($B237,Residential!$B$5:$R$975,13,FALSE)</f>
        <v>NV</v>
      </c>
      <c r="M237" s="67" t="str">
        <f t="shared" si="32"/>
        <v>--</v>
      </c>
      <c r="N237" s="53" t="str">
        <f t="shared" si="33"/>
        <v>--</v>
      </c>
      <c r="O237" s="68" t="str">
        <f>VLOOKUP($B237,Commercial!$B$5:$R$975,13,FALSE)</f>
        <v>NV</v>
      </c>
      <c r="P237" s="67" t="str">
        <f t="shared" si="34"/>
        <v>--</v>
      </c>
      <c r="Q237" s="54" t="str">
        <f t="shared" si="35"/>
        <v>--</v>
      </c>
      <c r="R237" s="71">
        <f t="shared" si="36"/>
        <v>0</v>
      </c>
    </row>
    <row r="238" spans="2:18" s="295" customFormat="1" ht="15">
      <c r="B238" s="31" t="s">
        <v>2157</v>
      </c>
      <c r="C238" s="296" t="s">
        <v>2157</v>
      </c>
      <c r="D238" s="297" t="s">
        <v>2158</v>
      </c>
      <c r="E238" s="298">
        <v>8</v>
      </c>
      <c r="F238" s="69">
        <f t="shared" si="28"/>
        <v>24</v>
      </c>
      <c r="G238" s="299">
        <f t="shared" si="29"/>
        <v>24</v>
      </c>
      <c r="H238" s="66" t="e">
        <f>IF(E238="--","--", IF(VLOOKUP($B238,Residential!$B$5:$R$975,2,FALSE)="Yes", E238/0.03, "NV"))</f>
        <v>#N/A</v>
      </c>
      <c r="I238" s="300" t="str">
        <f t="shared" si="30"/>
        <v>--</v>
      </c>
      <c r="J238" s="66" t="e">
        <f>IF(G238="--","--", IF(VLOOKUP($B238,Commercial!$B$5:$R$975,2,FALSE)="Yes", G238/0.03, "NV"))</f>
        <v>#N/A</v>
      </c>
      <c r="K238" s="300" t="str">
        <f t="shared" si="31"/>
        <v>--</v>
      </c>
      <c r="L238" s="70" t="e">
        <f>VLOOKUP($B238,Residential!$B$5:$R$975,13,FALSE)</f>
        <v>#N/A</v>
      </c>
      <c r="M238" s="67" t="str">
        <f t="shared" si="32"/>
        <v>NC</v>
      </c>
      <c r="N238" s="301" t="str">
        <f t="shared" si="33"/>
        <v>NC</v>
      </c>
      <c r="O238" s="68" t="e">
        <f>VLOOKUP($B238,Commercial!$B$5:$R$975,13,FALSE)</f>
        <v>#N/A</v>
      </c>
      <c r="P238" s="67" t="str">
        <f t="shared" si="34"/>
        <v>NC</v>
      </c>
      <c r="Q238" s="302" t="str">
        <f t="shared" si="35"/>
        <v>NC</v>
      </c>
      <c r="R238" s="303">
        <f t="shared" si="36"/>
        <v>1</v>
      </c>
    </row>
    <row r="239" spans="2:18" s="295" customFormat="1" ht="15">
      <c r="B239" s="31" t="s">
        <v>1657</v>
      </c>
      <c r="C239" s="296" t="s">
        <v>1657</v>
      </c>
      <c r="D239" s="297" t="s">
        <v>1656</v>
      </c>
      <c r="E239" s="298">
        <v>21000</v>
      </c>
      <c r="F239" s="69">
        <f t="shared" si="28"/>
        <v>63000</v>
      </c>
      <c r="G239" s="299">
        <f t="shared" si="29"/>
        <v>63000</v>
      </c>
      <c r="H239" s="66">
        <f>IF(E239="--","--", IF(VLOOKUP($B239,Residential!$B$5:$R$975,2,FALSE)="Yes", E239/0.03, "NV"))</f>
        <v>700000</v>
      </c>
      <c r="I239" s="300">
        <f t="shared" si="30"/>
        <v>700000</v>
      </c>
      <c r="J239" s="66">
        <f>IF(G239="--","--", IF(VLOOKUP($B239,Commercial!$B$5:$R$975,2,FALSE)="Yes", G239/0.03, "NV"))</f>
        <v>2100000</v>
      </c>
      <c r="K239" s="300">
        <f t="shared" si="31"/>
        <v>2100000</v>
      </c>
      <c r="L239" s="70">
        <f>VLOOKUP($B239,Residential!$B$5:$R$975,13,FALSE)</f>
        <v>20</v>
      </c>
      <c r="M239" s="67">
        <f t="shared" si="32"/>
        <v>420000</v>
      </c>
      <c r="N239" s="301">
        <f t="shared" si="33"/>
        <v>420000</v>
      </c>
      <c r="O239" s="68">
        <f>VLOOKUP($B239,Commercial!$B$5:$R$975,13,FALSE)</f>
        <v>19.09090909090909</v>
      </c>
      <c r="P239" s="67">
        <f t="shared" si="34"/>
        <v>1202727.2727272727</v>
      </c>
      <c r="Q239" s="302">
        <f t="shared" si="35"/>
        <v>1200000</v>
      </c>
      <c r="R239" s="303">
        <f t="shared" si="36"/>
        <v>1</v>
      </c>
    </row>
    <row r="240" spans="2:18" s="295" customFormat="1" ht="15">
      <c r="B240" s="31" t="s">
        <v>1669</v>
      </c>
      <c r="C240" s="296" t="s">
        <v>1669</v>
      </c>
      <c r="D240" s="297" t="s">
        <v>2159</v>
      </c>
      <c r="E240" s="298">
        <v>120</v>
      </c>
      <c r="F240" s="69">
        <f t="shared" si="28"/>
        <v>360</v>
      </c>
      <c r="G240" s="299">
        <f t="shared" si="29"/>
        <v>360</v>
      </c>
      <c r="H240" s="66" t="str">
        <f>IF(E240="--","--", IF(VLOOKUP($B240,Residential!$B$5:$R$975,2,FALSE)="Yes", E240/0.03, "NV"))</f>
        <v>NV</v>
      </c>
      <c r="I240" s="300" t="str">
        <f t="shared" si="30"/>
        <v>NV</v>
      </c>
      <c r="J240" s="66" t="str">
        <f>IF(G240="--","--", IF(VLOOKUP($B240,Commercial!$B$5:$R$975,2,FALSE)="Yes", G240/0.03, "NV"))</f>
        <v>NV</v>
      </c>
      <c r="K240" s="300" t="str">
        <f t="shared" si="31"/>
        <v>NV</v>
      </c>
      <c r="L240" s="70" t="str">
        <f>VLOOKUP($B240,Residential!$B$5:$R$975,13,FALSE)</f>
        <v>NV</v>
      </c>
      <c r="M240" s="67" t="str">
        <f t="shared" si="32"/>
        <v>NV</v>
      </c>
      <c r="N240" s="301" t="str">
        <f t="shared" si="33"/>
        <v>NV</v>
      </c>
      <c r="O240" s="68" t="str">
        <f>VLOOKUP($B240,Commercial!$B$5:$R$975,13,FALSE)</f>
        <v>NV</v>
      </c>
      <c r="P240" s="67" t="str">
        <f t="shared" si="34"/>
        <v>NV</v>
      </c>
      <c r="Q240" s="302" t="str">
        <f t="shared" si="35"/>
        <v>NV</v>
      </c>
      <c r="R240" s="303">
        <f t="shared" si="36"/>
        <v>1</v>
      </c>
    </row>
    <row r="241" spans="2:18" s="295" customFormat="1" ht="15">
      <c r="B241" s="31" t="s">
        <v>2160</v>
      </c>
      <c r="C241" s="296" t="s">
        <v>2160</v>
      </c>
      <c r="D241" s="297" t="s">
        <v>2161</v>
      </c>
      <c r="E241" s="305">
        <v>0.7</v>
      </c>
      <c r="F241" s="69">
        <f t="shared" si="28"/>
        <v>2.0999999999999996</v>
      </c>
      <c r="G241" s="299">
        <f t="shared" si="29"/>
        <v>2.1</v>
      </c>
      <c r="H241" s="66" t="e">
        <f>IF(E241="--","--", IF(VLOOKUP($B241,Residential!$B$5:$R$975,2,FALSE)="Yes", E241/0.03, "NV"))</f>
        <v>#N/A</v>
      </c>
      <c r="I241" s="300" t="str">
        <f t="shared" si="30"/>
        <v>--</v>
      </c>
      <c r="J241" s="66" t="e">
        <f>IF(G241="--","--", IF(VLOOKUP($B241,Commercial!$B$5:$R$975,2,FALSE)="Yes", G241/0.03, "NV"))</f>
        <v>#N/A</v>
      </c>
      <c r="K241" s="300" t="str">
        <f t="shared" si="31"/>
        <v>--</v>
      </c>
      <c r="L241" s="70" t="e">
        <f>VLOOKUP($B241,Residential!$B$5:$R$975,13,FALSE)</f>
        <v>#N/A</v>
      </c>
      <c r="M241" s="67" t="str">
        <f t="shared" si="32"/>
        <v>NC</v>
      </c>
      <c r="N241" s="301" t="str">
        <f t="shared" si="33"/>
        <v>NC</v>
      </c>
      <c r="O241" s="68" t="e">
        <f>VLOOKUP($B241,Commercial!$B$5:$R$975,13,FALSE)</f>
        <v>#N/A</v>
      </c>
      <c r="P241" s="67" t="str">
        <f t="shared" si="34"/>
        <v>NC</v>
      </c>
      <c r="Q241" s="302" t="str">
        <f t="shared" si="35"/>
        <v>NC</v>
      </c>
      <c r="R241" s="303">
        <f t="shared" si="36"/>
        <v>1</v>
      </c>
    </row>
    <row r="242" spans="2:18" s="295" customFormat="1" ht="15">
      <c r="B242" s="58" t="s">
        <v>1667</v>
      </c>
      <c r="C242" s="314" t="s">
        <v>1667</v>
      </c>
      <c r="D242" s="297" t="s">
        <v>2162</v>
      </c>
      <c r="E242" s="298">
        <v>120</v>
      </c>
      <c r="F242" s="69">
        <f t="shared" si="28"/>
        <v>360</v>
      </c>
      <c r="G242" s="299">
        <f t="shared" si="29"/>
        <v>360</v>
      </c>
      <c r="H242" s="66">
        <f>IF(E242="--","--", IF(VLOOKUP($B242,Residential!$B$5:$R$975,2,FALSE)="Yes", E242/0.03, "NV"))</f>
        <v>4000</v>
      </c>
      <c r="I242" s="300">
        <f t="shared" si="30"/>
        <v>4000</v>
      </c>
      <c r="J242" s="66">
        <f>IF(G242="--","--", IF(VLOOKUP($B242,Commercial!$B$5:$R$975,2,FALSE)="Yes", G242/0.03, "NV"))</f>
        <v>12000</v>
      </c>
      <c r="K242" s="300">
        <f t="shared" si="31"/>
        <v>12000</v>
      </c>
      <c r="L242" s="70" t="str">
        <f>VLOOKUP($B242,Residential!$B$5:$R$975,13,FALSE)</f>
        <v>NV</v>
      </c>
      <c r="M242" s="67" t="str">
        <f t="shared" si="32"/>
        <v>NC</v>
      </c>
      <c r="N242" s="301" t="str">
        <f t="shared" si="33"/>
        <v>NC</v>
      </c>
      <c r="O242" s="68" t="str">
        <f>VLOOKUP($B242,Commercial!$B$5:$R$975,13,FALSE)</f>
        <v>NV</v>
      </c>
      <c r="P242" s="67" t="str">
        <f t="shared" si="34"/>
        <v>NC</v>
      </c>
      <c r="Q242" s="302" t="str">
        <f t="shared" si="35"/>
        <v>NC</v>
      </c>
      <c r="R242" s="303">
        <f t="shared" si="36"/>
        <v>1</v>
      </c>
    </row>
    <row r="243" spans="2:18" s="22" customFormat="1" ht="15" hidden="1">
      <c r="B243" s="31" t="s">
        <v>1697</v>
      </c>
      <c r="C243" s="31" t="s">
        <v>1697</v>
      </c>
      <c r="D243" s="32" t="s">
        <v>2163</v>
      </c>
      <c r="E243" s="42" t="s">
        <v>182</v>
      </c>
      <c r="F243" s="69" t="str">
        <f t="shared" si="28"/>
        <v>--</v>
      </c>
      <c r="G243" s="43" t="str">
        <f t="shared" si="29"/>
        <v>--</v>
      </c>
      <c r="H243" s="66" t="str">
        <f>IF(E243="--","--", IF(VLOOKUP($B243,Residential!$B$5:$R$975,2,FALSE)="Yes", E243/0.03, "NV"))</f>
        <v>--</v>
      </c>
      <c r="I243" s="64" t="str">
        <f t="shared" si="30"/>
        <v>--</v>
      </c>
      <c r="J243" s="66" t="str">
        <f>IF(G243="--","--", IF(VLOOKUP($B243,Commercial!$B$5:$R$975,2,FALSE)="Yes", G243/0.03, "NV"))</f>
        <v>--</v>
      </c>
      <c r="K243" s="64" t="str">
        <f t="shared" si="31"/>
        <v>--</v>
      </c>
      <c r="L243" s="70">
        <f>VLOOKUP($B243,Residential!$B$5:$R$975,13,FALSE)</f>
        <v>21.842105263157897</v>
      </c>
      <c r="M243" s="67" t="str">
        <f t="shared" si="32"/>
        <v>--</v>
      </c>
      <c r="N243" s="53" t="str">
        <f t="shared" si="33"/>
        <v>--</v>
      </c>
      <c r="O243" s="68">
        <f>VLOOKUP($B243,Commercial!$B$5:$R$975,13,FALSE)</f>
        <v>21.176470588235293</v>
      </c>
      <c r="P243" s="67" t="str">
        <f t="shared" si="34"/>
        <v>--</v>
      </c>
      <c r="Q243" s="54" t="str">
        <f t="shared" si="35"/>
        <v>--</v>
      </c>
      <c r="R243" s="71">
        <f t="shared" si="36"/>
        <v>0</v>
      </c>
    </row>
    <row r="244" spans="2:18" s="22" customFormat="1" ht="15" hidden="1">
      <c r="B244" s="31" t="s">
        <v>1699</v>
      </c>
      <c r="C244" s="31" t="s">
        <v>1699</v>
      </c>
      <c r="D244" s="32" t="s">
        <v>2164</v>
      </c>
      <c r="E244" s="42" t="s">
        <v>182</v>
      </c>
      <c r="F244" s="69" t="str">
        <f t="shared" si="28"/>
        <v>--</v>
      </c>
      <c r="G244" s="43" t="str">
        <f t="shared" si="29"/>
        <v>--</v>
      </c>
      <c r="H244" s="66" t="str">
        <f>IF(E244="--","--", IF(VLOOKUP($B244,Residential!$B$5:$R$975,2,FALSE)="Yes", E244/0.03, "NV"))</f>
        <v>--</v>
      </c>
      <c r="I244" s="64" t="str">
        <f t="shared" si="30"/>
        <v>--</v>
      </c>
      <c r="J244" s="66" t="str">
        <f>IF(G244="--","--", IF(VLOOKUP($B244,Commercial!$B$5:$R$975,2,FALSE)="Yes", G244/0.03, "NV"))</f>
        <v>--</v>
      </c>
      <c r="K244" s="64" t="str">
        <f t="shared" si="31"/>
        <v>--</v>
      </c>
      <c r="L244" s="70">
        <f>VLOOKUP($B244,Residential!$B$5:$R$975,13,FALSE)</f>
        <v>141.66666666666666</v>
      </c>
      <c r="M244" s="67" t="str">
        <f t="shared" si="32"/>
        <v>--</v>
      </c>
      <c r="N244" s="53" t="str">
        <f t="shared" si="33"/>
        <v>--</v>
      </c>
      <c r="O244" s="68">
        <f>VLOOKUP($B244,Commercial!$B$5:$R$975,13,FALSE)</f>
        <v>142.85714285714286</v>
      </c>
      <c r="P244" s="67" t="str">
        <f t="shared" si="34"/>
        <v>--</v>
      </c>
      <c r="Q244" s="54" t="str">
        <f t="shared" si="35"/>
        <v>--</v>
      </c>
      <c r="R244" s="71">
        <f t="shared" si="36"/>
        <v>0</v>
      </c>
    </row>
    <row r="245" spans="2:18" s="295" customFormat="1" ht="15">
      <c r="B245" s="31" t="s">
        <v>1701</v>
      </c>
      <c r="C245" s="296" t="s">
        <v>1701</v>
      </c>
      <c r="D245" s="297" t="s">
        <v>2165</v>
      </c>
      <c r="E245" s="298">
        <v>41</v>
      </c>
      <c r="F245" s="69">
        <f t="shared" si="28"/>
        <v>123</v>
      </c>
      <c r="G245" s="299">
        <f t="shared" si="29"/>
        <v>120</v>
      </c>
      <c r="H245" s="66">
        <f>IF(E245="--","--", IF(VLOOKUP($B245,Residential!$B$5:$R$975,2,FALSE)="Yes", E245/0.03, "NV"))</f>
        <v>1366.6666666666667</v>
      </c>
      <c r="I245" s="300">
        <f t="shared" si="30"/>
        <v>1400</v>
      </c>
      <c r="J245" s="66">
        <f>IF(G245="--","--", IF(VLOOKUP($B245,Commercial!$B$5:$R$975,2,FALSE)="Yes", G245/0.03, "NV"))</f>
        <v>4000</v>
      </c>
      <c r="K245" s="300">
        <f t="shared" si="31"/>
        <v>4000</v>
      </c>
      <c r="L245" s="70">
        <f>VLOOKUP($B245,Residential!$B$5:$R$975,13,FALSE)</f>
        <v>2.6363636363636362</v>
      </c>
      <c r="M245" s="67">
        <f t="shared" si="32"/>
        <v>108.09090909090908</v>
      </c>
      <c r="N245" s="301">
        <f t="shared" si="33"/>
        <v>110</v>
      </c>
      <c r="O245" s="68">
        <f>VLOOKUP($B245,Commercial!$B$5:$R$975,13,FALSE)</f>
        <v>2.7659574468085109</v>
      </c>
      <c r="P245" s="67">
        <f t="shared" si="34"/>
        <v>331.91489361702128</v>
      </c>
      <c r="Q245" s="302">
        <f t="shared" si="35"/>
        <v>330</v>
      </c>
      <c r="R245" s="303">
        <f t="shared" si="36"/>
        <v>1</v>
      </c>
    </row>
    <row r="246" spans="2:18" s="22" customFormat="1" ht="15" hidden="1">
      <c r="B246" s="31" t="s">
        <v>1711</v>
      </c>
      <c r="C246" s="31" t="s">
        <v>1711</v>
      </c>
      <c r="D246" s="32" t="s">
        <v>2166</v>
      </c>
      <c r="E246" s="42" t="s">
        <v>182</v>
      </c>
      <c r="F246" s="69" t="str">
        <f t="shared" si="28"/>
        <v>--</v>
      </c>
      <c r="G246" s="43" t="str">
        <f t="shared" si="29"/>
        <v>--</v>
      </c>
      <c r="H246" s="66" t="str">
        <f>IF(E246="--","--", IF(VLOOKUP($B246,Residential!$B$5:$R$975,2,FALSE)="Yes", E246/0.03, "NV"))</f>
        <v>--</v>
      </c>
      <c r="I246" s="64" t="str">
        <f t="shared" si="30"/>
        <v>--</v>
      </c>
      <c r="J246" s="66" t="str">
        <f>IF(G246="--","--", IF(VLOOKUP($B246,Commercial!$B$5:$R$975,2,FALSE)="Yes", G246/0.03, "NV"))</f>
        <v>--</v>
      </c>
      <c r="K246" s="64" t="str">
        <f t="shared" si="31"/>
        <v>--</v>
      </c>
      <c r="L246" s="70">
        <f>VLOOKUP($B246,Residential!$B$5:$R$975,13,FALSE)</f>
        <v>0.68674698795180722</v>
      </c>
      <c r="M246" s="67" t="str">
        <f t="shared" si="32"/>
        <v>--</v>
      </c>
      <c r="N246" s="53" t="str">
        <f t="shared" si="33"/>
        <v>--</v>
      </c>
      <c r="O246" s="68">
        <f>VLOOKUP($B246,Commercial!$B$5:$R$975,13,FALSE)</f>
        <v>0.68571428571428572</v>
      </c>
      <c r="P246" s="67" t="str">
        <f t="shared" si="34"/>
        <v>--</v>
      </c>
      <c r="Q246" s="54" t="str">
        <f t="shared" si="35"/>
        <v>--</v>
      </c>
      <c r="R246" s="71">
        <f t="shared" si="36"/>
        <v>0</v>
      </c>
    </row>
    <row r="247" spans="2:18" s="22" customFormat="1" ht="15" hidden="1">
      <c r="B247" s="31" t="s">
        <v>2167</v>
      </c>
      <c r="C247" s="31" t="s">
        <v>2167</v>
      </c>
      <c r="D247" s="32" t="s">
        <v>2168</v>
      </c>
      <c r="E247" s="42" t="s">
        <v>182</v>
      </c>
      <c r="F247" s="69" t="str">
        <f t="shared" si="28"/>
        <v>--</v>
      </c>
      <c r="G247" s="43" t="str">
        <f t="shared" si="29"/>
        <v>--</v>
      </c>
      <c r="H247" s="66" t="str">
        <f>IF(E247="--","--", IF(VLOOKUP($B247,Residential!$B$5:$R$975,2,FALSE)="Yes", E247/0.03, "NV"))</f>
        <v>--</v>
      </c>
      <c r="I247" s="64" t="str">
        <f t="shared" si="30"/>
        <v>--</v>
      </c>
      <c r="J247" s="66" t="str">
        <f>IF(G247="--","--", IF(VLOOKUP($B247,Commercial!$B$5:$R$975,2,FALSE)="Yes", G247/0.03, "NV"))</f>
        <v>--</v>
      </c>
      <c r="K247" s="64" t="str">
        <f t="shared" si="31"/>
        <v>--</v>
      </c>
      <c r="L247" s="70" t="e">
        <f>VLOOKUP($B247,Residential!$B$5:$R$975,13,FALSE)</f>
        <v>#N/A</v>
      </c>
      <c r="M247" s="67" t="str">
        <f t="shared" si="32"/>
        <v>--</v>
      </c>
      <c r="N247" s="53" t="str">
        <f t="shared" si="33"/>
        <v>--</v>
      </c>
      <c r="O247" s="68" t="e">
        <f>VLOOKUP($B247,Commercial!$B$5:$R$975,13,FALSE)</f>
        <v>#N/A</v>
      </c>
      <c r="P247" s="67" t="str">
        <f t="shared" si="34"/>
        <v>--</v>
      </c>
      <c r="Q247" s="54" t="str">
        <f t="shared" si="35"/>
        <v>--</v>
      </c>
      <c r="R247" s="71">
        <f t="shared" si="36"/>
        <v>0</v>
      </c>
    </row>
    <row r="248" spans="2:18" s="295" customFormat="1" ht="15">
      <c r="B248" s="31" t="s">
        <v>1758</v>
      </c>
      <c r="C248" s="296" t="s">
        <v>1758</v>
      </c>
      <c r="D248" s="297" t="s">
        <v>2169</v>
      </c>
      <c r="E248" s="298">
        <v>10</v>
      </c>
      <c r="F248" s="69">
        <f t="shared" si="28"/>
        <v>30</v>
      </c>
      <c r="G248" s="299">
        <f t="shared" si="29"/>
        <v>30</v>
      </c>
      <c r="H248" s="66">
        <f>IF(E248="--","--", IF(VLOOKUP($B248,Residential!$B$5:$R$975,2,FALSE)="Yes", E248/0.03, "NV"))</f>
        <v>333.33333333333337</v>
      </c>
      <c r="I248" s="300">
        <f t="shared" si="30"/>
        <v>330</v>
      </c>
      <c r="J248" s="66">
        <f>IF(G248="--","--", IF(VLOOKUP($B248,Commercial!$B$5:$R$975,2,FALSE)="Yes", G248/0.03, "NV"))</f>
        <v>1000</v>
      </c>
      <c r="K248" s="300">
        <f t="shared" si="31"/>
        <v>1000</v>
      </c>
      <c r="L248" s="70" t="str">
        <f>VLOOKUP($B248,Residential!$B$5:$R$975,13,FALSE)</f>
        <v>NV</v>
      </c>
      <c r="M248" s="67" t="str">
        <f t="shared" si="32"/>
        <v>NC</v>
      </c>
      <c r="N248" s="301" t="str">
        <f t="shared" si="33"/>
        <v>NC</v>
      </c>
      <c r="O248" s="68" t="str">
        <f>VLOOKUP($B248,Commercial!$B$5:$R$975,13,FALSE)</f>
        <v>NV</v>
      </c>
      <c r="P248" s="67" t="str">
        <f t="shared" si="34"/>
        <v>NC</v>
      </c>
      <c r="Q248" s="302" t="str">
        <f t="shared" si="35"/>
        <v>NC</v>
      </c>
      <c r="R248" s="303">
        <f t="shared" si="36"/>
        <v>1</v>
      </c>
    </row>
    <row r="249" spans="2:18" s="295" customFormat="1" ht="15">
      <c r="B249" s="31" t="s">
        <v>1759</v>
      </c>
      <c r="C249" s="296" t="s">
        <v>1759</v>
      </c>
      <c r="D249" s="297" t="s">
        <v>97</v>
      </c>
      <c r="E249" s="298">
        <v>7500</v>
      </c>
      <c r="F249" s="69">
        <f t="shared" si="28"/>
        <v>22500</v>
      </c>
      <c r="G249" s="299">
        <f t="shared" si="29"/>
        <v>23000</v>
      </c>
      <c r="H249" s="66">
        <f>IF(E249="--","--", IF(VLOOKUP($B249,Residential!$B$5:$R$975,2,FALSE)="Yes", E249/0.03, "NV"))</f>
        <v>250000</v>
      </c>
      <c r="I249" s="300">
        <f t="shared" si="30"/>
        <v>250000</v>
      </c>
      <c r="J249" s="66">
        <f>IF(G249="--","--", IF(VLOOKUP($B249,Commercial!$B$5:$R$975,2,FALSE)="Yes", G249/0.03, "NV"))</f>
        <v>766666.66666666674</v>
      </c>
      <c r="K249" s="300">
        <f t="shared" si="31"/>
        <v>770000</v>
      </c>
      <c r="L249" s="70">
        <f>VLOOKUP($B249,Residential!$B$5:$R$975,13,FALSE)</f>
        <v>6.9230769230769234</v>
      </c>
      <c r="M249" s="67">
        <f t="shared" si="32"/>
        <v>51923.076923076922</v>
      </c>
      <c r="N249" s="301">
        <f t="shared" si="33"/>
        <v>52000</v>
      </c>
      <c r="O249" s="68">
        <f>VLOOKUP($B249,Commercial!$B$5:$R$975,13,FALSE)</f>
        <v>6.8181818181818183</v>
      </c>
      <c r="P249" s="67">
        <f t="shared" si="34"/>
        <v>156818.18181818182</v>
      </c>
      <c r="Q249" s="302">
        <f t="shared" si="35"/>
        <v>160000</v>
      </c>
      <c r="R249" s="303">
        <f t="shared" si="36"/>
        <v>1</v>
      </c>
    </row>
    <row r="250" spans="2:18" s="295" customFormat="1" ht="15">
      <c r="B250" s="57" t="s">
        <v>1762</v>
      </c>
      <c r="C250" s="296" t="s">
        <v>2170</v>
      </c>
      <c r="D250" s="297" t="s">
        <v>2171</v>
      </c>
      <c r="E250" s="312">
        <v>7.0999999999999994E-2</v>
      </c>
      <c r="F250" s="69">
        <f t="shared" si="28"/>
        <v>0.21299999999999997</v>
      </c>
      <c r="G250" s="299">
        <f t="shared" si="29"/>
        <v>0.21</v>
      </c>
      <c r="H250" s="66">
        <f>IF(E250="--","--", IF(VLOOKUP($B250,Residential!$B$5:$R$975,2,FALSE)="Yes", E250/0.03, "NV"))</f>
        <v>2.3666666666666667</v>
      </c>
      <c r="I250" s="300">
        <f t="shared" si="30"/>
        <v>2.4</v>
      </c>
      <c r="J250" s="66">
        <f>IF(G250="--","--", IF(VLOOKUP($B250,Commercial!$B$5:$R$975,2,FALSE)="Yes", G250/0.03, "NV"))</f>
        <v>7</v>
      </c>
      <c r="K250" s="300">
        <f t="shared" si="31"/>
        <v>7</v>
      </c>
      <c r="L250" s="70">
        <f>VLOOKUP($B250,Residential!$B$5:$R$975,13,FALSE)</f>
        <v>7228.9156626506019</v>
      </c>
      <c r="M250" s="67">
        <f t="shared" si="32"/>
        <v>513.25301204819266</v>
      </c>
      <c r="N250" s="301">
        <f t="shared" si="33"/>
        <v>510</v>
      </c>
      <c r="O250" s="68">
        <f>VLOOKUP($B250,Commercial!$B$5:$R$975,13,FALSE)</f>
        <v>7142.8571428571422</v>
      </c>
      <c r="P250" s="67">
        <f t="shared" si="34"/>
        <v>1499.9999999999998</v>
      </c>
      <c r="Q250" s="302">
        <f t="shared" si="35"/>
        <v>1500</v>
      </c>
      <c r="R250" s="303">
        <f t="shared" si="36"/>
        <v>1</v>
      </c>
    </row>
    <row r="251" spans="2:18" s="22" customFormat="1" ht="15" hidden="1">
      <c r="B251" s="31" t="s">
        <v>1784</v>
      </c>
      <c r="C251" s="31" t="s">
        <v>1784</v>
      </c>
      <c r="D251" s="32" t="s">
        <v>2172</v>
      </c>
      <c r="E251" s="42" t="s">
        <v>182</v>
      </c>
      <c r="F251" s="69" t="str">
        <f t="shared" si="28"/>
        <v>--</v>
      </c>
      <c r="G251" s="43" t="str">
        <f t="shared" si="29"/>
        <v>--</v>
      </c>
      <c r="H251" s="66" t="str">
        <f>IF(E251="--","--", IF(VLOOKUP($B251,Residential!$B$5:$R$975,2,FALSE)="Yes", E251/0.03, "NV"))</f>
        <v>--</v>
      </c>
      <c r="I251" s="64" t="str">
        <f t="shared" si="30"/>
        <v>--</v>
      </c>
      <c r="J251" s="66" t="str">
        <f>IF(G251="--","--", IF(VLOOKUP($B251,Commercial!$B$5:$R$975,2,FALSE)="Yes", G251/0.03, "NV"))</f>
        <v>--</v>
      </c>
      <c r="K251" s="64" t="str">
        <f t="shared" si="31"/>
        <v>--</v>
      </c>
      <c r="L251" s="70" t="str">
        <f>VLOOKUP($B251,Residential!$B$5:$R$975,13,FALSE)</f>
        <v>NV</v>
      </c>
      <c r="M251" s="67" t="str">
        <f t="shared" si="32"/>
        <v>--</v>
      </c>
      <c r="N251" s="53" t="str">
        <f t="shared" si="33"/>
        <v>--</v>
      </c>
      <c r="O251" s="68" t="str">
        <f>VLOOKUP($B251,Commercial!$B$5:$R$975,13,FALSE)</f>
        <v>NV</v>
      </c>
      <c r="P251" s="67" t="str">
        <f t="shared" si="34"/>
        <v>--</v>
      </c>
      <c r="Q251" s="54" t="str">
        <f t="shared" si="35"/>
        <v>--</v>
      </c>
      <c r="R251" s="71">
        <f t="shared" si="36"/>
        <v>0</v>
      </c>
    </row>
    <row r="252" spans="2:18" s="295" customFormat="1" ht="15">
      <c r="B252" s="31" t="s">
        <v>1826</v>
      </c>
      <c r="C252" s="296" t="s">
        <v>1826</v>
      </c>
      <c r="D252" s="297" t="s">
        <v>2173</v>
      </c>
      <c r="E252" s="298">
        <v>11000</v>
      </c>
      <c r="F252" s="69">
        <f t="shared" si="28"/>
        <v>33000</v>
      </c>
      <c r="G252" s="299">
        <f t="shared" si="29"/>
        <v>33000</v>
      </c>
      <c r="H252" s="66">
        <f>IF(E252="--","--", IF(VLOOKUP($B252,Residential!$B$5:$R$975,2,FALSE)="Yes", E252/0.03, "NV"))</f>
        <v>366666.66666666669</v>
      </c>
      <c r="I252" s="300">
        <f t="shared" si="30"/>
        <v>370000</v>
      </c>
      <c r="J252" s="66">
        <f>IF(G252="--","--", IF(VLOOKUP($B252,Commercial!$B$5:$R$975,2,FALSE)="Yes", G252/0.03, "NV"))</f>
        <v>1100000</v>
      </c>
      <c r="K252" s="300">
        <f t="shared" si="31"/>
        <v>1100000</v>
      </c>
      <c r="L252" s="70">
        <f>VLOOKUP($B252,Residential!$B$5:$R$975,13,FALSE)</f>
        <v>2.5</v>
      </c>
      <c r="M252" s="67">
        <f t="shared" si="32"/>
        <v>27500</v>
      </c>
      <c r="N252" s="301">
        <f t="shared" si="33"/>
        <v>28000</v>
      </c>
      <c r="O252" s="68">
        <f>VLOOKUP($B252,Commercial!$B$5:$R$975,13,FALSE)</f>
        <v>2.4090909090909092</v>
      </c>
      <c r="P252" s="67">
        <f t="shared" si="34"/>
        <v>79500</v>
      </c>
      <c r="Q252" s="302">
        <f t="shared" si="35"/>
        <v>80000</v>
      </c>
      <c r="R252" s="303">
        <f t="shared" si="36"/>
        <v>1</v>
      </c>
    </row>
    <row r="253" spans="2:18" s="22" customFormat="1" ht="15" hidden="1">
      <c r="B253" s="31" t="s">
        <v>1828</v>
      </c>
      <c r="C253" s="31" t="s">
        <v>1828</v>
      </c>
      <c r="D253" s="32" t="s">
        <v>2174</v>
      </c>
      <c r="E253" s="42" t="s">
        <v>182</v>
      </c>
      <c r="F253" s="69" t="str">
        <f t="shared" si="28"/>
        <v>--</v>
      </c>
      <c r="G253" s="43" t="str">
        <f t="shared" si="29"/>
        <v>--</v>
      </c>
      <c r="H253" s="66" t="str">
        <f>IF(E253="--","--", IF(VLOOKUP($B253,Residential!$B$5:$R$975,2,FALSE)="Yes", E253/0.03, "NV"))</f>
        <v>--</v>
      </c>
      <c r="I253" s="64" t="str">
        <f t="shared" si="30"/>
        <v>--</v>
      </c>
      <c r="J253" s="66" t="str">
        <f>IF(G253="--","--", IF(VLOOKUP($B253,Commercial!$B$5:$R$975,2,FALSE)="Yes", G253/0.03, "NV"))</f>
        <v>--</v>
      </c>
      <c r="K253" s="64" t="str">
        <f t="shared" si="31"/>
        <v>--</v>
      </c>
      <c r="L253" s="70">
        <f>VLOOKUP($B253,Residential!$B$5:$R$975,13,FALSE)</f>
        <v>55.555555555555557</v>
      </c>
      <c r="M253" s="67" t="str">
        <f t="shared" si="32"/>
        <v>--</v>
      </c>
      <c r="N253" s="53" t="str">
        <f t="shared" si="33"/>
        <v>--</v>
      </c>
      <c r="O253" s="68">
        <f>VLOOKUP($B253,Commercial!$B$5:$R$975,13,FALSE)</f>
        <v>57.142857142857139</v>
      </c>
      <c r="P253" s="67" t="str">
        <f t="shared" si="34"/>
        <v>--</v>
      </c>
      <c r="Q253" s="54" t="str">
        <f t="shared" si="35"/>
        <v>--</v>
      </c>
      <c r="R253" s="71">
        <f t="shared" si="36"/>
        <v>0</v>
      </c>
    </row>
    <row r="254" spans="2:18" s="295" customFormat="1" ht="15">
      <c r="B254" s="31" t="s">
        <v>1830</v>
      </c>
      <c r="C254" s="296" t="s">
        <v>1830</v>
      </c>
      <c r="D254" s="297" t="s">
        <v>2175</v>
      </c>
      <c r="E254" s="305">
        <v>2.1</v>
      </c>
      <c r="F254" s="75">
        <f t="shared" si="28"/>
        <v>6.3000000000000007</v>
      </c>
      <c r="G254" s="307">
        <f t="shared" si="29"/>
        <v>6.3</v>
      </c>
      <c r="H254" s="66">
        <f>IF(E254="--","--", IF(VLOOKUP($B254,Residential!$B$5:$R$975,2,FALSE)="Yes", E254/0.03, "NV"))</f>
        <v>70</v>
      </c>
      <c r="I254" s="300">
        <f t="shared" si="30"/>
        <v>70</v>
      </c>
      <c r="J254" s="66">
        <f>IF(G254="--","--", IF(VLOOKUP($B254,Commercial!$B$5:$R$975,2,FALSE)="Yes", G254/0.03, "NV"))</f>
        <v>210</v>
      </c>
      <c r="K254" s="300">
        <f t="shared" si="31"/>
        <v>210</v>
      </c>
      <c r="L254" s="70">
        <f>VLOOKUP($B254,Residential!$B$5:$R$975,13,FALSE)</f>
        <v>4.375</v>
      </c>
      <c r="M254" s="67">
        <f t="shared" si="32"/>
        <v>9.1875</v>
      </c>
      <c r="N254" s="301">
        <f t="shared" si="33"/>
        <v>9.1999999999999993</v>
      </c>
      <c r="O254" s="68">
        <f>VLOOKUP($B254,Commercial!$B$5:$R$975,13,FALSE)</f>
        <v>4.333333333333333</v>
      </c>
      <c r="P254" s="67">
        <f t="shared" si="34"/>
        <v>27.299999999999997</v>
      </c>
      <c r="Q254" s="302">
        <f t="shared" si="35"/>
        <v>27</v>
      </c>
      <c r="R254" s="303">
        <f t="shared" si="36"/>
        <v>1</v>
      </c>
    </row>
    <row r="255" spans="2:18" s="22" customFormat="1" ht="15" hidden="1">
      <c r="B255" s="31" t="s">
        <v>1836</v>
      </c>
      <c r="C255" s="31" t="s">
        <v>1836</v>
      </c>
      <c r="D255" s="32" t="s">
        <v>2176</v>
      </c>
      <c r="E255" s="42" t="s">
        <v>182</v>
      </c>
      <c r="F255" s="75" t="str">
        <f t="shared" si="28"/>
        <v>--</v>
      </c>
      <c r="G255" s="45" t="str">
        <f t="shared" si="29"/>
        <v>--</v>
      </c>
      <c r="H255" s="66" t="str">
        <f>IF(E255="--","--", IF(VLOOKUP($B255,Residential!$B$5:$R$975,2,FALSE)="Yes", E255/0.03, "NV"))</f>
        <v>--</v>
      </c>
      <c r="I255" s="64" t="str">
        <f t="shared" si="30"/>
        <v>--</v>
      </c>
      <c r="J255" s="66" t="str">
        <f>IF(G255="--","--", IF(VLOOKUP($B255,Commercial!$B$5:$R$975,2,FALSE)="Yes", G255/0.03, "NV"))</f>
        <v>--</v>
      </c>
      <c r="K255" s="64" t="str">
        <f t="shared" si="31"/>
        <v>--</v>
      </c>
      <c r="L255" s="70" t="str">
        <f>VLOOKUP($B255,Residential!$B$5:$R$975,13,FALSE)</f>
        <v>NV</v>
      </c>
      <c r="M255" s="67" t="str">
        <f t="shared" si="32"/>
        <v>--</v>
      </c>
      <c r="N255" s="53" t="str">
        <f t="shared" si="33"/>
        <v>--</v>
      </c>
      <c r="O255" s="68" t="str">
        <f>VLOOKUP($B255,Commercial!$B$5:$R$975,13,FALSE)</f>
        <v>NV</v>
      </c>
      <c r="P255" s="67" t="str">
        <f t="shared" si="34"/>
        <v>--</v>
      </c>
      <c r="Q255" s="54" t="str">
        <f t="shared" si="35"/>
        <v>--</v>
      </c>
      <c r="R255" s="71">
        <f t="shared" si="36"/>
        <v>0</v>
      </c>
    </row>
    <row r="256" spans="2:18" s="295" customFormat="1" ht="15">
      <c r="B256" s="31" t="s">
        <v>1844</v>
      </c>
      <c r="C256" s="296" t="s">
        <v>1844</v>
      </c>
      <c r="D256" s="297" t="s">
        <v>2177</v>
      </c>
      <c r="E256" s="305">
        <v>1.8</v>
      </c>
      <c r="F256" s="75">
        <f t="shared" si="28"/>
        <v>5.4</v>
      </c>
      <c r="G256" s="307">
        <f t="shared" si="29"/>
        <v>5.4</v>
      </c>
      <c r="H256" s="66">
        <f>IF(E256="--","--", IF(VLOOKUP($B256,Residential!$B$5:$R$975,2,FALSE)="Yes", E256/0.03, "NV"))</f>
        <v>60.000000000000007</v>
      </c>
      <c r="I256" s="300">
        <f t="shared" si="30"/>
        <v>60</v>
      </c>
      <c r="J256" s="66">
        <f>IF(G256="--","--", IF(VLOOKUP($B256,Commercial!$B$5:$R$975,2,FALSE)="Yes", G256/0.03, "NV"))</f>
        <v>180.00000000000003</v>
      </c>
      <c r="K256" s="300">
        <f t="shared" si="31"/>
        <v>180</v>
      </c>
      <c r="L256" s="70">
        <f>VLOOKUP($B256,Residential!$B$5:$R$975,13,FALSE)</f>
        <v>151.61290322580646</v>
      </c>
      <c r="M256" s="67">
        <f t="shared" si="32"/>
        <v>272.90322580645164</v>
      </c>
      <c r="N256" s="301">
        <f t="shared" si="33"/>
        <v>270</v>
      </c>
      <c r="O256" s="68">
        <f>VLOOKUP($B256,Commercial!$B$5:$R$975,13,FALSE)</f>
        <v>153.84615384615384</v>
      </c>
      <c r="P256" s="67">
        <f t="shared" si="34"/>
        <v>830.76923076923083</v>
      </c>
      <c r="Q256" s="302">
        <f t="shared" si="35"/>
        <v>830</v>
      </c>
      <c r="R256" s="303">
        <f t="shared" si="36"/>
        <v>1</v>
      </c>
    </row>
    <row r="257" spans="2:18" s="295" customFormat="1" ht="15">
      <c r="B257" s="31" t="s">
        <v>1852</v>
      </c>
      <c r="C257" s="296" t="s">
        <v>1852</v>
      </c>
      <c r="D257" s="297" t="s">
        <v>1851</v>
      </c>
      <c r="E257" s="298">
        <v>2800</v>
      </c>
      <c r="F257" s="69">
        <f t="shared" si="28"/>
        <v>8400</v>
      </c>
      <c r="G257" s="299">
        <f t="shared" si="29"/>
        <v>8400</v>
      </c>
      <c r="H257" s="66">
        <f>IF(E257="--","--", IF(VLOOKUP($B257,Residential!$B$5:$R$975,2,FALSE)="Yes", E257/0.03, "NV"))</f>
        <v>93333.333333333343</v>
      </c>
      <c r="I257" s="300">
        <f t="shared" si="30"/>
        <v>93000</v>
      </c>
      <c r="J257" s="66">
        <f>IF(G257="--","--", IF(VLOOKUP($B257,Commercial!$B$5:$R$975,2,FALSE)="Yes", G257/0.03, "NV"))</f>
        <v>280000</v>
      </c>
      <c r="K257" s="300">
        <f t="shared" si="31"/>
        <v>280000</v>
      </c>
      <c r="L257" s="70">
        <f>VLOOKUP($B257,Residential!$B$5:$R$975,13,FALSE)</f>
        <v>301.36986301369865</v>
      </c>
      <c r="M257" s="67">
        <f t="shared" si="32"/>
        <v>843835.61643835623</v>
      </c>
      <c r="N257" s="301">
        <f t="shared" si="33"/>
        <v>840000</v>
      </c>
      <c r="O257" s="68">
        <f>VLOOKUP($B257,Commercial!$B$5:$R$975,13,FALSE)</f>
        <v>293.54838709677421</v>
      </c>
      <c r="P257" s="67">
        <f t="shared" si="34"/>
        <v>2465806.4516129033</v>
      </c>
      <c r="Q257" s="302">
        <f t="shared" si="35"/>
        <v>2500000</v>
      </c>
      <c r="R257" s="303">
        <f t="shared" si="36"/>
        <v>1</v>
      </c>
    </row>
    <row r="258" spans="2:18" s="22" customFormat="1" ht="15" hidden="1">
      <c r="B258" s="31" t="s">
        <v>1862</v>
      </c>
      <c r="C258" s="31" t="s">
        <v>1862</v>
      </c>
      <c r="D258" s="32" t="s">
        <v>2178</v>
      </c>
      <c r="E258" s="42" t="s">
        <v>182</v>
      </c>
      <c r="F258" s="69" t="str">
        <f t="shared" si="28"/>
        <v>--</v>
      </c>
      <c r="G258" s="43" t="str">
        <f t="shared" si="29"/>
        <v>--</v>
      </c>
      <c r="H258" s="66" t="str">
        <f>IF(E258="--","--", IF(VLOOKUP($B258,Residential!$B$5:$R$975,2,FALSE)="Yes", E258/0.03, "NV"))</f>
        <v>--</v>
      </c>
      <c r="I258" s="64" t="str">
        <f t="shared" si="30"/>
        <v>--</v>
      </c>
      <c r="J258" s="66" t="str">
        <f>IF(G258="--","--", IF(VLOOKUP($B258,Commercial!$B$5:$R$975,2,FALSE)="Yes", G258/0.03, "NV"))</f>
        <v>--</v>
      </c>
      <c r="K258" s="64" t="str">
        <f t="shared" si="31"/>
        <v>--</v>
      </c>
      <c r="L258" s="70">
        <f>VLOOKUP($B258,Residential!$B$5:$R$975,13,FALSE)</f>
        <v>15.714285714285714</v>
      </c>
      <c r="M258" s="67" t="str">
        <f t="shared" si="32"/>
        <v>--</v>
      </c>
      <c r="N258" s="53" t="str">
        <f t="shared" si="33"/>
        <v>--</v>
      </c>
      <c r="O258" s="68">
        <f>VLOOKUP($B258,Commercial!$B$5:$R$975,13,FALSE)</f>
        <v>15.76923076923077</v>
      </c>
      <c r="P258" s="67" t="str">
        <f t="shared" si="34"/>
        <v>--</v>
      </c>
      <c r="Q258" s="54" t="str">
        <f t="shared" si="35"/>
        <v>--</v>
      </c>
      <c r="R258" s="71">
        <f t="shared" si="36"/>
        <v>0</v>
      </c>
    </row>
    <row r="259" spans="2:18" s="22" customFormat="1" ht="15" hidden="1">
      <c r="B259" s="31" t="s">
        <v>1864</v>
      </c>
      <c r="C259" s="31" t="s">
        <v>1864</v>
      </c>
      <c r="D259" s="32" t="s">
        <v>2179</v>
      </c>
      <c r="E259" s="42" t="s">
        <v>182</v>
      </c>
      <c r="F259" s="69" t="str">
        <f t="shared" si="28"/>
        <v>--</v>
      </c>
      <c r="G259" s="43" t="str">
        <f t="shared" si="29"/>
        <v>--</v>
      </c>
      <c r="H259" s="66" t="str">
        <f>IF(E259="--","--", IF(VLOOKUP($B259,Residential!$B$5:$R$975,2,FALSE)="Yes", E259/0.03, "NV"))</f>
        <v>--</v>
      </c>
      <c r="I259" s="64" t="str">
        <f t="shared" si="30"/>
        <v>--</v>
      </c>
      <c r="J259" s="66" t="str">
        <f>IF(G259="--","--", IF(VLOOKUP($B259,Commercial!$B$5:$R$975,2,FALSE)="Yes", G259/0.03, "NV"))</f>
        <v>--</v>
      </c>
      <c r="K259" s="64" t="str">
        <f t="shared" si="31"/>
        <v>--</v>
      </c>
      <c r="L259" s="70">
        <f>VLOOKUP($B259,Residential!$B$5:$R$975,13,FALSE)</f>
        <v>8.8888888888888893</v>
      </c>
      <c r="M259" s="67" t="str">
        <f t="shared" si="32"/>
        <v>--</v>
      </c>
      <c r="N259" s="53" t="str">
        <f t="shared" si="33"/>
        <v>--</v>
      </c>
      <c r="O259" s="68">
        <f>VLOOKUP($B259,Commercial!$B$5:$R$975,13,FALSE)</f>
        <v>9.2307692307692299</v>
      </c>
      <c r="P259" s="67" t="str">
        <f t="shared" si="34"/>
        <v>--</v>
      </c>
      <c r="Q259" s="54" t="str">
        <f t="shared" si="35"/>
        <v>--</v>
      </c>
      <c r="R259" s="71">
        <f t="shared" si="36"/>
        <v>0</v>
      </c>
    </row>
    <row r="260" spans="2:18" s="22" customFormat="1" ht="15" hidden="1">
      <c r="B260" s="31" t="s">
        <v>1866</v>
      </c>
      <c r="C260" s="31" t="s">
        <v>1866</v>
      </c>
      <c r="D260" s="32" t="s">
        <v>2180</v>
      </c>
      <c r="E260" s="42" t="s">
        <v>182</v>
      </c>
      <c r="F260" s="69" t="str">
        <f t="shared" si="28"/>
        <v>--</v>
      </c>
      <c r="G260" s="43" t="str">
        <f t="shared" si="29"/>
        <v>--</v>
      </c>
      <c r="H260" s="66" t="str">
        <f>IF(E260="--","--", IF(VLOOKUP($B260,Residential!$B$5:$R$975,2,FALSE)="Yes", E260/0.03, "NV"))</f>
        <v>--</v>
      </c>
      <c r="I260" s="64" t="str">
        <f t="shared" si="30"/>
        <v>--</v>
      </c>
      <c r="J260" s="66" t="str">
        <f>IF(G260="--","--", IF(VLOOKUP($B260,Commercial!$B$5:$R$975,2,FALSE)="Yes", G260/0.03, "NV"))</f>
        <v>--</v>
      </c>
      <c r="K260" s="64" t="str">
        <f t="shared" si="31"/>
        <v>--</v>
      </c>
      <c r="L260" s="70">
        <f>VLOOKUP($B260,Residential!$B$5:$R$975,13,FALSE)</f>
        <v>6.3492063492063489</v>
      </c>
      <c r="M260" s="67" t="str">
        <f t="shared" si="32"/>
        <v>--</v>
      </c>
      <c r="N260" s="53" t="str">
        <f t="shared" si="33"/>
        <v>--</v>
      </c>
      <c r="O260" s="68">
        <f>VLOOKUP($B260,Commercial!$B$5:$R$975,13,FALSE)</f>
        <v>6.5384615384615383</v>
      </c>
      <c r="P260" s="67" t="str">
        <f t="shared" si="34"/>
        <v>--</v>
      </c>
      <c r="Q260" s="54" t="str">
        <f t="shared" si="35"/>
        <v>--</v>
      </c>
      <c r="R260" s="71">
        <f t="shared" si="36"/>
        <v>0</v>
      </c>
    </row>
    <row r="261" spans="2:18" s="22" customFormat="1" ht="15" hidden="1">
      <c r="B261" s="31" t="s">
        <v>1896</v>
      </c>
      <c r="C261" s="31" t="s">
        <v>1896</v>
      </c>
      <c r="D261" s="32" t="s">
        <v>2181</v>
      </c>
      <c r="E261" s="42" t="s">
        <v>182</v>
      </c>
      <c r="F261" s="69" t="str">
        <f t="shared" si="28"/>
        <v>--</v>
      </c>
      <c r="G261" s="43" t="str">
        <f t="shared" si="29"/>
        <v>--</v>
      </c>
      <c r="H261" s="66" t="str">
        <f>IF(E261="--","--", IF(VLOOKUP($B261,Residential!$B$5:$R$975,2,FALSE)="Yes", E261/0.03, "NV"))</f>
        <v>--</v>
      </c>
      <c r="I261" s="64" t="str">
        <f t="shared" si="30"/>
        <v>--</v>
      </c>
      <c r="J261" s="66" t="str">
        <f>IF(G261="--","--", IF(VLOOKUP($B261,Commercial!$B$5:$R$975,2,FALSE)="Yes", G261/0.03, "NV"))</f>
        <v>--</v>
      </c>
      <c r="K261" s="64" t="str">
        <f t="shared" si="31"/>
        <v>--</v>
      </c>
      <c r="L261" s="70" t="str">
        <f>VLOOKUP($B261,Residential!$B$5:$R$975,13,FALSE)</f>
        <v>NV</v>
      </c>
      <c r="M261" s="67" t="str">
        <f t="shared" si="32"/>
        <v>--</v>
      </c>
      <c r="N261" s="53" t="str">
        <f t="shared" si="33"/>
        <v>--</v>
      </c>
      <c r="O261" s="68" t="str">
        <f>VLOOKUP($B261,Commercial!$B$5:$R$975,13,FALSE)</f>
        <v>NV</v>
      </c>
      <c r="P261" s="67" t="str">
        <f t="shared" si="34"/>
        <v>--</v>
      </c>
      <c r="Q261" s="54" t="str">
        <f t="shared" si="35"/>
        <v>--</v>
      </c>
      <c r="R261" s="71">
        <f t="shared" si="36"/>
        <v>0</v>
      </c>
    </row>
    <row r="262" spans="2:18" s="295" customFormat="1" ht="15">
      <c r="B262" s="31" t="s">
        <v>1900</v>
      </c>
      <c r="C262" s="296" t="s">
        <v>1900</v>
      </c>
      <c r="D262" s="297" t="s">
        <v>2182</v>
      </c>
      <c r="E262" s="305">
        <v>0.8</v>
      </c>
      <c r="F262" s="75">
        <f t="shared" si="28"/>
        <v>2.4000000000000004</v>
      </c>
      <c r="G262" s="307">
        <f t="shared" si="29"/>
        <v>2.4</v>
      </c>
      <c r="H262" s="66" t="str">
        <f>IF(E262="--","--", IF(VLOOKUP($B262,Residential!$B$5:$R$975,2,FALSE)="Yes", E262/0.03, "NV"))</f>
        <v>NV</v>
      </c>
      <c r="I262" s="300" t="str">
        <f t="shared" si="30"/>
        <v>NV</v>
      </c>
      <c r="J262" s="66" t="str">
        <f>IF(G262="--","--", IF(VLOOKUP($B262,Commercial!$B$5:$R$975,2,FALSE)="Yes", G262/0.03, "NV"))</f>
        <v>NV</v>
      </c>
      <c r="K262" s="300" t="str">
        <f t="shared" si="31"/>
        <v>NV</v>
      </c>
      <c r="L262" s="70" t="str">
        <f>VLOOKUP($B262,Residential!$B$5:$R$975,13,FALSE)</f>
        <v>NV</v>
      </c>
      <c r="M262" s="67" t="str">
        <f t="shared" si="32"/>
        <v>NV</v>
      </c>
      <c r="N262" s="301" t="str">
        <f t="shared" si="33"/>
        <v>NV</v>
      </c>
      <c r="O262" s="68" t="str">
        <f>VLOOKUP($B262,Commercial!$B$5:$R$975,13,FALSE)</f>
        <v>NV</v>
      </c>
      <c r="P262" s="67" t="str">
        <f t="shared" si="34"/>
        <v>NV</v>
      </c>
      <c r="Q262" s="302" t="str">
        <f t="shared" si="35"/>
        <v>NV</v>
      </c>
      <c r="R262" s="303">
        <f t="shared" si="36"/>
        <v>1</v>
      </c>
    </row>
    <row r="263" spans="2:18" s="295" customFormat="1" ht="15">
      <c r="B263" s="31" t="s">
        <v>1898</v>
      </c>
      <c r="C263" s="296" t="s">
        <v>1898</v>
      </c>
      <c r="D263" s="297" t="s">
        <v>2183</v>
      </c>
      <c r="E263" s="298">
        <v>30</v>
      </c>
      <c r="F263" s="69">
        <f t="shared" si="28"/>
        <v>90</v>
      </c>
      <c r="G263" s="299">
        <f t="shared" si="29"/>
        <v>90</v>
      </c>
      <c r="H263" s="66" t="str">
        <f>IF(E263="--","--", IF(VLOOKUP($B263,Residential!$B$5:$R$975,2,FALSE)="Yes", E263/0.03, "NV"))</f>
        <v>NV</v>
      </c>
      <c r="I263" s="300" t="str">
        <f t="shared" si="30"/>
        <v>NV</v>
      </c>
      <c r="J263" s="66" t="str">
        <f>IF(G263="--","--", IF(VLOOKUP($B263,Commercial!$B$5:$R$975,2,FALSE)="Yes", G263/0.03, "NV"))</f>
        <v>NV</v>
      </c>
      <c r="K263" s="300" t="str">
        <f t="shared" si="31"/>
        <v>NV</v>
      </c>
      <c r="L263" s="70" t="str">
        <f>VLOOKUP($B263,Residential!$B$5:$R$975,13,FALSE)</f>
        <v>NV</v>
      </c>
      <c r="M263" s="67" t="str">
        <f t="shared" si="32"/>
        <v>NV</v>
      </c>
      <c r="N263" s="301" t="str">
        <f t="shared" si="33"/>
        <v>NV</v>
      </c>
      <c r="O263" s="68" t="str">
        <f>VLOOKUP($B263,Commercial!$B$5:$R$975,13,FALSE)</f>
        <v>NV</v>
      </c>
      <c r="P263" s="67" t="str">
        <f t="shared" si="34"/>
        <v>NV</v>
      </c>
      <c r="Q263" s="302" t="str">
        <f t="shared" si="35"/>
        <v>NV</v>
      </c>
      <c r="R263" s="303">
        <f t="shared" si="36"/>
        <v>1</v>
      </c>
    </row>
    <row r="264" spans="2:18" s="295" customFormat="1" ht="15">
      <c r="B264" s="31" t="s">
        <v>1906</v>
      </c>
      <c r="C264" s="296" t="s">
        <v>1906</v>
      </c>
      <c r="D264" s="297" t="s">
        <v>2184</v>
      </c>
      <c r="E264" s="298">
        <v>200</v>
      </c>
      <c r="F264" s="69">
        <f t="shared" si="28"/>
        <v>600</v>
      </c>
      <c r="G264" s="299">
        <f t="shared" si="29"/>
        <v>600</v>
      </c>
      <c r="H264" s="66">
        <f>IF(E264="--","--", IF(VLOOKUP($B264,Residential!$B$5:$R$975,2,FALSE)="Yes", E264/0.03, "NV"))</f>
        <v>6666.666666666667</v>
      </c>
      <c r="I264" s="300">
        <f t="shared" si="30"/>
        <v>6700</v>
      </c>
      <c r="J264" s="66">
        <f>IF(G264="--","--", IF(VLOOKUP($B264,Commercial!$B$5:$R$975,2,FALSE)="Yes", G264/0.03, "NV"))</f>
        <v>20000</v>
      </c>
      <c r="K264" s="300">
        <f t="shared" si="31"/>
        <v>20000</v>
      </c>
      <c r="L264" s="70">
        <f>VLOOKUP($B264,Residential!$B$5:$R$975,13,FALSE)</f>
        <v>90.476190476190482</v>
      </c>
      <c r="M264" s="67">
        <f t="shared" si="32"/>
        <v>18095.238095238095</v>
      </c>
      <c r="N264" s="301">
        <f t="shared" si="33"/>
        <v>18000</v>
      </c>
      <c r="O264" s="68">
        <f>VLOOKUP($B264,Commercial!$B$5:$R$975,13,FALSE)</f>
        <v>90.909090909090907</v>
      </c>
      <c r="P264" s="67">
        <f t="shared" si="34"/>
        <v>54545.454545454544</v>
      </c>
      <c r="Q264" s="302">
        <f t="shared" si="35"/>
        <v>55000</v>
      </c>
      <c r="R264" s="303">
        <f t="shared" si="36"/>
        <v>1</v>
      </c>
    </row>
    <row r="265" spans="2:18" s="22" customFormat="1" ht="15" hidden="1">
      <c r="B265" s="31" t="s">
        <v>1908</v>
      </c>
      <c r="C265" s="31" t="s">
        <v>1908</v>
      </c>
      <c r="D265" s="32" t="s">
        <v>2185</v>
      </c>
      <c r="E265" s="42" t="s">
        <v>182</v>
      </c>
      <c r="F265" s="69" t="str">
        <f t="shared" ref="F265:F268" si="37">IF(E265="--", "--", 3*E265)</f>
        <v>--</v>
      </c>
      <c r="G265" s="43" t="str">
        <f t="shared" ref="G265:G268" si="38">IF(ISNUMBER(F265),ROUND(F265,2-(1+INT(LOG10(F265)))), F265)</f>
        <v>--</v>
      </c>
      <c r="H265" s="66" t="str">
        <f>IF(E265="--","--", IF(VLOOKUP($B265,Residential!$B$5:$R$975,2,FALSE)="Yes", E265/0.03, "NV"))</f>
        <v>--</v>
      </c>
      <c r="I265" s="64" t="str">
        <f t="shared" ref="I265:I268" si="39">IF(ISNUMBER(H265), ROUND(H265,2-(1+INT(LOG10(H265)))), IF(ISTEXT(H265)=TRUE, H265, "--"))</f>
        <v>--</v>
      </c>
      <c r="J265" s="66" t="str">
        <f>IF(G265="--","--", IF(VLOOKUP($B265,Commercial!$B$5:$R$975,2,FALSE)="Yes", G265/0.03, "NV"))</f>
        <v>--</v>
      </c>
      <c r="K265" s="64" t="str">
        <f t="shared" ref="K265:K268" si="40">IF(ISNUMBER(J265), ROUND(J265,2-(1+INT(LOG10(J265)))), IF(ISTEXT(J265)=TRUE, J265, "--"))</f>
        <v>--</v>
      </c>
      <c r="L265" s="70">
        <f>VLOOKUP($B265,Residential!$B$5:$R$975,13,FALSE)</f>
        <v>2.8421052631578947</v>
      </c>
      <c r="M265" s="67" t="str">
        <f t="shared" ref="M265:M268" si="41">IF(AND(ISNUMBER(L265), ISNUMBER(E265)), E265*L265, IF(I265="NV", "NV", IF(E265="--", "--", "NC")))</f>
        <v>--</v>
      </c>
      <c r="N265" s="53" t="str">
        <f t="shared" ref="N265:N268" si="42">IF(ISNUMBER(M265),ROUND(M265,2-(1+INT(LOG10(M265)))), M265)</f>
        <v>--</v>
      </c>
      <c r="O265" s="68">
        <f>VLOOKUP($B265,Commercial!$B$5:$R$975,13,FALSE)</f>
        <v>2.9268292682926829</v>
      </c>
      <c r="P265" s="67" t="str">
        <f t="shared" ref="P265:P268" si="43">IF(AND(ISNUMBER(O265), ISNUMBER(G265)), G265*O265, IF(K265="NV", "NV", IF(G265="--", "--", "NC")))</f>
        <v>--</v>
      </c>
      <c r="Q265" s="54" t="str">
        <f t="shared" ref="Q265:Q268" si="44">IF(ISNUMBER(P265),ROUND(P265,2-(1+INT(LOG10(P265)))), P265)</f>
        <v>--</v>
      </c>
      <c r="R265" s="71">
        <f t="shared" ref="R265:R268" si="45">IF(ISNUMBER(E265),1,0)</f>
        <v>0</v>
      </c>
    </row>
    <row r="266" spans="2:18" s="295" customFormat="1" ht="15">
      <c r="B266" s="31" t="s">
        <v>1910</v>
      </c>
      <c r="C266" s="296" t="s">
        <v>1910</v>
      </c>
      <c r="D266" s="297" t="s">
        <v>2186</v>
      </c>
      <c r="E266" s="298">
        <v>1300</v>
      </c>
      <c r="F266" s="69">
        <f t="shared" si="37"/>
        <v>3900</v>
      </c>
      <c r="G266" s="299">
        <f t="shared" si="38"/>
        <v>3900</v>
      </c>
      <c r="H266" s="66">
        <f>IF(E266="--","--", IF(VLOOKUP($B266,Residential!$B$5:$R$975,2,FALSE)="Yes", E266/0.03, "NV"))</f>
        <v>43333.333333333336</v>
      </c>
      <c r="I266" s="300">
        <f t="shared" si="39"/>
        <v>43000</v>
      </c>
      <c r="J266" s="66">
        <f>IF(G266="--","--", IF(VLOOKUP($B266,Commercial!$B$5:$R$975,2,FALSE)="Yes", G266/0.03, "NV"))</f>
        <v>130000</v>
      </c>
      <c r="K266" s="300">
        <f t="shared" si="40"/>
        <v>130000</v>
      </c>
      <c r="L266" s="70">
        <f>VLOOKUP($B266,Residential!$B$5:$R$975,13,FALSE)</f>
        <v>1.1764705882352942</v>
      </c>
      <c r="M266" s="67">
        <f t="shared" si="41"/>
        <v>1529.4117647058824</v>
      </c>
      <c r="N266" s="301">
        <f t="shared" si="42"/>
        <v>1500</v>
      </c>
      <c r="O266" s="68">
        <f>VLOOKUP($B266,Commercial!$B$5:$R$975,13,FALSE)</f>
        <v>1.1785714285714286</v>
      </c>
      <c r="P266" s="67">
        <f t="shared" si="43"/>
        <v>4596.4285714285716</v>
      </c>
      <c r="Q266" s="302">
        <f t="shared" si="44"/>
        <v>4600</v>
      </c>
      <c r="R266" s="303">
        <f t="shared" si="45"/>
        <v>1</v>
      </c>
    </row>
    <row r="267" spans="2:18" s="295" customFormat="1" ht="15">
      <c r="B267" s="31" t="s">
        <v>690</v>
      </c>
      <c r="C267" s="296" t="s">
        <v>690</v>
      </c>
      <c r="D267" s="297" t="s">
        <v>2187</v>
      </c>
      <c r="E267" s="298">
        <v>200</v>
      </c>
      <c r="F267" s="69">
        <f t="shared" si="37"/>
        <v>600</v>
      </c>
      <c r="G267" s="299">
        <f t="shared" si="38"/>
        <v>600</v>
      </c>
      <c r="H267" s="66">
        <f>IF(E267="--","--", IF(VLOOKUP($B267,Residential!$B$5:$R$975,2,FALSE)="Yes", E267/0.03, "NV"))</f>
        <v>6666.666666666667</v>
      </c>
      <c r="I267" s="300">
        <f t="shared" si="39"/>
        <v>6700</v>
      </c>
      <c r="J267" s="66">
        <f>IF(G267="--","--", IF(VLOOKUP($B267,Commercial!$B$5:$R$975,2,FALSE)="Yes", G267/0.03, "NV"))</f>
        <v>20000</v>
      </c>
      <c r="K267" s="300">
        <f t="shared" si="40"/>
        <v>20000</v>
      </c>
      <c r="L267" s="70">
        <f>VLOOKUP($B267,Residential!$B$5:$R$975,13,FALSE)</f>
        <v>1.4285714285714286</v>
      </c>
      <c r="M267" s="67">
        <f t="shared" si="41"/>
        <v>285.71428571428572</v>
      </c>
      <c r="N267" s="301">
        <f t="shared" si="42"/>
        <v>290</v>
      </c>
      <c r="O267" s="68">
        <f>VLOOKUP($B267,Commercial!$B$5:$R$975,13,FALSE)</f>
        <v>1.4772727272727273</v>
      </c>
      <c r="P267" s="67">
        <f t="shared" si="43"/>
        <v>886.36363636363637</v>
      </c>
      <c r="Q267" s="302">
        <f t="shared" si="44"/>
        <v>890</v>
      </c>
      <c r="R267" s="303">
        <f t="shared" si="45"/>
        <v>1</v>
      </c>
    </row>
    <row r="268" spans="2:18" s="295" customFormat="1" ht="25.5">
      <c r="B268" s="74" t="s">
        <v>1920</v>
      </c>
      <c r="C268" s="315" t="s">
        <v>1920</v>
      </c>
      <c r="D268" s="297" t="s">
        <v>2188</v>
      </c>
      <c r="E268" s="316">
        <v>8700</v>
      </c>
      <c r="F268" s="72">
        <f t="shared" si="37"/>
        <v>26100</v>
      </c>
      <c r="G268" s="299">
        <f t="shared" si="38"/>
        <v>26000</v>
      </c>
      <c r="H268" s="48">
        <f>IF(E268="--","--", IF(VLOOKUP($B268,Residential!$B$5:$R$975,2,FALSE)="Yes", E268/0.03, "NV"))</f>
        <v>290000</v>
      </c>
      <c r="I268" s="300">
        <f t="shared" si="39"/>
        <v>290000</v>
      </c>
      <c r="J268" s="48">
        <f>IF(G268="--","--", IF(VLOOKUP($B268,Commercial!$B$5:$R$975,2,FALSE)="Yes", G268/0.03, "NV"))</f>
        <v>866666.66666666674</v>
      </c>
      <c r="K268" s="300">
        <f t="shared" si="40"/>
        <v>870000</v>
      </c>
      <c r="L268" s="70">
        <f>VLOOKUP($B268,Residential!$B$5:$R$975,13,FALSE)</f>
        <v>7.8</v>
      </c>
      <c r="M268" s="73">
        <f t="shared" si="41"/>
        <v>67860</v>
      </c>
      <c r="N268" s="301">
        <f t="shared" si="42"/>
        <v>68000</v>
      </c>
      <c r="O268" s="68">
        <f>VLOOKUP($B268,Commercial!$B$5:$R$975,13,FALSE)</f>
        <v>7.5</v>
      </c>
      <c r="P268" s="73">
        <f t="shared" si="43"/>
        <v>195000</v>
      </c>
      <c r="Q268" s="302">
        <f t="shared" si="44"/>
        <v>200000</v>
      </c>
      <c r="R268" s="303">
        <f t="shared" si="45"/>
        <v>1</v>
      </c>
    </row>
    <row r="269" spans="2:18">
      <c r="E269" s="487"/>
      <c r="G269" s="487"/>
      <c r="I269" s="487"/>
      <c r="K269" s="487"/>
      <c r="N269" s="487"/>
      <c r="Q269" s="291"/>
      <c r="R269" s="292"/>
    </row>
    <row r="270" spans="2:18" ht="15">
      <c r="C270" s="293" t="s">
        <v>2189</v>
      </c>
      <c r="E270" s="487"/>
      <c r="G270" s="487"/>
      <c r="I270" s="487"/>
      <c r="K270" s="487"/>
      <c r="N270" s="487"/>
      <c r="Q270" s="291"/>
      <c r="R270" s="303">
        <f>SUM(R8:R268)</f>
        <v>105</v>
      </c>
    </row>
    <row r="271" spans="2:18" ht="14.25">
      <c r="C271" s="294" t="s">
        <v>2190</v>
      </c>
      <c r="E271" s="487"/>
      <c r="G271" s="487"/>
      <c r="I271" s="487"/>
      <c r="K271" s="487"/>
      <c r="N271" s="487"/>
      <c r="Q271" s="291"/>
      <c r="R271" s="292"/>
    </row>
    <row r="272" spans="2:18" ht="14.25">
      <c r="C272" s="294" t="s">
        <v>2191</v>
      </c>
      <c r="E272" s="487"/>
      <c r="G272" s="487"/>
      <c r="I272" s="487"/>
      <c r="K272" s="487"/>
      <c r="N272" s="487"/>
      <c r="Q272" s="291"/>
      <c r="R272" s="292"/>
    </row>
    <row r="273" spans="3:18" ht="14.25">
      <c r="C273" s="294" t="s">
        <v>2192</v>
      </c>
      <c r="E273" s="487"/>
      <c r="G273" s="487"/>
      <c r="I273" s="487"/>
      <c r="K273" s="487"/>
      <c r="N273" s="487"/>
      <c r="Q273" s="291"/>
      <c r="R273" s="292"/>
    </row>
    <row r="274" spans="3:18" ht="14.25">
      <c r="C274" s="294" t="s">
        <v>2193</v>
      </c>
      <c r="E274" s="487"/>
      <c r="G274" s="487"/>
      <c r="I274" s="487"/>
      <c r="K274" s="487"/>
      <c r="N274" s="487"/>
      <c r="Q274" s="291"/>
      <c r="R274" s="292"/>
    </row>
    <row r="275" spans="3:18" ht="14.25">
      <c r="C275" s="294" t="s">
        <v>2194</v>
      </c>
      <c r="E275" s="487"/>
      <c r="G275" s="487"/>
      <c r="I275" s="487"/>
      <c r="K275" s="487"/>
      <c r="N275" s="487"/>
      <c r="Q275" s="291"/>
      <c r="R275" s="292"/>
    </row>
    <row r="276" spans="3:18" ht="14.25">
      <c r="C276" s="294" t="s">
        <v>2195</v>
      </c>
      <c r="E276" s="487"/>
      <c r="G276" s="487"/>
      <c r="I276" s="487"/>
      <c r="K276" s="487"/>
      <c r="N276" s="487"/>
      <c r="Q276" s="291"/>
      <c r="R276" s="292"/>
    </row>
    <row r="277" spans="3:18">
      <c r="E277" s="487"/>
      <c r="G277" s="487"/>
      <c r="I277" s="487"/>
      <c r="K277" s="487"/>
      <c r="N277" s="487"/>
      <c r="Q277" s="291"/>
      <c r="R277" s="292"/>
    </row>
    <row r="278" spans="3:18">
      <c r="E278" s="487"/>
      <c r="G278" s="487"/>
      <c r="I278" s="487"/>
      <c r="K278" s="487"/>
      <c r="N278" s="487"/>
      <c r="Q278" s="291"/>
      <c r="R278" s="292"/>
    </row>
    <row r="279" spans="3:18">
      <c r="E279" s="487"/>
      <c r="G279" s="487"/>
      <c r="I279" s="487"/>
      <c r="K279" s="487"/>
      <c r="N279" s="487"/>
      <c r="Q279" s="291"/>
      <c r="R279" s="292"/>
    </row>
    <row r="280" spans="3:18">
      <c r="E280" s="487"/>
      <c r="G280" s="487"/>
      <c r="I280" s="487"/>
      <c r="K280" s="487"/>
      <c r="N280" s="487"/>
      <c r="Q280" s="291"/>
      <c r="R280" s="292"/>
    </row>
    <row r="281" spans="3:18">
      <c r="E281" s="487"/>
      <c r="G281" s="487"/>
      <c r="I281" s="487"/>
      <c r="K281" s="487"/>
      <c r="N281" s="487"/>
      <c r="Q281" s="291"/>
      <c r="R281" s="292"/>
    </row>
    <row r="282" spans="3:18">
      <c r="E282" s="487"/>
      <c r="G282" s="487"/>
      <c r="I282" s="487"/>
      <c r="K282" s="487"/>
      <c r="N282" s="487"/>
      <c r="Q282" s="291"/>
      <c r="R282" s="292"/>
    </row>
    <row r="283" spans="3:18">
      <c r="E283" s="487"/>
      <c r="G283" s="487"/>
      <c r="I283" s="487"/>
      <c r="K283" s="487"/>
      <c r="N283" s="487"/>
      <c r="Q283" s="291"/>
      <c r="R283" s="292"/>
    </row>
    <row r="284" spans="3:18">
      <c r="E284" s="487"/>
      <c r="G284" s="487"/>
      <c r="I284" s="487"/>
      <c r="K284" s="487"/>
      <c r="N284" s="487"/>
      <c r="Q284" s="291"/>
      <c r="R284" s="292"/>
    </row>
    <row r="285" spans="3:18">
      <c r="E285" s="487"/>
      <c r="G285" s="487"/>
      <c r="I285" s="487"/>
      <c r="K285" s="487"/>
      <c r="N285" s="487"/>
      <c r="Q285" s="291"/>
      <c r="R285" s="292"/>
    </row>
    <row r="286" spans="3:18">
      <c r="E286" s="487"/>
      <c r="G286" s="487"/>
      <c r="I286" s="487"/>
      <c r="K286" s="487"/>
      <c r="N286" s="487"/>
      <c r="Q286" s="291"/>
      <c r="R286" s="292"/>
    </row>
    <row r="287" spans="3:18">
      <c r="E287" s="487"/>
      <c r="G287" s="487"/>
      <c r="I287" s="487"/>
      <c r="K287" s="487"/>
      <c r="N287" s="487"/>
      <c r="Q287" s="291"/>
      <c r="R287" s="292"/>
    </row>
    <row r="288" spans="3:18">
      <c r="E288" s="487"/>
      <c r="G288" s="487"/>
      <c r="I288" s="487"/>
      <c r="K288" s="487"/>
      <c r="N288" s="487"/>
      <c r="Q288" s="291"/>
      <c r="R288" s="292"/>
    </row>
    <row r="289" spans="5:18">
      <c r="E289" s="487"/>
      <c r="G289" s="487"/>
      <c r="I289" s="487"/>
      <c r="K289" s="487"/>
      <c r="N289" s="487"/>
      <c r="Q289" s="291"/>
      <c r="R289" s="292"/>
    </row>
    <row r="290" spans="5:18">
      <c r="E290" s="487"/>
      <c r="G290" s="487"/>
      <c r="I290" s="487"/>
      <c r="K290" s="487"/>
      <c r="N290" s="487"/>
      <c r="Q290" s="291"/>
      <c r="R290" s="292"/>
    </row>
    <row r="291" spans="5:18">
      <c r="E291" s="487"/>
      <c r="G291" s="487"/>
      <c r="I291" s="487"/>
      <c r="K291" s="487"/>
      <c r="N291" s="487"/>
      <c r="Q291" s="291"/>
      <c r="R291" s="292"/>
    </row>
    <row r="292" spans="5:18">
      <c r="E292" s="487"/>
      <c r="G292" s="487"/>
      <c r="I292" s="487"/>
      <c r="K292" s="487"/>
      <c r="N292" s="487"/>
      <c r="Q292" s="291"/>
      <c r="R292" s="292"/>
    </row>
    <row r="293" spans="5:18">
      <c r="E293" s="487"/>
      <c r="G293" s="487"/>
      <c r="I293" s="487"/>
      <c r="K293" s="487"/>
      <c r="N293" s="487"/>
      <c r="Q293" s="291"/>
      <c r="R293" s="292"/>
    </row>
    <row r="294" spans="5:18">
      <c r="E294" s="487"/>
      <c r="G294" s="487"/>
      <c r="I294" s="487"/>
      <c r="K294" s="487"/>
      <c r="N294" s="487"/>
      <c r="Q294" s="291"/>
      <c r="R294" s="292"/>
    </row>
    <row r="295" spans="5:18">
      <c r="E295" s="487"/>
      <c r="G295" s="487"/>
      <c r="I295" s="487"/>
      <c r="K295" s="487"/>
      <c r="N295" s="487"/>
      <c r="Q295" s="291"/>
      <c r="R295" s="292"/>
    </row>
    <row r="296" spans="5:18">
      <c r="E296" s="487"/>
      <c r="G296" s="487"/>
      <c r="I296" s="487"/>
      <c r="K296" s="487"/>
      <c r="N296" s="487"/>
      <c r="Q296" s="291"/>
      <c r="R296" s="292"/>
    </row>
    <row r="297" spans="5:18">
      <c r="E297" s="487"/>
      <c r="G297" s="487"/>
      <c r="I297" s="487"/>
      <c r="K297" s="487"/>
      <c r="N297" s="487"/>
      <c r="Q297" s="291"/>
      <c r="R297" s="292"/>
    </row>
    <row r="298" spans="5:18">
      <c r="E298" s="487"/>
      <c r="G298" s="487"/>
      <c r="I298" s="487"/>
      <c r="K298" s="487"/>
      <c r="N298" s="487"/>
      <c r="Q298" s="291"/>
      <c r="R298" s="292"/>
    </row>
    <row r="299" spans="5:18">
      <c r="E299" s="487"/>
      <c r="G299" s="487"/>
      <c r="I299" s="487"/>
      <c r="K299" s="487"/>
      <c r="N299" s="487"/>
      <c r="Q299" s="291"/>
      <c r="R299" s="292"/>
    </row>
    <row r="300" spans="5:18">
      <c r="E300" s="487"/>
      <c r="G300" s="487"/>
      <c r="I300" s="487"/>
      <c r="K300" s="487"/>
      <c r="N300" s="487"/>
      <c r="Q300" s="291"/>
      <c r="R300" s="292"/>
    </row>
    <row r="301" spans="5:18">
      <c r="E301" s="487"/>
      <c r="G301" s="487"/>
      <c r="I301" s="487"/>
      <c r="K301" s="487"/>
      <c r="N301" s="487"/>
      <c r="Q301" s="291"/>
      <c r="R301" s="292"/>
    </row>
    <row r="302" spans="5:18">
      <c r="E302" s="487"/>
      <c r="G302" s="487"/>
      <c r="I302" s="487"/>
      <c r="K302" s="487"/>
      <c r="N302" s="487"/>
      <c r="Q302" s="291"/>
      <c r="R302" s="292"/>
    </row>
    <row r="303" spans="5:18">
      <c r="E303" s="487"/>
      <c r="G303" s="487"/>
      <c r="I303" s="487"/>
      <c r="K303" s="487"/>
      <c r="N303" s="487"/>
      <c r="Q303" s="291"/>
      <c r="R303" s="292"/>
    </row>
    <row r="304" spans="5:18">
      <c r="E304" s="487"/>
      <c r="G304" s="487"/>
      <c r="I304" s="487"/>
      <c r="K304" s="487"/>
      <c r="N304" s="487"/>
      <c r="Q304" s="291"/>
      <c r="R304" s="292"/>
    </row>
    <row r="305" spans="5:18">
      <c r="E305" s="487"/>
      <c r="G305" s="487"/>
      <c r="I305" s="487"/>
      <c r="K305" s="487"/>
      <c r="N305" s="487"/>
      <c r="Q305" s="291"/>
      <c r="R305" s="292"/>
    </row>
    <row r="306" spans="5:18">
      <c r="E306" s="487"/>
      <c r="G306" s="487"/>
      <c r="I306" s="487"/>
      <c r="K306" s="487"/>
      <c r="N306" s="487"/>
      <c r="Q306" s="291"/>
      <c r="R306" s="292"/>
    </row>
    <row r="307" spans="5:18">
      <c r="E307" s="487"/>
      <c r="G307" s="487"/>
      <c r="I307" s="487"/>
      <c r="K307" s="487"/>
      <c r="N307" s="487"/>
      <c r="Q307" s="291"/>
      <c r="R307" s="292"/>
    </row>
    <row r="308" spans="5:18">
      <c r="E308" s="487"/>
      <c r="G308" s="487"/>
      <c r="I308" s="487"/>
      <c r="K308" s="487"/>
      <c r="N308" s="487"/>
      <c r="Q308" s="291"/>
      <c r="R308" s="292"/>
    </row>
    <row r="309" spans="5:18">
      <c r="E309" s="487"/>
      <c r="G309" s="487"/>
      <c r="I309" s="487"/>
      <c r="K309" s="487"/>
      <c r="N309" s="487"/>
      <c r="Q309" s="291"/>
      <c r="R309" s="292"/>
    </row>
    <row r="310" spans="5:18">
      <c r="E310" s="487"/>
      <c r="G310" s="487"/>
      <c r="I310" s="487"/>
      <c r="K310" s="487"/>
      <c r="N310" s="487"/>
      <c r="Q310" s="291"/>
      <c r="R310" s="292"/>
    </row>
    <row r="311" spans="5:18">
      <c r="E311" s="487"/>
      <c r="G311" s="487"/>
      <c r="I311" s="487"/>
      <c r="K311" s="487"/>
      <c r="N311" s="487"/>
      <c r="Q311" s="291"/>
      <c r="R311" s="292"/>
    </row>
    <row r="312" spans="5:18">
      <c r="E312" s="487"/>
      <c r="G312" s="487"/>
      <c r="I312" s="487"/>
      <c r="K312" s="487"/>
      <c r="N312" s="487"/>
      <c r="Q312" s="291"/>
      <c r="R312" s="292"/>
    </row>
    <row r="313" spans="5:18">
      <c r="E313" s="487"/>
      <c r="G313" s="487"/>
      <c r="I313" s="487"/>
      <c r="K313" s="487"/>
      <c r="N313" s="487"/>
      <c r="Q313" s="291"/>
      <c r="R313" s="292"/>
    </row>
    <row r="314" spans="5:18">
      <c r="E314" s="487"/>
      <c r="G314" s="487"/>
      <c r="I314" s="487"/>
      <c r="K314" s="487"/>
      <c r="N314" s="487"/>
      <c r="Q314" s="291"/>
      <c r="R314" s="292"/>
    </row>
    <row r="315" spans="5:18">
      <c r="E315" s="487"/>
      <c r="G315" s="487"/>
      <c r="I315" s="487"/>
      <c r="K315" s="487"/>
      <c r="N315" s="487"/>
      <c r="Q315" s="291"/>
      <c r="R315" s="292"/>
    </row>
    <row r="316" spans="5:18">
      <c r="E316" s="487"/>
      <c r="G316" s="487"/>
      <c r="I316" s="487"/>
      <c r="K316" s="487"/>
      <c r="N316" s="487"/>
      <c r="Q316" s="291"/>
      <c r="R316" s="292"/>
    </row>
    <row r="317" spans="5:18">
      <c r="E317" s="487"/>
      <c r="G317" s="487"/>
      <c r="I317" s="487"/>
      <c r="K317" s="487"/>
      <c r="N317" s="487"/>
      <c r="Q317" s="291"/>
      <c r="R317" s="292"/>
    </row>
    <row r="318" spans="5:18">
      <c r="E318" s="487"/>
      <c r="G318" s="487"/>
      <c r="I318" s="487"/>
      <c r="K318" s="487"/>
      <c r="N318" s="487"/>
      <c r="Q318" s="291"/>
      <c r="R318" s="292"/>
    </row>
    <row r="319" spans="5:18">
      <c r="E319" s="487"/>
      <c r="G319" s="487"/>
      <c r="I319" s="487"/>
      <c r="K319" s="487"/>
      <c r="N319" s="487"/>
      <c r="Q319" s="291"/>
      <c r="R319" s="292"/>
    </row>
    <row r="320" spans="5:18">
      <c r="E320" s="487"/>
      <c r="G320" s="487"/>
      <c r="I320" s="487"/>
      <c r="K320" s="487"/>
      <c r="N320" s="487"/>
      <c r="Q320" s="291"/>
      <c r="R320" s="292"/>
    </row>
    <row r="321" spans="5:18">
      <c r="E321" s="487"/>
      <c r="G321" s="487"/>
      <c r="I321" s="487"/>
      <c r="K321" s="487"/>
      <c r="N321" s="487"/>
      <c r="Q321" s="291"/>
      <c r="R321" s="292"/>
    </row>
    <row r="322" spans="5:18">
      <c r="E322" s="487"/>
      <c r="G322" s="487"/>
      <c r="I322" s="487"/>
      <c r="K322" s="487"/>
      <c r="N322" s="487"/>
      <c r="Q322" s="291"/>
      <c r="R322" s="292"/>
    </row>
    <row r="323" spans="5:18">
      <c r="E323" s="487"/>
      <c r="G323" s="487"/>
      <c r="I323" s="487"/>
      <c r="K323" s="487"/>
      <c r="N323" s="487"/>
      <c r="Q323" s="291"/>
      <c r="R323" s="292"/>
    </row>
    <row r="324" spans="5:18">
      <c r="E324" s="487"/>
      <c r="G324" s="487"/>
      <c r="I324" s="487"/>
      <c r="K324" s="487"/>
      <c r="N324" s="487"/>
      <c r="Q324" s="291"/>
      <c r="R324" s="292"/>
    </row>
    <row r="325" spans="5:18">
      <c r="E325" s="487"/>
      <c r="G325" s="487"/>
      <c r="I325" s="487"/>
      <c r="K325" s="487"/>
      <c r="N325" s="487"/>
      <c r="Q325" s="291"/>
      <c r="R325" s="292"/>
    </row>
    <row r="326" spans="5:18">
      <c r="E326" s="487"/>
      <c r="G326" s="487"/>
      <c r="I326" s="487"/>
      <c r="K326" s="487"/>
      <c r="N326" s="487"/>
      <c r="Q326" s="291"/>
      <c r="R326" s="292"/>
    </row>
    <row r="327" spans="5:18">
      <c r="E327" s="487"/>
      <c r="G327" s="487"/>
      <c r="I327" s="487"/>
      <c r="K327" s="487"/>
      <c r="N327" s="487"/>
      <c r="Q327" s="291"/>
      <c r="R327" s="292"/>
    </row>
    <row r="328" spans="5:18">
      <c r="E328" s="487"/>
      <c r="G328" s="487"/>
      <c r="I328" s="487"/>
      <c r="K328" s="487"/>
      <c r="N328" s="487"/>
      <c r="Q328" s="291"/>
      <c r="R328" s="292"/>
    </row>
    <row r="329" spans="5:18">
      <c r="E329" s="487"/>
      <c r="G329" s="487"/>
      <c r="I329" s="487"/>
      <c r="K329" s="487"/>
      <c r="N329" s="487"/>
      <c r="Q329" s="291"/>
      <c r="R329" s="292"/>
    </row>
    <row r="330" spans="5:18">
      <c r="E330" s="487"/>
      <c r="G330" s="487"/>
      <c r="I330" s="487"/>
      <c r="K330" s="487"/>
      <c r="N330" s="487"/>
      <c r="Q330" s="291"/>
      <c r="R330" s="292"/>
    </row>
    <row r="331" spans="5:18">
      <c r="E331" s="487"/>
      <c r="G331" s="487"/>
      <c r="I331" s="487"/>
      <c r="K331" s="487"/>
      <c r="N331" s="487"/>
      <c r="Q331" s="291"/>
      <c r="R331" s="292"/>
    </row>
    <row r="332" spans="5:18">
      <c r="E332" s="487"/>
      <c r="G332" s="487"/>
      <c r="I332" s="487"/>
      <c r="K332" s="487"/>
      <c r="N332" s="487"/>
      <c r="Q332" s="291"/>
      <c r="R332" s="292"/>
    </row>
    <row r="333" spans="5:18">
      <c r="E333" s="487"/>
      <c r="G333" s="487"/>
      <c r="I333" s="487"/>
      <c r="K333" s="487"/>
      <c r="N333" s="487"/>
      <c r="Q333" s="291"/>
      <c r="R333" s="292"/>
    </row>
    <row r="334" spans="5:18">
      <c r="E334" s="487"/>
      <c r="G334" s="487"/>
      <c r="I334" s="487"/>
      <c r="K334" s="487"/>
      <c r="N334" s="487"/>
      <c r="Q334" s="291"/>
      <c r="R334" s="292"/>
    </row>
    <row r="335" spans="5:18">
      <c r="E335" s="487"/>
      <c r="G335" s="487"/>
      <c r="I335" s="487"/>
      <c r="K335" s="487"/>
      <c r="N335" s="487"/>
      <c r="Q335" s="291"/>
      <c r="R335" s="292"/>
    </row>
    <row r="336" spans="5:18">
      <c r="E336" s="487"/>
      <c r="G336" s="487"/>
      <c r="I336" s="487"/>
      <c r="K336" s="487"/>
      <c r="N336" s="487"/>
      <c r="Q336" s="291"/>
      <c r="R336" s="292"/>
    </row>
    <row r="337" spans="5:18">
      <c r="E337" s="487"/>
      <c r="G337" s="487"/>
      <c r="I337" s="487"/>
      <c r="K337" s="487"/>
      <c r="N337" s="487"/>
      <c r="Q337" s="291"/>
      <c r="R337" s="292"/>
    </row>
    <row r="338" spans="5:18">
      <c r="E338" s="487"/>
      <c r="G338" s="487"/>
      <c r="I338" s="487"/>
      <c r="K338" s="487"/>
      <c r="N338" s="487"/>
      <c r="Q338" s="291"/>
      <c r="R338" s="292"/>
    </row>
    <row r="339" spans="5:18">
      <c r="E339" s="487"/>
      <c r="G339" s="487"/>
      <c r="I339" s="487"/>
      <c r="K339" s="487"/>
      <c r="N339" s="487"/>
      <c r="Q339" s="291"/>
      <c r="R339" s="292"/>
    </row>
    <row r="340" spans="5:18">
      <c r="E340" s="487"/>
      <c r="G340" s="487"/>
      <c r="I340" s="487"/>
      <c r="K340" s="487"/>
      <c r="N340" s="487"/>
      <c r="Q340" s="291"/>
      <c r="R340" s="292"/>
    </row>
    <row r="341" spans="5:18">
      <c r="E341" s="487"/>
      <c r="G341" s="487"/>
      <c r="I341" s="487"/>
      <c r="K341" s="487"/>
      <c r="N341" s="487"/>
      <c r="Q341" s="291"/>
      <c r="R341" s="292"/>
    </row>
    <row r="342" spans="5:18">
      <c r="E342" s="487"/>
      <c r="G342" s="487"/>
      <c r="I342" s="487"/>
      <c r="K342" s="487"/>
      <c r="N342" s="487"/>
      <c r="Q342" s="291"/>
      <c r="R342" s="292"/>
    </row>
    <row r="343" spans="5:18">
      <c r="E343" s="487"/>
      <c r="G343" s="487"/>
      <c r="I343" s="487"/>
      <c r="K343" s="487"/>
      <c r="N343" s="487"/>
      <c r="Q343" s="291"/>
      <c r="R343" s="292"/>
    </row>
    <row r="344" spans="5:18">
      <c r="E344" s="487"/>
      <c r="G344" s="487"/>
      <c r="I344" s="487"/>
      <c r="K344" s="487"/>
      <c r="N344" s="487"/>
      <c r="Q344" s="291"/>
      <c r="R344" s="292"/>
    </row>
    <row r="345" spans="5:18">
      <c r="E345" s="487"/>
      <c r="G345" s="487"/>
      <c r="I345" s="487"/>
      <c r="K345" s="487"/>
      <c r="N345" s="487"/>
      <c r="Q345" s="291"/>
      <c r="R345" s="292"/>
    </row>
    <row r="346" spans="5:18">
      <c r="E346" s="487"/>
      <c r="G346" s="487"/>
      <c r="I346" s="487"/>
      <c r="K346" s="487"/>
      <c r="N346" s="487"/>
      <c r="Q346" s="291"/>
      <c r="R346" s="292"/>
    </row>
    <row r="347" spans="5:18">
      <c r="E347" s="487"/>
      <c r="G347" s="487"/>
      <c r="I347" s="487"/>
      <c r="K347" s="487"/>
      <c r="N347" s="487"/>
      <c r="Q347" s="291"/>
      <c r="R347" s="292"/>
    </row>
    <row r="348" spans="5:18">
      <c r="E348" s="487"/>
      <c r="G348" s="487"/>
      <c r="I348" s="487"/>
      <c r="K348" s="487"/>
      <c r="N348" s="487"/>
      <c r="Q348" s="291"/>
      <c r="R348" s="292"/>
    </row>
    <row r="349" spans="5:18">
      <c r="E349" s="487"/>
      <c r="G349" s="487"/>
      <c r="I349" s="487"/>
      <c r="K349" s="487"/>
      <c r="N349" s="487"/>
      <c r="Q349" s="291"/>
      <c r="R349" s="292"/>
    </row>
    <row r="350" spans="5:18">
      <c r="E350" s="487"/>
      <c r="G350" s="487"/>
      <c r="I350" s="487"/>
      <c r="K350" s="487"/>
      <c r="N350" s="487"/>
      <c r="Q350" s="291"/>
      <c r="R350" s="292"/>
    </row>
    <row r="351" spans="5:18">
      <c r="E351" s="487"/>
      <c r="G351" s="487"/>
      <c r="I351" s="487"/>
      <c r="K351" s="487"/>
      <c r="N351" s="487"/>
      <c r="Q351" s="291"/>
      <c r="R351" s="292"/>
    </row>
    <row r="352" spans="5:18">
      <c r="E352" s="487"/>
      <c r="G352" s="487"/>
      <c r="I352" s="487"/>
      <c r="K352" s="487"/>
      <c r="N352" s="487"/>
      <c r="Q352" s="291"/>
      <c r="R352" s="292"/>
    </row>
    <row r="353" spans="5:18">
      <c r="E353" s="487"/>
      <c r="G353" s="487"/>
      <c r="I353" s="487"/>
      <c r="K353" s="487"/>
      <c r="N353" s="487"/>
      <c r="Q353" s="291"/>
      <c r="R353" s="292"/>
    </row>
    <row r="354" spans="5:18">
      <c r="E354" s="487"/>
      <c r="G354" s="487"/>
      <c r="I354" s="487"/>
      <c r="K354" s="487"/>
      <c r="N354" s="487"/>
      <c r="Q354" s="291"/>
      <c r="R354" s="292"/>
    </row>
    <row r="355" spans="5:18">
      <c r="E355" s="487"/>
      <c r="G355" s="487"/>
      <c r="I355" s="487"/>
      <c r="K355" s="487"/>
      <c r="N355" s="487"/>
      <c r="Q355" s="291"/>
      <c r="R355" s="292"/>
    </row>
    <row r="356" spans="5:18">
      <c r="E356" s="487"/>
      <c r="G356" s="487"/>
      <c r="I356" s="487"/>
      <c r="K356" s="487"/>
      <c r="N356" s="487"/>
      <c r="Q356" s="291"/>
      <c r="R356" s="292"/>
    </row>
    <row r="357" spans="5:18">
      <c r="E357" s="487"/>
      <c r="G357" s="487"/>
      <c r="I357" s="487"/>
      <c r="K357" s="487"/>
      <c r="N357" s="487"/>
      <c r="Q357" s="291"/>
      <c r="R357" s="292"/>
    </row>
    <row r="358" spans="5:18">
      <c r="E358" s="487"/>
      <c r="G358" s="487"/>
      <c r="I358" s="487"/>
      <c r="K358" s="487"/>
      <c r="N358" s="487"/>
      <c r="Q358" s="291"/>
      <c r="R358" s="292"/>
    </row>
    <row r="359" spans="5:18">
      <c r="E359" s="487"/>
      <c r="G359" s="487"/>
      <c r="I359" s="487"/>
      <c r="K359" s="487"/>
      <c r="N359" s="487"/>
      <c r="Q359" s="291"/>
      <c r="R359" s="292"/>
    </row>
    <row r="360" spans="5:18">
      <c r="E360" s="487"/>
      <c r="G360" s="487"/>
      <c r="I360" s="487"/>
      <c r="K360" s="487"/>
      <c r="N360" s="487"/>
      <c r="Q360" s="291"/>
      <c r="R360" s="292"/>
    </row>
    <row r="361" spans="5:18">
      <c r="E361" s="487"/>
      <c r="G361" s="487"/>
      <c r="I361" s="487"/>
      <c r="K361" s="487"/>
      <c r="N361" s="487"/>
      <c r="Q361" s="291"/>
      <c r="R361" s="292"/>
    </row>
    <row r="362" spans="5:18">
      <c r="E362" s="487"/>
      <c r="G362" s="487"/>
      <c r="I362" s="487"/>
      <c r="K362" s="487"/>
      <c r="N362" s="487"/>
      <c r="Q362" s="291"/>
      <c r="R362" s="292"/>
    </row>
    <row r="363" spans="5:18">
      <c r="E363" s="487"/>
      <c r="G363" s="487"/>
      <c r="I363" s="487"/>
      <c r="K363" s="487"/>
      <c r="N363" s="487"/>
      <c r="Q363" s="291"/>
      <c r="R363" s="292"/>
    </row>
    <row r="364" spans="5:18">
      <c r="E364" s="487"/>
      <c r="G364" s="487"/>
      <c r="I364" s="487"/>
      <c r="K364" s="487"/>
      <c r="N364" s="487"/>
      <c r="Q364" s="291"/>
      <c r="R364" s="292"/>
    </row>
    <row r="365" spans="5:18">
      <c r="E365" s="487"/>
      <c r="G365" s="487"/>
      <c r="I365" s="487"/>
      <c r="K365" s="487"/>
      <c r="N365" s="487"/>
      <c r="Q365" s="291"/>
      <c r="R365" s="292"/>
    </row>
    <row r="366" spans="5:18">
      <c r="E366" s="487"/>
      <c r="G366" s="487"/>
      <c r="I366" s="487"/>
      <c r="K366" s="487"/>
      <c r="N366" s="487"/>
      <c r="Q366" s="291"/>
      <c r="R366" s="292"/>
    </row>
    <row r="367" spans="5:18">
      <c r="E367" s="487"/>
      <c r="G367" s="487"/>
      <c r="I367" s="487"/>
      <c r="K367" s="487"/>
      <c r="N367" s="487"/>
      <c r="Q367" s="291"/>
      <c r="R367" s="292"/>
    </row>
    <row r="368" spans="5:18">
      <c r="E368" s="487"/>
      <c r="G368" s="487"/>
      <c r="I368" s="487"/>
      <c r="K368" s="487"/>
      <c r="N368" s="487"/>
      <c r="Q368" s="291"/>
      <c r="R368" s="292"/>
    </row>
    <row r="369" spans="5:18">
      <c r="E369" s="487"/>
      <c r="G369" s="487"/>
      <c r="I369" s="487"/>
      <c r="K369" s="487"/>
      <c r="N369" s="487"/>
      <c r="Q369" s="291"/>
      <c r="R369" s="292"/>
    </row>
    <row r="370" spans="5:18">
      <c r="E370" s="487"/>
      <c r="G370" s="487"/>
      <c r="I370" s="487"/>
      <c r="K370" s="487"/>
      <c r="N370" s="487"/>
      <c r="Q370" s="291"/>
      <c r="R370" s="292"/>
    </row>
    <row r="371" spans="5:18">
      <c r="E371" s="487"/>
      <c r="G371" s="487"/>
      <c r="I371" s="487"/>
      <c r="K371" s="487"/>
      <c r="N371" s="487"/>
      <c r="Q371" s="291"/>
      <c r="R371" s="292"/>
    </row>
    <row r="372" spans="5:18">
      <c r="E372" s="487"/>
      <c r="G372" s="487"/>
      <c r="I372" s="487"/>
      <c r="K372" s="487"/>
      <c r="N372" s="487"/>
      <c r="Q372" s="291"/>
      <c r="R372" s="292"/>
    </row>
    <row r="373" spans="5:18">
      <c r="E373" s="487"/>
      <c r="G373" s="487"/>
      <c r="I373" s="487"/>
      <c r="K373" s="487"/>
      <c r="N373" s="487"/>
      <c r="Q373" s="291"/>
      <c r="R373" s="292"/>
    </row>
    <row r="374" spans="5:18">
      <c r="E374" s="487"/>
      <c r="G374" s="487"/>
      <c r="I374" s="487"/>
      <c r="K374" s="487"/>
      <c r="N374" s="487"/>
      <c r="Q374" s="291"/>
      <c r="R374" s="292"/>
    </row>
    <row r="375" spans="5:18">
      <c r="E375" s="487"/>
      <c r="G375" s="487"/>
      <c r="I375" s="487"/>
      <c r="K375" s="487"/>
      <c r="N375" s="487"/>
      <c r="Q375" s="291"/>
      <c r="R375" s="292"/>
    </row>
    <row r="376" spans="5:18">
      <c r="E376" s="487"/>
      <c r="G376" s="487"/>
      <c r="I376" s="487"/>
      <c r="K376" s="487"/>
      <c r="N376" s="487"/>
      <c r="Q376" s="291"/>
      <c r="R376" s="292"/>
    </row>
    <row r="377" spans="5:18">
      <c r="E377" s="487"/>
      <c r="G377" s="487"/>
      <c r="I377" s="487"/>
      <c r="K377" s="487"/>
      <c r="N377" s="487"/>
      <c r="Q377" s="291"/>
      <c r="R377" s="292"/>
    </row>
    <row r="378" spans="5:18">
      <c r="E378" s="487"/>
      <c r="G378" s="487"/>
      <c r="I378" s="487"/>
      <c r="K378" s="487"/>
      <c r="N378" s="487"/>
      <c r="Q378" s="291"/>
      <c r="R378" s="292"/>
    </row>
    <row r="379" spans="5:18">
      <c r="E379" s="487"/>
      <c r="G379" s="487"/>
      <c r="I379" s="487"/>
      <c r="K379" s="487"/>
      <c r="N379" s="487"/>
      <c r="Q379" s="291"/>
      <c r="R379" s="292"/>
    </row>
    <row r="380" spans="5:18">
      <c r="E380" s="487"/>
      <c r="G380" s="487"/>
      <c r="I380" s="487"/>
      <c r="K380" s="487"/>
      <c r="N380" s="487"/>
      <c r="Q380" s="291"/>
      <c r="R380" s="292"/>
    </row>
    <row r="381" spans="5:18">
      <c r="E381" s="487"/>
      <c r="G381" s="487"/>
      <c r="I381" s="487"/>
      <c r="K381" s="487"/>
      <c r="N381" s="487"/>
      <c r="Q381" s="291"/>
      <c r="R381" s="292"/>
    </row>
    <row r="382" spans="5:18">
      <c r="E382" s="487"/>
      <c r="G382" s="487"/>
      <c r="I382" s="487"/>
      <c r="K382" s="487"/>
      <c r="N382" s="487"/>
      <c r="Q382" s="291"/>
      <c r="R382" s="292"/>
    </row>
    <row r="383" spans="5:18">
      <c r="E383" s="487"/>
      <c r="G383" s="487"/>
      <c r="I383" s="487"/>
      <c r="K383" s="487"/>
      <c r="N383" s="487"/>
      <c r="Q383" s="291"/>
      <c r="R383" s="292"/>
    </row>
    <row r="384" spans="5:18">
      <c r="E384" s="487"/>
      <c r="G384" s="487"/>
      <c r="I384" s="487"/>
      <c r="K384" s="487"/>
      <c r="N384" s="487"/>
      <c r="Q384" s="291"/>
      <c r="R384" s="292"/>
    </row>
    <row r="385" spans="5:18">
      <c r="E385" s="487"/>
      <c r="G385" s="487"/>
      <c r="I385" s="487"/>
      <c r="K385" s="487"/>
      <c r="N385" s="487"/>
      <c r="Q385" s="291"/>
      <c r="R385" s="292"/>
    </row>
    <row r="386" spans="5:18">
      <c r="E386" s="487"/>
      <c r="G386" s="487"/>
      <c r="I386" s="487"/>
      <c r="K386" s="487"/>
      <c r="N386" s="487"/>
      <c r="Q386" s="291"/>
      <c r="R386" s="292"/>
    </row>
    <row r="387" spans="5:18">
      <c r="E387" s="487"/>
      <c r="G387" s="487"/>
      <c r="I387" s="487"/>
      <c r="K387" s="487"/>
      <c r="N387" s="487"/>
      <c r="Q387" s="291"/>
      <c r="R387" s="292"/>
    </row>
    <row r="388" spans="5:18">
      <c r="E388" s="487"/>
      <c r="G388" s="487"/>
      <c r="I388" s="487"/>
      <c r="K388" s="487"/>
      <c r="N388" s="487"/>
      <c r="Q388" s="291"/>
      <c r="R388" s="292"/>
    </row>
    <row r="389" spans="5:18">
      <c r="E389" s="487"/>
      <c r="G389" s="487"/>
      <c r="I389" s="487"/>
      <c r="K389" s="487"/>
      <c r="N389" s="487"/>
      <c r="Q389" s="291"/>
      <c r="R389" s="292"/>
    </row>
    <row r="390" spans="5:18">
      <c r="E390" s="487"/>
      <c r="G390" s="487"/>
      <c r="I390" s="487"/>
      <c r="K390" s="487"/>
      <c r="N390" s="487"/>
      <c r="Q390" s="291"/>
      <c r="R390" s="292"/>
    </row>
    <row r="391" spans="5:18">
      <c r="E391" s="487"/>
      <c r="G391" s="487"/>
      <c r="I391" s="487"/>
      <c r="K391" s="487"/>
      <c r="N391" s="487"/>
      <c r="Q391" s="291"/>
      <c r="R391" s="292"/>
    </row>
    <row r="392" spans="5:18">
      <c r="E392" s="487"/>
      <c r="G392" s="487"/>
      <c r="I392" s="487"/>
      <c r="K392" s="487"/>
      <c r="N392" s="487"/>
      <c r="Q392" s="291"/>
      <c r="R392" s="292"/>
    </row>
    <row r="393" spans="5:18">
      <c r="E393" s="487"/>
      <c r="G393" s="487"/>
      <c r="I393" s="487"/>
      <c r="K393" s="487"/>
      <c r="N393" s="487"/>
      <c r="Q393" s="291"/>
      <c r="R393" s="292"/>
    </row>
    <row r="394" spans="5:18">
      <c r="E394" s="487"/>
      <c r="G394" s="487"/>
      <c r="I394" s="487"/>
      <c r="K394" s="487"/>
      <c r="N394" s="487"/>
      <c r="Q394" s="291"/>
      <c r="R394" s="292"/>
    </row>
    <row r="395" spans="5:18">
      <c r="E395" s="487"/>
      <c r="G395" s="487"/>
      <c r="I395" s="487"/>
      <c r="K395" s="487"/>
      <c r="N395" s="487"/>
      <c r="Q395" s="291"/>
      <c r="R395" s="292"/>
    </row>
    <row r="396" spans="5:18">
      <c r="E396" s="487"/>
      <c r="G396" s="487"/>
      <c r="I396" s="487"/>
      <c r="K396" s="487"/>
      <c r="N396" s="487"/>
      <c r="Q396" s="291"/>
      <c r="R396" s="292"/>
    </row>
    <row r="397" spans="5:18">
      <c r="E397" s="487"/>
      <c r="G397" s="487"/>
      <c r="I397" s="487"/>
      <c r="K397" s="487"/>
      <c r="N397" s="487"/>
      <c r="Q397" s="291"/>
      <c r="R397" s="292"/>
    </row>
    <row r="398" spans="5:18">
      <c r="E398" s="487"/>
      <c r="G398" s="487"/>
      <c r="I398" s="487"/>
      <c r="K398" s="487"/>
      <c r="N398" s="487"/>
      <c r="Q398" s="291"/>
      <c r="R398" s="292"/>
    </row>
    <row r="399" spans="5:18">
      <c r="E399" s="487"/>
      <c r="G399" s="487"/>
      <c r="I399" s="487"/>
      <c r="K399" s="487"/>
      <c r="N399" s="487"/>
      <c r="Q399" s="291"/>
      <c r="R399" s="292"/>
    </row>
    <row r="400" spans="5:18">
      <c r="E400" s="487"/>
      <c r="G400" s="487"/>
      <c r="I400" s="487"/>
      <c r="K400" s="487"/>
      <c r="N400" s="487"/>
      <c r="Q400" s="291"/>
      <c r="R400" s="292"/>
    </row>
    <row r="401" spans="5:18">
      <c r="E401" s="487"/>
      <c r="G401" s="487"/>
      <c r="I401" s="487"/>
      <c r="K401" s="487"/>
      <c r="N401" s="487"/>
      <c r="Q401" s="291"/>
      <c r="R401" s="292"/>
    </row>
    <row r="402" spans="5:18">
      <c r="E402" s="487"/>
      <c r="G402" s="487"/>
      <c r="I402" s="487"/>
      <c r="K402" s="487"/>
      <c r="N402" s="487"/>
      <c r="Q402" s="291"/>
      <c r="R402" s="292"/>
    </row>
    <row r="403" spans="5:18">
      <c r="E403" s="487"/>
      <c r="G403" s="487"/>
      <c r="I403" s="487"/>
      <c r="K403" s="487"/>
      <c r="N403" s="487"/>
      <c r="Q403" s="291"/>
      <c r="R403" s="292"/>
    </row>
    <row r="404" spans="5:18">
      <c r="E404" s="487"/>
      <c r="G404" s="487"/>
      <c r="I404" s="487"/>
      <c r="K404" s="487"/>
      <c r="N404" s="487"/>
      <c r="Q404" s="291"/>
      <c r="R404" s="292"/>
    </row>
    <row r="405" spans="5:18">
      <c r="E405" s="487"/>
      <c r="G405" s="487"/>
      <c r="I405" s="487"/>
      <c r="K405" s="487"/>
      <c r="N405" s="487"/>
      <c r="Q405" s="291"/>
      <c r="R405" s="292"/>
    </row>
    <row r="406" spans="5:18">
      <c r="E406" s="487"/>
      <c r="G406" s="487"/>
      <c r="I406" s="487"/>
      <c r="K406" s="487"/>
      <c r="N406" s="487"/>
      <c r="Q406" s="291"/>
      <c r="R406" s="292"/>
    </row>
    <row r="407" spans="5:18">
      <c r="E407" s="487"/>
      <c r="G407" s="487"/>
      <c r="I407" s="487"/>
      <c r="K407" s="487"/>
      <c r="N407" s="487"/>
      <c r="Q407" s="291"/>
      <c r="R407" s="292"/>
    </row>
    <row r="408" spans="5:18">
      <c r="E408" s="487"/>
      <c r="G408" s="487"/>
      <c r="I408" s="487"/>
      <c r="K408" s="487"/>
      <c r="N408" s="487"/>
      <c r="Q408" s="291"/>
      <c r="R408" s="292"/>
    </row>
    <row r="409" spans="5:18">
      <c r="E409" s="487"/>
      <c r="G409" s="487"/>
      <c r="I409" s="487"/>
      <c r="K409" s="487"/>
      <c r="N409" s="487"/>
      <c r="Q409" s="291"/>
      <c r="R409" s="292"/>
    </row>
    <row r="410" spans="5:18">
      <c r="E410" s="487"/>
      <c r="G410" s="487"/>
      <c r="I410" s="487"/>
      <c r="K410" s="487"/>
      <c r="N410" s="487"/>
      <c r="Q410" s="291"/>
      <c r="R410" s="292"/>
    </row>
    <row r="411" spans="5:18">
      <c r="E411" s="487"/>
      <c r="G411" s="487"/>
      <c r="I411" s="487"/>
      <c r="K411" s="487"/>
      <c r="N411" s="487"/>
      <c r="Q411" s="291"/>
      <c r="R411" s="292"/>
    </row>
    <row r="412" spans="5:18">
      <c r="E412" s="487"/>
      <c r="G412" s="487"/>
      <c r="I412" s="487"/>
      <c r="K412" s="487"/>
      <c r="N412" s="487"/>
      <c r="Q412" s="291"/>
      <c r="R412" s="292"/>
    </row>
    <row r="413" spans="5:18">
      <c r="E413" s="487"/>
      <c r="G413" s="487"/>
      <c r="I413" s="487"/>
      <c r="K413" s="487"/>
      <c r="N413" s="487"/>
      <c r="Q413" s="291"/>
      <c r="R413" s="292"/>
    </row>
    <row r="414" spans="5:18">
      <c r="E414" s="487"/>
      <c r="G414" s="487"/>
      <c r="I414" s="487"/>
      <c r="K414" s="487"/>
      <c r="N414" s="487"/>
      <c r="Q414" s="291"/>
      <c r="R414" s="292"/>
    </row>
    <row r="415" spans="5:18">
      <c r="E415" s="487"/>
      <c r="G415" s="487"/>
      <c r="I415" s="487"/>
      <c r="K415" s="487"/>
      <c r="N415" s="487"/>
      <c r="Q415" s="291"/>
      <c r="R415" s="292"/>
    </row>
    <row r="416" spans="5:18">
      <c r="E416" s="487"/>
      <c r="G416" s="487"/>
      <c r="I416" s="487"/>
      <c r="K416" s="487"/>
      <c r="N416" s="487"/>
      <c r="Q416" s="291"/>
      <c r="R416" s="292"/>
    </row>
    <row r="417" spans="5:18">
      <c r="E417" s="487"/>
      <c r="G417" s="487"/>
      <c r="I417" s="487"/>
      <c r="K417" s="487"/>
      <c r="N417" s="487"/>
      <c r="Q417" s="291"/>
      <c r="R417" s="292"/>
    </row>
    <row r="418" spans="5:18">
      <c r="E418" s="487"/>
      <c r="G418" s="487"/>
      <c r="I418" s="487"/>
      <c r="K418" s="487"/>
      <c r="N418" s="487"/>
      <c r="Q418" s="291"/>
      <c r="R418" s="292"/>
    </row>
    <row r="419" spans="5:18">
      <c r="E419" s="487"/>
      <c r="G419" s="487"/>
      <c r="I419" s="487"/>
      <c r="K419" s="487"/>
      <c r="N419" s="487"/>
      <c r="Q419" s="291"/>
      <c r="R419" s="292"/>
    </row>
    <row r="420" spans="5:18">
      <c r="E420" s="487"/>
      <c r="G420" s="487"/>
      <c r="I420" s="487"/>
      <c r="K420" s="487"/>
      <c r="N420" s="487"/>
      <c r="Q420" s="291"/>
      <c r="R420" s="292"/>
    </row>
    <row r="421" spans="5:18">
      <c r="E421" s="487"/>
      <c r="G421" s="487"/>
      <c r="I421" s="487"/>
      <c r="K421" s="487"/>
      <c r="N421" s="487"/>
      <c r="Q421" s="291"/>
      <c r="R421" s="292"/>
    </row>
    <row r="422" spans="5:18">
      <c r="E422" s="487"/>
      <c r="G422" s="487"/>
      <c r="I422" s="487"/>
      <c r="K422" s="487"/>
      <c r="N422" s="487"/>
      <c r="Q422" s="291"/>
      <c r="R422" s="292"/>
    </row>
    <row r="423" spans="5:18">
      <c r="E423" s="487"/>
      <c r="G423" s="487"/>
      <c r="I423" s="487"/>
      <c r="K423" s="487"/>
      <c r="N423" s="487"/>
      <c r="Q423" s="291"/>
      <c r="R423" s="292"/>
    </row>
    <row r="424" spans="5:18">
      <c r="E424" s="487"/>
      <c r="G424" s="487"/>
      <c r="I424" s="487"/>
      <c r="K424" s="487"/>
      <c r="N424" s="487"/>
      <c r="Q424" s="291"/>
      <c r="R424" s="292"/>
    </row>
    <row r="425" spans="5:18">
      <c r="E425" s="487"/>
      <c r="G425" s="487"/>
      <c r="I425" s="487"/>
      <c r="K425" s="487"/>
      <c r="N425" s="487"/>
      <c r="Q425" s="291"/>
      <c r="R425" s="292"/>
    </row>
    <row r="426" spans="5:18">
      <c r="E426" s="487"/>
      <c r="G426" s="487"/>
      <c r="I426" s="487"/>
      <c r="K426" s="487"/>
      <c r="N426" s="487"/>
      <c r="Q426" s="291"/>
      <c r="R426" s="292"/>
    </row>
    <row r="427" spans="5:18">
      <c r="E427" s="487"/>
      <c r="G427" s="487"/>
      <c r="I427" s="487"/>
      <c r="K427" s="487"/>
      <c r="N427" s="487"/>
      <c r="Q427" s="291"/>
      <c r="R427" s="292"/>
    </row>
    <row r="428" spans="5:18">
      <c r="E428" s="487"/>
      <c r="G428" s="487"/>
      <c r="I428" s="487"/>
      <c r="K428" s="487"/>
      <c r="N428" s="487"/>
      <c r="Q428" s="291"/>
      <c r="R428" s="292"/>
    </row>
    <row r="429" spans="5:18">
      <c r="E429" s="487"/>
      <c r="G429" s="487"/>
      <c r="I429" s="487"/>
      <c r="K429" s="487"/>
      <c r="N429" s="487"/>
      <c r="Q429" s="291"/>
      <c r="R429" s="292"/>
    </row>
    <row r="430" spans="5:18">
      <c r="E430" s="487"/>
      <c r="G430" s="487"/>
      <c r="I430" s="487"/>
      <c r="K430" s="487"/>
      <c r="N430" s="487"/>
      <c r="Q430" s="291"/>
      <c r="R430" s="292"/>
    </row>
    <row r="431" spans="5:18">
      <c r="E431" s="487"/>
      <c r="G431" s="487"/>
      <c r="I431" s="487"/>
      <c r="K431" s="487"/>
      <c r="N431" s="487"/>
      <c r="Q431" s="291"/>
      <c r="R431" s="292"/>
    </row>
    <row r="432" spans="5:18">
      <c r="E432" s="487"/>
      <c r="G432" s="487"/>
      <c r="I432" s="487"/>
      <c r="K432" s="487"/>
      <c r="N432" s="487"/>
      <c r="Q432" s="291"/>
      <c r="R432" s="292"/>
    </row>
    <row r="433" spans="5:18">
      <c r="E433" s="487"/>
      <c r="G433" s="487"/>
      <c r="I433" s="487"/>
      <c r="K433" s="487"/>
      <c r="N433" s="487"/>
      <c r="Q433" s="291"/>
      <c r="R433" s="292"/>
    </row>
    <row r="434" spans="5:18">
      <c r="E434" s="487"/>
      <c r="G434" s="487"/>
      <c r="I434" s="487"/>
      <c r="K434" s="487"/>
      <c r="N434" s="487"/>
      <c r="Q434" s="291"/>
      <c r="R434" s="292"/>
    </row>
    <row r="435" spans="5:18">
      <c r="E435" s="487"/>
      <c r="G435" s="487"/>
      <c r="I435" s="487"/>
      <c r="K435" s="487"/>
      <c r="N435" s="487"/>
      <c r="Q435" s="291"/>
      <c r="R435" s="292"/>
    </row>
    <row r="436" spans="5:18">
      <c r="E436" s="487"/>
      <c r="G436" s="487"/>
      <c r="I436" s="487"/>
      <c r="K436" s="487"/>
      <c r="N436" s="487"/>
      <c r="Q436" s="291"/>
      <c r="R436" s="292"/>
    </row>
    <row r="437" spans="5:18">
      <c r="E437" s="487"/>
      <c r="G437" s="487"/>
      <c r="I437" s="487"/>
      <c r="K437" s="487"/>
      <c r="N437" s="487"/>
      <c r="Q437" s="291"/>
      <c r="R437" s="292"/>
    </row>
    <row r="438" spans="5:18">
      <c r="E438" s="487"/>
      <c r="G438" s="487"/>
      <c r="I438" s="487"/>
      <c r="K438" s="487"/>
      <c r="N438" s="487"/>
      <c r="Q438" s="291"/>
      <c r="R438" s="292"/>
    </row>
    <row r="439" spans="5:18">
      <c r="E439" s="487"/>
      <c r="G439" s="487"/>
      <c r="I439" s="487"/>
      <c r="K439" s="487"/>
      <c r="N439" s="487"/>
      <c r="Q439" s="291"/>
      <c r="R439" s="292"/>
    </row>
    <row r="440" spans="5:18">
      <c r="E440" s="487"/>
      <c r="G440" s="487"/>
      <c r="I440" s="487"/>
      <c r="K440" s="487"/>
      <c r="N440" s="487"/>
      <c r="Q440" s="291"/>
      <c r="R440" s="292"/>
    </row>
    <row r="441" spans="5:18">
      <c r="E441" s="487"/>
      <c r="G441" s="487"/>
      <c r="I441" s="487"/>
      <c r="K441" s="487"/>
      <c r="N441" s="487"/>
      <c r="Q441" s="291"/>
      <c r="R441" s="292"/>
    </row>
    <row r="442" spans="5:18">
      <c r="E442" s="487"/>
      <c r="G442" s="487"/>
      <c r="I442" s="487"/>
      <c r="K442" s="487"/>
      <c r="N442" s="487"/>
      <c r="Q442" s="291"/>
      <c r="R442" s="292"/>
    </row>
    <row r="443" spans="5:18">
      <c r="E443" s="487"/>
      <c r="G443" s="487"/>
      <c r="I443" s="487"/>
      <c r="K443" s="487"/>
      <c r="N443" s="487"/>
      <c r="Q443" s="291"/>
      <c r="R443" s="292"/>
    </row>
    <row r="444" spans="5:18">
      <c r="E444" s="487"/>
      <c r="G444" s="487"/>
      <c r="I444" s="487"/>
      <c r="K444" s="487"/>
      <c r="N444" s="487"/>
      <c r="Q444" s="291"/>
      <c r="R444" s="292"/>
    </row>
    <row r="445" spans="5:18">
      <c r="E445" s="487"/>
      <c r="G445" s="487"/>
      <c r="I445" s="487"/>
      <c r="K445" s="487"/>
      <c r="N445" s="487"/>
      <c r="Q445" s="291"/>
      <c r="R445" s="292"/>
    </row>
    <row r="446" spans="5:18">
      <c r="E446" s="487"/>
      <c r="G446" s="487"/>
      <c r="I446" s="487"/>
      <c r="K446" s="487"/>
      <c r="N446" s="487"/>
      <c r="Q446" s="291"/>
      <c r="R446" s="292"/>
    </row>
    <row r="447" spans="5:18">
      <c r="E447" s="487"/>
      <c r="G447" s="487"/>
      <c r="I447" s="487"/>
      <c r="K447" s="487"/>
      <c r="N447" s="487"/>
      <c r="Q447" s="291"/>
      <c r="R447" s="292"/>
    </row>
    <row r="448" spans="5:18">
      <c r="E448" s="487"/>
      <c r="G448" s="487"/>
      <c r="I448" s="487"/>
      <c r="K448" s="487"/>
      <c r="N448" s="487"/>
      <c r="Q448" s="291"/>
      <c r="R448" s="292"/>
    </row>
    <row r="449" spans="5:18">
      <c r="E449" s="487"/>
      <c r="G449" s="487"/>
      <c r="I449" s="487"/>
      <c r="K449" s="487"/>
      <c r="N449" s="487"/>
      <c r="Q449" s="291"/>
      <c r="R449" s="292"/>
    </row>
    <row r="450" spans="5:18">
      <c r="E450" s="487"/>
      <c r="G450" s="487"/>
      <c r="I450" s="487"/>
      <c r="K450" s="487"/>
      <c r="N450" s="487"/>
      <c r="Q450" s="291"/>
      <c r="R450" s="292"/>
    </row>
    <row r="451" spans="5:18">
      <c r="E451" s="487"/>
      <c r="G451" s="487"/>
      <c r="I451" s="487"/>
      <c r="K451" s="487"/>
      <c r="N451" s="487"/>
      <c r="Q451" s="291"/>
      <c r="R451" s="292"/>
    </row>
    <row r="452" spans="5:18">
      <c r="E452" s="487"/>
      <c r="G452" s="487"/>
      <c r="I452" s="487"/>
      <c r="K452" s="487"/>
      <c r="N452" s="487"/>
      <c r="Q452" s="291"/>
      <c r="R452" s="292"/>
    </row>
    <row r="453" spans="5:18">
      <c r="E453" s="487"/>
      <c r="G453" s="487"/>
      <c r="I453" s="487"/>
      <c r="K453" s="487"/>
      <c r="N453" s="487"/>
      <c r="Q453" s="291"/>
      <c r="R453" s="292"/>
    </row>
    <row r="454" spans="5:18">
      <c r="E454" s="487"/>
      <c r="G454" s="487"/>
      <c r="I454" s="487"/>
      <c r="K454" s="487"/>
      <c r="N454" s="487"/>
      <c r="Q454" s="291"/>
      <c r="R454" s="292"/>
    </row>
    <row r="455" spans="5:18">
      <c r="E455" s="487"/>
      <c r="G455" s="487"/>
      <c r="I455" s="487"/>
      <c r="K455" s="487"/>
      <c r="N455" s="487"/>
      <c r="Q455" s="291"/>
      <c r="R455" s="292"/>
    </row>
    <row r="456" spans="5:18">
      <c r="E456" s="487"/>
      <c r="G456" s="487"/>
      <c r="I456" s="487"/>
      <c r="K456" s="487"/>
      <c r="N456" s="487"/>
      <c r="Q456" s="291"/>
      <c r="R456" s="292"/>
    </row>
    <row r="457" spans="5:18">
      <c r="E457" s="487"/>
      <c r="G457" s="487"/>
      <c r="I457" s="487"/>
      <c r="K457" s="487"/>
      <c r="N457" s="487"/>
      <c r="Q457" s="291"/>
      <c r="R457" s="292"/>
    </row>
    <row r="458" spans="5:18">
      <c r="E458" s="487"/>
      <c r="G458" s="487"/>
      <c r="I458" s="487"/>
      <c r="K458" s="487"/>
      <c r="N458" s="487"/>
      <c r="Q458" s="291"/>
      <c r="R458" s="292"/>
    </row>
    <row r="459" spans="5:18">
      <c r="E459" s="487"/>
      <c r="G459" s="487"/>
      <c r="I459" s="487"/>
      <c r="K459" s="487"/>
      <c r="N459" s="487"/>
      <c r="Q459" s="291"/>
      <c r="R459" s="292"/>
    </row>
    <row r="460" spans="5:18">
      <c r="E460" s="487"/>
      <c r="G460" s="487"/>
      <c r="I460" s="487"/>
      <c r="K460" s="487"/>
      <c r="N460" s="487"/>
      <c r="Q460" s="291"/>
      <c r="R460" s="292"/>
    </row>
    <row r="461" spans="5:18">
      <c r="E461" s="487"/>
      <c r="G461" s="487"/>
      <c r="I461" s="487"/>
      <c r="K461" s="487"/>
      <c r="N461" s="487"/>
      <c r="Q461" s="291"/>
      <c r="R461" s="292"/>
    </row>
    <row r="462" spans="5:18">
      <c r="E462" s="487"/>
      <c r="G462" s="487"/>
      <c r="I462" s="487"/>
      <c r="K462" s="487"/>
      <c r="N462" s="487"/>
      <c r="Q462" s="291"/>
      <c r="R462" s="292"/>
    </row>
    <row r="463" spans="5:18">
      <c r="E463" s="487"/>
      <c r="G463" s="487"/>
      <c r="I463" s="487"/>
      <c r="K463" s="487"/>
      <c r="N463" s="487"/>
      <c r="Q463" s="291"/>
      <c r="R463" s="292"/>
    </row>
    <row r="464" spans="5:18">
      <c r="E464" s="487"/>
      <c r="G464" s="487"/>
      <c r="I464" s="487"/>
      <c r="K464" s="487"/>
      <c r="N464" s="487"/>
      <c r="Q464" s="291"/>
      <c r="R464" s="292"/>
    </row>
    <row r="465" spans="5:18">
      <c r="E465" s="487"/>
      <c r="G465" s="487"/>
      <c r="I465" s="487"/>
      <c r="K465" s="487"/>
      <c r="N465" s="487"/>
      <c r="Q465" s="291"/>
      <c r="R465" s="292"/>
    </row>
    <row r="466" spans="5:18">
      <c r="E466" s="487"/>
      <c r="G466" s="487"/>
      <c r="I466" s="487"/>
      <c r="K466" s="487"/>
      <c r="N466" s="487"/>
      <c r="Q466" s="291"/>
      <c r="R466" s="292"/>
    </row>
    <row r="467" spans="5:18">
      <c r="E467" s="487"/>
      <c r="G467" s="487"/>
      <c r="I467" s="487"/>
      <c r="K467" s="487"/>
      <c r="N467" s="487"/>
      <c r="Q467" s="291"/>
      <c r="R467" s="292"/>
    </row>
    <row r="468" spans="5:18">
      <c r="E468" s="487"/>
      <c r="G468" s="487"/>
      <c r="I468" s="487"/>
      <c r="K468" s="487"/>
      <c r="N468" s="487"/>
      <c r="Q468" s="291"/>
      <c r="R468" s="292"/>
    </row>
    <row r="469" spans="5:18">
      <c r="E469" s="487"/>
      <c r="G469" s="487"/>
      <c r="I469" s="487"/>
      <c r="K469" s="487"/>
      <c r="N469" s="487"/>
      <c r="Q469" s="291"/>
      <c r="R469" s="292"/>
    </row>
    <row r="470" spans="5:18">
      <c r="E470" s="487"/>
      <c r="G470" s="487"/>
      <c r="I470" s="487"/>
      <c r="K470" s="487"/>
      <c r="N470" s="487"/>
      <c r="Q470" s="291"/>
      <c r="R470" s="292"/>
    </row>
    <row r="471" spans="5:18">
      <c r="E471" s="487"/>
      <c r="G471" s="487"/>
      <c r="I471" s="487"/>
      <c r="K471" s="487"/>
      <c r="N471" s="487"/>
      <c r="Q471" s="291"/>
      <c r="R471" s="292"/>
    </row>
    <row r="472" spans="5:18">
      <c r="E472" s="487"/>
      <c r="G472" s="487"/>
      <c r="I472" s="487"/>
      <c r="K472" s="487"/>
      <c r="N472" s="487"/>
      <c r="Q472" s="291"/>
      <c r="R472" s="292"/>
    </row>
    <row r="473" spans="5:18">
      <c r="E473" s="487"/>
      <c r="G473" s="487"/>
      <c r="I473" s="487"/>
      <c r="K473" s="487"/>
      <c r="N473" s="487"/>
      <c r="Q473" s="291"/>
      <c r="R473" s="292"/>
    </row>
    <row r="474" spans="5:18">
      <c r="E474" s="487"/>
      <c r="G474" s="487"/>
      <c r="I474" s="487"/>
      <c r="K474" s="487"/>
      <c r="N474" s="487"/>
      <c r="Q474" s="291"/>
      <c r="R474" s="292"/>
    </row>
    <row r="475" spans="5:18">
      <c r="E475" s="487"/>
      <c r="G475" s="487"/>
      <c r="I475" s="487"/>
      <c r="K475" s="487"/>
      <c r="N475" s="487"/>
      <c r="Q475" s="291"/>
      <c r="R475" s="292"/>
    </row>
    <row r="476" spans="5:18">
      <c r="E476" s="487"/>
      <c r="G476" s="487"/>
      <c r="I476" s="487"/>
      <c r="K476" s="487"/>
      <c r="N476" s="487"/>
      <c r="Q476" s="291"/>
      <c r="R476" s="292"/>
    </row>
    <row r="477" spans="5:18">
      <c r="E477" s="487"/>
      <c r="G477" s="487"/>
      <c r="I477" s="487"/>
      <c r="K477" s="487"/>
      <c r="N477" s="487"/>
      <c r="Q477" s="291"/>
      <c r="R477" s="292"/>
    </row>
    <row r="478" spans="5:18">
      <c r="E478" s="487"/>
      <c r="G478" s="487"/>
      <c r="I478" s="487"/>
      <c r="K478" s="487"/>
      <c r="N478" s="487"/>
      <c r="Q478" s="291"/>
      <c r="R478" s="292"/>
    </row>
    <row r="479" spans="5:18">
      <c r="E479" s="487"/>
      <c r="G479" s="487"/>
      <c r="I479" s="487"/>
      <c r="K479" s="487"/>
      <c r="N479" s="487"/>
      <c r="Q479" s="291"/>
      <c r="R479" s="292"/>
    </row>
    <row r="480" spans="5:18">
      <c r="E480" s="487"/>
      <c r="G480" s="487"/>
      <c r="I480" s="487"/>
      <c r="K480" s="487"/>
      <c r="N480" s="487"/>
      <c r="Q480" s="291"/>
      <c r="R480" s="292"/>
    </row>
    <row r="481" spans="5:18">
      <c r="E481" s="487"/>
      <c r="G481" s="487"/>
      <c r="I481" s="487"/>
      <c r="K481" s="487"/>
      <c r="N481" s="487"/>
      <c r="Q481" s="291"/>
      <c r="R481" s="292"/>
    </row>
    <row r="482" spans="5:18">
      <c r="E482" s="487"/>
      <c r="G482" s="487"/>
      <c r="I482" s="487"/>
      <c r="K482" s="487"/>
      <c r="N482" s="487"/>
      <c r="Q482" s="291"/>
      <c r="R482" s="292"/>
    </row>
    <row r="483" spans="5:18">
      <c r="E483" s="487"/>
      <c r="G483" s="487"/>
      <c r="I483" s="487"/>
      <c r="K483" s="487"/>
      <c r="N483" s="487"/>
      <c r="Q483" s="291"/>
      <c r="R483" s="292"/>
    </row>
    <row r="484" spans="5:18">
      <c r="E484" s="487"/>
      <c r="G484" s="487"/>
      <c r="I484" s="487"/>
      <c r="K484" s="487"/>
      <c r="N484" s="487"/>
      <c r="Q484" s="291"/>
      <c r="R484" s="292"/>
    </row>
    <row r="485" spans="5:18">
      <c r="E485" s="487"/>
      <c r="G485" s="487"/>
      <c r="I485" s="487"/>
      <c r="K485" s="487"/>
      <c r="N485" s="487"/>
      <c r="Q485" s="291"/>
      <c r="R485" s="292"/>
    </row>
    <row r="486" spans="5:18">
      <c r="E486" s="487"/>
      <c r="G486" s="487"/>
      <c r="I486" s="487"/>
      <c r="K486" s="487"/>
      <c r="N486" s="487"/>
      <c r="Q486" s="291"/>
      <c r="R486" s="292"/>
    </row>
    <row r="487" spans="5:18">
      <c r="E487" s="487"/>
      <c r="G487" s="487"/>
      <c r="I487" s="487"/>
      <c r="K487" s="487"/>
      <c r="N487" s="487"/>
      <c r="Q487" s="291"/>
      <c r="R487" s="292"/>
    </row>
    <row r="488" spans="5:18">
      <c r="E488" s="487"/>
      <c r="G488" s="487"/>
      <c r="I488" s="487"/>
      <c r="K488" s="487"/>
      <c r="N488" s="487"/>
      <c r="Q488" s="291"/>
      <c r="R488" s="292"/>
    </row>
    <row r="489" spans="5:18">
      <c r="E489" s="487"/>
      <c r="G489" s="487"/>
      <c r="I489" s="487"/>
      <c r="K489" s="487"/>
      <c r="N489" s="487"/>
      <c r="Q489" s="291"/>
      <c r="R489" s="292"/>
    </row>
    <row r="490" spans="5:18">
      <c r="E490" s="487"/>
      <c r="G490" s="487"/>
      <c r="I490" s="487"/>
      <c r="K490" s="487"/>
      <c r="N490" s="487"/>
      <c r="Q490" s="291"/>
      <c r="R490" s="292"/>
    </row>
    <row r="491" spans="5:18">
      <c r="E491" s="487"/>
      <c r="G491" s="487"/>
      <c r="I491" s="487"/>
      <c r="K491" s="487"/>
      <c r="N491" s="487"/>
      <c r="Q491" s="291"/>
      <c r="R491" s="292"/>
    </row>
    <row r="492" spans="5:18">
      <c r="E492" s="487"/>
      <c r="G492" s="487"/>
      <c r="I492" s="487"/>
      <c r="K492" s="487"/>
      <c r="N492" s="487"/>
      <c r="Q492" s="291"/>
      <c r="R492" s="292"/>
    </row>
    <row r="493" spans="5:18">
      <c r="E493" s="487"/>
      <c r="G493" s="487"/>
      <c r="I493" s="487"/>
      <c r="K493" s="487"/>
      <c r="N493" s="487"/>
      <c r="Q493" s="291"/>
      <c r="R493" s="292"/>
    </row>
    <row r="494" spans="5:18">
      <c r="E494" s="487"/>
      <c r="G494" s="487"/>
      <c r="I494" s="487"/>
      <c r="K494" s="487"/>
      <c r="N494" s="487"/>
      <c r="Q494" s="291"/>
      <c r="R494" s="292"/>
    </row>
    <row r="495" spans="5:18">
      <c r="E495" s="487"/>
      <c r="G495" s="487"/>
      <c r="I495" s="487"/>
      <c r="K495" s="487"/>
      <c r="N495" s="487"/>
      <c r="Q495" s="291"/>
      <c r="R495" s="292"/>
    </row>
    <row r="496" spans="5:18">
      <c r="E496" s="487"/>
      <c r="G496" s="487"/>
      <c r="I496" s="487"/>
      <c r="K496" s="487"/>
      <c r="N496" s="487"/>
      <c r="Q496" s="291"/>
      <c r="R496" s="292"/>
    </row>
    <row r="497" spans="5:18">
      <c r="E497" s="487"/>
      <c r="G497" s="487"/>
      <c r="I497" s="487"/>
      <c r="K497" s="487"/>
      <c r="N497" s="487"/>
      <c r="Q497" s="291"/>
      <c r="R497" s="292"/>
    </row>
    <row r="498" spans="5:18">
      <c r="E498" s="487"/>
      <c r="G498" s="487"/>
      <c r="I498" s="487"/>
      <c r="K498" s="487"/>
      <c r="N498" s="487"/>
      <c r="Q498" s="291"/>
      <c r="R498" s="292"/>
    </row>
    <row r="499" spans="5:18">
      <c r="E499" s="487"/>
      <c r="G499" s="487"/>
      <c r="I499" s="487"/>
      <c r="K499" s="487"/>
      <c r="N499" s="487"/>
      <c r="Q499" s="291"/>
      <c r="R499" s="292"/>
    </row>
    <row r="500" spans="5:18">
      <c r="E500" s="487"/>
      <c r="G500" s="487"/>
      <c r="I500" s="487"/>
      <c r="K500" s="487"/>
      <c r="N500" s="487"/>
      <c r="Q500" s="291"/>
      <c r="R500" s="292"/>
    </row>
    <row r="501" spans="5:18">
      <c r="E501" s="487"/>
      <c r="G501" s="487"/>
      <c r="I501" s="487"/>
      <c r="K501" s="487"/>
      <c r="N501" s="487"/>
      <c r="Q501" s="291"/>
      <c r="R501" s="292"/>
    </row>
    <row r="502" spans="5:18">
      <c r="E502" s="487"/>
      <c r="G502" s="487"/>
      <c r="I502" s="487"/>
      <c r="K502" s="487"/>
      <c r="N502" s="487"/>
      <c r="Q502" s="291"/>
      <c r="R502" s="292"/>
    </row>
    <row r="503" spans="5:18">
      <c r="E503" s="487"/>
      <c r="G503" s="487"/>
      <c r="I503" s="487"/>
      <c r="K503" s="487"/>
      <c r="N503" s="487"/>
      <c r="Q503" s="291"/>
      <c r="R503" s="292"/>
    </row>
    <row r="504" spans="5:18">
      <c r="E504" s="487"/>
      <c r="G504" s="487"/>
      <c r="I504" s="487"/>
      <c r="K504" s="487"/>
      <c r="N504" s="487"/>
      <c r="Q504" s="291"/>
      <c r="R504" s="292"/>
    </row>
    <row r="505" spans="5:18">
      <c r="E505" s="487"/>
      <c r="G505" s="487"/>
      <c r="I505" s="487"/>
      <c r="K505" s="487"/>
      <c r="N505" s="487"/>
      <c r="Q505" s="291"/>
      <c r="R505" s="292"/>
    </row>
    <row r="506" spans="5:18">
      <c r="E506" s="487"/>
      <c r="G506" s="487"/>
      <c r="I506" s="487"/>
      <c r="K506" s="487"/>
      <c r="N506" s="487"/>
      <c r="Q506" s="291"/>
      <c r="R506" s="292"/>
    </row>
    <row r="507" spans="5:18">
      <c r="E507" s="487"/>
      <c r="G507" s="487"/>
      <c r="I507" s="487"/>
      <c r="K507" s="487"/>
      <c r="N507" s="487"/>
      <c r="Q507" s="291"/>
      <c r="R507" s="292"/>
    </row>
    <row r="508" spans="5:18">
      <c r="E508" s="487"/>
      <c r="G508" s="487"/>
      <c r="I508" s="487"/>
      <c r="K508" s="487"/>
      <c r="N508" s="487"/>
      <c r="Q508" s="291"/>
      <c r="R508" s="292"/>
    </row>
    <row r="509" spans="5:18">
      <c r="E509" s="487"/>
      <c r="G509" s="487"/>
      <c r="I509" s="487"/>
      <c r="K509" s="487"/>
      <c r="N509" s="487"/>
      <c r="Q509" s="291"/>
      <c r="R509" s="292"/>
    </row>
    <row r="510" spans="5:18">
      <c r="E510" s="487"/>
      <c r="G510" s="487"/>
      <c r="I510" s="487"/>
      <c r="K510" s="487"/>
      <c r="N510" s="487"/>
      <c r="Q510" s="291"/>
      <c r="R510" s="292"/>
    </row>
    <row r="511" spans="5:18">
      <c r="E511" s="487"/>
      <c r="G511" s="487"/>
      <c r="I511" s="487"/>
      <c r="K511" s="487"/>
      <c r="N511" s="487"/>
      <c r="Q511" s="291"/>
      <c r="R511" s="292"/>
    </row>
    <row r="512" spans="5:18">
      <c r="E512" s="487"/>
      <c r="G512" s="487"/>
      <c r="I512" s="487"/>
      <c r="K512" s="487"/>
      <c r="N512" s="487"/>
      <c r="Q512" s="291"/>
      <c r="R512" s="292"/>
    </row>
    <row r="513" spans="5:18">
      <c r="E513" s="487"/>
      <c r="G513" s="487"/>
      <c r="I513" s="487"/>
      <c r="K513" s="487"/>
      <c r="N513" s="487"/>
      <c r="Q513" s="291"/>
      <c r="R513" s="292"/>
    </row>
    <row r="514" spans="5:18">
      <c r="E514" s="487"/>
      <c r="G514" s="487"/>
      <c r="I514" s="487"/>
      <c r="K514" s="487"/>
      <c r="N514" s="487"/>
      <c r="Q514" s="291"/>
      <c r="R514" s="292"/>
    </row>
    <row r="515" spans="5:18">
      <c r="E515" s="487"/>
      <c r="G515" s="487"/>
      <c r="I515" s="487"/>
      <c r="K515" s="487"/>
      <c r="N515" s="487"/>
      <c r="Q515" s="291"/>
      <c r="R515" s="292"/>
    </row>
    <row r="516" spans="5:18">
      <c r="E516" s="487"/>
      <c r="G516" s="487"/>
      <c r="I516" s="487"/>
      <c r="K516" s="487"/>
      <c r="N516" s="487"/>
      <c r="Q516" s="291"/>
      <c r="R516" s="292"/>
    </row>
    <row r="517" spans="5:18">
      <c r="E517" s="487"/>
      <c r="G517" s="487"/>
      <c r="I517" s="487"/>
      <c r="K517" s="487"/>
      <c r="N517" s="487"/>
      <c r="Q517" s="291"/>
      <c r="R517" s="292"/>
    </row>
    <row r="518" spans="5:18">
      <c r="E518" s="487"/>
      <c r="G518" s="487"/>
      <c r="I518" s="487"/>
      <c r="K518" s="487"/>
      <c r="N518" s="487"/>
      <c r="Q518" s="291"/>
      <c r="R518" s="292"/>
    </row>
    <row r="519" spans="5:18">
      <c r="E519" s="487"/>
      <c r="G519" s="487"/>
      <c r="I519" s="487"/>
      <c r="K519" s="487"/>
      <c r="N519" s="487"/>
      <c r="Q519" s="291"/>
      <c r="R519" s="292"/>
    </row>
    <row r="520" spans="5:18">
      <c r="E520" s="487"/>
      <c r="G520" s="487"/>
      <c r="I520" s="487"/>
      <c r="K520" s="487"/>
      <c r="N520" s="487"/>
      <c r="Q520" s="291"/>
      <c r="R520" s="292"/>
    </row>
    <row r="521" spans="5:18">
      <c r="E521" s="487"/>
      <c r="G521" s="487"/>
      <c r="I521" s="487"/>
      <c r="K521" s="487"/>
      <c r="N521" s="487"/>
      <c r="Q521" s="291"/>
      <c r="R521" s="292"/>
    </row>
    <row r="522" spans="5:18">
      <c r="E522" s="487"/>
      <c r="G522" s="487"/>
      <c r="I522" s="487"/>
      <c r="K522" s="487"/>
      <c r="N522" s="487"/>
      <c r="Q522" s="291"/>
      <c r="R522" s="292"/>
    </row>
    <row r="523" spans="5:18">
      <c r="E523" s="487"/>
      <c r="G523" s="487"/>
      <c r="I523" s="487"/>
      <c r="K523" s="487"/>
      <c r="N523" s="487"/>
      <c r="Q523" s="291"/>
      <c r="R523" s="292"/>
    </row>
    <row r="524" spans="5:18">
      <c r="E524" s="487"/>
      <c r="G524" s="487"/>
      <c r="I524" s="487"/>
      <c r="K524" s="487"/>
      <c r="N524" s="487"/>
      <c r="Q524" s="291"/>
      <c r="R524" s="292"/>
    </row>
    <row r="525" spans="5:18">
      <c r="E525" s="487"/>
      <c r="G525" s="487"/>
      <c r="I525" s="487"/>
      <c r="K525" s="487"/>
      <c r="N525" s="487"/>
      <c r="Q525" s="291"/>
      <c r="R525" s="292"/>
    </row>
    <row r="526" spans="5:18">
      <c r="E526" s="487"/>
      <c r="G526" s="487"/>
      <c r="I526" s="487"/>
      <c r="K526" s="487"/>
      <c r="N526" s="487"/>
      <c r="Q526" s="291"/>
      <c r="R526" s="292"/>
    </row>
    <row r="527" spans="5:18">
      <c r="E527" s="487"/>
      <c r="G527" s="487"/>
      <c r="I527" s="487"/>
      <c r="K527" s="487"/>
      <c r="N527" s="487"/>
      <c r="Q527" s="291"/>
      <c r="R527" s="292"/>
    </row>
    <row r="528" spans="5:18">
      <c r="E528" s="487"/>
      <c r="G528" s="487"/>
      <c r="I528" s="487"/>
      <c r="K528" s="487"/>
      <c r="N528" s="487"/>
      <c r="Q528" s="291"/>
      <c r="R528" s="292"/>
    </row>
    <row r="529" spans="5:18">
      <c r="E529" s="487"/>
      <c r="G529" s="487"/>
      <c r="I529" s="487"/>
      <c r="K529" s="487"/>
      <c r="N529" s="487"/>
      <c r="Q529" s="291"/>
      <c r="R529" s="292"/>
    </row>
    <row r="530" spans="5:18">
      <c r="E530" s="487"/>
      <c r="G530" s="487"/>
      <c r="I530" s="487"/>
      <c r="K530" s="487"/>
      <c r="N530" s="487"/>
      <c r="Q530" s="291"/>
      <c r="R530" s="292"/>
    </row>
    <row r="531" spans="5:18">
      <c r="E531" s="487"/>
      <c r="G531" s="487"/>
      <c r="I531" s="487"/>
      <c r="K531" s="487"/>
      <c r="N531" s="487"/>
      <c r="Q531" s="291"/>
      <c r="R531" s="292"/>
    </row>
    <row r="532" spans="5:18">
      <c r="E532" s="487"/>
      <c r="G532" s="487"/>
      <c r="I532" s="487"/>
      <c r="K532" s="487"/>
      <c r="N532" s="487"/>
      <c r="Q532" s="291"/>
      <c r="R532" s="292"/>
    </row>
    <row r="533" spans="5:18">
      <c r="E533" s="487"/>
      <c r="G533" s="487"/>
      <c r="I533" s="487"/>
      <c r="K533" s="487"/>
      <c r="N533" s="487"/>
      <c r="Q533" s="291"/>
      <c r="R533" s="292"/>
    </row>
    <row r="534" spans="5:18">
      <c r="E534" s="487"/>
      <c r="G534" s="487"/>
      <c r="I534" s="487"/>
      <c r="K534" s="487"/>
      <c r="N534" s="487"/>
      <c r="Q534" s="291"/>
      <c r="R534" s="292"/>
    </row>
    <row r="535" spans="5:18">
      <c r="E535" s="487"/>
      <c r="G535" s="487"/>
      <c r="I535" s="487"/>
      <c r="K535" s="487"/>
      <c r="N535" s="487"/>
      <c r="Q535" s="291"/>
      <c r="R535" s="292"/>
    </row>
    <row r="536" spans="5:18">
      <c r="E536" s="487"/>
      <c r="G536" s="487"/>
      <c r="I536" s="487"/>
      <c r="K536" s="487"/>
      <c r="N536" s="487"/>
      <c r="Q536" s="291"/>
      <c r="R536" s="292"/>
    </row>
    <row r="537" spans="5:18">
      <c r="E537" s="487"/>
      <c r="G537" s="487"/>
      <c r="I537" s="487"/>
      <c r="K537" s="487"/>
      <c r="N537" s="487"/>
      <c r="Q537" s="291"/>
      <c r="R537" s="292"/>
    </row>
    <row r="538" spans="5:18">
      <c r="E538" s="487"/>
      <c r="G538" s="487"/>
      <c r="I538" s="487"/>
      <c r="K538" s="487"/>
      <c r="N538" s="487"/>
      <c r="Q538" s="291"/>
      <c r="R538" s="292"/>
    </row>
    <row r="539" spans="5:18">
      <c r="E539" s="487"/>
      <c r="G539" s="487"/>
      <c r="I539" s="487"/>
      <c r="K539" s="487"/>
      <c r="N539" s="487"/>
      <c r="Q539" s="291"/>
      <c r="R539" s="292"/>
    </row>
    <row r="540" spans="5:18">
      <c r="E540" s="487"/>
      <c r="G540" s="487"/>
      <c r="I540" s="487"/>
      <c r="K540" s="487"/>
      <c r="N540" s="487"/>
      <c r="Q540" s="291"/>
      <c r="R540" s="292"/>
    </row>
    <row r="541" spans="5:18">
      <c r="E541" s="487"/>
      <c r="G541" s="487"/>
      <c r="I541" s="487"/>
      <c r="K541" s="487"/>
      <c r="N541" s="487"/>
      <c r="Q541" s="291"/>
      <c r="R541" s="292"/>
    </row>
    <row r="542" spans="5:18">
      <c r="E542" s="487"/>
      <c r="G542" s="487"/>
      <c r="I542" s="487"/>
      <c r="K542" s="487"/>
      <c r="N542" s="487"/>
      <c r="Q542" s="291"/>
      <c r="R542" s="292"/>
    </row>
    <row r="543" spans="5:18">
      <c r="E543" s="487"/>
      <c r="G543" s="487"/>
      <c r="I543" s="487"/>
      <c r="K543" s="487"/>
      <c r="N543" s="487"/>
      <c r="Q543" s="291"/>
      <c r="R543" s="292"/>
    </row>
    <row r="544" spans="5:18">
      <c r="E544" s="487"/>
      <c r="G544" s="487"/>
      <c r="I544" s="487"/>
      <c r="K544" s="487"/>
      <c r="N544" s="487"/>
      <c r="Q544" s="291"/>
      <c r="R544" s="292"/>
    </row>
    <row r="545" spans="5:18">
      <c r="E545" s="487"/>
      <c r="G545" s="487"/>
      <c r="I545" s="487"/>
      <c r="K545" s="487"/>
      <c r="N545" s="487"/>
      <c r="Q545" s="291"/>
      <c r="R545" s="292"/>
    </row>
    <row r="546" spans="5:18">
      <c r="E546" s="487"/>
      <c r="G546" s="487"/>
      <c r="I546" s="487"/>
      <c r="K546" s="487"/>
      <c r="N546" s="487"/>
      <c r="Q546" s="291"/>
      <c r="R546" s="292"/>
    </row>
    <row r="547" spans="5:18">
      <c r="E547" s="487"/>
      <c r="G547" s="487"/>
      <c r="I547" s="487"/>
      <c r="K547" s="487"/>
      <c r="N547" s="487"/>
      <c r="Q547" s="291"/>
      <c r="R547" s="292"/>
    </row>
    <row r="548" spans="5:18">
      <c r="E548" s="487"/>
      <c r="G548" s="487"/>
      <c r="I548" s="487"/>
      <c r="K548" s="487"/>
      <c r="N548" s="487"/>
      <c r="Q548" s="291"/>
      <c r="R548" s="292"/>
    </row>
    <row r="549" spans="5:18">
      <c r="E549" s="487"/>
      <c r="G549" s="487"/>
      <c r="I549" s="487"/>
      <c r="K549" s="487"/>
      <c r="N549" s="487"/>
      <c r="Q549" s="291"/>
      <c r="R549" s="292"/>
    </row>
    <row r="550" spans="5:18">
      <c r="E550" s="487"/>
      <c r="G550" s="487"/>
      <c r="I550" s="487"/>
      <c r="K550" s="487"/>
      <c r="N550" s="487"/>
      <c r="Q550" s="291"/>
      <c r="R550" s="292"/>
    </row>
    <row r="551" spans="5:18">
      <c r="E551" s="487"/>
      <c r="G551" s="487"/>
      <c r="I551" s="487"/>
      <c r="K551" s="487"/>
      <c r="N551" s="487"/>
      <c r="Q551" s="291"/>
      <c r="R551" s="292"/>
    </row>
    <row r="552" spans="5:18">
      <c r="E552" s="487"/>
      <c r="G552" s="487"/>
      <c r="I552" s="487"/>
      <c r="K552" s="487"/>
      <c r="N552" s="487"/>
      <c r="Q552" s="291"/>
      <c r="R552" s="292"/>
    </row>
    <row r="553" spans="5:18">
      <c r="E553" s="487"/>
      <c r="G553" s="487"/>
      <c r="I553" s="487"/>
      <c r="K553" s="487"/>
      <c r="N553" s="487"/>
      <c r="Q553" s="291"/>
      <c r="R553" s="292"/>
    </row>
    <row r="554" spans="5:18">
      <c r="E554" s="487"/>
      <c r="G554" s="487"/>
      <c r="I554" s="487"/>
      <c r="K554" s="487"/>
      <c r="N554" s="487"/>
      <c r="Q554" s="291"/>
      <c r="R554" s="292"/>
    </row>
    <row r="555" spans="5:18">
      <c r="E555" s="487"/>
      <c r="G555" s="487"/>
      <c r="I555" s="487"/>
      <c r="K555" s="487"/>
      <c r="N555" s="487"/>
      <c r="Q555" s="291"/>
      <c r="R555" s="292"/>
    </row>
    <row r="556" spans="5:18">
      <c r="E556" s="487"/>
      <c r="G556" s="487"/>
      <c r="I556" s="487"/>
      <c r="K556" s="487"/>
      <c r="N556" s="487"/>
      <c r="Q556" s="291"/>
      <c r="R556" s="292"/>
    </row>
    <row r="557" spans="5:18">
      <c r="E557" s="487"/>
      <c r="G557" s="487"/>
      <c r="I557" s="487"/>
      <c r="K557" s="487"/>
      <c r="N557" s="487"/>
      <c r="Q557" s="291"/>
      <c r="R557" s="292"/>
    </row>
    <row r="558" spans="5:18">
      <c r="E558" s="487"/>
      <c r="G558" s="487"/>
      <c r="I558" s="487"/>
      <c r="K558" s="487"/>
      <c r="N558" s="487"/>
      <c r="Q558" s="291"/>
      <c r="R558" s="292"/>
    </row>
    <row r="559" spans="5:18">
      <c r="E559" s="487"/>
      <c r="G559" s="487"/>
      <c r="I559" s="487"/>
      <c r="K559" s="487"/>
      <c r="N559" s="487"/>
      <c r="Q559" s="291"/>
      <c r="R559" s="292"/>
    </row>
    <row r="560" spans="5:18">
      <c r="E560" s="487"/>
      <c r="G560" s="487"/>
      <c r="I560" s="487"/>
      <c r="K560" s="487"/>
      <c r="N560" s="487"/>
      <c r="Q560" s="291"/>
      <c r="R560" s="292"/>
    </row>
    <row r="561" spans="5:18">
      <c r="E561" s="487"/>
      <c r="G561" s="487"/>
      <c r="I561" s="487"/>
      <c r="K561" s="487"/>
      <c r="N561" s="487"/>
      <c r="Q561" s="291"/>
      <c r="R561" s="292"/>
    </row>
    <row r="562" spans="5:18">
      <c r="E562" s="487"/>
      <c r="G562" s="487"/>
      <c r="I562" s="487"/>
      <c r="K562" s="487"/>
      <c r="N562" s="487"/>
      <c r="Q562" s="291"/>
      <c r="R562" s="292"/>
    </row>
    <row r="563" spans="5:18">
      <c r="E563" s="487"/>
      <c r="G563" s="487"/>
      <c r="I563" s="487"/>
      <c r="K563" s="487"/>
      <c r="N563" s="487"/>
      <c r="Q563" s="291"/>
      <c r="R563" s="292"/>
    </row>
    <row r="564" spans="5:18">
      <c r="E564" s="487"/>
      <c r="G564" s="487"/>
      <c r="I564" s="487"/>
      <c r="K564" s="487"/>
      <c r="N564" s="487"/>
      <c r="Q564" s="291"/>
      <c r="R564" s="292"/>
    </row>
    <row r="565" spans="5:18">
      <c r="E565" s="487"/>
      <c r="G565" s="487"/>
      <c r="I565" s="487"/>
      <c r="K565" s="487"/>
      <c r="N565" s="487"/>
      <c r="Q565" s="291"/>
      <c r="R565" s="292"/>
    </row>
    <row r="566" spans="5:18">
      <c r="E566" s="487"/>
      <c r="G566" s="487"/>
      <c r="I566" s="487"/>
      <c r="K566" s="487"/>
      <c r="N566" s="487"/>
      <c r="Q566" s="291"/>
      <c r="R566" s="292"/>
    </row>
    <row r="567" spans="5:18">
      <c r="E567" s="487"/>
      <c r="G567" s="487"/>
      <c r="I567" s="487"/>
      <c r="K567" s="487"/>
      <c r="N567" s="487"/>
      <c r="Q567" s="291"/>
      <c r="R567" s="292"/>
    </row>
    <row r="568" spans="5:18">
      <c r="E568" s="487"/>
      <c r="G568" s="487"/>
      <c r="I568" s="487"/>
      <c r="K568" s="487"/>
      <c r="N568" s="487"/>
      <c r="Q568" s="291"/>
      <c r="R568" s="292"/>
    </row>
    <row r="569" spans="5:18">
      <c r="E569" s="487"/>
      <c r="G569" s="487"/>
      <c r="I569" s="487"/>
      <c r="K569" s="487"/>
      <c r="N569" s="487"/>
      <c r="Q569" s="291"/>
      <c r="R569" s="292"/>
    </row>
    <row r="570" spans="5:18">
      <c r="E570" s="487"/>
      <c r="G570" s="487"/>
      <c r="I570" s="487"/>
      <c r="K570" s="487"/>
      <c r="N570" s="487"/>
      <c r="Q570" s="291"/>
      <c r="R570" s="292"/>
    </row>
    <row r="571" spans="5:18">
      <c r="E571" s="487"/>
      <c r="G571" s="487"/>
      <c r="I571" s="487"/>
      <c r="K571" s="487"/>
      <c r="N571" s="487"/>
      <c r="Q571" s="291"/>
      <c r="R571" s="292"/>
    </row>
    <row r="572" spans="5:18">
      <c r="E572" s="487"/>
      <c r="G572" s="487"/>
      <c r="I572" s="487"/>
      <c r="K572" s="487"/>
      <c r="N572" s="487"/>
      <c r="Q572" s="291"/>
      <c r="R572" s="292"/>
    </row>
    <row r="573" spans="5:18">
      <c r="E573" s="487"/>
      <c r="G573" s="487"/>
      <c r="I573" s="487"/>
      <c r="K573" s="487"/>
      <c r="N573" s="487"/>
      <c r="Q573" s="291"/>
      <c r="R573" s="292"/>
    </row>
    <row r="574" spans="5:18">
      <c r="E574" s="487"/>
      <c r="G574" s="487"/>
      <c r="I574" s="487"/>
      <c r="K574" s="487"/>
      <c r="N574" s="487"/>
      <c r="Q574" s="291"/>
      <c r="R574" s="292"/>
    </row>
    <row r="575" spans="5:18">
      <c r="E575" s="487"/>
      <c r="G575" s="487"/>
      <c r="I575" s="487"/>
      <c r="K575" s="487"/>
      <c r="N575" s="487"/>
      <c r="Q575" s="291"/>
      <c r="R575" s="292"/>
    </row>
    <row r="576" spans="5:18">
      <c r="E576" s="487"/>
      <c r="G576" s="487"/>
      <c r="I576" s="487"/>
      <c r="K576" s="487"/>
      <c r="N576" s="487"/>
      <c r="Q576" s="291"/>
      <c r="R576" s="292"/>
    </row>
    <row r="577" spans="5:18">
      <c r="E577" s="487"/>
      <c r="G577" s="487"/>
      <c r="I577" s="487"/>
      <c r="K577" s="487"/>
      <c r="N577" s="487"/>
      <c r="Q577" s="291"/>
      <c r="R577" s="292"/>
    </row>
    <row r="578" spans="5:18">
      <c r="E578" s="487"/>
      <c r="G578" s="487"/>
      <c r="I578" s="487"/>
      <c r="K578" s="487"/>
      <c r="N578" s="487"/>
      <c r="Q578" s="291"/>
      <c r="R578" s="292"/>
    </row>
    <row r="579" spans="5:18">
      <c r="E579" s="487"/>
      <c r="G579" s="487"/>
      <c r="I579" s="487"/>
      <c r="K579" s="487"/>
      <c r="N579" s="487"/>
      <c r="Q579" s="291"/>
      <c r="R579" s="292"/>
    </row>
    <row r="580" spans="5:18">
      <c r="E580" s="487"/>
      <c r="G580" s="487"/>
      <c r="I580" s="487"/>
      <c r="K580" s="487"/>
      <c r="N580" s="487"/>
      <c r="Q580" s="291"/>
      <c r="R580" s="292"/>
    </row>
    <row r="581" spans="5:18">
      <c r="E581" s="487"/>
      <c r="G581" s="487"/>
      <c r="I581" s="487"/>
      <c r="K581" s="487"/>
      <c r="N581" s="487"/>
      <c r="Q581" s="291"/>
      <c r="R581" s="292"/>
    </row>
    <row r="582" spans="5:18">
      <c r="E582" s="487"/>
      <c r="G582" s="487"/>
      <c r="I582" s="487"/>
      <c r="K582" s="487"/>
      <c r="N582" s="487"/>
      <c r="Q582" s="291"/>
      <c r="R582" s="292"/>
    </row>
    <row r="583" spans="5:18">
      <c r="E583" s="487"/>
      <c r="G583" s="487"/>
      <c r="I583" s="487"/>
      <c r="K583" s="487"/>
      <c r="N583" s="487"/>
      <c r="Q583" s="291"/>
      <c r="R583" s="292"/>
    </row>
    <row r="584" spans="5:18">
      <c r="E584" s="487"/>
      <c r="G584" s="487"/>
      <c r="I584" s="487"/>
      <c r="K584" s="487"/>
      <c r="N584" s="487"/>
      <c r="Q584" s="291"/>
      <c r="R584" s="292"/>
    </row>
    <row r="585" spans="5:18">
      <c r="E585" s="487"/>
      <c r="G585" s="487"/>
      <c r="I585" s="487"/>
      <c r="K585" s="487"/>
      <c r="N585" s="487"/>
      <c r="Q585" s="291"/>
      <c r="R585" s="292"/>
    </row>
    <row r="586" spans="5:18">
      <c r="E586" s="487"/>
      <c r="G586" s="487"/>
      <c r="I586" s="487"/>
      <c r="K586" s="487"/>
      <c r="N586" s="487"/>
      <c r="Q586" s="291"/>
      <c r="R586" s="292"/>
    </row>
    <row r="587" spans="5:18">
      <c r="E587" s="487"/>
      <c r="G587" s="487"/>
      <c r="I587" s="487"/>
      <c r="K587" s="487"/>
      <c r="N587" s="487"/>
      <c r="Q587" s="291"/>
      <c r="R587" s="292"/>
    </row>
    <row r="588" spans="5:18">
      <c r="E588" s="487"/>
      <c r="G588" s="487"/>
      <c r="I588" s="487"/>
      <c r="K588" s="487"/>
      <c r="N588" s="487"/>
      <c r="Q588" s="291"/>
      <c r="R588" s="292"/>
    </row>
    <row r="589" spans="5:18">
      <c r="E589" s="487"/>
      <c r="G589" s="487"/>
      <c r="I589" s="487"/>
      <c r="K589" s="487"/>
      <c r="N589" s="487"/>
      <c r="Q589" s="291"/>
      <c r="R589" s="292"/>
    </row>
    <row r="590" spans="5:18">
      <c r="E590" s="487"/>
      <c r="G590" s="487"/>
      <c r="I590" s="487"/>
      <c r="K590" s="487"/>
      <c r="N590" s="487"/>
      <c r="Q590" s="291"/>
      <c r="R590" s="292"/>
    </row>
    <row r="591" spans="5:18">
      <c r="E591" s="487"/>
      <c r="G591" s="487"/>
      <c r="I591" s="487"/>
      <c r="K591" s="487"/>
      <c r="N591" s="487"/>
      <c r="Q591" s="291"/>
      <c r="R591" s="292"/>
    </row>
    <row r="592" spans="5:18">
      <c r="E592" s="487"/>
      <c r="G592" s="487"/>
      <c r="I592" s="487"/>
      <c r="K592" s="487"/>
      <c r="N592" s="487"/>
      <c r="Q592" s="291"/>
      <c r="R592" s="292"/>
    </row>
    <row r="593" spans="5:18">
      <c r="E593" s="487"/>
      <c r="G593" s="487"/>
      <c r="I593" s="487"/>
      <c r="K593" s="487"/>
      <c r="N593" s="487"/>
      <c r="Q593" s="291"/>
      <c r="R593" s="292"/>
    </row>
    <row r="594" spans="5:18">
      <c r="E594" s="487"/>
      <c r="G594" s="487"/>
      <c r="I594" s="487"/>
      <c r="K594" s="487"/>
      <c r="N594" s="487"/>
      <c r="Q594" s="291"/>
      <c r="R594" s="292"/>
    </row>
    <row r="595" spans="5:18">
      <c r="E595" s="487"/>
      <c r="G595" s="487"/>
      <c r="I595" s="487"/>
      <c r="K595" s="487"/>
      <c r="N595" s="487"/>
      <c r="Q595" s="291"/>
      <c r="R595" s="292"/>
    </row>
    <row r="596" spans="5:18">
      <c r="E596" s="487"/>
      <c r="G596" s="487"/>
      <c r="I596" s="487"/>
      <c r="K596" s="487"/>
      <c r="N596" s="487"/>
      <c r="Q596" s="291"/>
      <c r="R596" s="292"/>
    </row>
    <row r="597" spans="5:18">
      <c r="E597" s="487"/>
      <c r="G597" s="487"/>
      <c r="I597" s="487"/>
      <c r="K597" s="487"/>
      <c r="N597" s="487"/>
      <c r="Q597" s="291"/>
      <c r="R597" s="292"/>
    </row>
    <row r="598" spans="5:18">
      <c r="E598" s="487"/>
      <c r="G598" s="487"/>
      <c r="I598" s="487"/>
      <c r="K598" s="487"/>
      <c r="N598" s="487"/>
      <c r="Q598" s="291"/>
      <c r="R598" s="292"/>
    </row>
    <row r="599" spans="5:18">
      <c r="E599" s="487"/>
      <c r="G599" s="487"/>
      <c r="I599" s="487"/>
      <c r="K599" s="487"/>
      <c r="N599" s="487"/>
      <c r="Q599" s="291"/>
      <c r="R599" s="292"/>
    </row>
    <row r="600" spans="5:18">
      <c r="E600" s="487"/>
      <c r="G600" s="487"/>
      <c r="I600" s="487"/>
      <c r="K600" s="487"/>
      <c r="N600" s="487"/>
      <c r="Q600" s="291"/>
      <c r="R600" s="292"/>
    </row>
    <row r="601" spans="5:18">
      <c r="E601" s="487"/>
      <c r="G601" s="487"/>
      <c r="I601" s="487"/>
      <c r="K601" s="487"/>
      <c r="N601" s="487"/>
      <c r="Q601" s="291"/>
      <c r="R601" s="292"/>
    </row>
    <row r="602" spans="5:18">
      <c r="E602" s="487"/>
      <c r="G602" s="487"/>
      <c r="I602" s="487"/>
      <c r="K602" s="487"/>
      <c r="N602" s="487"/>
      <c r="Q602" s="291"/>
      <c r="R602" s="292"/>
    </row>
    <row r="603" spans="5:18">
      <c r="E603" s="487"/>
      <c r="G603" s="487"/>
      <c r="I603" s="487"/>
      <c r="K603" s="487"/>
      <c r="N603" s="487"/>
      <c r="Q603" s="291"/>
      <c r="R603" s="292"/>
    </row>
    <row r="604" spans="5:18">
      <c r="E604" s="487"/>
      <c r="G604" s="487"/>
      <c r="I604" s="487"/>
      <c r="K604" s="487"/>
      <c r="N604" s="487"/>
      <c r="Q604" s="291"/>
      <c r="R604" s="292"/>
    </row>
    <row r="605" spans="5:18">
      <c r="E605" s="487"/>
      <c r="G605" s="487"/>
      <c r="I605" s="487"/>
      <c r="K605" s="487"/>
      <c r="N605" s="487"/>
      <c r="Q605" s="291"/>
      <c r="R605" s="292"/>
    </row>
    <row r="606" spans="5:18">
      <c r="E606" s="487"/>
      <c r="G606" s="487"/>
      <c r="I606" s="487"/>
      <c r="K606" s="487"/>
      <c r="N606" s="487"/>
      <c r="Q606" s="291"/>
      <c r="R606" s="292"/>
    </row>
    <row r="607" spans="5:18">
      <c r="E607" s="487"/>
      <c r="G607" s="487"/>
      <c r="I607" s="487"/>
      <c r="K607" s="487"/>
      <c r="N607" s="487"/>
      <c r="Q607" s="291"/>
      <c r="R607" s="292"/>
    </row>
    <row r="608" spans="5:18">
      <c r="E608" s="487"/>
      <c r="G608" s="487"/>
      <c r="I608" s="487"/>
      <c r="K608" s="487"/>
      <c r="N608" s="487"/>
      <c r="Q608" s="291"/>
      <c r="R608" s="292"/>
    </row>
    <row r="609" spans="5:18">
      <c r="E609" s="487"/>
      <c r="G609" s="487"/>
      <c r="I609" s="487"/>
      <c r="K609" s="487"/>
      <c r="N609" s="487"/>
      <c r="Q609" s="291"/>
      <c r="R609" s="292"/>
    </row>
    <row r="610" spans="5:18">
      <c r="E610" s="487"/>
      <c r="G610" s="487"/>
      <c r="I610" s="487"/>
      <c r="K610" s="487"/>
      <c r="N610" s="487"/>
      <c r="Q610" s="291"/>
      <c r="R610" s="292"/>
    </row>
    <row r="611" spans="5:18">
      <c r="E611" s="487"/>
      <c r="G611" s="487"/>
      <c r="I611" s="487"/>
      <c r="K611" s="487"/>
      <c r="N611" s="487"/>
      <c r="Q611" s="291"/>
      <c r="R611" s="292"/>
    </row>
    <row r="612" spans="5:18">
      <c r="E612" s="487"/>
      <c r="G612" s="487"/>
      <c r="I612" s="487"/>
      <c r="K612" s="487"/>
      <c r="N612" s="487"/>
      <c r="Q612" s="291"/>
      <c r="R612" s="292"/>
    </row>
    <row r="613" spans="5:18">
      <c r="E613" s="487"/>
      <c r="G613" s="487"/>
      <c r="I613" s="487"/>
      <c r="K613" s="487"/>
      <c r="N613" s="487"/>
      <c r="Q613" s="291"/>
      <c r="R613" s="292"/>
    </row>
    <row r="614" spans="5:18">
      <c r="E614" s="487"/>
      <c r="G614" s="487"/>
      <c r="I614" s="487"/>
      <c r="K614" s="487"/>
      <c r="N614" s="487"/>
      <c r="Q614" s="291"/>
      <c r="R614" s="292"/>
    </row>
    <row r="615" spans="5:18">
      <c r="E615" s="487"/>
      <c r="G615" s="487"/>
      <c r="I615" s="487"/>
      <c r="K615" s="487"/>
      <c r="N615" s="487"/>
      <c r="Q615" s="291"/>
      <c r="R615" s="292"/>
    </row>
    <row r="616" spans="5:18">
      <c r="E616" s="487"/>
      <c r="G616" s="487"/>
      <c r="I616" s="487"/>
      <c r="K616" s="487"/>
      <c r="N616" s="487"/>
      <c r="Q616" s="291"/>
      <c r="R616" s="292"/>
    </row>
    <row r="617" spans="5:18">
      <c r="E617" s="487"/>
      <c r="G617" s="487"/>
      <c r="I617" s="487"/>
      <c r="K617" s="487"/>
      <c r="N617" s="487"/>
      <c r="Q617" s="291"/>
      <c r="R617" s="292"/>
    </row>
    <row r="618" spans="5:18">
      <c r="E618" s="487"/>
      <c r="G618" s="487"/>
      <c r="I618" s="487"/>
      <c r="K618" s="487"/>
      <c r="N618" s="487"/>
      <c r="Q618" s="291"/>
      <c r="R618" s="292"/>
    </row>
    <row r="619" spans="5:18">
      <c r="E619" s="487"/>
      <c r="G619" s="487"/>
      <c r="I619" s="487"/>
      <c r="K619" s="487"/>
      <c r="N619" s="487"/>
      <c r="Q619" s="291"/>
      <c r="R619" s="292"/>
    </row>
    <row r="620" spans="5:18">
      <c r="E620" s="487"/>
      <c r="G620" s="487"/>
      <c r="I620" s="487"/>
      <c r="K620" s="487"/>
      <c r="N620" s="487"/>
      <c r="Q620" s="291"/>
      <c r="R620" s="292"/>
    </row>
    <row r="621" spans="5:18">
      <c r="E621" s="487"/>
      <c r="G621" s="487"/>
      <c r="I621" s="487"/>
      <c r="K621" s="487"/>
      <c r="N621" s="487"/>
      <c r="Q621" s="291"/>
      <c r="R621" s="292"/>
    </row>
    <row r="622" spans="5:18">
      <c r="E622" s="487"/>
      <c r="G622" s="487"/>
      <c r="I622" s="487"/>
      <c r="K622" s="487"/>
      <c r="N622" s="487"/>
      <c r="Q622" s="291"/>
      <c r="R622" s="292"/>
    </row>
    <row r="623" spans="5:18">
      <c r="E623" s="487"/>
      <c r="G623" s="487"/>
      <c r="I623" s="487"/>
      <c r="K623" s="487"/>
      <c r="N623" s="487"/>
      <c r="Q623" s="291"/>
      <c r="R623" s="292"/>
    </row>
    <row r="624" spans="5:18">
      <c r="E624" s="487"/>
      <c r="G624" s="487"/>
      <c r="I624" s="487"/>
      <c r="K624" s="487"/>
      <c r="N624" s="487"/>
      <c r="Q624" s="291"/>
      <c r="R624" s="292"/>
    </row>
    <row r="625" spans="5:18">
      <c r="E625" s="487"/>
      <c r="G625" s="487"/>
      <c r="I625" s="487"/>
      <c r="K625" s="487"/>
      <c r="N625" s="487"/>
      <c r="Q625" s="291"/>
      <c r="R625" s="292"/>
    </row>
    <row r="626" spans="5:18">
      <c r="E626" s="487"/>
      <c r="G626" s="487"/>
      <c r="I626" s="487"/>
      <c r="K626" s="487"/>
      <c r="N626" s="487"/>
      <c r="Q626" s="291"/>
      <c r="R626" s="292"/>
    </row>
    <row r="627" spans="5:18">
      <c r="E627" s="487"/>
      <c r="G627" s="487"/>
      <c r="I627" s="487"/>
      <c r="K627" s="487"/>
      <c r="N627" s="487"/>
      <c r="Q627" s="291"/>
      <c r="R627" s="292"/>
    </row>
    <row r="628" spans="5:18">
      <c r="E628" s="487"/>
      <c r="G628" s="487"/>
      <c r="I628" s="487"/>
      <c r="K628" s="487"/>
      <c r="N628" s="487"/>
      <c r="Q628" s="291"/>
      <c r="R628" s="292"/>
    </row>
    <row r="629" spans="5:18">
      <c r="E629" s="487"/>
      <c r="G629" s="487"/>
      <c r="I629" s="487"/>
      <c r="K629" s="487"/>
      <c r="N629" s="487"/>
      <c r="Q629" s="291"/>
      <c r="R629" s="292"/>
    </row>
    <row r="630" spans="5:18">
      <c r="E630" s="487"/>
      <c r="G630" s="487"/>
      <c r="I630" s="487"/>
      <c r="K630" s="487"/>
      <c r="N630" s="487"/>
      <c r="Q630" s="291"/>
      <c r="R630" s="292"/>
    </row>
    <row r="631" spans="5:18">
      <c r="E631" s="487"/>
      <c r="G631" s="487"/>
      <c r="I631" s="487"/>
      <c r="K631" s="487"/>
      <c r="N631" s="487"/>
      <c r="Q631" s="291"/>
      <c r="R631" s="292"/>
    </row>
    <row r="632" spans="5:18">
      <c r="E632" s="487"/>
      <c r="G632" s="487"/>
      <c r="I632" s="487"/>
      <c r="K632" s="487"/>
      <c r="N632" s="487"/>
      <c r="Q632" s="291"/>
      <c r="R632" s="292"/>
    </row>
    <row r="633" spans="5:18">
      <c r="E633" s="487"/>
      <c r="G633" s="487"/>
      <c r="I633" s="487"/>
      <c r="K633" s="487"/>
      <c r="N633" s="487"/>
      <c r="Q633" s="291"/>
      <c r="R633" s="292"/>
    </row>
    <row r="634" spans="5:18">
      <c r="E634" s="487"/>
      <c r="G634" s="487"/>
      <c r="I634" s="487"/>
      <c r="K634" s="487"/>
      <c r="N634" s="487"/>
      <c r="Q634" s="291"/>
      <c r="R634" s="292"/>
    </row>
    <row r="635" spans="5:18">
      <c r="E635" s="487"/>
      <c r="G635" s="487"/>
      <c r="I635" s="487"/>
      <c r="K635" s="487"/>
      <c r="N635" s="487"/>
      <c r="Q635" s="291"/>
      <c r="R635" s="292"/>
    </row>
    <row r="636" spans="5:18">
      <c r="E636" s="487"/>
      <c r="G636" s="487"/>
      <c r="I636" s="487"/>
      <c r="K636" s="487"/>
      <c r="N636" s="487"/>
      <c r="Q636" s="291"/>
      <c r="R636" s="292"/>
    </row>
    <row r="637" spans="5:18">
      <c r="E637" s="487"/>
      <c r="G637" s="487"/>
      <c r="I637" s="487"/>
      <c r="K637" s="487"/>
      <c r="N637" s="487"/>
      <c r="Q637" s="291"/>
      <c r="R637" s="292"/>
    </row>
    <row r="638" spans="5:18">
      <c r="E638" s="487"/>
      <c r="G638" s="487"/>
      <c r="I638" s="487"/>
      <c r="K638" s="487"/>
      <c r="N638" s="487"/>
      <c r="Q638" s="291"/>
      <c r="R638" s="292"/>
    </row>
    <row r="639" spans="5:18">
      <c r="E639" s="487"/>
      <c r="G639" s="487"/>
      <c r="I639" s="487"/>
      <c r="K639" s="487"/>
      <c r="N639" s="487"/>
      <c r="Q639" s="291"/>
      <c r="R639" s="292"/>
    </row>
    <row r="640" spans="5:18">
      <c r="E640" s="487"/>
      <c r="G640" s="487"/>
      <c r="I640" s="487"/>
      <c r="K640" s="487"/>
      <c r="N640" s="487"/>
      <c r="Q640" s="291"/>
      <c r="R640" s="292"/>
    </row>
    <row r="641" spans="5:18">
      <c r="E641" s="487"/>
      <c r="G641" s="487"/>
      <c r="I641" s="487"/>
      <c r="K641" s="487"/>
      <c r="N641" s="487"/>
      <c r="Q641" s="291"/>
      <c r="R641" s="292"/>
    </row>
    <row r="642" spans="5:18">
      <c r="E642" s="487"/>
      <c r="G642" s="487"/>
      <c r="I642" s="487"/>
      <c r="K642" s="487"/>
      <c r="N642" s="487"/>
      <c r="Q642" s="291"/>
      <c r="R642" s="292"/>
    </row>
    <row r="643" spans="5:18">
      <c r="E643" s="487"/>
      <c r="G643" s="487"/>
      <c r="I643" s="487"/>
      <c r="K643" s="487"/>
      <c r="N643" s="487"/>
      <c r="Q643" s="291"/>
      <c r="R643" s="292"/>
    </row>
    <row r="644" spans="5:18">
      <c r="E644" s="487"/>
      <c r="G644" s="487"/>
      <c r="I644" s="487"/>
      <c r="K644" s="487"/>
      <c r="N644" s="487"/>
      <c r="Q644" s="291"/>
      <c r="R644" s="292"/>
    </row>
    <row r="645" spans="5:18">
      <c r="E645" s="487"/>
      <c r="G645" s="487"/>
      <c r="I645" s="487"/>
      <c r="K645" s="487"/>
      <c r="N645" s="487"/>
      <c r="Q645" s="291"/>
      <c r="R645" s="292"/>
    </row>
    <row r="646" spans="5:18">
      <c r="E646" s="487"/>
      <c r="G646" s="487"/>
      <c r="I646" s="487"/>
      <c r="K646" s="487"/>
      <c r="N646" s="487"/>
      <c r="Q646" s="291"/>
      <c r="R646" s="292"/>
    </row>
    <row r="647" spans="5:18">
      <c r="E647" s="487"/>
      <c r="G647" s="487"/>
      <c r="I647" s="487"/>
      <c r="K647" s="487"/>
      <c r="N647" s="487"/>
      <c r="Q647" s="291"/>
      <c r="R647" s="292"/>
    </row>
    <row r="648" spans="5:18">
      <c r="E648" s="487"/>
      <c r="G648" s="487"/>
      <c r="I648" s="487"/>
      <c r="K648" s="487"/>
      <c r="N648" s="487"/>
      <c r="Q648" s="291"/>
      <c r="R648" s="292"/>
    </row>
    <row r="649" spans="5:18">
      <c r="E649" s="487"/>
      <c r="G649" s="487"/>
      <c r="I649" s="487"/>
      <c r="K649" s="487"/>
      <c r="N649" s="487"/>
      <c r="Q649" s="291"/>
      <c r="R649" s="292"/>
    </row>
    <row r="650" spans="5:18">
      <c r="E650" s="487"/>
      <c r="G650" s="487"/>
      <c r="I650" s="487"/>
      <c r="K650" s="487"/>
      <c r="N650" s="487"/>
      <c r="Q650" s="291"/>
      <c r="R650" s="292"/>
    </row>
    <row r="651" spans="5:18">
      <c r="E651" s="487"/>
      <c r="G651" s="487"/>
      <c r="I651" s="487"/>
      <c r="K651" s="487"/>
      <c r="N651" s="487"/>
      <c r="Q651" s="291"/>
      <c r="R651" s="292"/>
    </row>
    <row r="652" spans="5:18">
      <c r="E652" s="487"/>
      <c r="G652" s="487"/>
      <c r="I652" s="487"/>
      <c r="K652" s="487"/>
      <c r="N652" s="487"/>
      <c r="Q652" s="291"/>
      <c r="R652" s="292"/>
    </row>
    <row r="653" spans="5:18">
      <c r="E653" s="487"/>
      <c r="G653" s="487"/>
      <c r="I653" s="487"/>
      <c r="K653" s="487"/>
      <c r="N653" s="487"/>
      <c r="Q653" s="291"/>
      <c r="R653" s="292"/>
    </row>
    <row r="654" spans="5:18">
      <c r="E654" s="487"/>
      <c r="G654" s="487"/>
      <c r="I654" s="487"/>
      <c r="K654" s="487"/>
      <c r="N654" s="487"/>
      <c r="Q654" s="291"/>
      <c r="R654" s="292"/>
    </row>
    <row r="655" spans="5:18">
      <c r="E655" s="487"/>
      <c r="G655" s="487"/>
      <c r="I655" s="487"/>
      <c r="K655" s="487"/>
      <c r="N655" s="487"/>
      <c r="Q655" s="291"/>
      <c r="R655" s="292"/>
    </row>
    <row r="656" spans="5:18">
      <c r="E656" s="487"/>
      <c r="G656" s="487"/>
      <c r="I656" s="487"/>
      <c r="K656" s="487"/>
      <c r="N656" s="487"/>
      <c r="Q656" s="291"/>
      <c r="R656" s="292"/>
    </row>
    <row r="657" spans="5:18">
      <c r="E657" s="487"/>
      <c r="G657" s="487"/>
      <c r="I657" s="487"/>
      <c r="K657" s="487"/>
      <c r="N657" s="487"/>
      <c r="Q657" s="291"/>
      <c r="R657" s="292"/>
    </row>
    <row r="658" spans="5:18">
      <c r="E658" s="487"/>
      <c r="G658" s="487"/>
      <c r="I658" s="487"/>
      <c r="K658" s="487"/>
      <c r="N658" s="487"/>
      <c r="Q658" s="291"/>
      <c r="R658" s="292"/>
    </row>
    <row r="659" spans="5:18">
      <c r="E659" s="487"/>
      <c r="G659" s="487"/>
      <c r="I659" s="487"/>
      <c r="K659" s="487"/>
      <c r="N659" s="487"/>
      <c r="Q659" s="291"/>
      <c r="R659" s="292"/>
    </row>
    <row r="660" spans="5:18">
      <c r="E660" s="487"/>
      <c r="G660" s="487"/>
      <c r="I660" s="487"/>
      <c r="K660" s="487"/>
      <c r="N660" s="487"/>
      <c r="Q660" s="291"/>
      <c r="R660" s="292"/>
    </row>
    <row r="661" spans="5:18">
      <c r="E661" s="487"/>
      <c r="G661" s="487"/>
      <c r="I661" s="487"/>
      <c r="K661" s="487"/>
      <c r="N661" s="487"/>
      <c r="Q661" s="291"/>
      <c r="R661" s="292"/>
    </row>
    <row r="662" spans="5:18">
      <c r="E662" s="487"/>
      <c r="G662" s="487"/>
      <c r="I662" s="487"/>
      <c r="K662" s="487"/>
      <c r="N662" s="487"/>
      <c r="Q662" s="291"/>
      <c r="R662" s="292"/>
    </row>
    <row r="663" spans="5:18">
      <c r="E663" s="487"/>
      <c r="G663" s="487"/>
      <c r="I663" s="487"/>
      <c r="K663" s="487"/>
      <c r="N663" s="487"/>
      <c r="Q663" s="291"/>
      <c r="R663" s="292"/>
    </row>
    <row r="664" spans="5:18">
      <c r="E664" s="487"/>
      <c r="G664" s="487"/>
      <c r="I664" s="487"/>
      <c r="K664" s="487"/>
      <c r="N664" s="487"/>
      <c r="Q664" s="291"/>
      <c r="R664" s="292"/>
    </row>
    <row r="665" spans="5:18">
      <c r="E665" s="487"/>
      <c r="G665" s="487"/>
      <c r="I665" s="487"/>
      <c r="K665" s="487"/>
      <c r="N665" s="487"/>
      <c r="Q665" s="291"/>
      <c r="R665" s="292"/>
    </row>
    <row r="666" spans="5:18">
      <c r="E666" s="487"/>
      <c r="G666" s="487"/>
      <c r="I666" s="487"/>
      <c r="K666" s="487"/>
      <c r="N666" s="487"/>
      <c r="Q666" s="291"/>
      <c r="R666" s="292"/>
    </row>
    <row r="667" spans="5:18">
      <c r="E667" s="487"/>
      <c r="G667" s="487"/>
      <c r="I667" s="487"/>
      <c r="K667" s="487"/>
      <c r="N667" s="487"/>
      <c r="Q667" s="291"/>
      <c r="R667" s="292"/>
    </row>
    <row r="668" spans="5:18">
      <c r="E668" s="487"/>
      <c r="G668" s="487"/>
      <c r="I668" s="487"/>
      <c r="K668" s="487"/>
      <c r="N668" s="487"/>
      <c r="Q668" s="291"/>
      <c r="R668" s="292"/>
    </row>
    <row r="669" spans="5:18">
      <c r="E669" s="487"/>
      <c r="G669" s="487"/>
      <c r="I669" s="487"/>
      <c r="K669" s="487"/>
      <c r="N669" s="487"/>
      <c r="Q669" s="291"/>
      <c r="R669" s="292"/>
    </row>
    <row r="670" spans="5:18">
      <c r="E670" s="487"/>
      <c r="G670" s="487"/>
      <c r="I670" s="487"/>
      <c r="K670" s="487"/>
      <c r="N670" s="487"/>
      <c r="Q670" s="291"/>
      <c r="R670" s="292"/>
    </row>
    <row r="671" spans="5:18">
      <c r="E671" s="487"/>
      <c r="G671" s="487"/>
      <c r="I671" s="487"/>
      <c r="K671" s="487"/>
      <c r="N671" s="487"/>
      <c r="Q671" s="291"/>
      <c r="R671" s="292"/>
    </row>
    <row r="672" spans="5:18">
      <c r="E672" s="487"/>
      <c r="G672" s="487"/>
      <c r="I672" s="487"/>
      <c r="K672" s="487"/>
      <c r="N672" s="487"/>
      <c r="Q672" s="291"/>
      <c r="R672" s="292"/>
    </row>
    <row r="673" spans="5:18">
      <c r="E673" s="487"/>
      <c r="G673" s="487"/>
      <c r="I673" s="487"/>
      <c r="K673" s="487"/>
      <c r="N673" s="487"/>
      <c r="Q673" s="291"/>
      <c r="R673" s="292"/>
    </row>
    <row r="674" spans="5:18">
      <c r="E674" s="487"/>
      <c r="G674" s="487"/>
      <c r="I674" s="487"/>
      <c r="K674" s="487"/>
      <c r="N674" s="487"/>
      <c r="Q674" s="291"/>
      <c r="R674" s="292"/>
    </row>
    <row r="675" spans="5:18">
      <c r="E675" s="487"/>
      <c r="G675" s="487"/>
      <c r="I675" s="487"/>
      <c r="K675" s="487"/>
      <c r="N675" s="487"/>
      <c r="Q675" s="291"/>
      <c r="R675" s="292"/>
    </row>
    <row r="676" spans="5:18">
      <c r="E676" s="487"/>
      <c r="G676" s="487"/>
      <c r="I676" s="487"/>
      <c r="K676" s="487"/>
      <c r="N676" s="487"/>
      <c r="Q676" s="291"/>
      <c r="R676" s="292"/>
    </row>
    <row r="677" spans="5:18">
      <c r="E677" s="487"/>
      <c r="G677" s="487"/>
      <c r="I677" s="487"/>
      <c r="K677" s="487"/>
      <c r="N677" s="487"/>
      <c r="Q677" s="291"/>
      <c r="R677" s="292"/>
    </row>
    <row r="678" spans="5:18">
      <c r="E678" s="487"/>
      <c r="G678" s="487"/>
      <c r="I678" s="487"/>
      <c r="K678" s="487"/>
      <c r="N678" s="487"/>
      <c r="Q678" s="291"/>
      <c r="R678" s="292"/>
    </row>
    <row r="679" spans="5:18">
      <c r="E679" s="487"/>
      <c r="G679" s="487"/>
      <c r="I679" s="487"/>
      <c r="K679" s="487"/>
      <c r="N679" s="487"/>
      <c r="Q679" s="291"/>
      <c r="R679" s="292"/>
    </row>
    <row r="680" spans="5:18">
      <c r="E680" s="487"/>
      <c r="G680" s="487"/>
      <c r="I680" s="487"/>
      <c r="K680" s="487"/>
      <c r="N680" s="487"/>
      <c r="Q680" s="291"/>
      <c r="R680" s="292"/>
    </row>
    <row r="681" spans="5:18">
      <c r="E681" s="487"/>
      <c r="G681" s="487"/>
      <c r="I681" s="487"/>
      <c r="K681" s="487"/>
      <c r="N681" s="487"/>
      <c r="Q681" s="291"/>
      <c r="R681" s="292"/>
    </row>
    <row r="682" spans="5:18">
      <c r="E682" s="487"/>
      <c r="G682" s="487"/>
      <c r="I682" s="487"/>
      <c r="K682" s="487"/>
      <c r="N682" s="487"/>
      <c r="Q682" s="291"/>
      <c r="R682" s="292"/>
    </row>
    <row r="683" spans="5:18">
      <c r="E683" s="487"/>
      <c r="G683" s="487"/>
      <c r="I683" s="487"/>
      <c r="K683" s="487"/>
      <c r="N683" s="487"/>
      <c r="Q683" s="291"/>
      <c r="R683" s="292"/>
    </row>
    <row r="684" spans="5:18">
      <c r="E684" s="487"/>
      <c r="G684" s="487"/>
      <c r="I684" s="487"/>
      <c r="K684" s="487"/>
      <c r="N684" s="487"/>
      <c r="Q684" s="291"/>
      <c r="R684" s="292"/>
    </row>
    <row r="685" spans="5:18">
      <c r="E685" s="487"/>
      <c r="G685" s="487"/>
      <c r="I685" s="487"/>
      <c r="K685" s="487"/>
      <c r="N685" s="487"/>
      <c r="Q685" s="291"/>
      <c r="R685" s="292"/>
    </row>
    <row r="686" spans="5:18">
      <c r="E686" s="487"/>
      <c r="G686" s="487"/>
      <c r="I686" s="487"/>
      <c r="K686" s="487"/>
      <c r="N686" s="487"/>
      <c r="Q686" s="291"/>
      <c r="R686" s="292"/>
    </row>
    <row r="687" spans="5:18">
      <c r="E687" s="487"/>
      <c r="G687" s="487"/>
      <c r="I687" s="487"/>
      <c r="K687" s="487"/>
      <c r="N687" s="487"/>
      <c r="Q687" s="291"/>
      <c r="R687" s="292"/>
    </row>
    <row r="688" spans="5:18">
      <c r="E688" s="487"/>
      <c r="G688" s="487"/>
      <c r="I688" s="487"/>
      <c r="K688" s="487"/>
      <c r="N688" s="487"/>
      <c r="Q688" s="291"/>
      <c r="R688" s="292"/>
    </row>
    <row r="689" spans="5:18">
      <c r="E689" s="487"/>
      <c r="G689" s="487"/>
      <c r="I689" s="487"/>
      <c r="K689" s="487"/>
      <c r="N689" s="487"/>
      <c r="Q689" s="291"/>
      <c r="R689" s="292"/>
    </row>
    <row r="690" spans="5:18">
      <c r="E690" s="487"/>
      <c r="G690" s="487"/>
      <c r="I690" s="487"/>
      <c r="K690" s="487"/>
      <c r="N690" s="487"/>
      <c r="Q690" s="291"/>
      <c r="R690" s="292"/>
    </row>
    <row r="691" spans="5:18">
      <c r="E691" s="487"/>
      <c r="G691" s="487"/>
      <c r="I691" s="487"/>
      <c r="K691" s="487"/>
      <c r="N691" s="487"/>
      <c r="Q691" s="291"/>
      <c r="R691" s="292"/>
    </row>
    <row r="692" spans="5:18">
      <c r="E692" s="487"/>
      <c r="G692" s="487"/>
      <c r="I692" s="487"/>
      <c r="K692" s="487"/>
      <c r="N692" s="487"/>
      <c r="Q692" s="291"/>
      <c r="R692" s="292"/>
    </row>
    <row r="693" spans="5:18">
      <c r="E693" s="487"/>
      <c r="G693" s="487"/>
      <c r="I693" s="487"/>
      <c r="K693" s="487"/>
      <c r="N693" s="487"/>
      <c r="Q693" s="291"/>
      <c r="R693" s="292"/>
    </row>
    <row r="694" spans="5:18">
      <c r="E694" s="487"/>
      <c r="G694" s="487"/>
      <c r="I694" s="487"/>
      <c r="K694" s="487"/>
      <c r="N694" s="487"/>
      <c r="Q694" s="291"/>
      <c r="R694" s="292"/>
    </row>
    <row r="695" spans="5:18">
      <c r="E695" s="487"/>
      <c r="G695" s="487"/>
      <c r="I695" s="487"/>
      <c r="K695" s="487"/>
      <c r="N695" s="487"/>
      <c r="Q695" s="291"/>
      <c r="R695" s="292"/>
    </row>
    <row r="696" spans="5:18">
      <c r="E696" s="487"/>
      <c r="G696" s="487"/>
      <c r="I696" s="487"/>
      <c r="K696" s="487"/>
      <c r="N696" s="487"/>
      <c r="Q696" s="291"/>
      <c r="R696" s="292"/>
    </row>
    <row r="697" spans="5:18">
      <c r="E697" s="487"/>
      <c r="G697" s="487"/>
      <c r="I697" s="487"/>
      <c r="K697" s="487"/>
      <c r="N697" s="487"/>
      <c r="Q697" s="291"/>
      <c r="R697" s="292"/>
    </row>
    <row r="698" spans="5:18">
      <c r="E698" s="487"/>
      <c r="G698" s="487"/>
      <c r="I698" s="487"/>
      <c r="K698" s="487"/>
      <c r="N698" s="487"/>
      <c r="Q698" s="291"/>
      <c r="R698" s="292"/>
    </row>
    <row r="699" spans="5:18">
      <c r="E699" s="487"/>
      <c r="G699" s="487"/>
      <c r="I699" s="487"/>
      <c r="K699" s="487"/>
      <c r="N699" s="487"/>
      <c r="Q699" s="291"/>
      <c r="R699" s="292"/>
    </row>
    <row r="700" spans="5:18">
      <c r="E700" s="487"/>
      <c r="G700" s="487"/>
      <c r="I700" s="487"/>
      <c r="K700" s="487"/>
      <c r="N700" s="487"/>
      <c r="Q700" s="291"/>
      <c r="R700" s="292"/>
    </row>
    <row r="701" spans="5:18">
      <c r="E701" s="487"/>
      <c r="G701" s="487"/>
      <c r="I701" s="487"/>
      <c r="K701" s="487"/>
      <c r="N701" s="487"/>
      <c r="Q701" s="291"/>
      <c r="R701" s="292"/>
    </row>
    <row r="702" spans="5:18">
      <c r="E702" s="487"/>
      <c r="G702" s="487"/>
      <c r="I702" s="487"/>
      <c r="K702" s="487"/>
      <c r="N702" s="487"/>
      <c r="Q702" s="291"/>
      <c r="R702" s="292"/>
    </row>
    <row r="703" spans="5:18">
      <c r="E703" s="487"/>
      <c r="G703" s="487"/>
      <c r="I703" s="487"/>
      <c r="K703" s="487"/>
      <c r="N703" s="487"/>
      <c r="Q703" s="291"/>
      <c r="R703" s="292"/>
    </row>
    <row r="704" spans="5:18">
      <c r="E704" s="487"/>
      <c r="G704" s="487"/>
      <c r="I704" s="487"/>
      <c r="K704" s="487"/>
      <c r="N704" s="487"/>
      <c r="Q704" s="291"/>
      <c r="R704" s="292"/>
    </row>
    <row r="705" spans="5:18">
      <c r="E705" s="487"/>
      <c r="G705" s="487"/>
      <c r="I705" s="487"/>
      <c r="K705" s="487"/>
      <c r="N705" s="487"/>
      <c r="Q705" s="291"/>
      <c r="R705" s="292"/>
    </row>
    <row r="706" spans="5:18">
      <c r="E706" s="487"/>
      <c r="G706" s="487"/>
      <c r="I706" s="487"/>
      <c r="K706" s="487"/>
      <c r="N706" s="487"/>
      <c r="Q706" s="291"/>
      <c r="R706" s="292"/>
    </row>
    <row r="707" spans="5:18">
      <c r="E707" s="487"/>
      <c r="G707" s="487"/>
      <c r="I707" s="487"/>
      <c r="K707" s="487"/>
      <c r="N707" s="487"/>
      <c r="Q707" s="291"/>
      <c r="R707" s="292"/>
    </row>
    <row r="708" spans="5:18">
      <c r="E708" s="487"/>
      <c r="G708" s="487"/>
      <c r="I708" s="487"/>
      <c r="K708" s="487"/>
      <c r="N708" s="487"/>
      <c r="Q708" s="291"/>
      <c r="R708" s="292"/>
    </row>
    <row r="709" spans="5:18">
      <c r="E709" s="487"/>
      <c r="G709" s="487"/>
      <c r="I709" s="487"/>
      <c r="K709" s="487"/>
      <c r="N709" s="487"/>
      <c r="Q709" s="291"/>
      <c r="R709" s="292"/>
    </row>
    <row r="710" spans="5:18">
      <c r="E710" s="487"/>
      <c r="G710" s="487"/>
      <c r="I710" s="487"/>
      <c r="K710" s="487"/>
      <c r="N710" s="487"/>
      <c r="Q710" s="291"/>
      <c r="R710" s="292"/>
    </row>
    <row r="711" spans="5:18">
      <c r="E711" s="487"/>
      <c r="G711" s="487"/>
      <c r="I711" s="487"/>
      <c r="K711" s="487"/>
      <c r="N711" s="487"/>
      <c r="Q711" s="291"/>
      <c r="R711" s="292"/>
    </row>
    <row r="712" spans="5:18">
      <c r="E712" s="487"/>
      <c r="G712" s="487"/>
      <c r="I712" s="487"/>
      <c r="K712" s="487"/>
      <c r="N712" s="487"/>
      <c r="Q712" s="291"/>
      <c r="R712" s="292"/>
    </row>
    <row r="713" spans="5:18">
      <c r="E713" s="487"/>
      <c r="G713" s="487"/>
      <c r="I713" s="487"/>
      <c r="K713" s="487"/>
      <c r="N713" s="487"/>
      <c r="Q713" s="291"/>
      <c r="R713" s="292"/>
    </row>
    <row r="714" spans="5:18">
      <c r="E714" s="487"/>
      <c r="G714" s="487"/>
      <c r="I714" s="487"/>
      <c r="K714" s="487"/>
      <c r="N714" s="487"/>
      <c r="Q714" s="291"/>
      <c r="R714" s="292"/>
    </row>
    <row r="715" spans="5:18">
      <c r="E715" s="487"/>
      <c r="G715" s="487"/>
      <c r="I715" s="487"/>
      <c r="K715" s="487"/>
      <c r="N715" s="487"/>
      <c r="Q715" s="291"/>
      <c r="R715" s="292"/>
    </row>
    <row r="716" spans="5:18">
      <c r="E716" s="487"/>
      <c r="G716" s="487"/>
      <c r="I716" s="487"/>
      <c r="K716" s="487"/>
      <c r="N716" s="487"/>
      <c r="Q716" s="291"/>
      <c r="R716" s="292"/>
    </row>
    <row r="717" spans="5:18">
      <c r="E717" s="487"/>
      <c r="G717" s="487"/>
      <c r="I717" s="487"/>
      <c r="K717" s="487"/>
      <c r="N717" s="487"/>
      <c r="Q717" s="291"/>
      <c r="R717" s="292"/>
    </row>
    <row r="718" spans="5:18">
      <c r="E718" s="487"/>
      <c r="G718" s="487"/>
      <c r="I718" s="487"/>
      <c r="K718" s="487"/>
      <c r="N718" s="487"/>
      <c r="Q718" s="291"/>
      <c r="R718" s="292"/>
    </row>
    <row r="719" spans="5:18">
      <c r="E719" s="487"/>
      <c r="G719" s="487"/>
      <c r="I719" s="487"/>
      <c r="K719" s="487"/>
      <c r="N719" s="487"/>
      <c r="Q719" s="291"/>
      <c r="R719" s="292"/>
    </row>
    <row r="720" spans="5:18">
      <c r="E720" s="487"/>
      <c r="G720" s="487"/>
      <c r="I720" s="487"/>
      <c r="K720" s="487"/>
      <c r="N720" s="487"/>
      <c r="Q720" s="291"/>
      <c r="R720" s="292"/>
    </row>
    <row r="721" spans="5:18">
      <c r="E721" s="487"/>
      <c r="G721" s="487"/>
      <c r="I721" s="487"/>
      <c r="K721" s="487"/>
      <c r="N721" s="487"/>
      <c r="Q721" s="291"/>
      <c r="R721" s="292"/>
    </row>
    <row r="722" spans="5:18">
      <c r="E722" s="487"/>
      <c r="G722" s="487"/>
      <c r="I722" s="487"/>
      <c r="K722" s="487"/>
      <c r="N722" s="487"/>
      <c r="Q722" s="291"/>
      <c r="R722" s="292"/>
    </row>
    <row r="723" spans="5:18">
      <c r="E723" s="487"/>
      <c r="G723" s="487"/>
      <c r="I723" s="487"/>
      <c r="K723" s="487"/>
      <c r="N723" s="487"/>
      <c r="Q723" s="291"/>
      <c r="R723" s="292"/>
    </row>
    <row r="724" spans="5:18">
      <c r="E724" s="487"/>
      <c r="G724" s="487"/>
      <c r="I724" s="487"/>
      <c r="K724" s="487"/>
      <c r="N724" s="487"/>
      <c r="Q724" s="291"/>
      <c r="R724" s="292"/>
    </row>
    <row r="725" spans="5:18">
      <c r="E725" s="487"/>
      <c r="G725" s="487"/>
      <c r="I725" s="487"/>
      <c r="K725" s="487"/>
      <c r="N725" s="487"/>
      <c r="Q725" s="291"/>
      <c r="R725" s="292"/>
    </row>
    <row r="726" spans="5:18">
      <c r="E726" s="487"/>
      <c r="G726" s="487"/>
      <c r="I726" s="487"/>
      <c r="K726" s="487"/>
      <c r="N726" s="487"/>
      <c r="Q726" s="291"/>
      <c r="R726" s="292"/>
    </row>
    <row r="727" spans="5:18">
      <c r="E727" s="487"/>
      <c r="G727" s="487"/>
      <c r="I727" s="487"/>
      <c r="K727" s="487"/>
      <c r="N727" s="487"/>
      <c r="Q727" s="291"/>
      <c r="R727" s="292"/>
    </row>
    <row r="728" spans="5:18">
      <c r="E728" s="487"/>
      <c r="G728" s="487"/>
      <c r="I728" s="487"/>
      <c r="K728" s="487"/>
      <c r="N728" s="487"/>
      <c r="Q728" s="291"/>
      <c r="R728" s="292"/>
    </row>
    <row r="729" spans="5:18">
      <c r="E729" s="487"/>
      <c r="G729" s="487"/>
      <c r="I729" s="487"/>
      <c r="K729" s="487"/>
      <c r="N729" s="487"/>
      <c r="Q729" s="291"/>
      <c r="R729" s="292"/>
    </row>
    <row r="730" spans="5:18">
      <c r="E730" s="487"/>
      <c r="G730" s="487"/>
      <c r="I730" s="487"/>
      <c r="K730" s="487"/>
      <c r="N730" s="487"/>
      <c r="Q730" s="291"/>
      <c r="R730" s="292"/>
    </row>
    <row r="731" spans="5:18">
      <c r="E731" s="487"/>
      <c r="G731" s="487"/>
      <c r="I731" s="487"/>
      <c r="K731" s="487"/>
      <c r="N731" s="487"/>
      <c r="Q731" s="291"/>
      <c r="R731" s="292"/>
    </row>
    <row r="732" spans="5:18">
      <c r="E732" s="487"/>
      <c r="G732" s="487"/>
      <c r="I732" s="487"/>
      <c r="K732" s="487"/>
      <c r="N732" s="487"/>
      <c r="Q732" s="291"/>
      <c r="R732" s="292"/>
    </row>
    <row r="733" spans="5:18">
      <c r="E733" s="487"/>
      <c r="G733" s="487"/>
      <c r="I733" s="487"/>
      <c r="K733" s="487"/>
      <c r="N733" s="487"/>
      <c r="Q733" s="291"/>
      <c r="R733" s="292"/>
    </row>
    <row r="734" spans="5:18">
      <c r="E734" s="487"/>
      <c r="G734" s="487"/>
      <c r="I734" s="487"/>
      <c r="K734" s="487"/>
      <c r="N734" s="487"/>
      <c r="Q734" s="291"/>
      <c r="R734" s="292"/>
    </row>
    <row r="735" spans="5:18">
      <c r="E735" s="487"/>
      <c r="G735" s="487"/>
      <c r="I735" s="487"/>
      <c r="K735" s="487"/>
      <c r="N735" s="487"/>
      <c r="Q735" s="291"/>
      <c r="R735" s="292"/>
    </row>
    <row r="736" spans="5:18">
      <c r="E736" s="487"/>
      <c r="G736" s="487"/>
      <c r="I736" s="487"/>
      <c r="K736" s="487"/>
      <c r="N736" s="487"/>
      <c r="Q736" s="291"/>
      <c r="R736" s="292"/>
    </row>
    <row r="737" spans="5:18">
      <c r="E737" s="487"/>
      <c r="G737" s="487"/>
      <c r="I737" s="487"/>
      <c r="K737" s="487"/>
      <c r="N737" s="487"/>
      <c r="Q737" s="291"/>
      <c r="R737" s="292"/>
    </row>
    <row r="738" spans="5:18">
      <c r="E738" s="487"/>
      <c r="G738" s="487"/>
      <c r="I738" s="487"/>
      <c r="K738" s="487"/>
      <c r="N738" s="487"/>
      <c r="Q738" s="291"/>
      <c r="R738" s="292"/>
    </row>
    <row r="739" spans="5:18">
      <c r="E739" s="487"/>
      <c r="G739" s="487"/>
      <c r="I739" s="487"/>
      <c r="K739" s="487"/>
      <c r="N739" s="487"/>
      <c r="Q739" s="291"/>
      <c r="R739" s="292"/>
    </row>
    <row r="740" spans="5:18">
      <c r="E740" s="487"/>
      <c r="G740" s="487"/>
      <c r="I740" s="487"/>
      <c r="K740" s="487"/>
      <c r="N740" s="487"/>
      <c r="Q740" s="291"/>
      <c r="R740" s="292"/>
    </row>
    <row r="741" spans="5:18">
      <c r="E741" s="487"/>
      <c r="G741" s="487"/>
      <c r="I741" s="487"/>
      <c r="K741" s="487"/>
      <c r="N741" s="487"/>
      <c r="Q741" s="291"/>
      <c r="R741" s="292"/>
    </row>
    <row r="742" spans="5:18">
      <c r="E742" s="487"/>
      <c r="G742" s="487"/>
      <c r="I742" s="487"/>
      <c r="K742" s="487"/>
      <c r="N742" s="487"/>
      <c r="Q742" s="291"/>
      <c r="R742" s="292"/>
    </row>
    <row r="743" spans="5:18">
      <c r="E743" s="487"/>
      <c r="G743" s="487"/>
      <c r="I743" s="487"/>
      <c r="K743" s="487"/>
      <c r="N743" s="487"/>
      <c r="Q743" s="291"/>
      <c r="R743" s="292"/>
    </row>
    <row r="744" spans="5:18">
      <c r="E744" s="487"/>
      <c r="G744" s="487"/>
      <c r="I744" s="487"/>
      <c r="K744" s="487"/>
      <c r="N744" s="487"/>
      <c r="Q744" s="291"/>
      <c r="R744" s="292"/>
    </row>
    <row r="745" spans="5:18">
      <c r="E745" s="487"/>
      <c r="G745" s="487"/>
      <c r="I745" s="487"/>
      <c r="K745" s="487"/>
      <c r="N745" s="487"/>
      <c r="Q745" s="291"/>
      <c r="R745" s="292"/>
    </row>
    <row r="746" spans="5:18">
      <c r="E746" s="487"/>
      <c r="G746" s="487"/>
      <c r="I746" s="487"/>
      <c r="K746" s="487"/>
      <c r="N746" s="487"/>
      <c r="Q746" s="291"/>
      <c r="R746" s="292"/>
    </row>
    <row r="747" spans="5:18">
      <c r="E747" s="487"/>
      <c r="G747" s="487"/>
      <c r="I747" s="487"/>
      <c r="K747" s="487"/>
      <c r="N747" s="487"/>
      <c r="Q747" s="291"/>
      <c r="R747" s="292"/>
    </row>
    <row r="748" spans="5:18">
      <c r="E748" s="487"/>
      <c r="G748" s="487"/>
      <c r="I748" s="487"/>
      <c r="K748" s="487"/>
      <c r="N748" s="487"/>
      <c r="Q748" s="291"/>
      <c r="R748" s="292"/>
    </row>
    <row r="749" spans="5:18">
      <c r="E749" s="487"/>
      <c r="G749" s="487"/>
      <c r="I749" s="487"/>
      <c r="K749" s="487"/>
      <c r="N749" s="487"/>
      <c r="Q749" s="291"/>
      <c r="R749" s="292"/>
    </row>
    <row r="750" spans="5:18">
      <c r="E750" s="487"/>
      <c r="G750" s="487"/>
      <c r="I750" s="487"/>
      <c r="K750" s="487"/>
      <c r="N750" s="487"/>
      <c r="Q750" s="291"/>
      <c r="R750" s="292"/>
    </row>
    <row r="751" spans="5:18">
      <c r="E751" s="487"/>
      <c r="G751" s="487"/>
      <c r="I751" s="487"/>
      <c r="K751" s="487"/>
      <c r="N751" s="487"/>
      <c r="Q751" s="291"/>
      <c r="R751" s="292"/>
    </row>
    <row r="752" spans="5:18">
      <c r="E752" s="487"/>
      <c r="G752" s="487"/>
      <c r="I752" s="487"/>
      <c r="K752" s="487"/>
      <c r="N752" s="487"/>
      <c r="Q752" s="291"/>
      <c r="R752" s="292"/>
    </row>
    <row r="753" spans="5:18">
      <c r="E753" s="487"/>
      <c r="G753" s="487"/>
      <c r="I753" s="487"/>
      <c r="K753" s="487"/>
      <c r="N753" s="487"/>
      <c r="Q753" s="291"/>
      <c r="R753" s="292"/>
    </row>
    <row r="754" spans="5:18">
      <c r="E754" s="487"/>
      <c r="G754" s="487"/>
      <c r="I754" s="487"/>
      <c r="K754" s="487"/>
      <c r="N754" s="487"/>
      <c r="Q754" s="291"/>
      <c r="R754" s="292"/>
    </row>
    <row r="755" spans="5:18">
      <c r="E755" s="487"/>
      <c r="G755" s="487"/>
      <c r="I755" s="487"/>
      <c r="K755" s="487"/>
      <c r="N755" s="487"/>
      <c r="Q755" s="291"/>
      <c r="R755" s="292"/>
    </row>
    <row r="756" spans="5:18">
      <c r="E756" s="487"/>
      <c r="G756" s="487"/>
      <c r="I756" s="487"/>
      <c r="K756" s="487"/>
      <c r="N756" s="487"/>
      <c r="Q756" s="291"/>
      <c r="R756" s="292"/>
    </row>
    <row r="757" spans="5:18">
      <c r="E757" s="487"/>
      <c r="G757" s="487"/>
      <c r="I757" s="487"/>
      <c r="K757" s="487"/>
      <c r="N757" s="487"/>
      <c r="Q757" s="291"/>
      <c r="R757" s="292"/>
    </row>
    <row r="758" spans="5:18">
      <c r="E758" s="487"/>
      <c r="G758" s="487"/>
      <c r="I758" s="487"/>
      <c r="K758" s="487"/>
      <c r="N758" s="487"/>
      <c r="Q758" s="291"/>
      <c r="R758" s="292"/>
    </row>
    <row r="759" spans="5:18">
      <c r="E759" s="487"/>
      <c r="G759" s="487"/>
      <c r="I759" s="487"/>
      <c r="K759" s="487"/>
      <c r="N759" s="487"/>
      <c r="Q759" s="291"/>
      <c r="R759" s="292"/>
    </row>
    <row r="760" spans="5:18">
      <c r="E760" s="487"/>
      <c r="G760" s="487"/>
      <c r="I760" s="487"/>
      <c r="K760" s="487"/>
      <c r="N760" s="487"/>
      <c r="Q760" s="291"/>
      <c r="R760" s="292"/>
    </row>
    <row r="761" spans="5:18">
      <c r="E761" s="487"/>
      <c r="G761" s="487"/>
      <c r="I761" s="487"/>
      <c r="K761" s="487"/>
      <c r="N761" s="487"/>
      <c r="Q761" s="291"/>
      <c r="R761" s="292"/>
    </row>
    <row r="762" spans="5:18">
      <c r="E762" s="487"/>
      <c r="G762" s="487"/>
      <c r="I762" s="487"/>
      <c r="K762" s="487"/>
      <c r="N762" s="487"/>
      <c r="Q762" s="291"/>
      <c r="R762" s="292"/>
    </row>
    <row r="763" spans="5:18">
      <c r="E763" s="487"/>
      <c r="G763" s="487"/>
      <c r="I763" s="487"/>
      <c r="K763" s="487"/>
      <c r="N763" s="487"/>
      <c r="Q763" s="291"/>
      <c r="R763" s="292"/>
    </row>
    <row r="764" spans="5:18">
      <c r="E764" s="487"/>
      <c r="G764" s="487"/>
      <c r="I764" s="487"/>
      <c r="K764" s="487"/>
      <c r="N764" s="487"/>
      <c r="Q764" s="291"/>
      <c r="R764" s="292"/>
    </row>
    <row r="765" spans="5:18">
      <c r="E765" s="487"/>
      <c r="G765" s="487"/>
      <c r="I765" s="487"/>
      <c r="K765" s="487"/>
      <c r="N765" s="487"/>
      <c r="Q765" s="291"/>
      <c r="R765" s="292"/>
    </row>
    <row r="766" spans="5:18">
      <c r="E766" s="487"/>
      <c r="G766" s="487"/>
      <c r="I766" s="487"/>
      <c r="K766" s="487"/>
      <c r="N766" s="487"/>
      <c r="Q766" s="291"/>
      <c r="R766" s="292"/>
    </row>
    <row r="767" spans="5:18">
      <c r="E767" s="487"/>
      <c r="G767" s="487"/>
      <c r="I767" s="487"/>
      <c r="K767" s="487"/>
      <c r="N767" s="487"/>
      <c r="Q767" s="291"/>
      <c r="R767" s="292"/>
    </row>
    <row r="768" spans="5:18">
      <c r="E768" s="487"/>
      <c r="G768" s="487"/>
      <c r="I768" s="487"/>
      <c r="K768" s="487"/>
      <c r="N768" s="487"/>
      <c r="Q768" s="291"/>
      <c r="R768" s="292"/>
    </row>
    <row r="769" spans="5:18">
      <c r="E769" s="487"/>
      <c r="G769" s="487"/>
      <c r="I769" s="487"/>
      <c r="K769" s="487"/>
      <c r="N769" s="487"/>
      <c r="Q769" s="291"/>
      <c r="R769" s="292"/>
    </row>
    <row r="770" spans="5:18">
      <c r="E770" s="487"/>
      <c r="G770" s="487"/>
      <c r="I770" s="487"/>
      <c r="K770" s="487"/>
      <c r="N770" s="487"/>
      <c r="Q770" s="291"/>
      <c r="R770" s="292"/>
    </row>
    <row r="771" spans="5:18">
      <c r="E771" s="487"/>
      <c r="G771" s="487"/>
      <c r="I771" s="487"/>
      <c r="K771" s="487"/>
      <c r="N771" s="487"/>
      <c r="Q771" s="291"/>
      <c r="R771" s="292"/>
    </row>
    <row r="772" spans="5:18">
      <c r="E772" s="487"/>
      <c r="G772" s="487"/>
      <c r="I772" s="487"/>
      <c r="K772" s="487"/>
      <c r="N772" s="487"/>
      <c r="Q772" s="291"/>
      <c r="R772" s="292"/>
    </row>
    <row r="773" spans="5:18">
      <c r="E773" s="487"/>
      <c r="G773" s="487"/>
      <c r="I773" s="487"/>
      <c r="K773" s="487"/>
      <c r="N773" s="487"/>
      <c r="Q773" s="291"/>
      <c r="R773" s="292"/>
    </row>
    <row r="774" spans="5:18">
      <c r="E774" s="487"/>
      <c r="G774" s="487"/>
      <c r="I774" s="487"/>
      <c r="K774" s="487"/>
      <c r="N774" s="487"/>
      <c r="Q774" s="291"/>
      <c r="R774" s="292"/>
    </row>
    <row r="775" spans="5:18">
      <c r="E775" s="487"/>
      <c r="G775" s="487"/>
      <c r="I775" s="487"/>
      <c r="K775" s="487"/>
      <c r="N775" s="487"/>
      <c r="Q775" s="291"/>
      <c r="R775" s="292"/>
    </row>
    <row r="776" spans="5:18">
      <c r="E776" s="487"/>
      <c r="G776" s="487"/>
      <c r="I776" s="487"/>
      <c r="K776" s="487"/>
      <c r="N776" s="487"/>
      <c r="Q776" s="291"/>
      <c r="R776" s="292"/>
    </row>
    <row r="777" spans="5:18">
      <c r="E777" s="487"/>
      <c r="G777" s="487"/>
      <c r="I777" s="487"/>
      <c r="K777" s="487"/>
      <c r="N777" s="487"/>
      <c r="Q777" s="291"/>
      <c r="R777" s="292"/>
    </row>
    <row r="778" spans="5:18">
      <c r="E778" s="487"/>
      <c r="G778" s="487"/>
      <c r="I778" s="487"/>
      <c r="K778" s="487"/>
      <c r="N778" s="487"/>
      <c r="Q778" s="291"/>
      <c r="R778" s="292"/>
    </row>
    <row r="779" spans="5:18">
      <c r="E779" s="487"/>
      <c r="G779" s="487"/>
      <c r="I779" s="487"/>
      <c r="K779" s="487"/>
      <c r="N779" s="487"/>
      <c r="Q779" s="291"/>
      <c r="R779" s="292"/>
    </row>
    <row r="780" spans="5:18">
      <c r="E780" s="487"/>
      <c r="G780" s="487"/>
      <c r="I780" s="487"/>
      <c r="K780" s="487"/>
      <c r="N780" s="487"/>
      <c r="Q780" s="291"/>
      <c r="R780" s="292"/>
    </row>
    <row r="781" spans="5:18">
      <c r="E781" s="487"/>
      <c r="G781" s="487"/>
      <c r="I781" s="487"/>
      <c r="K781" s="487"/>
      <c r="N781" s="487"/>
      <c r="Q781" s="291"/>
      <c r="R781" s="292"/>
    </row>
    <row r="782" spans="5:18">
      <c r="E782" s="487"/>
      <c r="G782" s="487"/>
      <c r="I782" s="487"/>
      <c r="K782" s="487"/>
      <c r="N782" s="487"/>
      <c r="Q782" s="291"/>
      <c r="R782" s="292"/>
    </row>
    <row r="783" spans="5:18">
      <c r="E783" s="487"/>
      <c r="G783" s="487"/>
      <c r="I783" s="487"/>
      <c r="K783" s="487"/>
      <c r="N783" s="487"/>
      <c r="Q783" s="291"/>
      <c r="R783" s="292"/>
    </row>
    <row r="784" spans="5:18">
      <c r="E784" s="487"/>
      <c r="G784" s="487"/>
      <c r="I784" s="487"/>
      <c r="K784" s="487"/>
      <c r="N784" s="487"/>
      <c r="Q784" s="291"/>
      <c r="R784" s="292"/>
    </row>
    <row r="785" spans="5:18">
      <c r="E785" s="487"/>
      <c r="G785" s="487"/>
      <c r="I785" s="487"/>
      <c r="K785" s="487"/>
      <c r="N785" s="487"/>
      <c r="Q785" s="291"/>
      <c r="R785" s="292"/>
    </row>
    <row r="786" spans="5:18">
      <c r="E786" s="487"/>
      <c r="G786" s="487"/>
      <c r="I786" s="487"/>
      <c r="K786" s="487"/>
      <c r="N786" s="487"/>
      <c r="Q786" s="291"/>
      <c r="R786" s="292"/>
    </row>
    <row r="787" spans="5:18">
      <c r="E787" s="487"/>
      <c r="G787" s="487"/>
      <c r="I787" s="487"/>
      <c r="K787" s="487"/>
      <c r="N787" s="487"/>
      <c r="Q787" s="291"/>
      <c r="R787" s="292"/>
    </row>
    <row r="788" spans="5:18">
      <c r="E788" s="487"/>
      <c r="G788" s="487"/>
      <c r="I788" s="487"/>
      <c r="K788" s="487"/>
      <c r="N788" s="487"/>
      <c r="Q788" s="291"/>
      <c r="R788" s="292"/>
    </row>
    <row r="789" spans="5:18">
      <c r="E789" s="487"/>
      <c r="G789" s="487"/>
      <c r="I789" s="487"/>
      <c r="K789" s="487"/>
      <c r="N789" s="487"/>
      <c r="Q789" s="291"/>
      <c r="R789" s="292"/>
    </row>
    <row r="790" spans="5:18">
      <c r="E790" s="487"/>
      <c r="G790" s="487"/>
      <c r="I790" s="487"/>
      <c r="K790" s="487"/>
      <c r="N790" s="487"/>
      <c r="Q790" s="291"/>
      <c r="R790" s="292"/>
    </row>
    <row r="791" spans="5:18">
      <c r="E791" s="487"/>
      <c r="G791" s="487"/>
      <c r="I791" s="487"/>
      <c r="K791" s="487"/>
      <c r="N791" s="487"/>
      <c r="Q791" s="291"/>
      <c r="R791" s="292"/>
    </row>
    <row r="792" spans="5:18">
      <c r="E792" s="487"/>
      <c r="G792" s="487"/>
      <c r="I792" s="487"/>
      <c r="K792" s="487"/>
      <c r="N792" s="487"/>
      <c r="Q792" s="291"/>
      <c r="R792" s="292"/>
    </row>
    <row r="793" spans="5:18">
      <c r="E793" s="487"/>
      <c r="G793" s="487"/>
      <c r="I793" s="487"/>
      <c r="K793" s="487"/>
      <c r="N793" s="487"/>
      <c r="Q793" s="291"/>
      <c r="R793" s="292"/>
    </row>
    <row r="794" spans="5:18">
      <c r="E794" s="487"/>
      <c r="G794" s="487"/>
      <c r="I794" s="487"/>
      <c r="K794" s="487"/>
      <c r="N794" s="487"/>
      <c r="Q794" s="291"/>
      <c r="R794" s="292"/>
    </row>
    <row r="795" spans="5:18">
      <c r="E795" s="487"/>
      <c r="G795" s="487"/>
      <c r="I795" s="487"/>
      <c r="K795" s="487"/>
      <c r="N795" s="487"/>
      <c r="Q795" s="291"/>
      <c r="R795" s="292"/>
    </row>
    <row r="796" spans="5:18">
      <c r="E796" s="487"/>
      <c r="G796" s="487"/>
      <c r="I796" s="487"/>
      <c r="K796" s="487"/>
      <c r="N796" s="487"/>
      <c r="Q796" s="291"/>
      <c r="R796" s="292"/>
    </row>
    <row r="797" spans="5:18">
      <c r="E797" s="487"/>
      <c r="G797" s="487"/>
      <c r="I797" s="487"/>
      <c r="K797" s="487"/>
      <c r="N797" s="487"/>
      <c r="Q797" s="291"/>
      <c r="R797" s="292"/>
    </row>
    <row r="798" spans="5:18">
      <c r="E798" s="487"/>
      <c r="G798" s="487"/>
      <c r="I798" s="487"/>
      <c r="K798" s="487"/>
      <c r="N798" s="487"/>
      <c r="Q798" s="291"/>
      <c r="R798" s="292"/>
    </row>
    <row r="799" spans="5:18">
      <c r="E799" s="487"/>
      <c r="G799" s="487"/>
      <c r="I799" s="487"/>
      <c r="K799" s="487"/>
      <c r="N799" s="487"/>
      <c r="Q799" s="291"/>
      <c r="R799" s="292"/>
    </row>
    <row r="800" spans="5:18">
      <c r="E800" s="487"/>
      <c r="G800" s="487"/>
      <c r="I800" s="487"/>
      <c r="K800" s="487"/>
      <c r="N800" s="487"/>
      <c r="Q800" s="291"/>
      <c r="R800" s="292"/>
    </row>
    <row r="801" spans="5:18">
      <c r="E801" s="487"/>
      <c r="G801" s="487"/>
      <c r="I801" s="487"/>
      <c r="K801" s="487"/>
      <c r="N801" s="487"/>
      <c r="Q801" s="291"/>
      <c r="R801" s="292"/>
    </row>
    <row r="802" spans="5:18">
      <c r="E802" s="487"/>
      <c r="G802" s="487"/>
      <c r="I802" s="487"/>
      <c r="K802" s="487"/>
      <c r="N802" s="487"/>
      <c r="Q802" s="291"/>
      <c r="R802" s="292"/>
    </row>
    <row r="803" spans="5:18">
      <c r="E803" s="487"/>
      <c r="G803" s="487"/>
      <c r="I803" s="487"/>
      <c r="K803" s="487"/>
      <c r="N803" s="487"/>
      <c r="Q803" s="291"/>
      <c r="R803" s="292"/>
    </row>
    <row r="804" spans="5:18">
      <c r="E804" s="487"/>
      <c r="G804" s="487"/>
      <c r="I804" s="487"/>
      <c r="K804" s="487"/>
      <c r="N804" s="487"/>
      <c r="Q804" s="291"/>
      <c r="R804" s="292"/>
    </row>
    <row r="805" spans="5:18">
      <c r="E805" s="487"/>
      <c r="G805" s="487"/>
      <c r="I805" s="487"/>
      <c r="K805" s="487"/>
      <c r="N805" s="487"/>
      <c r="Q805" s="291"/>
      <c r="R805" s="292"/>
    </row>
    <row r="806" spans="5:18">
      <c r="E806" s="487"/>
      <c r="G806" s="487"/>
      <c r="I806" s="487"/>
      <c r="K806" s="487"/>
      <c r="N806" s="487"/>
      <c r="Q806" s="291"/>
      <c r="R806" s="292"/>
    </row>
    <row r="807" spans="5:18">
      <c r="E807" s="487"/>
      <c r="G807" s="487"/>
      <c r="I807" s="487"/>
      <c r="K807" s="487"/>
      <c r="N807" s="487"/>
      <c r="Q807" s="291"/>
      <c r="R807" s="292"/>
    </row>
    <row r="808" spans="5:18">
      <c r="E808" s="487"/>
      <c r="G808" s="487"/>
      <c r="I808" s="487"/>
      <c r="K808" s="487"/>
      <c r="N808" s="487"/>
      <c r="Q808" s="291"/>
      <c r="R808" s="292"/>
    </row>
    <row r="809" spans="5:18">
      <c r="E809" s="487"/>
      <c r="G809" s="487"/>
      <c r="I809" s="487"/>
      <c r="K809" s="487"/>
      <c r="N809" s="487"/>
      <c r="Q809" s="291"/>
      <c r="R809" s="292"/>
    </row>
    <row r="810" spans="5:18">
      <c r="E810" s="487"/>
      <c r="G810" s="487"/>
      <c r="I810" s="487"/>
      <c r="K810" s="487"/>
      <c r="N810" s="487"/>
      <c r="Q810" s="291"/>
      <c r="R810" s="292"/>
    </row>
    <row r="811" spans="5:18">
      <c r="E811" s="487"/>
      <c r="G811" s="487"/>
      <c r="I811" s="487"/>
      <c r="K811" s="487"/>
      <c r="N811" s="487"/>
      <c r="Q811" s="291"/>
      <c r="R811" s="292"/>
    </row>
    <row r="812" spans="5:18">
      <c r="E812" s="487"/>
      <c r="G812" s="487"/>
      <c r="I812" s="487"/>
      <c r="K812" s="487"/>
      <c r="N812" s="487"/>
      <c r="Q812" s="291"/>
      <c r="R812" s="292"/>
    </row>
    <row r="813" spans="5:18">
      <c r="E813" s="487"/>
      <c r="G813" s="487"/>
      <c r="I813" s="487"/>
      <c r="K813" s="487"/>
      <c r="N813" s="487"/>
      <c r="Q813" s="291"/>
      <c r="R813" s="292"/>
    </row>
    <row r="814" spans="5:18">
      <c r="E814" s="487"/>
      <c r="G814" s="487"/>
      <c r="I814" s="487"/>
      <c r="K814" s="487"/>
      <c r="N814" s="487"/>
      <c r="Q814" s="291"/>
      <c r="R814" s="292"/>
    </row>
    <row r="815" spans="5:18">
      <c r="E815" s="487"/>
      <c r="G815" s="487"/>
      <c r="I815" s="487"/>
      <c r="K815" s="487"/>
      <c r="N815" s="487"/>
      <c r="Q815" s="291"/>
      <c r="R815" s="292"/>
    </row>
    <row r="816" spans="5:18">
      <c r="E816" s="487"/>
      <c r="G816" s="487"/>
      <c r="I816" s="487"/>
      <c r="K816" s="487"/>
      <c r="N816" s="487"/>
      <c r="Q816" s="291"/>
      <c r="R816" s="292"/>
    </row>
    <row r="817" spans="5:18">
      <c r="E817" s="487"/>
      <c r="G817" s="487"/>
      <c r="I817" s="487"/>
      <c r="K817" s="487"/>
      <c r="N817" s="487"/>
      <c r="Q817" s="291"/>
      <c r="R817" s="292"/>
    </row>
    <row r="818" spans="5:18">
      <c r="E818" s="487"/>
      <c r="G818" s="487"/>
      <c r="I818" s="487"/>
      <c r="K818" s="487"/>
      <c r="N818" s="487"/>
      <c r="Q818" s="291"/>
      <c r="R818" s="292"/>
    </row>
    <row r="819" spans="5:18">
      <c r="E819" s="487"/>
      <c r="G819" s="487"/>
      <c r="I819" s="487"/>
      <c r="K819" s="487"/>
      <c r="N819" s="487"/>
      <c r="Q819" s="291"/>
      <c r="R819" s="292"/>
    </row>
    <row r="820" spans="5:18">
      <c r="E820" s="487"/>
      <c r="G820" s="487"/>
      <c r="I820" s="487"/>
      <c r="K820" s="487"/>
      <c r="N820" s="487"/>
      <c r="Q820" s="291"/>
      <c r="R820" s="292"/>
    </row>
    <row r="821" spans="5:18">
      <c r="E821" s="487"/>
      <c r="G821" s="487"/>
      <c r="I821" s="487"/>
      <c r="K821" s="487"/>
      <c r="N821" s="487"/>
      <c r="Q821" s="291"/>
      <c r="R821" s="292"/>
    </row>
    <row r="822" spans="5:18">
      <c r="E822" s="487"/>
      <c r="G822" s="487"/>
      <c r="I822" s="487"/>
      <c r="K822" s="487"/>
      <c r="N822" s="487"/>
      <c r="Q822" s="291"/>
      <c r="R822" s="292"/>
    </row>
    <row r="823" spans="5:18">
      <c r="E823" s="487"/>
      <c r="G823" s="487"/>
      <c r="I823" s="487"/>
      <c r="K823" s="487"/>
      <c r="N823" s="487"/>
      <c r="Q823" s="291"/>
      <c r="R823" s="292"/>
    </row>
    <row r="824" spans="5:18">
      <c r="E824" s="487"/>
      <c r="G824" s="487"/>
      <c r="I824" s="487"/>
      <c r="K824" s="487"/>
      <c r="N824" s="487"/>
      <c r="Q824" s="291"/>
      <c r="R824" s="292"/>
    </row>
    <row r="825" spans="5:18">
      <c r="E825" s="487"/>
      <c r="G825" s="487"/>
      <c r="I825" s="487"/>
      <c r="K825" s="487"/>
      <c r="N825" s="487"/>
      <c r="Q825" s="291"/>
      <c r="R825" s="292"/>
    </row>
    <row r="826" spans="5:18">
      <c r="E826" s="487"/>
      <c r="G826" s="487"/>
      <c r="I826" s="487"/>
      <c r="K826" s="487"/>
      <c r="N826" s="487"/>
      <c r="Q826" s="291"/>
      <c r="R826" s="292"/>
    </row>
    <row r="827" spans="5:18">
      <c r="E827" s="487"/>
      <c r="G827" s="487"/>
      <c r="I827" s="487"/>
      <c r="K827" s="487"/>
      <c r="N827" s="487"/>
      <c r="Q827" s="291"/>
      <c r="R827" s="292"/>
    </row>
    <row r="828" spans="5:18">
      <c r="E828" s="487"/>
      <c r="G828" s="487"/>
      <c r="I828" s="487"/>
      <c r="K828" s="487"/>
      <c r="N828" s="487"/>
      <c r="Q828" s="291"/>
      <c r="R828" s="292"/>
    </row>
    <row r="829" spans="5:18">
      <c r="E829" s="487"/>
      <c r="G829" s="487"/>
      <c r="I829" s="487"/>
      <c r="K829" s="487"/>
      <c r="N829" s="487"/>
      <c r="Q829" s="291"/>
      <c r="R829" s="292"/>
    </row>
    <row r="830" spans="5:18">
      <c r="E830" s="487"/>
      <c r="G830" s="487"/>
      <c r="I830" s="487"/>
      <c r="K830" s="487"/>
      <c r="N830" s="487"/>
      <c r="Q830" s="291"/>
      <c r="R830" s="292"/>
    </row>
    <row r="831" spans="5:18">
      <c r="E831" s="487"/>
      <c r="G831" s="487"/>
      <c r="I831" s="487"/>
      <c r="K831" s="487"/>
      <c r="N831" s="487"/>
      <c r="Q831" s="291"/>
      <c r="R831" s="292"/>
    </row>
    <row r="832" spans="5:18">
      <c r="E832" s="487"/>
      <c r="G832" s="487"/>
      <c r="I832" s="487"/>
      <c r="K832" s="487"/>
      <c r="N832" s="487"/>
      <c r="Q832" s="291"/>
      <c r="R832" s="292"/>
    </row>
    <row r="833" spans="5:18">
      <c r="E833" s="487"/>
      <c r="G833" s="487"/>
      <c r="I833" s="487"/>
      <c r="K833" s="487"/>
      <c r="N833" s="487"/>
      <c r="Q833" s="291"/>
      <c r="R833" s="292"/>
    </row>
    <row r="834" spans="5:18">
      <c r="E834" s="487"/>
      <c r="G834" s="487"/>
      <c r="I834" s="487"/>
      <c r="K834" s="487"/>
      <c r="N834" s="487"/>
      <c r="Q834" s="291"/>
      <c r="R834" s="292"/>
    </row>
    <row r="835" spans="5:18">
      <c r="E835" s="487"/>
      <c r="G835" s="487"/>
      <c r="I835" s="487"/>
      <c r="K835" s="487"/>
      <c r="N835" s="487"/>
      <c r="Q835" s="291"/>
      <c r="R835" s="292"/>
    </row>
    <row r="836" spans="5:18">
      <c r="E836" s="487"/>
      <c r="G836" s="487"/>
      <c r="I836" s="487"/>
      <c r="K836" s="487"/>
      <c r="N836" s="487"/>
      <c r="Q836" s="291"/>
      <c r="R836" s="292"/>
    </row>
    <row r="837" spans="5:18">
      <c r="E837" s="487"/>
      <c r="G837" s="487"/>
      <c r="I837" s="487"/>
      <c r="K837" s="487"/>
      <c r="N837" s="487"/>
      <c r="Q837" s="291"/>
      <c r="R837" s="292"/>
    </row>
    <row r="838" spans="5:18">
      <c r="E838" s="487"/>
      <c r="G838" s="487"/>
      <c r="I838" s="487"/>
      <c r="K838" s="487"/>
      <c r="N838" s="487"/>
      <c r="Q838" s="291"/>
      <c r="R838" s="292"/>
    </row>
    <row r="839" spans="5:18">
      <c r="E839" s="487"/>
      <c r="G839" s="487"/>
      <c r="I839" s="487"/>
      <c r="K839" s="487"/>
      <c r="N839" s="487"/>
      <c r="Q839" s="291"/>
      <c r="R839" s="292"/>
    </row>
    <row r="840" spans="5:18">
      <c r="E840" s="487"/>
      <c r="G840" s="487"/>
      <c r="I840" s="487"/>
      <c r="K840" s="487"/>
      <c r="N840" s="487"/>
      <c r="Q840" s="291"/>
      <c r="R840" s="292"/>
    </row>
    <row r="841" spans="5:18">
      <c r="E841" s="487"/>
      <c r="G841" s="487"/>
      <c r="I841" s="487"/>
      <c r="K841" s="487"/>
      <c r="N841" s="487"/>
      <c r="Q841" s="291"/>
      <c r="R841" s="292"/>
    </row>
    <row r="842" spans="5:18">
      <c r="E842" s="487"/>
      <c r="G842" s="487"/>
      <c r="I842" s="487"/>
      <c r="K842" s="487"/>
      <c r="N842" s="487"/>
      <c r="Q842" s="291"/>
      <c r="R842" s="292"/>
    </row>
    <row r="843" spans="5:18">
      <c r="E843" s="487"/>
      <c r="G843" s="487"/>
      <c r="I843" s="487"/>
      <c r="K843" s="487"/>
      <c r="N843" s="487"/>
      <c r="Q843" s="291"/>
      <c r="R843" s="292"/>
    </row>
    <row r="844" spans="5:18">
      <c r="E844" s="487"/>
      <c r="G844" s="487"/>
      <c r="I844" s="487"/>
      <c r="K844" s="487"/>
      <c r="N844" s="487"/>
      <c r="Q844" s="291"/>
      <c r="R844" s="292"/>
    </row>
    <row r="845" spans="5:18">
      <c r="E845" s="487"/>
      <c r="G845" s="487"/>
      <c r="I845" s="487"/>
      <c r="K845" s="487"/>
      <c r="N845" s="487"/>
      <c r="Q845" s="291"/>
      <c r="R845" s="292"/>
    </row>
    <row r="846" spans="5:18">
      <c r="E846" s="487"/>
      <c r="G846" s="487"/>
      <c r="I846" s="487"/>
      <c r="K846" s="487"/>
      <c r="N846" s="487"/>
      <c r="Q846" s="291"/>
      <c r="R846" s="292"/>
    </row>
    <row r="847" spans="5:18">
      <c r="E847" s="487"/>
      <c r="G847" s="487"/>
      <c r="I847" s="487"/>
      <c r="K847" s="487"/>
      <c r="N847" s="487"/>
      <c r="Q847" s="291"/>
      <c r="R847" s="292"/>
    </row>
    <row r="848" spans="5:18">
      <c r="E848" s="487"/>
      <c r="G848" s="487"/>
      <c r="I848" s="487"/>
      <c r="K848" s="487"/>
      <c r="N848" s="487"/>
      <c r="Q848" s="291"/>
      <c r="R848" s="292"/>
    </row>
    <row r="849" spans="5:18">
      <c r="E849" s="487"/>
      <c r="G849" s="487"/>
      <c r="I849" s="487"/>
      <c r="K849" s="487"/>
      <c r="N849" s="487"/>
      <c r="Q849" s="291"/>
      <c r="R849" s="292"/>
    </row>
    <row r="850" spans="5:18">
      <c r="E850" s="487"/>
      <c r="G850" s="487"/>
      <c r="I850" s="487"/>
      <c r="K850" s="487"/>
      <c r="N850" s="487"/>
      <c r="Q850" s="291"/>
      <c r="R850" s="292"/>
    </row>
    <row r="851" spans="5:18">
      <c r="E851" s="487"/>
      <c r="G851" s="487"/>
      <c r="I851" s="487"/>
      <c r="K851" s="487"/>
      <c r="N851" s="487"/>
      <c r="Q851" s="291"/>
      <c r="R851" s="292"/>
    </row>
    <row r="852" spans="5:18">
      <c r="E852" s="487"/>
      <c r="G852" s="487"/>
      <c r="I852" s="487"/>
      <c r="K852" s="487"/>
      <c r="N852" s="487"/>
      <c r="Q852" s="291"/>
      <c r="R852" s="292"/>
    </row>
    <row r="853" spans="5:18">
      <c r="E853" s="487"/>
      <c r="G853" s="487"/>
      <c r="I853" s="487"/>
      <c r="K853" s="487"/>
      <c r="N853" s="487"/>
      <c r="Q853" s="291"/>
      <c r="R853" s="292"/>
    </row>
    <row r="854" spans="5:18">
      <c r="E854" s="487"/>
      <c r="G854" s="487"/>
      <c r="I854" s="487"/>
      <c r="K854" s="487"/>
      <c r="N854" s="487"/>
      <c r="Q854" s="291"/>
      <c r="R854" s="292"/>
    </row>
    <row r="855" spans="5:18">
      <c r="E855" s="487"/>
      <c r="G855" s="487"/>
      <c r="I855" s="487"/>
      <c r="K855" s="487"/>
      <c r="N855" s="487"/>
      <c r="Q855" s="291"/>
      <c r="R855" s="292"/>
    </row>
    <row r="856" spans="5:18">
      <c r="E856" s="487"/>
      <c r="G856" s="487"/>
      <c r="I856" s="487"/>
      <c r="K856" s="487"/>
      <c r="N856" s="487"/>
      <c r="Q856" s="291"/>
      <c r="R856" s="292"/>
    </row>
    <row r="857" spans="5:18">
      <c r="E857" s="487"/>
      <c r="G857" s="487"/>
      <c r="I857" s="487"/>
      <c r="K857" s="487"/>
      <c r="N857" s="487"/>
      <c r="Q857" s="291"/>
      <c r="R857" s="292"/>
    </row>
    <row r="858" spans="5:18">
      <c r="E858" s="487"/>
      <c r="G858" s="487"/>
      <c r="I858" s="487"/>
      <c r="K858" s="487"/>
      <c r="N858" s="487"/>
      <c r="Q858" s="291"/>
      <c r="R858" s="292"/>
    </row>
    <row r="859" spans="5:18">
      <c r="E859" s="487"/>
      <c r="G859" s="487"/>
      <c r="I859" s="487"/>
      <c r="K859" s="487"/>
      <c r="N859" s="487"/>
      <c r="Q859" s="291"/>
      <c r="R859" s="292"/>
    </row>
    <row r="860" spans="5:18">
      <c r="E860" s="487"/>
      <c r="G860" s="487"/>
      <c r="I860" s="487"/>
      <c r="K860" s="487"/>
      <c r="N860" s="487"/>
      <c r="Q860" s="291"/>
      <c r="R860" s="292"/>
    </row>
    <row r="861" spans="5:18">
      <c r="E861" s="487"/>
      <c r="G861" s="487"/>
      <c r="I861" s="487"/>
      <c r="K861" s="487"/>
      <c r="N861" s="487"/>
      <c r="Q861" s="291"/>
      <c r="R861" s="292"/>
    </row>
    <row r="862" spans="5:18">
      <c r="E862" s="487"/>
      <c r="G862" s="487"/>
      <c r="I862" s="487"/>
      <c r="K862" s="487"/>
      <c r="N862" s="487"/>
      <c r="Q862" s="291"/>
      <c r="R862" s="292"/>
    </row>
    <row r="863" spans="5:18">
      <c r="E863" s="487"/>
      <c r="G863" s="487"/>
      <c r="I863" s="487"/>
      <c r="K863" s="487"/>
      <c r="N863" s="487"/>
      <c r="Q863" s="291"/>
      <c r="R863" s="292"/>
    </row>
    <row r="864" spans="5:18">
      <c r="E864" s="487"/>
      <c r="G864" s="487"/>
      <c r="I864" s="487"/>
      <c r="K864" s="487"/>
      <c r="N864" s="487"/>
      <c r="Q864" s="291"/>
      <c r="R864" s="292"/>
    </row>
    <row r="865" spans="5:18">
      <c r="E865" s="487"/>
      <c r="G865" s="487"/>
      <c r="I865" s="487"/>
      <c r="K865" s="487"/>
      <c r="N865" s="487"/>
      <c r="Q865" s="291"/>
      <c r="R865" s="292"/>
    </row>
    <row r="866" spans="5:18">
      <c r="E866" s="487"/>
      <c r="G866" s="487"/>
      <c r="I866" s="487"/>
      <c r="K866" s="487"/>
      <c r="N866" s="487"/>
      <c r="Q866" s="291"/>
      <c r="R866" s="292"/>
    </row>
    <row r="867" spans="5:18">
      <c r="E867" s="487"/>
      <c r="G867" s="487"/>
      <c r="I867" s="487"/>
      <c r="K867" s="487"/>
      <c r="N867" s="487"/>
      <c r="Q867" s="291"/>
      <c r="R867" s="292"/>
    </row>
    <row r="868" spans="5:18">
      <c r="E868" s="487"/>
      <c r="G868" s="487"/>
      <c r="I868" s="487"/>
      <c r="K868" s="487"/>
      <c r="N868" s="487"/>
      <c r="Q868" s="291"/>
      <c r="R868" s="292"/>
    </row>
    <row r="869" spans="5:18">
      <c r="E869" s="487"/>
      <c r="G869" s="487"/>
      <c r="I869" s="487"/>
      <c r="K869" s="487"/>
      <c r="N869" s="487"/>
      <c r="Q869" s="291"/>
      <c r="R869" s="292"/>
    </row>
    <row r="870" spans="5:18">
      <c r="E870" s="487"/>
      <c r="G870" s="487"/>
      <c r="I870" s="487"/>
      <c r="K870" s="487"/>
      <c r="N870" s="487"/>
      <c r="Q870" s="291"/>
      <c r="R870" s="292"/>
    </row>
    <row r="871" spans="5:18">
      <c r="E871" s="487"/>
      <c r="G871" s="487"/>
      <c r="I871" s="487"/>
      <c r="K871" s="487"/>
      <c r="N871" s="487"/>
      <c r="Q871" s="291"/>
      <c r="R871" s="292"/>
    </row>
    <row r="872" spans="5:18">
      <c r="E872" s="487"/>
      <c r="G872" s="487"/>
      <c r="I872" s="487"/>
      <c r="K872" s="487"/>
      <c r="N872" s="487"/>
      <c r="Q872" s="291"/>
      <c r="R872" s="292"/>
    </row>
    <row r="873" spans="5:18">
      <c r="E873" s="487"/>
      <c r="G873" s="487"/>
      <c r="I873" s="487"/>
      <c r="K873" s="487"/>
      <c r="N873" s="487"/>
      <c r="Q873" s="291"/>
      <c r="R873" s="292"/>
    </row>
    <row r="874" spans="5:18">
      <c r="E874" s="487"/>
      <c r="G874" s="487"/>
      <c r="I874" s="487"/>
      <c r="K874" s="487"/>
      <c r="N874" s="487"/>
      <c r="Q874" s="291"/>
      <c r="R874" s="292"/>
    </row>
    <row r="875" spans="5:18">
      <c r="E875" s="487"/>
      <c r="G875" s="487"/>
      <c r="I875" s="487"/>
      <c r="K875" s="487"/>
      <c r="N875" s="487"/>
      <c r="Q875" s="291"/>
      <c r="R875" s="292"/>
    </row>
    <row r="876" spans="5:18">
      <c r="E876" s="487"/>
      <c r="G876" s="487"/>
      <c r="I876" s="487"/>
      <c r="K876" s="487"/>
      <c r="N876" s="487"/>
      <c r="Q876" s="291"/>
      <c r="R876" s="292"/>
    </row>
    <row r="877" spans="5:18">
      <c r="E877" s="487"/>
      <c r="G877" s="487"/>
      <c r="I877" s="487"/>
      <c r="K877" s="487"/>
      <c r="N877" s="487"/>
      <c r="Q877" s="291"/>
      <c r="R877" s="292"/>
    </row>
    <row r="878" spans="5:18">
      <c r="E878" s="487"/>
      <c r="G878" s="487"/>
      <c r="I878" s="487"/>
      <c r="K878" s="487"/>
      <c r="N878" s="487"/>
      <c r="Q878" s="291"/>
      <c r="R878" s="292"/>
    </row>
    <row r="879" spans="5:18">
      <c r="E879" s="487"/>
      <c r="G879" s="487"/>
      <c r="I879" s="487"/>
      <c r="K879" s="487"/>
      <c r="N879" s="487"/>
      <c r="Q879" s="291"/>
      <c r="R879" s="292"/>
    </row>
    <row r="880" spans="5:18">
      <c r="E880" s="487"/>
      <c r="G880" s="487"/>
      <c r="I880" s="487"/>
      <c r="K880" s="487"/>
      <c r="N880" s="487"/>
      <c r="Q880" s="291"/>
      <c r="R880" s="292"/>
    </row>
    <row r="881" spans="5:18">
      <c r="E881" s="487"/>
      <c r="G881" s="487"/>
      <c r="I881" s="487"/>
      <c r="K881" s="487"/>
      <c r="N881" s="487"/>
      <c r="Q881" s="291"/>
      <c r="R881" s="292"/>
    </row>
    <row r="882" spans="5:18">
      <c r="E882" s="487"/>
      <c r="G882" s="487"/>
      <c r="I882" s="487"/>
      <c r="K882" s="487"/>
      <c r="N882" s="487"/>
      <c r="Q882" s="291"/>
      <c r="R882" s="292"/>
    </row>
    <row r="883" spans="5:18">
      <c r="E883" s="487"/>
      <c r="G883" s="487"/>
      <c r="I883" s="487"/>
      <c r="K883" s="487"/>
      <c r="N883" s="487"/>
      <c r="Q883" s="291"/>
      <c r="R883" s="292"/>
    </row>
    <row r="884" spans="5:18">
      <c r="E884" s="487"/>
      <c r="G884" s="487"/>
      <c r="I884" s="487"/>
      <c r="K884" s="487"/>
      <c r="N884" s="487"/>
      <c r="Q884" s="291"/>
      <c r="R884" s="292"/>
    </row>
    <row r="885" spans="5:18">
      <c r="E885" s="487"/>
      <c r="G885" s="487"/>
      <c r="I885" s="487"/>
      <c r="K885" s="487"/>
      <c r="N885" s="487"/>
      <c r="Q885" s="291"/>
      <c r="R885" s="292"/>
    </row>
    <row r="886" spans="5:18">
      <c r="E886" s="487"/>
      <c r="G886" s="487"/>
      <c r="I886" s="487"/>
      <c r="K886" s="487"/>
      <c r="N886" s="487"/>
      <c r="Q886" s="291"/>
      <c r="R886" s="292"/>
    </row>
    <row r="887" spans="5:18">
      <c r="E887" s="487"/>
      <c r="G887" s="487"/>
      <c r="I887" s="487"/>
      <c r="K887" s="487"/>
      <c r="N887" s="487"/>
      <c r="Q887" s="291"/>
      <c r="R887" s="292"/>
    </row>
    <row r="888" spans="5:18">
      <c r="E888" s="487"/>
      <c r="G888" s="487"/>
      <c r="I888" s="487"/>
      <c r="K888" s="487"/>
      <c r="N888" s="487"/>
      <c r="Q888" s="291"/>
      <c r="R888" s="292"/>
    </row>
    <row r="889" spans="5:18">
      <c r="E889" s="487"/>
      <c r="G889" s="487"/>
      <c r="I889" s="487"/>
      <c r="K889" s="487"/>
      <c r="N889" s="487"/>
      <c r="Q889" s="291"/>
      <c r="R889" s="292"/>
    </row>
    <row r="890" spans="5:18">
      <c r="E890" s="487"/>
      <c r="G890" s="487"/>
      <c r="I890" s="487"/>
      <c r="K890" s="487"/>
      <c r="N890" s="487"/>
      <c r="Q890" s="291"/>
      <c r="R890" s="292"/>
    </row>
    <row r="891" spans="5:18">
      <c r="E891" s="487"/>
      <c r="G891" s="487"/>
      <c r="I891" s="487"/>
      <c r="K891" s="487"/>
      <c r="N891" s="487"/>
      <c r="Q891" s="291"/>
      <c r="R891" s="292"/>
    </row>
    <row r="892" spans="5:18">
      <c r="E892" s="487"/>
      <c r="G892" s="487"/>
      <c r="I892" s="487"/>
      <c r="K892" s="487"/>
      <c r="N892" s="487"/>
      <c r="Q892" s="291"/>
      <c r="R892" s="292"/>
    </row>
    <row r="893" spans="5:18">
      <c r="E893" s="487"/>
      <c r="G893" s="487"/>
      <c r="I893" s="487"/>
      <c r="K893" s="487"/>
      <c r="N893" s="487"/>
      <c r="Q893" s="291"/>
      <c r="R893" s="292"/>
    </row>
    <row r="894" spans="5:18">
      <c r="E894" s="487"/>
      <c r="G894" s="487"/>
      <c r="I894" s="487"/>
      <c r="K894" s="487"/>
      <c r="N894" s="487"/>
      <c r="Q894" s="291"/>
      <c r="R894" s="292"/>
    </row>
    <row r="895" spans="5:18">
      <c r="E895" s="487"/>
      <c r="G895" s="487"/>
      <c r="I895" s="487"/>
      <c r="K895" s="487"/>
      <c r="N895" s="487"/>
      <c r="Q895" s="291"/>
      <c r="R895" s="292"/>
    </row>
    <row r="896" spans="5:18">
      <c r="E896" s="487"/>
      <c r="G896" s="487"/>
      <c r="I896" s="487"/>
      <c r="K896" s="487"/>
      <c r="N896" s="487"/>
      <c r="Q896" s="291"/>
      <c r="R896" s="292"/>
    </row>
    <row r="897" spans="5:18">
      <c r="E897" s="487"/>
      <c r="G897" s="487"/>
      <c r="I897" s="487"/>
      <c r="K897" s="487"/>
      <c r="N897" s="487"/>
      <c r="Q897" s="291"/>
      <c r="R897" s="292"/>
    </row>
    <row r="898" spans="5:18">
      <c r="E898" s="487"/>
      <c r="G898" s="487"/>
      <c r="I898" s="487"/>
      <c r="K898" s="487"/>
      <c r="N898" s="487"/>
      <c r="Q898" s="291"/>
      <c r="R898" s="292"/>
    </row>
    <row r="899" spans="5:18">
      <c r="E899" s="487"/>
      <c r="G899" s="487"/>
      <c r="I899" s="487"/>
      <c r="K899" s="487"/>
      <c r="N899" s="487"/>
      <c r="Q899" s="291"/>
      <c r="R899" s="292"/>
    </row>
    <row r="900" spans="5:18">
      <c r="E900" s="487"/>
      <c r="G900" s="487"/>
      <c r="I900" s="487"/>
      <c r="K900" s="487"/>
      <c r="N900" s="487"/>
      <c r="Q900" s="291"/>
      <c r="R900" s="292"/>
    </row>
    <row r="901" spans="5:18">
      <c r="E901" s="487"/>
      <c r="G901" s="487"/>
      <c r="I901" s="487"/>
      <c r="K901" s="487"/>
      <c r="N901" s="487"/>
      <c r="Q901" s="291"/>
      <c r="R901" s="292"/>
    </row>
    <row r="902" spans="5:18">
      <c r="E902" s="487"/>
      <c r="G902" s="487"/>
      <c r="I902" s="487"/>
      <c r="K902" s="487"/>
      <c r="N902" s="487"/>
      <c r="Q902" s="291"/>
      <c r="R902" s="292"/>
    </row>
    <row r="903" spans="5:18">
      <c r="E903" s="487"/>
      <c r="G903" s="487"/>
      <c r="I903" s="487"/>
      <c r="K903" s="487"/>
      <c r="N903" s="487"/>
      <c r="Q903" s="291"/>
      <c r="R903" s="292"/>
    </row>
    <row r="904" spans="5:18">
      <c r="E904" s="487"/>
      <c r="G904" s="487"/>
      <c r="I904" s="487"/>
      <c r="K904" s="487"/>
      <c r="N904" s="487"/>
      <c r="Q904" s="291"/>
      <c r="R904" s="292"/>
    </row>
    <row r="905" spans="5:18">
      <c r="E905" s="487"/>
      <c r="G905" s="487"/>
      <c r="I905" s="487"/>
      <c r="K905" s="487"/>
      <c r="N905" s="487"/>
      <c r="Q905" s="291"/>
      <c r="R905" s="292"/>
    </row>
    <row r="906" spans="5:18">
      <c r="E906" s="487"/>
      <c r="G906" s="487"/>
      <c r="I906" s="487"/>
      <c r="K906" s="487"/>
      <c r="N906" s="487"/>
      <c r="Q906" s="291"/>
      <c r="R906" s="292"/>
    </row>
    <row r="907" spans="5:18">
      <c r="E907" s="487"/>
      <c r="G907" s="487"/>
      <c r="I907" s="487"/>
      <c r="K907" s="487"/>
      <c r="N907" s="487"/>
      <c r="Q907" s="291"/>
      <c r="R907" s="292"/>
    </row>
    <row r="908" spans="5:18">
      <c r="E908" s="487"/>
      <c r="G908" s="487"/>
      <c r="I908" s="487"/>
      <c r="K908" s="487"/>
      <c r="N908" s="487"/>
      <c r="Q908" s="291"/>
      <c r="R908" s="292"/>
    </row>
    <row r="909" spans="5:18">
      <c r="E909" s="487"/>
      <c r="G909" s="487"/>
      <c r="I909" s="487"/>
      <c r="K909" s="487"/>
      <c r="N909" s="487"/>
      <c r="Q909" s="291"/>
      <c r="R909" s="292"/>
    </row>
    <row r="910" spans="5:18">
      <c r="E910" s="487"/>
      <c r="G910" s="487"/>
      <c r="I910" s="487"/>
      <c r="K910" s="487"/>
      <c r="N910" s="487"/>
      <c r="Q910" s="291"/>
      <c r="R910" s="292"/>
    </row>
    <row r="911" spans="5:18">
      <c r="E911" s="487"/>
      <c r="G911" s="487"/>
      <c r="I911" s="487"/>
      <c r="K911" s="487"/>
      <c r="N911" s="487"/>
      <c r="Q911" s="291"/>
      <c r="R911" s="292"/>
    </row>
    <row r="912" spans="5:18">
      <c r="E912" s="487"/>
      <c r="G912" s="487"/>
      <c r="I912" s="487"/>
      <c r="K912" s="487"/>
      <c r="N912" s="487"/>
      <c r="Q912" s="291"/>
      <c r="R912" s="292"/>
    </row>
    <row r="913" spans="5:18">
      <c r="E913" s="487"/>
      <c r="G913" s="487"/>
      <c r="I913" s="487"/>
      <c r="K913" s="487"/>
      <c r="N913" s="487"/>
      <c r="Q913" s="291"/>
      <c r="R913" s="292"/>
    </row>
    <row r="914" spans="5:18">
      <c r="E914" s="487"/>
      <c r="G914" s="487"/>
      <c r="I914" s="487"/>
      <c r="K914" s="487"/>
      <c r="N914" s="487"/>
      <c r="Q914" s="291"/>
      <c r="R914" s="292"/>
    </row>
    <row r="915" spans="5:18">
      <c r="E915" s="487"/>
      <c r="G915" s="487"/>
      <c r="I915" s="487"/>
      <c r="K915" s="487"/>
      <c r="N915" s="487"/>
      <c r="Q915" s="291"/>
      <c r="R915" s="292"/>
    </row>
    <row r="916" spans="5:18">
      <c r="E916" s="487"/>
      <c r="G916" s="487"/>
      <c r="I916" s="487"/>
      <c r="K916" s="487"/>
      <c r="N916" s="487"/>
      <c r="Q916" s="291"/>
      <c r="R916" s="292"/>
    </row>
    <row r="917" spans="5:18">
      <c r="E917" s="487"/>
      <c r="G917" s="487"/>
      <c r="I917" s="487"/>
      <c r="K917" s="487"/>
      <c r="N917" s="487"/>
      <c r="Q917" s="291"/>
      <c r="R917" s="292"/>
    </row>
    <row r="918" spans="5:18">
      <c r="E918" s="487"/>
      <c r="G918" s="487"/>
      <c r="I918" s="487"/>
      <c r="K918" s="487"/>
      <c r="N918" s="487"/>
      <c r="Q918" s="291"/>
      <c r="R918" s="292"/>
    </row>
    <row r="919" spans="5:18">
      <c r="E919" s="487"/>
      <c r="G919" s="487"/>
      <c r="I919" s="487"/>
      <c r="K919" s="487"/>
      <c r="N919" s="487"/>
      <c r="Q919" s="291"/>
      <c r="R919" s="292"/>
    </row>
    <row r="920" spans="5:18">
      <c r="E920" s="487"/>
      <c r="G920" s="487"/>
      <c r="I920" s="487"/>
      <c r="K920" s="487"/>
      <c r="N920" s="487"/>
      <c r="Q920" s="291"/>
      <c r="R920" s="292"/>
    </row>
    <row r="921" spans="5:18">
      <c r="E921" s="487"/>
      <c r="G921" s="487"/>
      <c r="I921" s="487"/>
      <c r="K921" s="487"/>
      <c r="N921" s="487"/>
      <c r="Q921" s="291"/>
      <c r="R921" s="292"/>
    </row>
    <row r="922" spans="5:18">
      <c r="E922" s="487"/>
      <c r="G922" s="487"/>
      <c r="I922" s="487"/>
      <c r="K922" s="487"/>
      <c r="N922" s="487"/>
      <c r="Q922" s="291"/>
      <c r="R922" s="292"/>
    </row>
    <row r="923" spans="5:18">
      <c r="E923" s="487"/>
      <c r="G923" s="487"/>
      <c r="I923" s="487"/>
      <c r="K923" s="487"/>
      <c r="N923" s="487"/>
      <c r="Q923" s="291"/>
      <c r="R923" s="292"/>
    </row>
    <row r="924" spans="5:18">
      <c r="E924" s="487"/>
      <c r="G924" s="487"/>
      <c r="I924" s="487"/>
      <c r="K924" s="487"/>
      <c r="N924" s="487"/>
      <c r="Q924" s="291"/>
      <c r="R924" s="292"/>
    </row>
    <row r="925" spans="5:18">
      <c r="E925" s="487"/>
      <c r="G925" s="487"/>
      <c r="I925" s="487"/>
      <c r="K925" s="487"/>
      <c r="N925" s="487"/>
      <c r="Q925" s="291"/>
      <c r="R925" s="292"/>
    </row>
    <row r="926" spans="5:18">
      <c r="E926" s="487"/>
      <c r="G926" s="487"/>
      <c r="I926" s="487"/>
      <c r="K926" s="487"/>
      <c r="N926" s="487"/>
      <c r="Q926" s="291"/>
      <c r="R926" s="292"/>
    </row>
    <row r="927" spans="5:18">
      <c r="E927" s="487"/>
      <c r="G927" s="487"/>
      <c r="I927" s="487"/>
      <c r="K927" s="487"/>
      <c r="N927" s="487"/>
      <c r="Q927" s="291"/>
      <c r="R927" s="292"/>
    </row>
    <row r="928" spans="5:18">
      <c r="E928" s="487"/>
      <c r="G928" s="487"/>
      <c r="I928" s="487"/>
      <c r="K928" s="487"/>
      <c r="N928" s="487"/>
      <c r="Q928" s="291"/>
      <c r="R928" s="292"/>
    </row>
    <row r="929" spans="5:18">
      <c r="E929" s="487"/>
      <c r="G929" s="487"/>
      <c r="I929" s="487"/>
      <c r="K929" s="487"/>
      <c r="N929" s="487"/>
      <c r="Q929" s="291"/>
      <c r="R929" s="292"/>
    </row>
    <row r="930" spans="5:18">
      <c r="E930" s="487"/>
      <c r="G930" s="487"/>
      <c r="I930" s="487"/>
      <c r="K930" s="487"/>
      <c r="N930" s="487"/>
      <c r="Q930" s="291"/>
      <c r="R930" s="292"/>
    </row>
    <row r="931" spans="5:18">
      <c r="E931" s="487"/>
      <c r="G931" s="487"/>
      <c r="I931" s="487"/>
      <c r="K931" s="487"/>
      <c r="N931" s="487"/>
      <c r="Q931" s="291"/>
      <c r="R931" s="292"/>
    </row>
    <row r="932" spans="5:18">
      <c r="E932" s="487"/>
      <c r="G932" s="487"/>
      <c r="I932" s="487"/>
      <c r="K932" s="487"/>
      <c r="N932" s="487"/>
      <c r="Q932" s="291"/>
      <c r="R932" s="292"/>
    </row>
    <row r="933" spans="5:18">
      <c r="E933" s="487"/>
      <c r="G933" s="487"/>
      <c r="I933" s="487"/>
      <c r="K933" s="487"/>
      <c r="N933" s="487"/>
      <c r="Q933" s="291"/>
      <c r="R933" s="292"/>
    </row>
    <row r="934" spans="5:18">
      <c r="E934" s="487"/>
      <c r="G934" s="487"/>
      <c r="I934" s="487"/>
      <c r="K934" s="487"/>
      <c r="N934" s="487"/>
      <c r="Q934" s="291"/>
      <c r="R934" s="292"/>
    </row>
    <row r="935" spans="5:18">
      <c r="E935" s="487"/>
      <c r="G935" s="487"/>
      <c r="I935" s="487"/>
      <c r="K935" s="487"/>
      <c r="N935" s="487"/>
      <c r="Q935" s="291"/>
      <c r="R935" s="292"/>
    </row>
    <row r="936" spans="5:18">
      <c r="E936" s="487"/>
      <c r="G936" s="487"/>
      <c r="I936" s="487"/>
      <c r="K936" s="487"/>
      <c r="N936" s="487"/>
      <c r="Q936" s="291"/>
      <c r="R936" s="292"/>
    </row>
    <row r="937" spans="5:18">
      <c r="E937" s="487"/>
      <c r="G937" s="487"/>
      <c r="I937" s="487"/>
      <c r="K937" s="487"/>
      <c r="N937" s="487"/>
      <c r="Q937" s="291"/>
      <c r="R937" s="292"/>
    </row>
    <row r="938" spans="5:18">
      <c r="E938" s="487"/>
      <c r="G938" s="487"/>
      <c r="I938" s="487"/>
      <c r="K938" s="487"/>
      <c r="N938" s="487"/>
      <c r="Q938" s="291"/>
      <c r="R938" s="292"/>
    </row>
    <row r="939" spans="5:18">
      <c r="E939" s="487"/>
      <c r="G939" s="487"/>
      <c r="I939" s="487"/>
      <c r="K939" s="487"/>
      <c r="N939" s="487"/>
      <c r="Q939" s="291"/>
      <c r="R939" s="292"/>
    </row>
    <row r="940" spans="5:18">
      <c r="E940" s="487"/>
      <c r="G940" s="487"/>
      <c r="I940" s="487"/>
      <c r="K940" s="487"/>
      <c r="N940" s="487"/>
      <c r="Q940" s="291"/>
      <c r="R940" s="292"/>
    </row>
    <row r="941" spans="5:18">
      <c r="E941" s="487"/>
      <c r="G941" s="487"/>
      <c r="I941" s="487"/>
      <c r="K941" s="487"/>
      <c r="N941" s="487"/>
      <c r="Q941" s="291"/>
      <c r="R941" s="292"/>
    </row>
    <row r="942" spans="5:18">
      <c r="E942" s="487"/>
      <c r="G942" s="487"/>
      <c r="I942" s="487"/>
      <c r="K942" s="487"/>
      <c r="N942" s="487"/>
      <c r="Q942" s="291"/>
      <c r="R942" s="292"/>
    </row>
    <row r="943" spans="5:18">
      <c r="E943" s="487"/>
      <c r="G943" s="487"/>
      <c r="I943" s="487"/>
      <c r="K943" s="487"/>
      <c r="N943" s="487"/>
      <c r="Q943" s="291"/>
      <c r="R943" s="292"/>
    </row>
    <row r="944" spans="5:18">
      <c r="E944" s="487"/>
      <c r="G944" s="487"/>
      <c r="I944" s="487"/>
      <c r="K944" s="487"/>
      <c r="N944" s="487"/>
      <c r="Q944" s="291"/>
      <c r="R944" s="292"/>
    </row>
    <row r="945" spans="5:18">
      <c r="E945" s="487"/>
      <c r="G945" s="487"/>
      <c r="I945" s="487"/>
      <c r="K945" s="487"/>
      <c r="N945" s="487"/>
      <c r="Q945" s="291"/>
      <c r="R945" s="292"/>
    </row>
    <row r="946" spans="5:18">
      <c r="E946" s="487"/>
      <c r="G946" s="487"/>
      <c r="I946" s="487"/>
      <c r="K946" s="487"/>
      <c r="N946" s="487"/>
      <c r="Q946" s="291"/>
      <c r="R946" s="292"/>
    </row>
    <row r="947" spans="5:18">
      <c r="E947" s="487"/>
      <c r="G947" s="487"/>
      <c r="I947" s="487"/>
      <c r="K947" s="487"/>
      <c r="N947" s="487"/>
      <c r="Q947" s="291"/>
      <c r="R947" s="292"/>
    </row>
    <row r="948" spans="5:18">
      <c r="E948" s="487"/>
      <c r="G948" s="487"/>
      <c r="I948" s="487"/>
      <c r="K948" s="487"/>
      <c r="N948" s="487"/>
      <c r="Q948" s="291"/>
      <c r="R948" s="292"/>
    </row>
    <row r="949" spans="5:18">
      <c r="E949" s="487"/>
      <c r="G949" s="487"/>
      <c r="I949" s="487"/>
      <c r="K949" s="487"/>
      <c r="N949" s="487"/>
      <c r="Q949" s="291"/>
      <c r="R949" s="292"/>
    </row>
    <row r="950" spans="5:18">
      <c r="E950" s="487"/>
      <c r="G950" s="487"/>
      <c r="I950" s="487"/>
      <c r="K950" s="487"/>
      <c r="N950" s="487"/>
      <c r="Q950" s="291"/>
      <c r="R950" s="292"/>
    </row>
    <row r="951" spans="5:18">
      <c r="E951" s="487"/>
      <c r="G951" s="487"/>
      <c r="I951" s="487"/>
      <c r="K951" s="487"/>
      <c r="N951" s="487"/>
      <c r="Q951" s="291"/>
      <c r="R951" s="292"/>
    </row>
    <row r="952" spans="5:18">
      <c r="E952" s="487"/>
      <c r="G952" s="487"/>
      <c r="I952" s="487"/>
      <c r="K952" s="487"/>
      <c r="N952" s="487"/>
      <c r="Q952" s="291"/>
      <c r="R952" s="292"/>
    </row>
    <row r="953" spans="5:18">
      <c r="E953" s="487"/>
      <c r="G953" s="487"/>
      <c r="I953" s="487"/>
      <c r="K953" s="487"/>
      <c r="N953" s="487"/>
      <c r="Q953" s="291"/>
      <c r="R953" s="292"/>
    </row>
    <row r="954" spans="5:18">
      <c r="E954" s="487"/>
      <c r="G954" s="487"/>
      <c r="I954" s="487"/>
      <c r="K954" s="487"/>
      <c r="N954" s="487"/>
      <c r="Q954" s="291"/>
      <c r="R954" s="292"/>
    </row>
    <row r="955" spans="5:18">
      <c r="E955" s="487"/>
      <c r="G955" s="487"/>
      <c r="I955" s="487"/>
      <c r="K955" s="487"/>
      <c r="N955" s="487"/>
      <c r="Q955" s="291"/>
      <c r="R955" s="292"/>
    </row>
    <row r="956" spans="5:18">
      <c r="E956" s="487"/>
      <c r="G956" s="487"/>
      <c r="I956" s="487"/>
      <c r="K956" s="487"/>
      <c r="N956" s="487"/>
      <c r="Q956" s="291"/>
      <c r="R956" s="292"/>
    </row>
    <row r="957" spans="5:18">
      <c r="E957" s="487"/>
      <c r="G957" s="487"/>
      <c r="I957" s="487"/>
      <c r="K957" s="487"/>
      <c r="N957" s="487"/>
      <c r="Q957" s="291"/>
      <c r="R957" s="292"/>
    </row>
    <row r="958" spans="5:18">
      <c r="E958" s="487"/>
      <c r="G958" s="487"/>
      <c r="I958" s="487"/>
      <c r="K958" s="487"/>
      <c r="N958" s="487"/>
      <c r="Q958" s="291"/>
      <c r="R958" s="292"/>
    </row>
    <row r="959" spans="5:18">
      <c r="E959" s="487"/>
      <c r="G959" s="487"/>
      <c r="I959" s="487"/>
      <c r="K959" s="487"/>
      <c r="N959" s="487"/>
      <c r="Q959" s="291"/>
      <c r="R959" s="292"/>
    </row>
    <row r="960" spans="5:18">
      <c r="E960" s="487"/>
      <c r="G960" s="487"/>
      <c r="I960" s="487"/>
      <c r="K960" s="487"/>
      <c r="N960" s="487"/>
      <c r="Q960" s="291"/>
      <c r="R960" s="292"/>
    </row>
    <row r="961" spans="5:18">
      <c r="E961" s="487"/>
      <c r="G961" s="487"/>
      <c r="I961" s="487"/>
      <c r="K961" s="487"/>
      <c r="N961" s="487"/>
      <c r="Q961" s="291"/>
      <c r="R961" s="292"/>
    </row>
    <row r="962" spans="5:18">
      <c r="E962" s="487"/>
      <c r="G962" s="487"/>
      <c r="I962" s="487"/>
      <c r="K962" s="487"/>
      <c r="N962" s="487"/>
      <c r="Q962" s="291"/>
      <c r="R962" s="292"/>
    </row>
    <row r="963" spans="5:18">
      <c r="E963" s="487"/>
      <c r="G963" s="487"/>
      <c r="I963" s="487"/>
      <c r="K963" s="487"/>
      <c r="N963" s="487"/>
      <c r="Q963" s="291"/>
      <c r="R963" s="292"/>
    </row>
    <row r="964" spans="5:18">
      <c r="E964" s="487"/>
      <c r="G964" s="487"/>
      <c r="I964" s="487"/>
      <c r="K964" s="487"/>
      <c r="N964" s="487"/>
      <c r="Q964" s="291"/>
      <c r="R964" s="292"/>
    </row>
    <row r="965" spans="5:18">
      <c r="E965" s="487"/>
      <c r="G965" s="487"/>
      <c r="I965" s="487"/>
      <c r="K965" s="487"/>
      <c r="N965" s="487"/>
      <c r="Q965" s="291"/>
      <c r="R965" s="292"/>
    </row>
    <row r="966" spans="5:18">
      <c r="E966" s="487"/>
      <c r="G966" s="487"/>
      <c r="I966" s="487"/>
      <c r="K966" s="487"/>
      <c r="N966" s="487"/>
      <c r="Q966" s="291"/>
      <c r="R966" s="292"/>
    </row>
    <row r="967" spans="5:18">
      <c r="E967" s="487"/>
      <c r="G967" s="487"/>
      <c r="I967" s="487"/>
      <c r="K967" s="487"/>
      <c r="N967" s="487"/>
      <c r="Q967" s="291"/>
      <c r="R967" s="292"/>
    </row>
    <row r="968" spans="5:18">
      <c r="E968" s="487"/>
      <c r="G968" s="487"/>
      <c r="I968" s="487"/>
      <c r="K968" s="487"/>
      <c r="N968" s="487"/>
      <c r="Q968" s="291"/>
      <c r="R968" s="292"/>
    </row>
    <row r="969" spans="5:18">
      <c r="E969" s="487"/>
      <c r="G969" s="487"/>
      <c r="I969" s="487"/>
      <c r="K969" s="487"/>
      <c r="N969" s="487"/>
      <c r="Q969" s="291"/>
      <c r="R969" s="292"/>
    </row>
    <row r="970" spans="5:18">
      <c r="E970" s="487"/>
      <c r="G970" s="487"/>
      <c r="I970" s="487"/>
      <c r="K970" s="487"/>
      <c r="N970" s="487"/>
      <c r="Q970" s="291"/>
      <c r="R970" s="292"/>
    </row>
    <row r="971" spans="5:18">
      <c r="E971" s="487"/>
      <c r="G971" s="487"/>
      <c r="I971" s="487"/>
      <c r="K971" s="487"/>
      <c r="N971" s="487"/>
      <c r="Q971" s="291"/>
      <c r="R971" s="292"/>
    </row>
    <row r="972" spans="5:18">
      <c r="E972" s="487"/>
      <c r="G972" s="487"/>
      <c r="I972" s="487"/>
      <c r="K972" s="487"/>
      <c r="N972" s="487"/>
      <c r="Q972" s="291"/>
      <c r="R972" s="292"/>
    </row>
    <row r="973" spans="5:18">
      <c r="E973" s="487"/>
      <c r="G973" s="487"/>
      <c r="I973" s="487"/>
      <c r="K973" s="487"/>
      <c r="N973" s="487"/>
      <c r="Q973" s="291"/>
      <c r="R973" s="292"/>
    </row>
    <row r="974" spans="5:18">
      <c r="E974" s="487"/>
      <c r="G974" s="487"/>
      <c r="I974" s="487"/>
      <c r="K974" s="487"/>
      <c r="N974" s="487"/>
      <c r="Q974" s="291"/>
      <c r="R974" s="292"/>
    </row>
    <row r="975" spans="5:18">
      <c r="E975" s="487"/>
      <c r="G975" s="487"/>
      <c r="I975" s="487"/>
      <c r="K975" s="487"/>
      <c r="N975" s="487"/>
      <c r="Q975" s="291"/>
      <c r="R975" s="292"/>
    </row>
    <row r="976" spans="5:18">
      <c r="E976" s="487"/>
      <c r="G976" s="487"/>
      <c r="I976" s="487"/>
      <c r="K976" s="487"/>
      <c r="N976" s="487"/>
      <c r="Q976" s="291"/>
      <c r="R976" s="292"/>
    </row>
    <row r="977" spans="5:18">
      <c r="E977" s="487"/>
      <c r="G977" s="487"/>
      <c r="I977" s="487"/>
      <c r="K977" s="487"/>
      <c r="N977" s="487"/>
      <c r="Q977" s="291"/>
      <c r="R977" s="292"/>
    </row>
    <row r="978" spans="5:18">
      <c r="E978" s="487"/>
      <c r="G978" s="487"/>
      <c r="I978" s="487"/>
      <c r="K978" s="487"/>
      <c r="N978" s="487"/>
      <c r="Q978" s="291"/>
      <c r="R978" s="292"/>
    </row>
    <row r="979" spans="5:18">
      <c r="E979" s="487"/>
      <c r="G979" s="487"/>
      <c r="I979" s="487"/>
      <c r="K979" s="487"/>
      <c r="N979" s="487"/>
      <c r="Q979" s="291"/>
      <c r="R979" s="292"/>
    </row>
    <row r="980" spans="5:18">
      <c r="E980" s="487"/>
      <c r="G980" s="487"/>
      <c r="I980" s="487"/>
      <c r="K980" s="487"/>
      <c r="N980" s="487"/>
      <c r="Q980" s="291"/>
      <c r="R980" s="292"/>
    </row>
    <row r="981" spans="5:18">
      <c r="E981" s="487"/>
      <c r="G981" s="487"/>
      <c r="I981" s="487"/>
      <c r="K981" s="487"/>
      <c r="N981" s="487"/>
      <c r="Q981" s="291"/>
      <c r="R981" s="292"/>
    </row>
    <row r="982" spans="5:18">
      <c r="E982" s="487"/>
      <c r="G982" s="487"/>
      <c r="I982" s="487"/>
      <c r="K982" s="487"/>
      <c r="N982" s="487"/>
      <c r="Q982" s="291"/>
      <c r="R982" s="292"/>
    </row>
    <row r="983" spans="5:18">
      <c r="E983" s="487"/>
      <c r="G983" s="487"/>
      <c r="I983" s="487"/>
      <c r="K983" s="487"/>
      <c r="N983" s="487"/>
      <c r="Q983" s="291"/>
      <c r="R983" s="292"/>
    </row>
    <row r="984" spans="5:18">
      <c r="E984" s="487"/>
      <c r="G984" s="487"/>
      <c r="I984" s="487"/>
      <c r="K984" s="487"/>
      <c r="N984" s="487"/>
      <c r="Q984" s="291"/>
      <c r="R984" s="292"/>
    </row>
    <row r="985" spans="5:18">
      <c r="E985" s="487"/>
      <c r="G985" s="487"/>
      <c r="I985" s="487"/>
      <c r="K985" s="487"/>
      <c r="N985" s="487"/>
      <c r="Q985" s="291"/>
      <c r="R985" s="292"/>
    </row>
    <row r="986" spans="5:18">
      <c r="E986" s="487"/>
      <c r="G986" s="487"/>
      <c r="I986" s="487"/>
      <c r="K986" s="487"/>
      <c r="N986" s="487"/>
      <c r="Q986" s="291"/>
      <c r="R986" s="292"/>
    </row>
    <row r="987" spans="5:18">
      <c r="E987" s="487"/>
      <c r="G987" s="487"/>
      <c r="I987" s="487"/>
      <c r="K987" s="487"/>
      <c r="N987" s="487"/>
      <c r="Q987" s="291"/>
      <c r="R987" s="292"/>
    </row>
    <row r="988" spans="5:18">
      <c r="E988" s="487"/>
      <c r="G988" s="487"/>
      <c r="I988" s="487"/>
      <c r="K988" s="487"/>
      <c r="N988" s="487"/>
      <c r="Q988" s="291"/>
      <c r="R988" s="292"/>
    </row>
    <row r="989" spans="5:18">
      <c r="E989" s="487"/>
      <c r="G989" s="487"/>
      <c r="I989" s="487"/>
      <c r="K989" s="487"/>
      <c r="N989" s="487"/>
      <c r="Q989" s="291"/>
      <c r="R989" s="292"/>
    </row>
    <row r="990" spans="5:18">
      <c r="E990" s="487"/>
      <c r="G990" s="487"/>
      <c r="I990" s="487"/>
      <c r="K990" s="487"/>
      <c r="N990" s="487"/>
      <c r="Q990" s="291"/>
      <c r="R990" s="292"/>
    </row>
    <row r="991" spans="5:18">
      <c r="E991" s="487"/>
      <c r="G991" s="487"/>
      <c r="I991" s="487"/>
      <c r="K991" s="487"/>
      <c r="N991" s="487"/>
      <c r="Q991" s="291"/>
      <c r="R991" s="292"/>
    </row>
    <row r="992" spans="5:18">
      <c r="E992" s="487"/>
      <c r="G992" s="487"/>
      <c r="I992" s="487"/>
      <c r="K992" s="487"/>
      <c r="N992" s="487"/>
      <c r="Q992" s="291"/>
      <c r="R992" s="292"/>
    </row>
    <row r="993" spans="5:18">
      <c r="E993" s="487"/>
      <c r="G993" s="487"/>
      <c r="I993" s="487"/>
      <c r="K993" s="487"/>
      <c r="N993" s="487"/>
      <c r="Q993" s="291"/>
      <c r="R993" s="292"/>
    </row>
    <row r="994" spans="5:18">
      <c r="E994" s="487"/>
      <c r="G994" s="487"/>
      <c r="I994" s="487"/>
      <c r="K994" s="487"/>
      <c r="N994" s="487"/>
      <c r="Q994" s="291"/>
      <c r="R994" s="292"/>
    </row>
    <row r="995" spans="5:18">
      <c r="E995" s="487"/>
      <c r="G995" s="487"/>
      <c r="I995" s="487"/>
      <c r="K995" s="487"/>
      <c r="N995" s="487"/>
      <c r="Q995" s="291"/>
      <c r="R995" s="292"/>
    </row>
    <row r="996" spans="5:18">
      <c r="E996" s="487"/>
      <c r="G996" s="487"/>
      <c r="I996" s="487"/>
      <c r="K996" s="487"/>
      <c r="N996" s="487"/>
      <c r="Q996" s="291"/>
      <c r="R996" s="292"/>
    </row>
    <row r="997" spans="5:18">
      <c r="E997" s="487"/>
      <c r="G997" s="487"/>
      <c r="I997" s="487"/>
      <c r="K997" s="487"/>
      <c r="N997" s="487"/>
      <c r="Q997" s="291"/>
      <c r="R997" s="292"/>
    </row>
    <row r="998" spans="5:18">
      <c r="E998" s="487"/>
      <c r="G998" s="487"/>
      <c r="I998" s="487"/>
      <c r="K998" s="487"/>
      <c r="N998" s="487"/>
      <c r="Q998" s="291"/>
      <c r="R998" s="292"/>
    </row>
    <row r="999" spans="5:18">
      <c r="E999" s="487"/>
      <c r="G999" s="487"/>
      <c r="I999" s="487"/>
      <c r="K999" s="487"/>
      <c r="N999" s="487"/>
      <c r="Q999" s="291"/>
      <c r="R999" s="292"/>
    </row>
    <row r="1000" spans="5:18">
      <c r="E1000" s="487"/>
      <c r="G1000" s="487"/>
      <c r="I1000" s="487"/>
      <c r="K1000" s="487"/>
      <c r="N1000" s="487"/>
      <c r="Q1000" s="291"/>
      <c r="R1000" s="292"/>
    </row>
    <row r="1001" spans="5:18">
      <c r="E1001" s="487"/>
      <c r="G1001" s="487"/>
      <c r="I1001" s="487"/>
      <c r="K1001" s="487"/>
      <c r="N1001" s="487"/>
      <c r="Q1001" s="291"/>
      <c r="R1001" s="292"/>
    </row>
    <row r="1002" spans="5:18">
      <c r="E1002" s="487"/>
      <c r="G1002" s="487"/>
      <c r="I1002" s="487"/>
      <c r="K1002" s="487"/>
      <c r="N1002" s="487"/>
      <c r="Q1002" s="291"/>
      <c r="R1002" s="292"/>
    </row>
    <row r="1003" spans="5:18">
      <c r="E1003" s="487"/>
      <c r="G1003" s="487"/>
      <c r="I1003" s="487"/>
      <c r="K1003" s="487"/>
      <c r="N1003" s="487"/>
      <c r="Q1003" s="291"/>
      <c r="R1003" s="292"/>
    </row>
    <row r="1004" spans="5:18">
      <c r="E1004" s="487"/>
      <c r="G1004" s="487"/>
      <c r="I1004" s="487"/>
      <c r="K1004" s="487"/>
      <c r="N1004" s="487"/>
      <c r="Q1004" s="291"/>
      <c r="R1004" s="292"/>
    </row>
    <row r="1005" spans="5:18">
      <c r="E1005" s="487"/>
      <c r="G1005" s="487"/>
      <c r="I1005" s="487"/>
      <c r="K1005" s="487"/>
      <c r="N1005" s="487"/>
      <c r="Q1005" s="291"/>
      <c r="R1005" s="292"/>
    </row>
    <row r="1006" spans="5:18">
      <c r="E1006" s="487"/>
      <c r="G1006" s="487"/>
      <c r="I1006" s="487"/>
      <c r="K1006" s="487"/>
      <c r="N1006" s="487"/>
      <c r="Q1006" s="291"/>
      <c r="R1006" s="292"/>
    </row>
    <row r="1007" spans="5:18">
      <c r="E1007" s="487"/>
      <c r="G1007" s="487"/>
      <c r="I1007" s="487"/>
      <c r="K1007" s="487"/>
      <c r="N1007" s="487"/>
      <c r="Q1007" s="291"/>
      <c r="R1007" s="292"/>
    </row>
    <row r="1008" spans="5:18">
      <c r="E1008" s="487"/>
      <c r="G1008" s="487"/>
      <c r="I1008" s="487"/>
      <c r="K1008" s="487"/>
      <c r="N1008" s="487"/>
      <c r="Q1008" s="291"/>
      <c r="R1008" s="292"/>
    </row>
    <row r="1009" spans="5:18">
      <c r="E1009" s="487"/>
      <c r="G1009" s="487"/>
      <c r="I1009" s="487"/>
      <c r="K1009" s="487"/>
      <c r="N1009" s="487"/>
      <c r="Q1009" s="291"/>
      <c r="R1009" s="292"/>
    </row>
    <row r="1010" spans="5:18">
      <c r="E1010" s="487"/>
      <c r="G1010" s="487"/>
      <c r="I1010" s="487"/>
      <c r="K1010" s="487"/>
      <c r="N1010" s="487"/>
      <c r="Q1010" s="291"/>
      <c r="R1010" s="292"/>
    </row>
    <row r="1011" spans="5:18">
      <c r="E1011" s="487"/>
      <c r="G1011" s="487"/>
      <c r="I1011" s="487"/>
      <c r="K1011" s="487"/>
      <c r="N1011" s="487"/>
      <c r="Q1011" s="291"/>
      <c r="R1011" s="292"/>
    </row>
    <row r="1012" spans="5:18">
      <c r="E1012" s="487"/>
      <c r="G1012" s="487"/>
      <c r="I1012" s="487"/>
      <c r="K1012" s="487"/>
      <c r="N1012" s="487"/>
      <c r="Q1012" s="291"/>
      <c r="R1012" s="292"/>
    </row>
    <row r="1013" spans="5:18">
      <c r="E1013" s="487"/>
      <c r="G1013" s="487"/>
      <c r="I1013" s="487"/>
      <c r="K1013" s="487"/>
      <c r="N1013" s="487"/>
      <c r="Q1013" s="291"/>
      <c r="R1013" s="292"/>
    </row>
    <row r="1014" spans="5:18">
      <c r="E1014" s="487"/>
      <c r="G1014" s="487"/>
      <c r="I1014" s="487"/>
      <c r="K1014" s="487"/>
      <c r="N1014" s="487"/>
      <c r="Q1014" s="291"/>
      <c r="R1014" s="292"/>
    </row>
    <row r="1015" spans="5:18">
      <c r="E1015" s="487"/>
      <c r="G1015" s="487"/>
      <c r="I1015" s="487"/>
      <c r="K1015" s="487"/>
      <c r="N1015" s="487"/>
      <c r="Q1015" s="291"/>
      <c r="R1015" s="292"/>
    </row>
    <row r="1016" spans="5:18">
      <c r="E1016" s="487"/>
      <c r="G1016" s="487"/>
      <c r="I1016" s="487"/>
      <c r="K1016" s="487"/>
      <c r="N1016" s="487"/>
      <c r="Q1016" s="291"/>
      <c r="R1016" s="292"/>
    </row>
    <row r="1017" spans="5:18">
      <c r="E1017" s="487"/>
      <c r="G1017" s="487"/>
      <c r="I1017" s="487"/>
      <c r="K1017" s="487"/>
      <c r="N1017" s="487"/>
      <c r="Q1017" s="291"/>
      <c r="R1017" s="292"/>
    </row>
    <row r="1018" spans="5:18">
      <c r="E1018" s="487"/>
      <c r="G1018" s="487"/>
      <c r="I1018" s="487"/>
      <c r="K1018" s="487"/>
      <c r="N1018" s="487"/>
      <c r="Q1018" s="291"/>
      <c r="R1018" s="292"/>
    </row>
    <row r="1019" spans="5:18">
      <c r="E1019" s="487"/>
      <c r="G1019" s="487"/>
      <c r="I1019" s="487"/>
      <c r="K1019" s="487"/>
      <c r="N1019" s="487"/>
      <c r="Q1019" s="291"/>
      <c r="R1019" s="292"/>
    </row>
    <row r="1020" spans="5:18">
      <c r="E1020" s="487"/>
      <c r="G1020" s="487"/>
      <c r="I1020" s="487"/>
      <c r="K1020" s="487"/>
      <c r="N1020" s="487"/>
      <c r="Q1020" s="291"/>
      <c r="R1020" s="292"/>
    </row>
    <row r="1021" spans="5:18">
      <c r="E1021" s="487"/>
      <c r="G1021" s="487"/>
      <c r="I1021" s="487"/>
      <c r="K1021" s="487"/>
      <c r="N1021" s="487"/>
      <c r="Q1021" s="291"/>
      <c r="R1021" s="292"/>
    </row>
    <row r="1022" spans="5:18">
      <c r="E1022" s="487"/>
      <c r="G1022" s="487"/>
      <c r="I1022" s="487"/>
      <c r="K1022" s="487"/>
      <c r="N1022" s="487"/>
      <c r="Q1022" s="291"/>
      <c r="R1022" s="292"/>
    </row>
    <row r="1023" spans="5:18">
      <c r="E1023" s="487"/>
      <c r="G1023" s="487"/>
      <c r="I1023" s="487"/>
      <c r="K1023" s="487"/>
      <c r="N1023" s="487"/>
      <c r="Q1023" s="291"/>
      <c r="R1023" s="292"/>
    </row>
    <row r="1024" spans="5:18">
      <c r="E1024" s="487"/>
      <c r="G1024" s="487"/>
      <c r="I1024" s="487"/>
      <c r="K1024" s="487"/>
      <c r="N1024" s="487"/>
      <c r="Q1024" s="291"/>
      <c r="R1024" s="292"/>
    </row>
    <row r="1025" spans="5:18">
      <c r="E1025" s="487"/>
      <c r="G1025" s="487"/>
      <c r="I1025" s="487"/>
      <c r="K1025" s="487"/>
      <c r="N1025" s="487"/>
      <c r="Q1025" s="291"/>
      <c r="R1025" s="292"/>
    </row>
    <row r="1026" spans="5:18">
      <c r="E1026" s="487"/>
      <c r="G1026" s="487"/>
      <c r="I1026" s="487"/>
      <c r="K1026" s="487"/>
      <c r="N1026" s="487"/>
      <c r="Q1026" s="291"/>
      <c r="R1026" s="292"/>
    </row>
    <row r="1027" spans="5:18">
      <c r="E1027" s="487"/>
      <c r="G1027" s="487"/>
      <c r="I1027" s="487"/>
      <c r="K1027" s="487"/>
      <c r="N1027" s="487"/>
      <c r="Q1027" s="291"/>
      <c r="R1027" s="292"/>
    </row>
    <row r="1028" spans="5:18">
      <c r="E1028" s="487"/>
      <c r="G1028" s="487"/>
      <c r="I1028" s="487"/>
      <c r="K1028" s="487"/>
      <c r="N1028" s="487"/>
      <c r="Q1028" s="291"/>
      <c r="R1028" s="292"/>
    </row>
    <row r="1029" spans="5:18">
      <c r="E1029" s="487"/>
      <c r="G1029" s="487"/>
      <c r="I1029" s="487"/>
      <c r="K1029" s="487"/>
      <c r="N1029" s="487"/>
      <c r="Q1029" s="291"/>
      <c r="R1029" s="292"/>
    </row>
    <row r="1030" spans="5:18">
      <c r="E1030" s="487"/>
      <c r="G1030" s="487"/>
      <c r="I1030" s="487"/>
      <c r="K1030" s="487"/>
      <c r="N1030" s="487"/>
      <c r="Q1030" s="291"/>
      <c r="R1030" s="292"/>
    </row>
    <row r="1031" spans="5:18">
      <c r="E1031" s="487"/>
      <c r="G1031" s="487"/>
      <c r="I1031" s="487"/>
      <c r="K1031" s="487"/>
      <c r="N1031" s="487"/>
      <c r="Q1031" s="291"/>
      <c r="R1031" s="292"/>
    </row>
    <row r="1032" spans="5:18">
      <c r="E1032" s="487"/>
      <c r="G1032" s="487"/>
      <c r="I1032" s="487"/>
      <c r="K1032" s="487"/>
      <c r="N1032" s="487"/>
      <c r="Q1032" s="291"/>
      <c r="R1032" s="292"/>
    </row>
    <row r="1033" spans="5:18">
      <c r="E1033" s="487"/>
      <c r="G1033" s="487"/>
      <c r="I1033" s="487"/>
      <c r="K1033" s="487"/>
      <c r="N1033" s="487"/>
      <c r="Q1033" s="291"/>
      <c r="R1033" s="292"/>
    </row>
    <row r="1034" spans="5:18">
      <c r="E1034" s="487"/>
      <c r="G1034" s="487"/>
      <c r="I1034" s="487"/>
      <c r="K1034" s="487"/>
      <c r="N1034" s="487"/>
      <c r="Q1034" s="291"/>
      <c r="R1034" s="292"/>
    </row>
    <row r="1035" spans="5:18">
      <c r="E1035" s="487"/>
      <c r="G1035" s="487"/>
      <c r="I1035" s="487"/>
      <c r="K1035" s="487"/>
      <c r="N1035" s="487"/>
      <c r="Q1035" s="291"/>
      <c r="R1035" s="292"/>
    </row>
    <row r="1036" spans="5:18">
      <c r="E1036" s="487"/>
      <c r="G1036" s="487"/>
      <c r="I1036" s="487"/>
      <c r="K1036" s="487"/>
      <c r="N1036" s="487"/>
      <c r="Q1036" s="291"/>
      <c r="R1036" s="292"/>
    </row>
    <row r="1037" spans="5:18">
      <c r="E1037" s="487"/>
      <c r="G1037" s="487"/>
      <c r="I1037" s="487"/>
      <c r="K1037" s="487"/>
      <c r="N1037" s="487"/>
      <c r="Q1037" s="291"/>
      <c r="R1037" s="292"/>
    </row>
    <row r="1038" spans="5:18">
      <c r="E1038" s="487"/>
      <c r="G1038" s="487"/>
      <c r="I1038" s="487"/>
      <c r="K1038" s="487"/>
      <c r="N1038" s="487"/>
      <c r="Q1038" s="291"/>
      <c r="R1038" s="292"/>
    </row>
    <row r="1039" spans="5:18">
      <c r="E1039" s="487"/>
      <c r="G1039" s="487"/>
      <c r="I1039" s="487"/>
      <c r="K1039" s="487"/>
      <c r="N1039" s="487"/>
      <c r="Q1039" s="291"/>
      <c r="R1039" s="292"/>
    </row>
    <row r="1040" spans="5:18">
      <c r="E1040" s="487"/>
      <c r="G1040" s="487"/>
      <c r="I1040" s="487"/>
      <c r="K1040" s="487"/>
      <c r="N1040" s="487"/>
      <c r="Q1040" s="291"/>
      <c r="R1040" s="292"/>
    </row>
    <row r="1041" spans="5:18">
      <c r="E1041" s="487"/>
      <c r="G1041" s="487"/>
      <c r="I1041" s="487"/>
      <c r="K1041" s="487"/>
      <c r="N1041" s="487"/>
      <c r="Q1041" s="291"/>
      <c r="R1041" s="292"/>
    </row>
    <row r="1042" spans="5:18">
      <c r="E1042" s="487"/>
      <c r="G1042" s="487"/>
      <c r="I1042" s="487"/>
      <c r="K1042" s="487"/>
      <c r="N1042" s="487"/>
      <c r="Q1042" s="291"/>
      <c r="R1042" s="292"/>
    </row>
    <row r="1043" spans="5:18">
      <c r="E1043" s="487"/>
      <c r="G1043" s="487"/>
      <c r="I1043" s="487"/>
      <c r="K1043" s="487"/>
      <c r="N1043" s="487"/>
      <c r="Q1043" s="291"/>
      <c r="R1043" s="292"/>
    </row>
    <row r="1044" spans="5:18">
      <c r="E1044" s="487"/>
      <c r="G1044" s="487"/>
      <c r="I1044" s="487"/>
      <c r="K1044" s="487"/>
      <c r="N1044" s="487"/>
      <c r="Q1044" s="291"/>
      <c r="R1044" s="292"/>
    </row>
    <row r="1045" spans="5:18">
      <c r="E1045" s="487"/>
      <c r="G1045" s="487"/>
      <c r="I1045" s="487"/>
      <c r="K1045" s="487"/>
      <c r="N1045" s="487"/>
      <c r="Q1045" s="291"/>
      <c r="R1045" s="292"/>
    </row>
    <row r="1046" spans="5:18">
      <c r="E1046" s="487"/>
      <c r="G1046" s="487"/>
      <c r="I1046" s="487"/>
      <c r="K1046" s="487"/>
      <c r="N1046" s="487"/>
      <c r="Q1046" s="291"/>
      <c r="R1046" s="292"/>
    </row>
    <row r="1047" spans="5:18">
      <c r="E1047" s="487"/>
      <c r="G1047" s="487"/>
      <c r="I1047" s="487"/>
      <c r="K1047" s="487"/>
      <c r="N1047" s="487"/>
      <c r="Q1047" s="291"/>
      <c r="R1047" s="292"/>
    </row>
    <row r="1048" spans="5:18">
      <c r="E1048" s="487"/>
      <c r="G1048" s="487"/>
      <c r="I1048" s="487"/>
      <c r="K1048" s="487"/>
      <c r="N1048" s="487"/>
      <c r="Q1048" s="291"/>
      <c r="R1048" s="292"/>
    </row>
    <row r="1049" spans="5:18">
      <c r="E1049" s="487"/>
      <c r="G1049" s="487"/>
      <c r="I1049" s="487"/>
      <c r="K1049" s="487"/>
      <c r="N1049" s="487"/>
      <c r="Q1049" s="291"/>
      <c r="R1049" s="292"/>
    </row>
    <row r="1050" spans="5:18">
      <c r="E1050" s="487"/>
      <c r="G1050" s="487"/>
      <c r="I1050" s="487"/>
      <c r="K1050" s="487"/>
      <c r="N1050" s="487"/>
      <c r="Q1050" s="291"/>
      <c r="R1050" s="292"/>
    </row>
    <row r="1051" spans="5:18">
      <c r="E1051" s="487"/>
      <c r="G1051" s="487"/>
      <c r="I1051" s="487"/>
      <c r="K1051" s="487"/>
      <c r="N1051" s="487"/>
      <c r="Q1051" s="291"/>
      <c r="R1051" s="292"/>
    </row>
    <row r="1052" spans="5:18">
      <c r="E1052" s="487"/>
      <c r="G1052" s="487"/>
      <c r="I1052" s="487"/>
      <c r="K1052" s="487"/>
      <c r="N1052" s="487"/>
      <c r="Q1052" s="291"/>
      <c r="R1052" s="292"/>
    </row>
    <row r="1053" spans="5:18">
      <c r="E1053" s="487"/>
      <c r="G1053" s="487"/>
      <c r="I1053" s="487"/>
      <c r="K1053" s="487"/>
      <c r="N1053" s="487"/>
      <c r="Q1053" s="291"/>
      <c r="R1053" s="292"/>
    </row>
    <row r="1054" spans="5:18">
      <c r="E1054" s="487"/>
      <c r="G1054" s="487"/>
      <c r="I1054" s="487"/>
      <c r="K1054" s="487"/>
      <c r="N1054" s="487"/>
      <c r="Q1054" s="291"/>
      <c r="R1054" s="292"/>
    </row>
    <row r="1055" spans="5:18">
      <c r="E1055" s="487"/>
      <c r="G1055" s="487"/>
      <c r="I1055" s="487"/>
      <c r="K1055" s="487"/>
      <c r="N1055" s="487"/>
      <c r="Q1055" s="291"/>
      <c r="R1055" s="292"/>
    </row>
    <row r="1056" spans="5:18">
      <c r="E1056" s="487"/>
      <c r="G1056" s="487"/>
      <c r="I1056" s="487"/>
      <c r="K1056" s="487"/>
      <c r="N1056" s="487"/>
      <c r="Q1056" s="291"/>
      <c r="R1056" s="292"/>
    </row>
    <row r="1057" spans="5:18">
      <c r="E1057" s="487"/>
      <c r="G1057" s="487"/>
      <c r="I1057" s="487"/>
      <c r="K1057" s="487"/>
      <c r="N1057" s="487"/>
      <c r="Q1057" s="291"/>
      <c r="R1057" s="292"/>
    </row>
    <row r="1058" spans="5:18">
      <c r="E1058" s="487"/>
      <c r="G1058" s="487"/>
      <c r="I1058" s="487"/>
      <c r="K1058" s="487"/>
      <c r="N1058" s="487"/>
      <c r="Q1058" s="291"/>
      <c r="R1058" s="292"/>
    </row>
    <row r="1059" spans="5:18">
      <c r="E1059" s="487"/>
      <c r="G1059" s="487"/>
      <c r="I1059" s="487"/>
      <c r="K1059" s="487"/>
      <c r="N1059" s="487"/>
      <c r="Q1059" s="291"/>
      <c r="R1059" s="292"/>
    </row>
    <row r="1060" spans="5:18">
      <c r="E1060" s="487"/>
      <c r="G1060" s="487"/>
      <c r="I1060" s="487"/>
      <c r="K1060" s="487"/>
      <c r="N1060" s="487"/>
      <c r="Q1060" s="291"/>
      <c r="R1060" s="292"/>
    </row>
    <row r="1061" spans="5:18">
      <c r="E1061" s="487"/>
      <c r="G1061" s="487"/>
      <c r="I1061" s="487"/>
      <c r="K1061" s="487"/>
      <c r="N1061" s="487"/>
      <c r="Q1061" s="291"/>
      <c r="R1061" s="292"/>
    </row>
    <row r="1062" spans="5:18">
      <c r="E1062" s="487"/>
      <c r="G1062" s="487"/>
      <c r="I1062" s="487"/>
      <c r="K1062" s="487"/>
      <c r="N1062" s="487"/>
      <c r="Q1062" s="291"/>
      <c r="R1062" s="292"/>
    </row>
    <row r="1063" spans="5:18">
      <c r="E1063" s="487"/>
      <c r="G1063" s="487"/>
      <c r="I1063" s="487"/>
      <c r="K1063" s="487"/>
      <c r="N1063" s="487"/>
      <c r="Q1063" s="291"/>
      <c r="R1063" s="292"/>
    </row>
    <row r="1064" spans="5:18">
      <c r="E1064" s="487"/>
      <c r="G1064" s="487"/>
      <c r="I1064" s="487"/>
      <c r="K1064" s="487"/>
      <c r="N1064" s="487"/>
      <c r="Q1064" s="291"/>
      <c r="R1064" s="292"/>
    </row>
    <row r="1065" spans="5:18">
      <c r="E1065" s="487"/>
      <c r="G1065" s="487"/>
      <c r="I1065" s="487"/>
      <c r="K1065" s="487"/>
      <c r="N1065" s="487"/>
      <c r="Q1065" s="291"/>
      <c r="R1065" s="292"/>
    </row>
    <row r="1066" spans="5:18">
      <c r="E1066" s="487"/>
      <c r="G1066" s="487"/>
      <c r="I1066" s="487"/>
      <c r="K1066" s="487"/>
      <c r="N1066" s="487"/>
      <c r="Q1066" s="291"/>
      <c r="R1066" s="292"/>
    </row>
    <row r="1067" spans="5:18">
      <c r="E1067" s="487"/>
      <c r="G1067" s="487"/>
      <c r="I1067" s="487"/>
      <c r="K1067" s="487"/>
      <c r="N1067" s="487"/>
      <c r="Q1067" s="291"/>
      <c r="R1067" s="292"/>
    </row>
    <row r="1068" spans="5:18">
      <c r="E1068" s="487"/>
      <c r="G1068" s="487"/>
      <c r="I1068" s="487"/>
      <c r="K1068" s="487"/>
      <c r="N1068" s="487"/>
      <c r="Q1068" s="291"/>
      <c r="R1068" s="292"/>
    </row>
    <row r="1069" spans="5:18">
      <c r="E1069" s="487"/>
      <c r="G1069" s="487"/>
      <c r="I1069" s="487"/>
      <c r="K1069" s="487"/>
      <c r="N1069" s="487"/>
      <c r="Q1069" s="291"/>
      <c r="R1069" s="292"/>
    </row>
    <row r="1070" spans="5:18">
      <c r="E1070" s="487"/>
      <c r="G1070" s="487"/>
      <c r="I1070" s="487"/>
      <c r="K1070" s="487"/>
      <c r="N1070" s="487"/>
      <c r="Q1070" s="291"/>
      <c r="R1070" s="292"/>
    </row>
    <row r="1071" spans="5:18">
      <c r="E1071" s="487"/>
      <c r="G1071" s="487"/>
      <c r="I1071" s="487"/>
      <c r="K1071" s="487"/>
      <c r="N1071" s="487"/>
      <c r="Q1071" s="291"/>
      <c r="R1071" s="292"/>
    </row>
    <row r="1072" spans="5:18">
      <c r="E1072" s="487"/>
      <c r="G1072" s="487"/>
      <c r="I1072" s="487"/>
      <c r="K1072" s="487"/>
      <c r="N1072" s="487"/>
      <c r="Q1072" s="291"/>
      <c r="R1072" s="292"/>
    </row>
    <row r="1073" spans="5:18">
      <c r="E1073" s="487"/>
      <c r="G1073" s="487"/>
      <c r="I1073" s="487"/>
      <c r="K1073" s="487"/>
      <c r="N1073" s="487"/>
      <c r="Q1073" s="291"/>
      <c r="R1073" s="292"/>
    </row>
    <row r="1074" spans="5:18">
      <c r="E1074" s="487"/>
      <c r="G1074" s="487"/>
      <c r="I1074" s="487"/>
      <c r="K1074" s="487"/>
      <c r="N1074" s="487"/>
      <c r="Q1074" s="291"/>
      <c r="R1074" s="292"/>
    </row>
    <row r="1075" spans="5:18">
      <c r="E1075" s="487"/>
      <c r="G1075" s="487"/>
      <c r="I1075" s="487"/>
      <c r="K1075" s="487"/>
      <c r="N1075" s="487"/>
      <c r="Q1075" s="291"/>
      <c r="R1075" s="292"/>
    </row>
    <row r="1076" spans="5:18">
      <c r="E1076" s="487"/>
      <c r="G1076" s="487"/>
      <c r="I1076" s="487"/>
      <c r="K1076" s="487"/>
      <c r="N1076" s="487"/>
      <c r="Q1076" s="291"/>
      <c r="R1076" s="292"/>
    </row>
    <row r="1077" spans="5:18">
      <c r="E1077" s="487"/>
      <c r="G1077" s="487"/>
      <c r="I1077" s="487"/>
      <c r="K1077" s="487"/>
      <c r="N1077" s="487"/>
      <c r="Q1077" s="291"/>
      <c r="R1077" s="292"/>
    </row>
    <row r="1078" spans="5:18">
      <c r="E1078" s="487"/>
      <c r="G1078" s="487"/>
      <c r="I1078" s="487"/>
      <c r="K1078" s="487"/>
      <c r="N1078" s="487"/>
      <c r="Q1078" s="291"/>
      <c r="R1078" s="292"/>
    </row>
    <row r="1079" spans="5:18">
      <c r="E1079" s="487"/>
      <c r="G1079" s="487"/>
      <c r="I1079" s="487"/>
      <c r="K1079" s="487"/>
      <c r="N1079" s="487"/>
      <c r="Q1079" s="291"/>
      <c r="R1079" s="292"/>
    </row>
    <row r="1080" spans="5:18">
      <c r="E1080" s="487"/>
      <c r="G1080" s="487"/>
      <c r="I1080" s="487"/>
      <c r="K1080" s="487"/>
      <c r="N1080" s="487"/>
      <c r="Q1080" s="291"/>
      <c r="R1080" s="292"/>
    </row>
    <row r="1081" spans="5:18">
      <c r="E1081" s="487"/>
      <c r="G1081" s="487"/>
      <c r="I1081" s="487"/>
      <c r="K1081" s="487"/>
      <c r="N1081" s="487"/>
      <c r="Q1081" s="291"/>
      <c r="R1081" s="292"/>
    </row>
    <row r="1082" spans="5:18">
      <c r="E1082" s="487"/>
      <c r="G1082" s="487"/>
      <c r="I1082" s="487"/>
      <c r="K1082" s="487"/>
      <c r="N1082" s="487"/>
      <c r="Q1082" s="291"/>
      <c r="R1082" s="292"/>
    </row>
    <row r="1083" spans="5:18">
      <c r="E1083" s="487"/>
      <c r="G1083" s="487"/>
      <c r="I1083" s="487"/>
      <c r="K1083" s="487"/>
      <c r="N1083" s="487"/>
      <c r="Q1083" s="291"/>
      <c r="R1083" s="292"/>
    </row>
    <row r="1084" spans="5:18">
      <c r="E1084" s="487"/>
      <c r="G1084" s="487"/>
      <c r="I1084" s="487"/>
      <c r="K1084" s="487"/>
      <c r="N1084" s="487"/>
      <c r="Q1084" s="291"/>
      <c r="R1084" s="292"/>
    </row>
    <row r="1085" spans="5:18">
      <c r="E1085" s="487"/>
      <c r="G1085" s="487"/>
      <c r="I1085" s="487"/>
      <c r="K1085" s="487"/>
      <c r="N1085" s="487"/>
      <c r="Q1085" s="291"/>
      <c r="R1085" s="292"/>
    </row>
    <row r="1086" spans="5:18">
      <c r="E1086" s="487"/>
      <c r="G1086" s="487"/>
      <c r="I1086" s="487"/>
      <c r="K1086" s="487"/>
      <c r="N1086" s="487"/>
      <c r="Q1086" s="291"/>
      <c r="R1086" s="292"/>
    </row>
    <row r="1087" spans="5:18">
      <c r="E1087" s="487"/>
      <c r="G1087" s="487"/>
      <c r="I1087" s="487"/>
      <c r="K1087" s="487"/>
      <c r="N1087" s="487"/>
      <c r="Q1087" s="291"/>
      <c r="R1087" s="292"/>
    </row>
    <row r="1088" spans="5:18">
      <c r="E1088" s="487"/>
      <c r="G1088" s="487"/>
      <c r="I1088" s="487"/>
      <c r="K1088" s="487"/>
      <c r="N1088" s="487"/>
      <c r="Q1088" s="291"/>
      <c r="R1088" s="292"/>
    </row>
    <row r="1089" spans="5:18">
      <c r="E1089" s="487"/>
      <c r="G1089" s="487"/>
      <c r="I1089" s="487"/>
      <c r="K1089" s="487"/>
      <c r="N1089" s="487"/>
      <c r="Q1089" s="291"/>
      <c r="R1089" s="292"/>
    </row>
    <row r="1090" spans="5:18">
      <c r="E1090" s="487"/>
      <c r="G1090" s="487"/>
      <c r="I1090" s="487"/>
      <c r="K1090" s="487"/>
      <c r="N1090" s="487"/>
      <c r="Q1090" s="291"/>
      <c r="R1090" s="292"/>
    </row>
    <row r="1091" spans="5:18">
      <c r="E1091" s="487"/>
      <c r="G1091" s="487"/>
      <c r="I1091" s="487"/>
      <c r="K1091" s="487"/>
      <c r="N1091" s="487"/>
      <c r="Q1091" s="291"/>
      <c r="R1091" s="292"/>
    </row>
    <row r="1092" spans="5:18">
      <c r="E1092" s="487"/>
      <c r="G1092" s="487"/>
      <c r="I1092" s="487"/>
      <c r="K1092" s="487"/>
      <c r="N1092" s="487"/>
      <c r="Q1092" s="291"/>
      <c r="R1092" s="292"/>
    </row>
    <row r="1093" spans="5:18">
      <c r="E1093" s="487"/>
      <c r="G1093" s="487"/>
      <c r="I1093" s="487"/>
      <c r="K1093" s="487"/>
      <c r="N1093" s="487"/>
      <c r="Q1093" s="291"/>
      <c r="R1093" s="292"/>
    </row>
    <row r="1094" spans="5:18">
      <c r="E1094" s="487"/>
      <c r="G1094" s="487"/>
      <c r="I1094" s="487"/>
      <c r="K1094" s="487"/>
      <c r="N1094" s="487"/>
      <c r="Q1094" s="291"/>
      <c r="R1094" s="292"/>
    </row>
    <row r="1095" spans="5:18">
      <c r="E1095" s="487"/>
      <c r="G1095" s="487"/>
      <c r="I1095" s="487"/>
      <c r="K1095" s="487"/>
      <c r="N1095" s="487"/>
      <c r="Q1095" s="291"/>
      <c r="R1095" s="292"/>
    </row>
    <row r="1096" spans="5:18">
      <c r="E1096" s="487"/>
      <c r="G1096" s="487"/>
      <c r="I1096" s="487"/>
      <c r="K1096" s="487"/>
      <c r="N1096" s="487"/>
      <c r="Q1096" s="291"/>
      <c r="R1096" s="292"/>
    </row>
    <row r="1097" spans="5:18">
      <c r="E1097" s="487"/>
      <c r="G1097" s="487"/>
      <c r="I1097" s="487"/>
      <c r="K1097" s="487"/>
      <c r="N1097" s="487"/>
      <c r="Q1097" s="291"/>
      <c r="R1097" s="292"/>
    </row>
    <row r="1098" spans="5:18">
      <c r="E1098" s="487"/>
      <c r="G1098" s="487"/>
      <c r="I1098" s="487"/>
      <c r="K1098" s="487"/>
      <c r="N1098" s="487"/>
      <c r="Q1098" s="291"/>
      <c r="R1098" s="292"/>
    </row>
    <row r="1099" spans="5:18">
      <c r="E1099" s="487"/>
      <c r="G1099" s="487"/>
      <c r="I1099" s="487"/>
      <c r="K1099" s="487"/>
      <c r="N1099" s="487"/>
      <c r="Q1099" s="291"/>
      <c r="R1099" s="292"/>
    </row>
    <row r="1100" spans="5:18">
      <c r="E1100" s="487"/>
      <c r="G1100" s="487"/>
      <c r="I1100" s="487"/>
      <c r="K1100" s="487"/>
      <c r="N1100" s="487"/>
      <c r="Q1100" s="291"/>
      <c r="R1100" s="292"/>
    </row>
    <row r="1101" spans="5:18">
      <c r="E1101" s="487"/>
      <c r="G1101" s="487"/>
      <c r="I1101" s="487"/>
      <c r="K1101" s="487"/>
      <c r="N1101" s="487"/>
      <c r="Q1101" s="291"/>
      <c r="R1101" s="292"/>
    </row>
    <row r="1102" spans="5:18">
      <c r="E1102" s="487"/>
      <c r="G1102" s="487"/>
      <c r="I1102" s="487"/>
      <c r="K1102" s="487"/>
      <c r="N1102" s="487"/>
      <c r="Q1102" s="291"/>
      <c r="R1102" s="292"/>
    </row>
    <row r="1103" spans="5:18">
      <c r="E1103" s="487"/>
      <c r="G1103" s="487"/>
      <c r="I1103" s="487"/>
      <c r="K1103" s="487"/>
      <c r="N1103" s="487"/>
      <c r="Q1103" s="291"/>
      <c r="R1103" s="292"/>
    </row>
    <row r="1104" spans="5:18">
      <c r="E1104" s="487"/>
      <c r="G1104" s="487"/>
      <c r="I1104" s="487"/>
      <c r="K1104" s="487"/>
      <c r="N1104" s="487"/>
      <c r="Q1104" s="291"/>
      <c r="R1104" s="292"/>
    </row>
    <row r="1105" spans="5:18">
      <c r="E1105" s="487"/>
      <c r="G1105" s="487"/>
      <c r="I1105" s="487"/>
      <c r="K1105" s="487"/>
      <c r="N1105" s="487"/>
      <c r="Q1105" s="291"/>
      <c r="R1105" s="292"/>
    </row>
    <row r="1106" spans="5:18">
      <c r="E1106" s="487"/>
      <c r="G1106" s="487"/>
      <c r="I1106" s="487"/>
      <c r="K1106" s="487"/>
      <c r="N1106" s="487"/>
      <c r="Q1106" s="291"/>
      <c r="R1106" s="292"/>
    </row>
    <row r="1107" spans="5:18">
      <c r="E1107" s="487"/>
      <c r="G1107" s="487"/>
      <c r="I1107" s="487"/>
      <c r="K1107" s="487"/>
      <c r="N1107" s="487"/>
      <c r="Q1107" s="291"/>
      <c r="R1107" s="292"/>
    </row>
    <row r="1108" spans="5:18">
      <c r="E1108" s="487"/>
      <c r="G1108" s="487"/>
      <c r="I1108" s="487"/>
      <c r="K1108" s="487"/>
      <c r="N1108" s="487"/>
      <c r="Q1108" s="291"/>
      <c r="R1108" s="292"/>
    </row>
    <row r="1109" spans="5:18">
      <c r="E1109" s="487"/>
      <c r="G1109" s="487"/>
      <c r="I1109" s="487"/>
      <c r="K1109" s="487"/>
      <c r="N1109" s="487"/>
      <c r="Q1109" s="291"/>
      <c r="R1109" s="292"/>
    </row>
    <row r="1110" spans="5:18">
      <c r="E1110" s="487"/>
      <c r="G1110" s="487"/>
      <c r="I1110" s="487"/>
      <c r="K1110" s="487"/>
      <c r="N1110" s="487"/>
      <c r="Q1110" s="291"/>
      <c r="R1110" s="292"/>
    </row>
    <row r="1111" spans="5:18">
      <c r="E1111" s="487"/>
      <c r="G1111" s="487"/>
      <c r="I1111" s="487"/>
      <c r="K1111" s="487"/>
      <c r="N1111" s="487"/>
      <c r="Q1111" s="291"/>
      <c r="R1111" s="292"/>
    </row>
    <row r="1112" spans="5:18">
      <c r="E1112" s="487"/>
      <c r="G1112" s="487"/>
      <c r="I1112" s="487"/>
      <c r="K1112" s="487"/>
      <c r="N1112" s="487"/>
      <c r="Q1112" s="291"/>
      <c r="R1112" s="292"/>
    </row>
    <row r="1113" spans="5:18">
      <c r="E1113" s="487"/>
      <c r="G1113" s="487"/>
      <c r="I1113" s="487"/>
      <c r="K1113" s="487"/>
      <c r="N1113" s="487"/>
      <c r="Q1113" s="291"/>
      <c r="R1113" s="292"/>
    </row>
    <row r="1114" spans="5:18">
      <c r="E1114" s="487"/>
      <c r="G1114" s="487"/>
      <c r="I1114" s="487"/>
      <c r="K1114" s="487"/>
      <c r="N1114" s="487"/>
      <c r="Q1114" s="291"/>
      <c r="R1114" s="292"/>
    </row>
    <row r="1115" spans="5:18">
      <c r="E1115" s="487"/>
      <c r="G1115" s="487"/>
      <c r="I1115" s="487"/>
      <c r="K1115" s="487"/>
      <c r="N1115" s="487"/>
      <c r="Q1115" s="291"/>
      <c r="R1115" s="292"/>
    </row>
    <row r="1116" spans="5:18">
      <c r="E1116" s="487"/>
      <c r="G1116" s="487"/>
      <c r="I1116" s="487"/>
      <c r="K1116" s="487"/>
      <c r="N1116" s="487"/>
      <c r="Q1116" s="291"/>
      <c r="R1116" s="292"/>
    </row>
    <row r="1117" spans="5:18">
      <c r="E1117" s="487"/>
      <c r="G1117" s="487"/>
      <c r="I1117" s="487"/>
      <c r="K1117" s="487"/>
      <c r="N1117" s="487"/>
      <c r="Q1117" s="291"/>
      <c r="R1117" s="292"/>
    </row>
    <row r="1118" spans="5:18">
      <c r="E1118" s="487"/>
      <c r="G1118" s="487"/>
      <c r="I1118" s="487"/>
      <c r="K1118" s="487"/>
      <c r="N1118" s="487"/>
      <c r="Q1118" s="291"/>
      <c r="R1118" s="292"/>
    </row>
    <row r="1119" spans="5:18">
      <c r="E1119" s="487"/>
      <c r="G1119" s="487"/>
      <c r="I1119" s="487"/>
      <c r="K1119" s="487"/>
      <c r="N1119" s="487"/>
      <c r="Q1119" s="291"/>
      <c r="R1119" s="292"/>
    </row>
    <row r="1120" spans="5:18">
      <c r="E1120" s="487"/>
      <c r="G1120" s="487"/>
      <c r="I1120" s="487"/>
      <c r="K1120" s="487"/>
      <c r="N1120" s="487"/>
      <c r="Q1120" s="291"/>
      <c r="R1120" s="292"/>
    </row>
    <row r="1121" spans="5:18">
      <c r="E1121" s="487"/>
      <c r="G1121" s="487"/>
      <c r="I1121" s="487"/>
      <c r="K1121" s="487"/>
      <c r="N1121" s="487"/>
      <c r="Q1121" s="291"/>
      <c r="R1121" s="292"/>
    </row>
    <row r="1122" spans="5:18">
      <c r="E1122" s="487"/>
      <c r="G1122" s="487"/>
      <c r="I1122" s="487"/>
      <c r="K1122" s="487"/>
      <c r="N1122" s="487"/>
      <c r="Q1122" s="291"/>
      <c r="R1122" s="292"/>
    </row>
    <row r="1123" spans="5:18">
      <c r="E1123" s="487"/>
      <c r="G1123" s="487"/>
      <c r="I1123" s="487"/>
      <c r="K1123" s="487"/>
      <c r="N1123" s="487"/>
      <c r="Q1123" s="291"/>
      <c r="R1123" s="292"/>
    </row>
    <row r="1124" spans="5:18">
      <c r="E1124" s="487"/>
      <c r="G1124" s="487"/>
      <c r="I1124" s="487"/>
      <c r="K1124" s="487"/>
      <c r="N1124" s="487"/>
      <c r="Q1124" s="291"/>
      <c r="R1124" s="292"/>
    </row>
    <row r="1125" spans="5:18">
      <c r="E1125" s="487"/>
      <c r="G1125" s="487"/>
      <c r="I1125" s="487"/>
      <c r="K1125" s="487"/>
      <c r="N1125" s="487"/>
      <c r="Q1125" s="291"/>
      <c r="R1125" s="292"/>
    </row>
    <row r="1126" spans="5:18">
      <c r="E1126" s="487"/>
      <c r="G1126" s="487"/>
      <c r="I1126" s="487"/>
      <c r="K1126" s="487"/>
      <c r="N1126" s="487"/>
      <c r="Q1126" s="291"/>
      <c r="R1126" s="292"/>
    </row>
    <row r="1127" spans="5:18">
      <c r="E1127" s="487"/>
      <c r="G1127" s="487"/>
      <c r="I1127" s="487"/>
      <c r="K1127" s="487"/>
      <c r="N1127" s="487"/>
      <c r="Q1127" s="291"/>
      <c r="R1127" s="292"/>
    </row>
    <row r="1128" spans="5:18">
      <c r="E1128" s="487"/>
      <c r="G1128" s="487"/>
      <c r="I1128" s="487"/>
      <c r="K1128" s="487"/>
      <c r="N1128" s="487"/>
      <c r="Q1128" s="291"/>
      <c r="R1128" s="292"/>
    </row>
    <row r="1129" spans="5:18">
      <c r="E1129" s="487"/>
      <c r="G1129" s="487"/>
      <c r="I1129" s="487"/>
      <c r="K1129" s="487"/>
      <c r="N1129" s="487"/>
      <c r="Q1129" s="291"/>
      <c r="R1129" s="292"/>
    </row>
    <row r="1130" spans="5:18">
      <c r="E1130" s="487"/>
      <c r="G1130" s="487"/>
      <c r="I1130" s="487"/>
      <c r="K1130" s="487"/>
      <c r="N1130" s="487"/>
      <c r="Q1130" s="291"/>
      <c r="R1130" s="292"/>
    </row>
    <row r="1131" spans="5:18">
      <c r="E1131" s="487"/>
      <c r="G1131" s="487"/>
      <c r="I1131" s="487"/>
      <c r="K1131" s="487"/>
      <c r="N1131" s="487"/>
      <c r="Q1131" s="291"/>
      <c r="R1131" s="292"/>
    </row>
    <row r="1132" spans="5:18">
      <c r="E1132" s="487"/>
      <c r="G1132" s="487"/>
      <c r="I1132" s="487"/>
      <c r="K1132" s="487"/>
      <c r="N1132" s="487"/>
      <c r="Q1132" s="291"/>
      <c r="R1132" s="292"/>
    </row>
    <row r="1133" spans="5:18">
      <c r="E1133" s="487"/>
      <c r="G1133" s="487"/>
      <c r="I1133" s="487"/>
      <c r="K1133" s="487"/>
      <c r="N1133" s="487"/>
      <c r="Q1133" s="291"/>
      <c r="R1133" s="292"/>
    </row>
    <row r="1134" spans="5:18">
      <c r="E1134" s="487"/>
      <c r="G1134" s="487"/>
      <c r="I1134" s="487"/>
      <c r="K1134" s="487"/>
      <c r="N1134" s="487"/>
      <c r="Q1134" s="291"/>
      <c r="R1134" s="292"/>
    </row>
    <row r="1135" spans="5:18">
      <c r="E1135" s="487"/>
      <c r="G1135" s="487"/>
      <c r="I1135" s="487"/>
      <c r="K1135" s="487"/>
      <c r="N1135" s="487"/>
      <c r="Q1135" s="291"/>
      <c r="R1135" s="292"/>
    </row>
    <row r="1136" spans="5:18">
      <c r="E1136" s="487"/>
      <c r="G1136" s="487"/>
      <c r="I1136" s="487"/>
      <c r="K1136" s="487"/>
      <c r="N1136" s="487"/>
      <c r="Q1136" s="291"/>
      <c r="R1136" s="292"/>
    </row>
    <row r="1137" spans="5:18">
      <c r="E1137" s="487"/>
      <c r="G1137" s="487"/>
      <c r="I1137" s="487"/>
      <c r="K1137" s="487"/>
      <c r="N1137" s="487"/>
      <c r="Q1137" s="291"/>
      <c r="R1137" s="292"/>
    </row>
    <row r="1138" spans="5:18">
      <c r="E1138" s="487"/>
      <c r="G1138" s="487"/>
      <c r="I1138" s="487"/>
      <c r="K1138" s="487"/>
      <c r="N1138" s="487"/>
      <c r="Q1138" s="291"/>
      <c r="R1138" s="292"/>
    </row>
    <row r="1139" spans="5:18">
      <c r="E1139" s="487"/>
      <c r="G1139" s="487"/>
      <c r="I1139" s="487"/>
      <c r="K1139" s="487"/>
      <c r="N1139" s="487"/>
      <c r="Q1139" s="291"/>
      <c r="R1139" s="292"/>
    </row>
    <row r="1140" spans="5:18">
      <c r="E1140" s="487"/>
      <c r="G1140" s="487"/>
      <c r="I1140" s="487"/>
      <c r="K1140" s="487"/>
      <c r="N1140" s="487"/>
      <c r="Q1140" s="291"/>
      <c r="R1140" s="292"/>
    </row>
    <row r="1141" spans="5:18">
      <c r="E1141" s="487"/>
      <c r="G1141" s="487"/>
      <c r="I1141" s="487"/>
      <c r="K1141" s="487"/>
      <c r="N1141" s="487"/>
      <c r="Q1141" s="291"/>
      <c r="R1141" s="292"/>
    </row>
    <row r="1142" spans="5:18">
      <c r="E1142" s="487"/>
      <c r="G1142" s="487"/>
      <c r="I1142" s="487"/>
      <c r="K1142" s="487"/>
      <c r="N1142" s="487"/>
      <c r="Q1142" s="291"/>
      <c r="R1142" s="292"/>
    </row>
    <row r="1143" spans="5:18">
      <c r="E1143" s="487"/>
      <c r="G1143" s="487"/>
      <c r="I1143" s="487"/>
      <c r="K1143" s="487"/>
      <c r="N1143" s="487"/>
      <c r="Q1143" s="291"/>
      <c r="R1143" s="292"/>
    </row>
    <row r="1144" spans="5:18">
      <c r="E1144" s="487"/>
      <c r="G1144" s="487"/>
      <c r="I1144" s="487"/>
      <c r="K1144" s="487"/>
      <c r="N1144" s="487"/>
      <c r="Q1144" s="291"/>
      <c r="R1144" s="292"/>
    </row>
    <row r="1145" spans="5:18">
      <c r="E1145" s="487"/>
      <c r="G1145" s="487"/>
      <c r="I1145" s="487"/>
      <c r="K1145" s="487"/>
      <c r="N1145" s="487"/>
      <c r="Q1145" s="291"/>
      <c r="R1145" s="292"/>
    </row>
    <row r="1146" spans="5:18">
      <c r="E1146" s="487"/>
      <c r="G1146" s="487"/>
      <c r="I1146" s="487"/>
      <c r="K1146" s="487"/>
      <c r="N1146" s="487"/>
      <c r="Q1146" s="291"/>
      <c r="R1146" s="292"/>
    </row>
    <row r="1147" spans="5:18">
      <c r="E1147" s="487"/>
      <c r="G1147" s="487"/>
      <c r="I1147" s="487"/>
      <c r="K1147" s="487"/>
      <c r="N1147" s="487"/>
      <c r="Q1147" s="291"/>
      <c r="R1147" s="292"/>
    </row>
    <row r="1148" spans="5:18">
      <c r="E1148" s="487"/>
      <c r="G1148" s="487"/>
      <c r="I1148" s="487"/>
      <c r="K1148" s="487"/>
      <c r="N1148" s="487"/>
      <c r="Q1148" s="291"/>
      <c r="R1148" s="292"/>
    </row>
    <row r="1149" spans="5:18">
      <c r="E1149" s="487"/>
      <c r="G1149" s="487"/>
      <c r="I1149" s="487"/>
      <c r="K1149" s="487"/>
      <c r="N1149" s="487"/>
      <c r="Q1149" s="291"/>
      <c r="R1149" s="292"/>
    </row>
    <row r="1150" spans="5:18">
      <c r="E1150" s="487"/>
      <c r="G1150" s="487"/>
      <c r="I1150" s="487"/>
      <c r="K1150" s="487"/>
      <c r="N1150" s="487"/>
      <c r="Q1150" s="291"/>
      <c r="R1150" s="292"/>
    </row>
    <row r="1151" spans="5:18">
      <c r="E1151" s="487"/>
      <c r="G1151" s="487"/>
      <c r="I1151" s="487"/>
      <c r="K1151" s="487"/>
      <c r="N1151" s="487"/>
      <c r="Q1151" s="291"/>
      <c r="R1151" s="292"/>
    </row>
    <row r="1152" spans="5:18">
      <c r="E1152" s="487"/>
      <c r="G1152" s="487"/>
      <c r="I1152" s="487"/>
      <c r="K1152" s="487"/>
      <c r="N1152" s="487"/>
      <c r="Q1152" s="291"/>
      <c r="R1152" s="292"/>
    </row>
    <row r="1153" spans="5:18">
      <c r="E1153" s="487"/>
      <c r="G1153" s="487"/>
      <c r="I1153" s="487"/>
      <c r="K1153" s="487"/>
      <c r="N1153" s="487"/>
      <c r="Q1153" s="291"/>
      <c r="R1153" s="292"/>
    </row>
    <row r="1154" spans="5:18">
      <c r="E1154" s="487"/>
      <c r="G1154" s="487"/>
      <c r="I1154" s="487"/>
      <c r="K1154" s="487"/>
      <c r="N1154" s="487"/>
      <c r="Q1154" s="291"/>
      <c r="R1154" s="292"/>
    </row>
    <row r="1155" spans="5:18">
      <c r="E1155" s="487"/>
      <c r="G1155" s="487"/>
      <c r="I1155" s="487"/>
      <c r="K1155" s="487"/>
      <c r="N1155" s="487"/>
      <c r="Q1155" s="291"/>
      <c r="R1155" s="292"/>
    </row>
    <row r="1156" spans="5:18">
      <c r="E1156" s="487"/>
      <c r="G1156" s="487"/>
      <c r="I1156" s="487"/>
      <c r="K1156" s="487"/>
      <c r="N1156" s="487"/>
      <c r="Q1156" s="291"/>
      <c r="R1156" s="292"/>
    </row>
    <row r="1157" spans="5:18">
      <c r="E1157" s="487"/>
      <c r="G1157" s="487"/>
      <c r="I1157" s="487"/>
      <c r="K1157" s="487"/>
      <c r="N1157" s="487"/>
      <c r="Q1157" s="291"/>
      <c r="R1157" s="292"/>
    </row>
    <row r="1158" spans="5:18">
      <c r="E1158" s="487"/>
      <c r="G1158" s="487"/>
      <c r="I1158" s="487"/>
      <c r="K1158" s="487"/>
      <c r="N1158" s="487"/>
      <c r="Q1158" s="291"/>
      <c r="R1158" s="292"/>
    </row>
    <row r="1159" spans="5:18">
      <c r="E1159" s="487"/>
      <c r="G1159" s="487"/>
      <c r="I1159" s="487"/>
      <c r="K1159" s="487"/>
      <c r="N1159" s="487"/>
      <c r="Q1159" s="291"/>
      <c r="R1159" s="292"/>
    </row>
    <row r="1160" spans="5:18">
      <c r="E1160" s="487"/>
      <c r="G1160" s="487"/>
      <c r="I1160" s="487"/>
      <c r="K1160" s="487"/>
      <c r="N1160" s="487"/>
      <c r="Q1160" s="291"/>
      <c r="R1160" s="292"/>
    </row>
    <row r="1161" spans="5:18">
      <c r="E1161" s="487"/>
      <c r="G1161" s="487"/>
      <c r="I1161" s="487"/>
      <c r="K1161" s="487"/>
      <c r="N1161" s="487"/>
      <c r="Q1161" s="291"/>
      <c r="R1161" s="292"/>
    </row>
    <row r="1162" spans="5:18">
      <c r="E1162" s="487"/>
      <c r="G1162" s="487"/>
      <c r="I1162" s="487"/>
      <c r="K1162" s="487"/>
      <c r="N1162" s="487"/>
      <c r="Q1162" s="291"/>
      <c r="R1162" s="292"/>
    </row>
    <row r="1163" spans="5:18">
      <c r="E1163" s="487"/>
      <c r="G1163" s="487"/>
      <c r="I1163" s="487"/>
      <c r="K1163" s="487"/>
      <c r="N1163" s="487"/>
      <c r="Q1163" s="291"/>
      <c r="R1163" s="292"/>
    </row>
    <row r="1164" spans="5:18">
      <c r="E1164" s="487"/>
      <c r="G1164" s="487"/>
      <c r="I1164" s="487"/>
      <c r="K1164" s="487"/>
      <c r="N1164" s="487"/>
      <c r="Q1164" s="291"/>
      <c r="R1164" s="292"/>
    </row>
    <row r="1165" spans="5:18">
      <c r="E1165" s="487"/>
      <c r="G1165" s="487"/>
      <c r="I1165" s="487"/>
      <c r="K1165" s="487"/>
      <c r="N1165" s="487"/>
      <c r="Q1165" s="291"/>
      <c r="R1165" s="292"/>
    </row>
    <row r="1166" spans="5:18">
      <c r="E1166" s="487"/>
      <c r="G1166" s="487"/>
      <c r="I1166" s="487"/>
      <c r="K1166" s="487"/>
      <c r="N1166" s="487"/>
      <c r="Q1166" s="291"/>
      <c r="R1166" s="292"/>
    </row>
    <row r="1167" spans="5:18">
      <c r="E1167" s="487"/>
      <c r="G1167" s="487"/>
      <c r="I1167" s="487"/>
      <c r="K1167" s="487"/>
      <c r="N1167" s="487"/>
      <c r="Q1167" s="291"/>
      <c r="R1167" s="292"/>
    </row>
    <row r="1168" spans="5:18">
      <c r="E1168" s="487"/>
      <c r="G1168" s="487"/>
      <c r="I1168" s="487"/>
      <c r="K1168" s="487"/>
      <c r="N1168" s="487"/>
      <c r="Q1168" s="291"/>
      <c r="R1168" s="292"/>
    </row>
    <row r="1169" spans="5:18">
      <c r="E1169" s="487"/>
      <c r="G1169" s="487"/>
      <c r="I1169" s="487"/>
      <c r="K1169" s="487"/>
      <c r="N1169" s="487"/>
      <c r="Q1169" s="291"/>
      <c r="R1169" s="292"/>
    </row>
    <row r="1170" spans="5:18">
      <c r="E1170" s="487"/>
      <c r="G1170" s="487"/>
      <c r="I1170" s="487"/>
      <c r="K1170" s="487"/>
      <c r="N1170" s="487"/>
      <c r="Q1170" s="291"/>
      <c r="R1170" s="292"/>
    </row>
    <row r="1171" spans="5:18">
      <c r="E1171" s="487"/>
      <c r="G1171" s="487"/>
      <c r="I1171" s="487"/>
      <c r="K1171" s="487"/>
      <c r="N1171" s="487"/>
      <c r="Q1171" s="291"/>
      <c r="R1171" s="292"/>
    </row>
    <row r="1172" spans="5:18">
      <c r="E1172" s="487"/>
      <c r="G1172" s="487"/>
      <c r="I1172" s="487"/>
      <c r="K1172" s="487"/>
      <c r="N1172" s="487"/>
      <c r="Q1172" s="291"/>
      <c r="R1172" s="292"/>
    </row>
    <row r="1173" spans="5:18">
      <c r="E1173" s="487"/>
      <c r="G1173" s="487"/>
      <c r="I1173" s="487"/>
      <c r="K1173" s="487"/>
      <c r="N1173" s="487"/>
      <c r="Q1173" s="291"/>
      <c r="R1173" s="292"/>
    </row>
    <row r="1174" spans="5:18">
      <c r="E1174" s="487"/>
      <c r="G1174" s="487"/>
      <c r="I1174" s="487"/>
      <c r="K1174" s="487"/>
      <c r="N1174" s="487"/>
      <c r="Q1174" s="291"/>
      <c r="R1174" s="292"/>
    </row>
    <row r="1175" spans="5:18">
      <c r="E1175" s="487"/>
      <c r="G1175" s="487"/>
      <c r="I1175" s="487"/>
      <c r="K1175" s="487"/>
      <c r="N1175" s="487"/>
      <c r="Q1175" s="291"/>
      <c r="R1175" s="292"/>
    </row>
    <row r="1176" spans="5:18">
      <c r="E1176" s="487"/>
      <c r="G1176" s="487"/>
      <c r="I1176" s="487"/>
      <c r="K1176" s="487"/>
      <c r="N1176" s="487"/>
      <c r="Q1176" s="291"/>
      <c r="R1176" s="292"/>
    </row>
    <row r="1177" spans="5:18">
      <c r="E1177" s="487"/>
      <c r="G1177" s="487"/>
      <c r="I1177" s="487"/>
      <c r="K1177" s="487"/>
      <c r="N1177" s="487"/>
      <c r="Q1177" s="291"/>
      <c r="R1177" s="292"/>
    </row>
    <row r="1178" spans="5:18">
      <c r="E1178" s="487"/>
      <c r="G1178" s="487"/>
      <c r="I1178" s="487"/>
      <c r="K1178" s="487"/>
      <c r="N1178" s="487"/>
      <c r="Q1178" s="291"/>
      <c r="R1178" s="292"/>
    </row>
    <row r="1179" spans="5:18">
      <c r="E1179" s="487"/>
      <c r="G1179" s="487"/>
      <c r="I1179" s="487"/>
      <c r="K1179" s="487"/>
      <c r="N1179" s="487"/>
      <c r="Q1179" s="291"/>
      <c r="R1179" s="292"/>
    </row>
    <row r="1180" spans="5:18">
      <c r="E1180" s="487"/>
      <c r="G1180" s="487"/>
      <c r="I1180" s="487"/>
      <c r="K1180" s="487"/>
      <c r="N1180" s="487"/>
      <c r="Q1180" s="291"/>
      <c r="R1180" s="292"/>
    </row>
    <row r="1181" spans="5:18">
      <c r="E1181" s="487"/>
      <c r="G1181" s="487"/>
      <c r="I1181" s="487"/>
      <c r="K1181" s="487"/>
      <c r="N1181" s="487"/>
      <c r="Q1181" s="291"/>
      <c r="R1181" s="292"/>
    </row>
    <row r="1182" spans="5:18">
      <c r="E1182" s="487"/>
      <c r="G1182" s="487"/>
      <c r="I1182" s="487"/>
      <c r="K1182" s="487"/>
      <c r="N1182" s="487"/>
      <c r="Q1182" s="291"/>
      <c r="R1182" s="292"/>
    </row>
    <row r="1183" spans="5:18">
      <c r="E1183" s="487"/>
      <c r="G1183" s="487"/>
      <c r="I1183" s="487"/>
      <c r="K1183" s="487"/>
      <c r="N1183" s="487"/>
      <c r="Q1183" s="291"/>
      <c r="R1183" s="292"/>
    </row>
    <row r="1184" spans="5:18">
      <c r="E1184" s="487"/>
      <c r="G1184" s="487"/>
      <c r="I1184" s="487"/>
      <c r="K1184" s="487"/>
      <c r="N1184" s="487"/>
      <c r="Q1184" s="291"/>
      <c r="R1184" s="292"/>
    </row>
    <row r="1185" spans="5:18">
      <c r="E1185" s="487"/>
      <c r="G1185" s="487"/>
      <c r="I1185" s="487"/>
      <c r="K1185" s="487"/>
      <c r="N1185" s="487"/>
      <c r="Q1185" s="291"/>
      <c r="R1185" s="292"/>
    </row>
    <row r="1186" spans="5:18">
      <c r="E1186" s="487"/>
      <c r="G1186" s="487"/>
      <c r="I1186" s="487"/>
      <c r="K1186" s="487"/>
      <c r="N1186" s="487"/>
      <c r="Q1186" s="291"/>
      <c r="R1186" s="292"/>
    </row>
    <row r="1187" spans="5:18">
      <c r="E1187" s="487"/>
      <c r="G1187" s="487"/>
      <c r="I1187" s="487"/>
      <c r="K1187" s="487"/>
      <c r="N1187" s="487"/>
      <c r="Q1187" s="291"/>
      <c r="R1187" s="292"/>
    </row>
    <row r="1188" spans="5:18">
      <c r="E1188" s="487"/>
      <c r="G1188" s="487"/>
      <c r="I1188" s="487"/>
      <c r="K1188" s="487"/>
      <c r="N1188" s="487"/>
      <c r="Q1188" s="291"/>
      <c r="R1188" s="292"/>
    </row>
    <row r="1189" spans="5:18">
      <c r="E1189" s="487"/>
      <c r="G1189" s="487"/>
      <c r="I1189" s="487"/>
      <c r="K1189" s="487"/>
      <c r="N1189" s="487"/>
      <c r="Q1189" s="291"/>
      <c r="R1189" s="292"/>
    </row>
    <row r="1190" spans="5:18">
      <c r="E1190" s="487"/>
      <c r="G1190" s="487"/>
      <c r="I1190" s="487"/>
      <c r="K1190" s="487"/>
      <c r="N1190" s="487"/>
      <c r="Q1190" s="291"/>
      <c r="R1190" s="292"/>
    </row>
    <row r="1191" spans="5:18">
      <c r="E1191" s="487"/>
      <c r="G1191" s="487"/>
      <c r="I1191" s="487"/>
      <c r="K1191" s="487"/>
      <c r="N1191" s="487"/>
      <c r="Q1191" s="291"/>
      <c r="R1191" s="292"/>
    </row>
    <row r="1192" spans="5:18">
      <c r="E1192" s="487"/>
      <c r="G1192" s="487"/>
      <c r="I1192" s="487"/>
      <c r="K1192" s="487"/>
      <c r="N1192" s="487"/>
      <c r="Q1192" s="291"/>
      <c r="R1192" s="292"/>
    </row>
    <row r="1193" spans="5:18">
      <c r="E1193" s="487"/>
      <c r="G1193" s="487"/>
      <c r="I1193" s="487"/>
      <c r="K1193" s="487"/>
      <c r="N1193" s="487"/>
      <c r="Q1193" s="291"/>
      <c r="R1193" s="292"/>
    </row>
    <row r="1194" spans="5:18">
      <c r="E1194" s="487"/>
      <c r="G1194" s="487"/>
      <c r="I1194" s="487"/>
      <c r="K1194" s="487"/>
      <c r="N1194" s="487"/>
      <c r="Q1194" s="291"/>
      <c r="R1194" s="292"/>
    </row>
    <row r="1195" spans="5:18">
      <c r="E1195" s="487"/>
      <c r="G1195" s="487"/>
      <c r="I1195" s="487"/>
      <c r="K1195" s="487"/>
      <c r="N1195" s="487"/>
      <c r="Q1195" s="291"/>
      <c r="R1195" s="292"/>
    </row>
    <row r="1196" spans="5:18">
      <c r="E1196" s="487"/>
      <c r="G1196" s="487"/>
      <c r="I1196" s="487"/>
      <c r="K1196" s="487"/>
      <c r="N1196" s="487"/>
      <c r="Q1196" s="291"/>
      <c r="R1196" s="292"/>
    </row>
    <row r="1197" spans="5:18">
      <c r="E1197" s="487"/>
      <c r="G1197" s="487"/>
      <c r="I1197" s="487"/>
      <c r="K1197" s="487"/>
      <c r="N1197" s="487"/>
      <c r="Q1197" s="291"/>
      <c r="R1197" s="292"/>
    </row>
    <row r="1198" spans="5:18">
      <c r="E1198" s="487"/>
      <c r="G1198" s="487"/>
      <c r="I1198" s="487"/>
      <c r="K1198" s="487"/>
      <c r="N1198" s="487"/>
      <c r="Q1198" s="291"/>
      <c r="R1198" s="292"/>
    </row>
    <row r="1199" spans="5:18">
      <c r="E1199" s="487"/>
      <c r="G1199" s="487"/>
      <c r="I1199" s="487"/>
      <c r="K1199" s="487"/>
      <c r="N1199" s="487"/>
      <c r="Q1199" s="291"/>
      <c r="R1199" s="292"/>
    </row>
    <row r="1200" spans="5:18">
      <c r="E1200" s="487"/>
      <c r="G1200" s="487"/>
      <c r="I1200" s="487"/>
      <c r="K1200" s="487"/>
      <c r="N1200" s="487"/>
      <c r="Q1200" s="291"/>
      <c r="R1200" s="292"/>
    </row>
    <row r="1201" spans="5:18">
      <c r="E1201" s="487"/>
      <c r="G1201" s="487"/>
      <c r="I1201" s="487"/>
      <c r="K1201" s="487"/>
      <c r="N1201" s="487"/>
      <c r="Q1201" s="291"/>
      <c r="R1201" s="292"/>
    </row>
    <row r="1202" spans="5:18">
      <c r="E1202" s="487"/>
      <c r="G1202" s="487"/>
      <c r="I1202" s="487"/>
      <c r="K1202" s="487"/>
      <c r="N1202" s="487"/>
      <c r="Q1202" s="291"/>
      <c r="R1202" s="292"/>
    </row>
    <row r="1203" spans="5:18">
      <c r="E1203" s="487"/>
      <c r="G1203" s="487"/>
      <c r="I1203" s="487"/>
      <c r="K1203" s="487"/>
      <c r="N1203" s="487"/>
      <c r="Q1203" s="291"/>
      <c r="R1203" s="292"/>
    </row>
    <row r="1204" spans="5:18">
      <c r="E1204" s="487"/>
      <c r="G1204" s="487"/>
      <c r="I1204" s="487"/>
      <c r="K1204" s="487"/>
      <c r="N1204" s="487"/>
      <c r="Q1204" s="291"/>
      <c r="R1204" s="292"/>
    </row>
    <row r="1205" spans="5:18">
      <c r="E1205" s="487"/>
      <c r="G1205" s="487"/>
      <c r="I1205" s="487"/>
      <c r="K1205" s="487"/>
      <c r="N1205" s="487"/>
      <c r="Q1205" s="291"/>
      <c r="R1205" s="292"/>
    </row>
    <row r="1206" spans="5:18">
      <c r="E1206" s="487"/>
      <c r="G1206" s="487"/>
      <c r="I1206" s="487"/>
      <c r="K1206" s="487"/>
      <c r="N1206" s="487"/>
      <c r="Q1206" s="291"/>
      <c r="R1206" s="292"/>
    </row>
    <row r="1207" spans="5:18">
      <c r="E1207" s="487"/>
      <c r="G1207" s="487"/>
      <c r="I1207" s="487"/>
      <c r="K1207" s="487"/>
      <c r="N1207" s="487"/>
      <c r="Q1207" s="291"/>
      <c r="R1207" s="292"/>
    </row>
    <row r="1208" spans="5:18">
      <c r="E1208" s="487"/>
      <c r="G1208" s="487"/>
      <c r="I1208" s="487"/>
      <c r="K1208" s="487"/>
      <c r="N1208" s="487"/>
      <c r="Q1208" s="291"/>
      <c r="R1208" s="292"/>
    </row>
    <row r="1209" spans="5:18">
      <c r="E1209" s="487"/>
      <c r="G1209" s="487"/>
      <c r="I1209" s="487"/>
      <c r="K1209" s="487"/>
      <c r="N1209" s="487"/>
      <c r="Q1209" s="291"/>
      <c r="R1209" s="292"/>
    </row>
    <row r="1210" spans="5:18">
      <c r="E1210" s="487"/>
      <c r="G1210" s="487"/>
      <c r="I1210" s="487"/>
      <c r="K1210" s="487"/>
      <c r="N1210" s="487"/>
      <c r="Q1210" s="291"/>
      <c r="R1210" s="292"/>
    </row>
    <row r="1211" spans="5:18">
      <c r="E1211" s="487"/>
      <c r="G1211" s="487"/>
      <c r="I1211" s="487"/>
      <c r="K1211" s="487"/>
      <c r="N1211" s="487"/>
      <c r="Q1211" s="291"/>
      <c r="R1211" s="292"/>
    </row>
    <row r="1212" spans="5:18">
      <c r="E1212" s="487"/>
      <c r="G1212" s="487"/>
      <c r="I1212" s="487"/>
      <c r="K1212" s="487"/>
      <c r="N1212" s="487"/>
      <c r="Q1212" s="291"/>
      <c r="R1212" s="292"/>
    </row>
    <row r="1213" spans="5:18">
      <c r="E1213" s="487"/>
      <c r="G1213" s="487"/>
      <c r="I1213" s="487"/>
      <c r="K1213" s="487"/>
      <c r="N1213" s="487"/>
      <c r="Q1213" s="291"/>
      <c r="R1213" s="292"/>
    </row>
    <row r="1214" spans="5:18">
      <c r="E1214" s="487"/>
      <c r="G1214" s="487"/>
      <c r="I1214" s="487"/>
      <c r="K1214" s="487"/>
      <c r="N1214" s="487"/>
      <c r="Q1214" s="291"/>
      <c r="R1214" s="292"/>
    </row>
    <row r="1215" spans="5:18">
      <c r="E1215" s="487"/>
      <c r="G1215" s="487"/>
      <c r="I1215" s="487"/>
      <c r="K1215" s="487"/>
      <c r="N1215" s="487"/>
      <c r="Q1215" s="291"/>
      <c r="R1215" s="292"/>
    </row>
    <row r="1216" spans="5:18">
      <c r="E1216" s="487"/>
      <c r="G1216" s="487"/>
      <c r="I1216" s="487"/>
      <c r="K1216" s="487"/>
      <c r="N1216" s="487"/>
      <c r="Q1216" s="291"/>
      <c r="R1216" s="292"/>
    </row>
    <row r="1217" spans="5:18">
      <c r="E1217" s="487"/>
      <c r="G1217" s="487"/>
      <c r="I1217" s="487"/>
      <c r="K1217" s="487"/>
      <c r="N1217" s="487"/>
      <c r="Q1217" s="291"/>
      <c r="R1217" s="292"/>
    </row>
    <row r="1218" spans="5:18">
      <c r="E1218" s="487"/>
      <c r="G1218" s="487"/>
      <c r="I1218" s="487"/>
      <c r="K1218" s="487"/>
      <c r="N1218" s="487"/>
      <c r="Q1218" s="291"/>
      <c r="R1218" s="292"/>
    </row>
    <row r="1219" spans="5:18">
      <c r="E1219" s="487"/>
      <c r="G1219" s="487"/>
      <c r="I1219" s="487"/>
      <c r="K1219" s="487"/>
      <c r="N1219" s="487"/>
      <c r="Q1219" s="291"/>
      <c r="R1219" s="292"/>
    </row>
    <row r="1220" spans="5:18">
      <c r="E1220" s="487"/>
      <c r="G1220" s="487"/>
      <c r="I1220" s="487"/>
      <c r="K1220" s="487"/>
      <c r="N1220" s="487"/>
      <c r="Q1220" s="291"/>
      <c r="R1220" s="292"/>
    </row>
    <row r="1221" spans="5:18">
      <c r="E1221" s="487"/>
      <c r="G1221" s="487"/>
      <c r="I1221" s="487"/>
      <c r="K1221" s="487"/>
      <c r="N1221" s="487"/>
      <c r="Q1221" s="291"/>
      <c r="R1221" s="292"/>
    </row>
    <row r="1222" spans="5:18">
      <c r="E1222" s="487"/>
      <c r="G1222" s="487"/>
      <c r="I1222" s="487"/>
      <c r="K1222" s="487"/>
      <c r="N1222" s="487"/>
      <c r="Q1222" s="291"/>
      <c r="R1222" s="292"/>
    </row>
    <row r="1223" spans="5:18">
      <c r="E1223" s="487"/>
      <c r="G1223" s="487"/>
      <c r="I1223" s="487"/>
      <c r="K1223" s="487"/>
      <c r="N1223" s="487"/>
      <c r="Q1223" s="291"/>
      <c r="R1223" s="292"/>
    </row>
    <row r="1224" spans="5:18">
      <c r="E1224" s="487"/>
      <c r="G1224" s="487"/>
      <c r="I1224" s="487"/>
      <c r="K1224" s="487"/>
      <c r="N1224" s="487"/>
      <c r="Q1224" s="291"/>
      <c r="R1224" s="292"/>
    </row>
    <row r="1225" spans="5:18">
      <c r="E1225" s="487"/>
      <c r="G1225" s="487"/>
      <c r="I1225" s="487"/>
      <c r="K1225" s="487"/>
      <c r="N1225" s="487"/>
      <c r="Q1225" s="291"/>
      <c r="R1225" s="292"/>
    </row>
    <row r="1226" spans="5:18">
      <c r="E1226" s="487"/>
      <c r="G1226" s="487"/>
      <c r="I1226" s="487"/>
      <c r="K1226" s="487"/>
      <c r="N1226" s="487"/>
      <c r="Q1226" s="291"/>
      <c r="R1226" s="292"/>
    </row>
    <row r="1227" spans="5:18">
      <c r="E1227" s="487"/>
      <c r="G1227" s="487"/>
      <c r="I1227" s="487"/>
      <c r="K1227" s="487"/>
      <c r="N1227" s="487"/>
      <c r="Q1227" s="291"/>
      <c r="R1227" s="292"/>
    </row>
    <row r="1228" spans="5:18">
      <c r="E1228" s="487"/>
      <c r="G1228" s="487"/>
      <c r="I1228" s="487"/>
      <c r="K1228" s="487"/>
      <c r="N1228" s="487"/>
      <c r="Q1228" s="291"/>
      <c r="R1228" s="292"/>
    </row>
    <row r="1229" spans="5:18">
      <c r="E1229" s="487"/>
      <c r="G1229" s="487"/>
      <c r="I1229" s="487"/>
      <c r="K1229" s="487"/>
      <c r="N1229" s="487"/>
      <c r="Q1229" s="291"/>
      <c r="R1229" s="292"/>
    </row>
    <row r="1230" spans="5:18">
      <c r="E1230" s="487"/>
      <c r="G1230" s="487"/>
      <c r="I1230" s="487"/>
      <c r="K1230" s="487"/>
      <c r="N1230" s="487"/>
      <c r="Q1230" s="291"/>
      <c r="R1230" s="292"/>
    </row>
    <row r="1231" spans="5:18">
      <c r="E1231" s="487"/>
      <c r="G1231" s="487"/>
      <c r="I1231" s="487"/>
      <c r="K1231" s="487"/>
      <c r="N1231" s="487"/>
      <c r="Q1231" s="291"/>
      <c r="R1231" s="292"/>
    </row>
    <row r="1232" spans="5:18">
      <c r="E1232" s="487"/>
      <c r="G1232" s="487"/>
      <c r="I1232" s="487"/>
      <c r="K1232" s="487"/>
      <c r="N1232" s="487"/>
      <c r="Q1232" s="291"/>
      <c r="R1232" s="292"/>
    </row>
    <row r="1233" spans="5:18">
      <c r="E1233" s="487"/>
      <c r="G1233" s="487"/>
      <c r="I1233" s="487"/>
      <c r="K1233" s="487"/>
      <c r="N1233" s="487"/>
      <c r="Q1233" s="291"/>
      <c r="R1233" s="292"/>
    </row>
    <row r="1234" spans="5:18">
      <c r="E1234" s="487"/>
      <c r="G1234" s="487"/>
      <c r="I1234" s="487"/>
      <c r="K1234" s="487"/>
      <c r="N1234" s="487"/>
      <c r="Q1234" s="291"/>
      <c r="R1234" s="292"/>
    </row>
    <row r="1235" spans="5:18">
      <c r="E1235" s="487"/>
      <c r="G1235" s="487"/>
      <c r="I1235" s="487"/>
      <c r="K1235" s="487"/>
      <c r="N1235" s="487"/>
      <c r="Q1235" s="291"/>
      <c r="R1235" s="292"/>
    </row>
    <row r="1236" spans="5:18">
      <c r="E1236" s="487"/>
      <c r="G1236" s="487"/>
      <c r="I1236" s="487"/>
      <c r="K1236" s="487"/>
      <c r="N1236" s="487"/>
      <c r="Q1236" s="291"/>
      <c r="R1236" s="292"/>
    </row>
    <row r="1237" spans="5:18">
      <c r="E1237" s="487"/>
      <c r="G1237" s="487"/>
      <c r="I1237" s="487"/>
      <c r="K1237" s="487"/>
      <c r="N1237" s="487"/>
      <c r="Q1237" s="291"/>
      <c r="R1237" s="292"/>
    </row>
    <row r="1238" spans="5:18">
      <c r="E1238" s="487"/>
      <c r="G1238" s="487"/>
      <c r="I1238" s="487"/>
      <c r="K1238" s="487"/>
      <c r="N1238" s="487"/>
      <c r="Q1238" s="291"/>
      <c r="R1238" s="292"/>
    </row>
    <row r="1239" spans="5:18">
      <c r="E1239" s="487"/>
      <c r="G1239" s="487"/>
      <c r="I1239" s="487"/>
      <c r="K1239" s="487"/>
      <c r="N1239" s="487"/>
      <c r="Q1239" s="291"/>
      <c r="R1239" s="292"/>
    </row>
    <row r="1240" spans="5:18">
      <c r="E1240" s="487"/>
      <c r="G1240" s="487"/>
      <c r="I1240" s="487"/>
      <c r="K1240" s="487"/>
      <c r="N1240" s="487"/>
      <c r="Q1240" s="291"/>
      <c r="R1240" s="292"/>
    </row>
    <row r="1241" spans="5:18">
      <c r="E1241" s="487"/>
      <c r="G1241" s="487"/>
      <c r="I1241" s="487"/>
      <c r="K1241" s="487"/>
      <c r="N1241" s="487"/>
      <c r="Q1241" s="291"/>
      <c r="R1241" s="292"/>
    </row>
    <row r="1242" spans="5:18">
      <c r="E1242" s="487"/>
      <c r="G1242" s="487"/>
      <c r="I1242" s="487"/>
      <c r="K1242" s="487"/>
      <c r="N1242" s="487"/>
      <c r="Q1242" s="291"/>
      <c r="R1242" s="292"/>
    </row>
    <row r="1243" spans="5:18">
      <c r="E1243" s="487"/>
      <c r="G1243" s="487"/>
      <c r="I1243" s="487"/>
      <c r="K1243" s="487"/>
      <c r="N1243" s="487"/>
      <c r="Q1243" s="291"/>
      <c r="R1243" s="292"/>
    </row>
    <row r="1244" spans="5:18">
      <c r="E1244" s="487"/>
      <c r="G1244" s="487"/>
      <c r="I1244" s="487"/>
      <c r="K1244" s="487"/>
      <c r="N1244" s="487"/>
      <c r="Q1244" s="291"/>
      <c r="R1244" s="292"/>
    </row>
    <row r="1245" spans="5:18">
      <c r="E1245" s="487"/>
      <c r="G1245" s="487"/>
      <c r="I1245" s="487"/>
      <c r="K1245" s="487"/>
      <c r="N1245" s="487"/>
      <c r="Q1245" s="291"/>
      <c r="R1245" s="292"/>
    </row>
    <row r="1246" spans="5:18">
      <c r="E1246" s="487"/>
      <c r="G1246" s="487"/>
      <c r="I1246" s="487"/>
      <c r="K1246" s="487"/>
      <c r="N1246" s="487"/>
      <c r="Q1246" s="291"/>
      <c r="R1246" s="292"/>
    </row>
    <row r="1247" spans="5:18">
      <c r="E1247" s="487"/>
      <c r="G1247" s="487"/>
      <c r="I1247" s="487"/>
      <c r="K1247" s="487"/>
      <c r="N1247" s="487"/>
      <c r="Q1247" s="291"/>
      <c r="R1247" s="292"/>
    </row>
    <row r="1248" spans="5:18">
      <c r="E1248" s="487"/>
      <c r="G1248" s="487"/>
      <c r="I1248" s="487"/>
      <c r="K1248" s="487"/>
      <c r="N1248" s="487"/>
      <c r="Q1248" s="291"/>
      <c r="R1248" s="292"/>
    </row>
    <row r="1249" spans="5:18">
      <c r="E1249" s="487"/>
      <c r="G1249" s="487"/>
      <c r="I1249" s="487"/>
      <c r="K1249" s="487"/>
      <c r="N1249" s="487"/>
      <c r="Q1249" s="291"/>
      <c r="R1249" s="292"/>
    </row>
    <row r="1250" spans="5:18">
      <c r="E1250" s="487"/>
      <c r="G1250" s="487"/>
      <c r="I1250" s="487"/>
      <c r="K1250" s="487"/>
      <c r="N1250" s="487"/>
      <c r="Q1250" s="291"/>
      <c r="R1250" s="292"/>
    </row>
    <row r="1251" spans="5:18">
      <c r="E1251" s="487"/>
      <c r="G1251" s="487"/>
      <c r="I1251" s="487"/>
      <c r="K1251" s="487"/>
      <c r="N1251" s="487"/>
      <c r="Q1251" s="291"/>
      <c r="R1251" s="292"/>
    </row>
    <row r="1252" spans="5:18">
      <c r="E1252" s="487"/>
      <c r="G1252" s="487"/>
      <c r="I1252" s="487"/>
      <c r="K1252" s="487"/>
      <c r="N1252" s="487"/>
      <c r="Q1252" s="291"/>
      <c r="R1252" s="292"/>
    </row>
    <row r="1253" spans="5:18">
      <c r="E1253" s="487"/>
      <c r="G1253" s="487"/>
      <c r="I1253" s="487"/>
      <c r="K1253" s="487"/>
      <c r="N1253" s="487"/>
      <c r="Q1253" s="291"/>
      <c r="R1253" s="292"/>
    </row>
    <row r="1254" spans="5:18">
      <c r="E1254" s="487"/>
      <c r="G1254" s="487"/>
      <c r="I1254" s="487"/>
      <c r="K1254" s="487"/>
      <c r="N1254" s="487"/>
      <c r="Q1254" s="291"/>
      <c r="R1254" s="292"/>
    </row>
    <row r="1255" spans="5:18">
      <c r="E1255" s="487"/>
      <c r="G1255" s="487"/>
      <c r="I1255" s="487"/>
      <c r="K1255" s="487"/>
      <c r="N1255" s="487"/>
      <c r="Q1255" s="291"/>
      <c r="R1255" s="292"/>
    </row>
    <row r="1256" spans="5:18">
      <c r="E1256" s="487"/>
      <c r="G1256" s="487"/>
      <c r="I1256" s="487"/>
      <c r="K1256" s="487"/>
      <c r="N1256" s="487"/>
      <c r="Q1256" s="291"/>
      <c r="R1256" s="292"/>
    </row>
    <row r="1257" spans="5:18">
      <c r="E1257" s="487"/>
      <c r="G1257" s="487"/>
      <c r="I1257" s="487"/>
      <c r="K1257" s="487"/>
      <c r="N1257" s="487"/>
      <c r="Q1257" s="291"/>
      <c r="R1257" s="292"/>
    </row>
    <row r="1258" spans="5:18">
      <c r="E1258" s="487"/>
      <c r="G1258" s="487"/>
      <c r="I1258" s="487"/>
      <c r="K1258" s="487"/>
      <c r="N1258" s="487"/>
      <c r="Q1258" s="291"/>
      <c r="R1258" s="292"/>
    </row>
    <row r="1259" spans="5:18">
      <c r="E1259" s="487"/>
      <c r="G1259" s="487"/>
      <c r="I1259" s="487"/>
      <c r="K1259" s="487"/>
      <c r="N1259" s="487"/>
      <c r="Q1259" s="291"/>
      <c r="R1259" s="292"/>
    </row>
    <row r="1260" spans="5:18">
      <c r="E1260" s="487"/>
      <c r="G1260" s="487"/>
      <c r="I1260" s="487"/>
      <c r="K1260" s="487"/>
      <c r="N1260" s="487"/>
      <c r="Q1260" s="291"/>
      <c r="R1260" s="292"/>
    </row>
    <row r="1261" spans="5:18">
      <c r="E1261" s="487"/>
      <c r="G1261" s="487"/>
      <c r="I1261" s="487"/>
      <c r="K1261" s="487"/>
      <c r="N1261" s="487"/>
      <c r="Q1261" s="291"/>
      <c r="R1261" s="292"/>
    </row>
    <row r="1262" spans="5:18">
      <c r="E1262" s="487"/>
      <c r="G1262" s="487"/>
      <c r="I1262" s="487"/>
      <c r="K1262" s="487"/>
      <c r="N1262" s="487"/>
      <c r="Q1262" s="291"/>
      <c r="R1262" s="292"/>
    </row>
    <row r="1263" spans="5:18">
      <c r="E1263" s="487"/>
      <c r="G1263" s="487"/>
      <c r="I1263" s="487"/>
      <c r="K1263" s="487"/>
      <c r="N1263" s="487"/>
      <c r="Q1263" s="291"/>
      <c r="R1263" s="292"/>
    </row>
    <row r="1264" spans="5:18">
      <c r="E1264" s="487"/>
      <c r="G1264" s="487"/>
      <c r="I1264" s="487"/>
      <c r="K1264" s="487"/>
      <c r="N1264" s="487"/>
      <c r="Q1264" s="291"/>
      <c r="R1264" s="292"/>
    </row>
    <row r="1265" spans="5:18">
      <c r="E1265" s="487"/>
      <c r="G1265" s="487"/>
      <c r="I1265" s="487"/>
      <c r="K1265" s="487"/>
      <c r="N1265" s="487"/>
      <c r="Q1265" s="291"/>
      <c r="R1265" s="292"/>
    </row>
    <row r="1266" spans="5:18">
      <c r="E1266" s="487"/>
      <c r="G1266" s="487"/>
      <c r="I1266" s="487"/>
      <c r="K1266" s="487"/>
      <c r="N1266" s="487"/>
      <c r="Q1266" s="291"/>
      <c r="R1266" s="292"/>
    </row>
    <row r="1267" spans="5:18">
      <c r="E1267" s="487"/>
      <c r="G1267" s="487"/>
      <c r="I1267" s="487"/>
      <c r="K1267" s="487"/>
      <c r="N1267" s="487"/>
      <c r="Q1267" s="291"/>
      <c r="R1267" s="292"/>
    </row>
    <row r="1268" spans="5:18">
      <c r="E1268" s="487"/>
      <c r="G1268" s="487"/>
      <c r="I1268" s="487"/>
      <c r="K1268" s="487"/>
      <c r="N1268" s="487"/>
      <c r="Q1268" s="291"/>
      <c r="R1268" s="292"/>
    </row>
    <row r="1269" spans="5:18">
      <c r="E1269" s="487"/>
      <c r="G1269" s="487"/>
      <c r="I1269" s="487"/>
      <c r="K1269" s="487"/>
      <c r="N1269" s="487"/>
      <c r="Q1269" s="291"/>
      <c r="R1269" s="292"/>
    </row>
    <row r="1270" spans="5:18">
      <c r="E1270" s="487"/>
      <c r="G1270" s="487"/>
      <c r="I1270" s="487"/>
      <c r="K1270" s="487"/>
      <c r="N1270" s="487"/>
      <c r="Q1270" s="291"/>
      <c r="R1270" s="292"/>
    </row>
    <row r="1271" spans="5:18">
      <c r="E1271" s="487"/>
      <c r="G1271" s="487"/>
      <c r="I1271" s="487"/>
      <c r="K1271" s="487"/>
      <c r="N1271" s="487"/>
      <c r="Q1271" s="291"/>
      <c r="R1271" s="292"/>
    </row>
    <row r="1272" spans="5:18">
      <c r="E1272" s="487"/>
      <c r="G1272" s="487"/>
      <c r="I1272" s="487"/>
      <c r="K1272" s="487"/>
      <c r="N1272" s="487"/>
      <c r="Q1272" s="291"/>
      <c r="R1272" s="292"/>
    </row>
    <row r="1273" spans="5:18">
      <c r="E1273" s="487"/>
      <c r="G1273" s="487"/>
      <c r="I1273" s="487"/>
      <c r="K1273" s="487"/>
      <c r="N1273" s="487"/>
      <c r="Q1273" s="291"/>
      <c r="R1273" s="292"/>
    </row>
    <row r="1274" spans="5:18">
      <c r="E1274" s="487"/>
      <c r="G1274" s="487"/>
      <c r="I1274" s="487"/>
      <c r="K1274" s="487"/>
      <c r="N1274" s="487"/>
      <c r="Q1274" s="291"/>
      <c r="R1274" s="292"/>
    </row>
    <row r="1275" spans="5:18">
      <c r="E1275" s="487"/>
      <c r="G1275" s="487"/>
      <c r="I1275" s="487"/>
      <c r="K1275" s="487"/>
      <c r="N1275" s="487"/>
      <c r="Q1275" s="291"/>
      <c r="R1275" s="292"/>
    </row>
    <row r="1276" spans="5:18">
      <c r="E1276" s="487"/>
      <c r="G1276" s="487"/>
      <c r="I1276" s="487"/>
      <c r="K1276" s="487"/>
      <c r="N1276" s="487"/>
      <c r="Q1276" s="291"/>
      <c r="R1276" s="292"/>
    </row>
    <row r="1277" spans="5:18">
      <c r="E1277" s="487"/>
      <c r="G1277" s="487"/>
      <c r="I1277" s="487"/>
      <c r="K1277" s="487"/>
      <c r="N1277" s="487"/>
      <c r="Q1277" s="291"/>
      <c r="R1277" s="292"/>
    </row>
    <row r="1278" spans="5:18">
      <c r="E1278" s="487"/>
      <c r="G1278" s="487"/>
      <c r="I1278" s="487"/>
      <c r="K1278" s="487"/>
      <c r="N1278" s="487"/>
      <c r="Q1278" s="291"/>
      <c r="R1278" s="292"/>
    </row>
    <row r="1279" spans="5:18">
      <c r="E1279" s="487"/>
      <c r="G1279" s="487"/>
      <c r="I1279" s="487"/>
      <c r="K1279" s="487"/>
      <c r="N1279" s="487"/>
      <c r="Q1279" s="291"/>
      <c r="R1279" s="292"/>
    </row>
    <row r="1280" spans="5:18">
      <c r="E1280" s="487"/>
      <c r="G1280" s="487"/>
      <c r="I1280" s="487"/>
      <c r="K1280" s="487"/>
      <c r="N1280" s="487"/>
      <c r="Q1280" s="291"/>
      <c r="R1280" s="292"/>
    </row>
    <row r="1281" spans="5:18">
      <c r="E1281" s="487"/>
      <c r="G1281" s="487"/>
      <c r="I1281" s="487"/>
      <c r="K1281" s="487"/>
      <c r="N1281" s="487"/>
      <c r="Q1281" s="291"/>
      <c r="R1281" s="292"/>
    </row>
    <row r="1282" spans="5:18">
      <c r="E1282" s="487"/>
      <c r="G1282" s="487"/>
      <c r="I1282" s="487"/>
      <c r="K1282" s="487"/>
      <c r="N1282" s="487"/>
      <c r="Q1282" s="291"/>
      <c r="R1282" s="292"/>
    </row>
    <row r="1283" spans="5:18">
      <c r="E1283" s="487"/>
      <c r="G1283" s="487"/>
      <c r="I1283" s="487"/>
      <c r="K1283" s="487"/>
      <c r="N1283" s="487"/>
      <c r="Q1283" s="291"/>
      <c r="R1283" s="292"/>
    </row>
    <row r="1284" spans="5:18">
      <c r="E1284" s="487"/>
      <c r="G1284" s="487"/>
      <c r="I1284" s="487"/>
      <c r="K1284" s="487"/>
      <c r="N1284" s="487"/>
      <c r="Q1284" s="291"/>
      <c r="R1284" s="292"/>
    </row>
    <row r="1285" spans="5:18">
      <c r="E1285" s="487"/>
      <c r="G1285" s="487"/>
      <c r="I1285" s="487"/>
      <c r="K1285" s="487"/>
      <c r="N1285" s="487"/>
      <c r="Q1285" s="291"/>
      <c r="R1285" s="292"/>
    </row>
    <row r="1286" spans="5:18">
      <c r="E1286" s="487"/>
      <c r="G1286" s="487"/>
      <c r="I1286" s="487"/>
      <c r="K1286" s="487"/>
      <c r="N1286" s="487"/>
      <c r="Q1286" s="291"/>
      <c r="R1286" s="292"/>
    </row>
    <row r="1287" spans="5:18">
      <c r="E1287" s="487"/>
      <c r="G1287" s="487"/>
      <c r="I1287" s="487"/>
      <c r="K1287" s="487"/>
      <c r="N1287" s="487"/>
      <c r="Q1287" s="291"/>
      <c r="R1287" s="292"/>
    </row>
    <row r="1288" spans="5:18">
      <c r="E1288" s="487"/>
      <c r="G1288" s="487"/>
      <c r="I1288" s="487"/>
      <c r="K1288" s="487"/>
      <c r="N1288" s="487"/>
      <c r="Q1288" s="291"/>
      <c r="R1288" s="292"/>
    </row>
    <row r="1289" spans="5:18">
      <c r="E1289" s="487"/>
      <c r="G1289" s="487"/>
      <c r="I1289" s="487"/>
      <c r="K1289" s="487"/>
      <c r="N1289" s="487"/>
      <c r="Q1289" s="291"/>
      <c r="R1289" s="292"/>
    </row>
    <row r="1290" spans="5:18">
      <c r="E1290" s="487"/>
      <c r="G1290" s="487"/>
      <c r="I1290" s="487"/>
      <c r="K1290" s="487"/>
      <c r="N1290" s="487"/>
      <c r="Q1290" s="291"/>
      <c r="R1290" s="292"/>
    </row>
    <row r="1291" spans="5:18">
      <c r="E1291" s="487"/>
      <c r="G1291" s="487"/>
      <c r="I1291" s="487"/>
      <c r="K1291" s="487"/>
      <c r="N1291" s="487"/>
      <c r="Q1291" s="291"/>
      <c r="R1291" s="292"/>
    </row>
    <row r="1292" spans="5:18">
      <c r="E1292" s="487"/>
      <c r="G1292" s="487"/>
      <c r="I1292" s="487"/>
      <c r="K1292" s="487"/>
      <c r="N1292" s="487"/>
      <c r="Q1292" s="291"/>
      <c r="R1292" s="292"/>
    </row>
    <row r="1293" spans="5:18">
      <c r="E1293" s="487"/>
      <c r="G1293" s="487"/>
      <c r="I1293" s="487"/>
      <c r="K1293" s="487"/>
      <c r="N1293" s="487"/>
      <c r="Q1293" s="291"/>
      <c r="R1293" s="292"/>
    </row>
    <row r="1294" spans="5:18">
      <c r="E1294" s="487"/>
      <c r="G1294" s="487"/>
      <c r="I1294" s="487"/>
      <c r="K1294" s="487"/>
      <c r="N1294" s="487"/>
      <c r="Q1294" s="291"/>
      <c r="R1294" s="292"/>
    </row>
    <row r="1295" spans="5:18">
      <c r="E1295" s="487"/>
      <c r="G1295" s="487"/>
      <c r="I1295" s="487"/>
      <c r="K1295" s="487"/>
      <c r="N1295" s="487"/>
      <c r="Q1295" s="291"/>
      <c r="R1295" s="292"/>
    </row>
    <row r="1296" spans="5:18">
      <c r="E1296" s="487"/>
      <c r="G1296" s="487"/>
      <c r="I1296" s="487"/>
      <c r="K1296" s="487"/>
      <c r="N1296" s="487"/>
      <c r="Q1296" s="291"/>
      <c r="R1296" s="292"/>
    </row>
    <row r="1297" spans="5:18">
      <c r="E1297" s="487"/>
      <c r="G1297" s="487"/>
      <c r="I1297" s="487"/>
      <c r="K1297" s="487"/>
      <c r="N1297" s="487"/>
      <c r="Q1297" s="291"/>
      <c r="R1297" s="292"/>
    </row>
    <row r="1298" spans="5:18">
      <c r="E1298" s="487"/>
      <c r="G1298" s="487"/>
      <c r="I1298" s="487"/>
      <c r="K1298" s="487"/>
      <c r="N1298" s="487"/>
      <c r="Q1298" s="291"/>
      <c r="R1298" s="292"/>
    </row>
    <row r="1299" spans="5:18">
      <c r="E1299" s="487"/>
      <c r="G1299" s="487"/>
      <c r="I1299" s="487"/>
      <c r="K1299" s="487"/>
      <c r="N1299" s="487"/>
      <c r="Q1299" s="291"/>
      <c r="R1299" s="292"/>
    </row>
    <row r="1300" spans="5:18">
      <c r="E1300" s="487"/>
      <c r="G1300" s="487"/>
      <c r="I1300" s="487"/>
      <c r="K1300" s="487"/>
      <c r="N1300" s="487"/>
      <c r="Q1300" s="291"/>
      <c r="R1300" s="292"/>
    </row>
    <row r="1301" spans="5:18">
      <c r="E1301" s="487"/>
      <c r="G1301" s="487"/>
      <c r="I1301" s="487"/>
      <c r="K1301" s="487"/>
      <c r="N1301" s="487"/>
      <c r="Q1301" s="291"/>
      <c r="R1301" s="292"/>
    </row>
    <row r="1302" spans="5:18">
      <c r="E1302" s="487"/>
      <c r="G1302" s="487"/>
      <c r="I1302" s="487"/>
      <c r="K1302" s="487"/>
      <c r="N1302" s="487"/>
      <c r="Q1302" s="291"/>
      <c r="R1302" s="292"/>
    </row>
    <row r="1303" spans="5:18">
      <c r="E1303" s="487"/>
      <c r="G1303" s="487"/>
      <c r="I1303" s="487"/>
      <c r="K1303" s="487"/>
      <c r="N1303" s="487"/>
      <c r="Q1303" s="291"/>
      <c r="R1303" s="292"/>
    </row>
    <row r="1304" spans="5:18">
      <c r="E1304" s="487"/>
      <c r="G1304" s="487"/>
      <c r="I1304" s="487"/>
      <c r="K1304" s="487"/>
      <c r="N1304" s="487"/>
      <c r="Q1304" s="291"/>
      <c r="R1304" s="292"/>
    </row>
    <row r="1305" spans="5:18">
      <c r="E1305" s="487"/>
      <c r="G1305" s="487"/>
      <c r="I1305" s="487"/>
      <c r="K1305" s="487"/>
      <c r="N1305" s="487"/>
      <c r="Q1305" s="291"/>
      <c r="R1305" s="292"/>
    </row>
    <row r="1306" spans="5:18">
      <c r="E1306" s="487"/>
      <c r="G1306" s="487"/>
      <c r="I1306" s="487"/>
      <c r="K1306" s="487"/>
      <c r="N1306" s="487"/>
      <c r="Q1306" s="291"/>
      <c r="R1306" s="292"/>
    </row>
    <row r="1307" spans="5:18">
      <c r="E1307" s="487"/>
      <c r="G1307" s="487"/>
      <c r="I1307" s="487"/>
      <c r="K1307" s="487"/>
      <c r="N1307" s="487"/>
      <c r="Q1307" s="291"/>
      <c r="R1307" s="292"/>
    </row>
    <row r="1308" spans="5:18">
      <c r="E1308" s="487"/>
      <c r="G1308" s="487"/>
      <c r="I1308" s="487"/>
      <c r="K1308" s="487"/>
      <c r="N1308" s="487"/>
      <c r="Q1308" s="291"/>
      <c r="R1308" s="292"/>
    </row>
    <row r="1309" spans="5:18">
      <c r="E1309" s="487"/>
      <c r="G1309" s="487"/>
      <c r="I1309" s="487"/>
      <c r="K1309" s="487"/>
      <c r="N1309" s="487"/>
      <c r="Q1309" s="291"/>
      <c r="R1309" s="292"/>
    </row>
    <row r="1310" spans="5:18">
      <c r="E1310" s="487"/>
      <c r="G1310" s="487"/>
      <c r="I1310" s="487"/>
      <c r="K1310" s="487"/>
      <c r="N1310" s="487"/>
      <c r="Q1310" s="291"/>
      <c r="R1310" s="292"/>
    </row>
    <row r="1311" spans="5:18">
      <c r="E1311" s="487"/>
      <c r="G1311" s="487"/>
      <c r="I1311" s="487"/>
      <c r="K1311" s="487"/>
      <c r="N1311" s="487"/>
      <c r="Q1311" s="291"/>
      <c r="R1311" s="292"/>
    </row>
    <row r="1312" spans="5:18">
      <c r="E1312" s="487"/>
      <c r="G1312" s="487"/>
      <c r="I1312" s="487"/>
      <c r="K1312" s="487"/>
      <c r="N1312" s="487"/>
      <c r="Q1312" s="291"/>
      <c r="R1312" s="292"/>
    </row>
    <row r="1313" spans="5:18">
      <c r="E1313" s="487"/>
      <c r="G1313" s="487"/>
      <c r="I1313" s="487"/>
      <c r="K1313" s="487"/>
      <c r="N1313" s="487"/>
      <c r="Q1313" s="291"/>
      <c r="R1313" s="292"/>
    </row>
    <row r="1314" spans="5:18">
      <c r="E1314" s="487"/>
      <c r="G1314" s="487"/>
      <c r="I1314" s="487"/>
      <c r="K1314" s="487"/>
      <c r="N1314" s="487"/>
      <c r="Q1314" s="291"/>
      <c r="R1314" s="292"/>
    </row>
    <row r="1315" spans="5:18">
      <c r="E1315" s="487"/>
      <c r="G1315" s="487"/>
      <c r="I1315" s="487"/>
      <c r="K1315" s="487"/>
      <c r="N1315" s="487"/>
      <c r="Q1315" s="291"/>
      <c r="R1315" s="292"/>
    </row>
    <row r="1316" spans="5:18">
      <c r="E1316" s="487"/>
      <c r="G1316" s="487"/>
      <c r="I1316" s="487"/>
      <c r="K1316" s="487"/>
      <c r="N1316" s="487"/>
      <c r="Q1316" s="291"/>
      <c r="R1316" s="292"/>
    </row>
    <row r="1317" spans="5:18">
      <c r="E1317" s="487"/>
      <c r="G1317" s="487"/>
      <c r="I1317" s="487"/>
      <c r="K1317" s="487"/>
      <c r="N1317" s="487"/>
      <c r="Q1317" s="291"/>
      <c r="R1317" s="292"/>
    </row>
    <row r="1318" spans="5:18">
      <c r="E1318" s="487"/>
      <c r="G1318" s="487"/>
      <c r="I1318" s="487"/>
      <c r="K1318" s="487"/>
      <c r="N1318" s="487"/>
      <c r="Q1318" s="291"/>
      <c r="R1318" s="292"/>
    </row>
    <row r="1319" spans="5:18">
      <c r="E1319" s="487"/>
      <c r="G1319" s="487"/>
      <c r="I1319" s="487"/>
      <c r="K1319" s="487"/>
      <c r="N1319" s="487"/>
      <c r="Q1319" s="291"/>
      <c r="R1319" s="292"/>
    </row>
    <row r="1320" spans="5:18">
      <c r="E1320" s="487"/>
      <c r="G1320" s="487"/>
      <c r="I1320" s="487"/>
      <c r="K1320" s="487"/>
      <c r="N1320" s="487"/>
      <c r="Q1320" s="291"/>
      <c r="R1320" s="292"/>
    </row>
    <row r="1321" spans="5:18">
      <c r="E1321" s="487"/>
      <c r="G1321" s="487"/>
      <c r="I1321" s="487"/>
      <c r="K1321" s="487"/>
      <c r="N1321" s="487"/>
      <c r="Q1321" s="291"/>
      <c r="R1321" s="292"/>
    </row>
    <row r="1322" spans="5:18">
      <c r="E1322" s="487"/>
      <c r="G1322" s="487"/>
      <c r="I1322" s="487"/>
      <c r="K1322" s="487"/>
      <c r="N1322" s="487"/>
      <c r="Q1322" s="291"/>
      <c r="R1322" s="292"/>
    </row>
    <row r="1323" spans="5:18">
      <c r="E1323" s="487"/>
      <c r="G1323" s="487"/>
      <c r="I1323" s="487"/>
      <c r="K1323" s="487"/>
      <c r="N1323" s="487"/>
      <c r="Q1323" s="291"/>
      <c r="R1323" s="292"/>
    </row>
    <row r="1324" spans="5:18">
      <c r="E1324" s="487"/>
      <c r="G1324" s="487"/>
      <c r="I1324" s="487"/>
      <c r="K1324" s="487"/>
      <c r="N1324" s="487"/>
      <c r="Q1324" s="291"/>
      <c r="R1324" s="292"/>
    </row>
    <row r="1325" spans="5:18">
      <c r="E1325" s="487"/>
      <c r="G1325" s="487"/>
      <c r="I1325" s="487"/>
      <c r="K1325" s="487"/>
      <c r="N1325" s="487"/>
      <c r="Q1325" s="291"/>
      <c r="R1325" s="292"/>
    </row>
    <row r="1326" spans="5:18">
      <c r="E1326" s="487"/>
      <c r="G1326" s="487"/>
      <c r="I1326" s="487"/>
      <c r="K1326" s="487"/>
      <c r="N1326" s="487"/>
      <c r="Q1326" s="291"/>
      <c r="R1326" s="292"/>
    </row>
    <row r="1327" spans="5:18">
      <c r="E1327" s="487"/>
      <c r="G1327" s="487"/>
      <c r="I1327" s="487"/>
      <c r="K1327" s="487"/>
      <c r="N1327" s="487"/>
      <c r="Q1327" s="291"/>
      <c r="R1327" s="292"/>
    </row>
    <row r="1328" spans="5:18">
      <c r="E1328" s="487"/>
      <c r="G1328" s="487"/>
      <c r="I1328" s="487"/>
      <c r="K1328" s="487"/>
      <c r="N1328" s="487"/>
      <c r="Q1328" s="291"/>
      <c r="R1328" s="292"/>
    </row>
    <row r="1329" spans="5:18">
      <c r="E1329" s="487"/>
      <c r="G1329" s="487"/>
      <c r="I1329" s="487"/>
      <c r="K1329" s="487"/>
      <c r="N1329" s="487"/>
      <c r="Q1329" s="291"/>
      <c r="R1329" s="292"/>
    </row>
    <row r="1330" spans="5:18">
      <c r="E1330" s="487"/>
      <c r="G1330" s="487"/>
      <c r="I1330" s="487"/>
      <c r="K1330" s="487"/>
      <c r="N1330" s="487"/>
      <c r="Q1330" s="291"/>
      <c r="R1330" s="292"/>
    </row>
    <row r="1331" spans="5:18">
      <c r="E1331" s="487"/>
      <c r="G1331" s="487"/>
      <c r="I1331" s="487"/>
      <c r="K1331" s="487"/>
      <c r="N1331" s="487"/>
      <c r="Q1331" s="291"/>
      <c r="R1331" s="292"/>
    </row>
    <row r="1332" spans="5:18">
      <c r="E1332" s="487"/>
      <c r="G1332" s="487"/>
      <c r="I1332" s="487"/>
      <c r="K1332" s="487"/>
      <c r="N1332" s="487"/>
      <c r="Q1332" s="291"/>
      <c r="R1332" s="292"/>
    </row>
    <row r="1333" spans="5:18">
      <c r="E1333" s="487"/>
      <c r="G1333" s="487"/>
      <c r="I1333" s="487"/>
      <c r="K1333" s="487"/>
      <c r="N1333" s="487"/>
      <c r="Q1333" s="291"/>
      <c r="R1333" s="292"/>
    </row>
    <row r="1334" spans="5:18">
      <c r="E1334" s="487"/>
      <c r="G1334" s="487"/>
      <c r="I1334" s="487"/>
      <c r="K1334" s="487"/>
      <c r="N1334" s="487"/>
      <c r="Q1334" s="291"/>
      <c r="R1334" s="292"/>
    </row>
    <row r="1335" spans="5:18">
      <c r="E1335" s="487"/>
      <c r="G1335" s="487"/>
      <c r="I1335" s="487"/>
      <c r="K1335" s="487"/>
      <c r="N1335" s="487"/>
      <c r="Q1335" s="291"/>
      <c r="R1335" s="292"/>
    </row>
    <row r="1336" spans="5:18">
      <c r="E1336" s="487"/>
      <c r="G1336" s="487"/>
      <c r="I1336" s="487"/>
      <c r="K1336" s="487"/>
      <c r="N1336" s="487"/>
      <c r="Q1336" s="291"/>
      <c r="R1336" s="292"/>
    </row>
    <row r="1337" spans="5:18">
      <c r="E1337" s="487"/>
      <c r="G1337" s="487"/>
      <c r="I1337" s="487"/>
      <c r="K1337" s="487"/>
      <c r="N1337" s="487"/>
      <c r="Q1337" s="291"/>
      <c r="R1337" s="292"/>
    </row>
    <row r="1338" spans="5:18">
      <c r="E1338" s="487"/>
      <c r="G1338" s="487"/>
      <c r="I1338" s="487"/>
      <c r="K1338" s="487"/>
      <c r="N1338" s="487"/>
      <c r="Q1338" s="291"/>
      <c r="R1338" s="292"/>
    </row>
    <row r="1339" spans="5:18">
      <c r="E1339" s="487"/>
      <c r="G1339" s="487"/>
      <c r="I1339" s="487"/>
      <c r="K1339" s="487"/>
      <c r="N1339" s="487"/>
      <c r="Q1339" s="291"/>
      <c r="R1339" s="292"/>
    </row>
    <row r="1340" spans="5:18">
      <c r="E1340" s="487"/>
      <c r="G1340" s="487"/>
      <c r="I1340" s="487"/>
      <c r="K1340" s="487"/>
      <c r="N1340" s="487"/>
      <c r="Q1340" s="291"/>
      <c r="R1340" s="292"/>
    </row>
    <row r="1341" spans="5:18">
      <c r="E1341" s="487"/>
      <c r="G1341" s="487"/>
      <c r="I1341" s="487"/>
      <c r="K1341" s="487"/>
      <c r="N1341" s="487"/>
      <c r="Q1341" s="291"/>
      <c r="R1341" s="292"/>
    </row>
    <row r="1342" spans="5:18">
      <c r="E1342" s="487"/>
      <c r="G1342" s="487"/>
      <c r="I1342" s="487"/>
      <c r="K1342" s="487"/>
      <c r="N1342" s="487"/>
      <c r="Q1342" s="291"/>
      <c r="R1342" s="292"/>
    </row>
    <row r="1343" spans="5:18">
      <c r="E1343" s="487"/>
      <c r="G1343" s="487"/>
      <c r="I1343" s="487"/>
      <c r="K1343" s="487"/>
      <c r="N1343" s="487"/>
      <c r="Q1343" s="291"/>
      <c r="R1343" s="292"/>
    </row>
    <row r="1344" spans="5:18">
      <c r="E1344" s="487"/>
      <c r="G1344" s="487"/>
      <c r="I1344" s="487"/>
      <c r="K1344" s="487"/>
      <c r="N1344" s="487"/>
      <c r="Q1344" s="291"/>
      <c r="R1344" s="292"/>
    </row>
    <row r="1345" spans="5:18">
      <c r="E1345" s="487"/>
      <c r="G1345" s="487"/>
      <c r="I1345" s="487"/>
      <c r="K1345" s="487"/>
      <c r="N1345" s="487"/>
      <c r="Q1345" s="291"/>
      <c r="R1345" s="292"/>
    </row>
    <row r="1346" spans="5:18">
      <c r="E1346" s="487"/>
      <c r="G1346" s="487"/>
      <c r="I1346" s="487"/>
      <c r="K1346" s="487"/>
      <c r="N1346" s="487"/>
      <c r="Q1346" s="291"/>
      <c r="R1346" s="292"/>
    </row>
    <row r="1347" spans="5:18">
      <c r="E1347" s="487"/>
      <c r="G1347" s="487"/>
      <c r="I1347" s="487"/>
      <c r="K1347" s="487"/>
      <c r="N1347" s="487"/>
      <c r="Q1347" s="291"/>
      <c r="R1347" s="292"/>
    </row>
    <row r="1348" spans="5:18">
      <c r="E1348" s="487"/>
      <c r="G1348" s="487"/>
      <c r="I1348" s="487"/>
      <c r="K1348" s="487"/>
      <c r="N1348" s="487"/>
      <c r="Q1348" s="291"/>
      <c r="R1348" s="292"/>
    </row>
    <row r="1349" spans="5:18">
      <c r="E1349" s="487"/>
      <c r="G1349" s="487"/>
      <c r="I1349" s="487"/>
      <c r="K1349" s="487"/>
      <c r="N1349" s="487"/>
      <c r="Q1349" s="291"/>
      <c r="R1349" s="292"/>
    </row>
    <row r="1350" spans="5:18">
      <c r="E1350" s="487"/>
      <c r="G1350" s="487"/>
      <c r="I1350" s="487"/>
      <c r="K1350" s="487"/>
      <c r="N1350" s="487"/>
      <c r="Q1350" s="291"/>
      <c r="R1350" s="292"/>
    </row>
    <row r="1351" spans="5:18">
      <c r="E1351" s="487"/>
      <c r="G1351" s="487"/>
      <c r="I1351" s="487"/>
      <c r="K1351" s="487"/>
      <c r="N1351" s="487"/>
      <c r="Q1351" s="291"/>
      <c r="R1351" s="292"/>
    </row>
    <row r="1352" spans="5:18">
      <c r="E1352" s="487"/>
      <c r="G1352" s="487"/>
      <c r="I1352" s="487"/>
      <c r="K1352" s="487"/>
      <c r="N1352" s="487"/>
      <c r="Q1352" s="291"/>
      <c r="R1352" s="292"/>
    </row>
    <row r="1353" spans="5:18">
      <c r="E1353" s="487"/>
      <c r="G1353" s="487"/>
      <c r="I1353" s="487"/>
      <c r="K1353" s="487"/>
      <c r="N1353" s="487"/>
      <c r="Q1353" s="291"/>
      <c r="R1353" s="292"/>
    </row>
    <row r="1354" spans="5:18">
      <c r="E1354" s="487"/>
      <c r="G1354" s="487"/>
      <c r="I1354" s="487"/>
      <c r="K1354" s="487"/>
      <c r="N1354" s="487"/>
      <c r="Q1354" s="291"/>
      <c r="R1354" s="292"/>
    </row>
    <row r="1355" spans="5:18">
      <c r="E1355" s="487"/>
      <c r="G1355" s="487"/>
      <c r="I1355" s="487"/>
      <c r="K1355" s="487"/>
      <c r="N1355" s="487"/>
      <c r="Q1355" s="291"/>
      <c r="R1355" s="292"/>
    </row>
    <row r="1356" spans="5:18">
      <c r="E1356" s="487"/>
      <c r="G1356" s="487"/>
      <c r="I1356" s="487"/>
      <c r="K1356" s="487"/>
      <c r="N1356" s="487"/>
      <c r="Q1356" s="291"/>
      <c r="R1356" s="292"/>
    </row>
    <row r="1357" spans="5:18">
      <c r="E1357" s="487"/>
      <c r="G1357" s="487"/>
      <c r="I1357" s="487"/>
      <c r="K1357" s="487"/>
      <c r="N1357" s="487"/>
      <c r="Q1357" s="291"/>
      <c r="R1357" s="292"/>
    </row>
    <row r="1358" spans="5:18">
      <c r="E1358" s="487"/>
      <c r="G1358" s="487"/>
      <c r="I1358" s="487"/>
      <c r="K1358" s="487"/>
      <c r="N1358" s="487"/>
      <c r="Q1358" s="291"/>
      <c r="R1358" s="292"/>
    </row>
    <row r="1359" spans="5:18">
      <c r="E1359" s="487"/>
      <c r="G1359" s="487"/>
      <c r="I1359" s="487"/>
      <c r="K1359" s="487"/>
      <c r="N1359" s="487"/>
      <c r="Q1359" s="291"/>
      <c r="R1359" s="292"/>
    </row>
    <row r="1360" spans="5:18">
      <c r="E1360" s="487"/>
      <c r="G1360" s="487"/>
      <c r="I1360" s="487"/>
      <c r="K1360" s="487"/>
      <c r="N1360" s="487"/>
      <c r="Q1360" s="291"/>
      <c r="R1360" s="292"/>
    </row>
    <row r="1361" spans="5:18">
      <c r="E1361" s="487"/>
      <c r="G1361" s="487"/>
      <c r="I1361" s="487"/>
      <c r="K1361" s="487"/>
      <c r="N1361" s="487"/>
      <c r="Q1361" s="291"/>
      <c r="R1361" s="292"/>
    </row>
    <row r="1362" spans="5:18">
      <c r="E1362" s="487"/>
      <c r="G1362" s="487"/>
      <c r="I1362" s="487"/>
      <c r="K1362" s="487"/>
      <c r="N1362" s="487"/>
      <c r="Q1362" s="291"/>
      <c r="R1362" s="292"/>
    </row>
    <row r="1363" spans="5:18">
      <c r="E1363" s="487"/>
      <c r="G1363" s="487"/>
      <c r="I1363" s="487"/>
      <c r="K1363" s="487"/>
      <c r="N1363" s="487"/>
      <c r="Q1363" s="291"/>
      <c r="R1363" s="292"/>
    </row>
    <row r="1364" spans="5:18">
      <c r="E1364" s="487"/>
      <c r="G1364" s="487"/>
      <c r="I1364" s="487"/>
      <c r="K1364" s="487"/>
      <c r="N1364" s="487"/>
      <c r="Q1364" s="291"/>
      <c r="R1364" s="292"/>
    </row>
    <row r="1365" spans="5:18">
      <c r="E1365" s="487"/>
      <c r="G1365" s="487"/>
      <c r="I1365" s="487"/>
      <c r="K1365" s="487"/>
      <c r="N1365" s="487"/>
      <c r="Q1365" s="291"/>
      <c r="R1365" s="292"/>
    </row>
    <row r="1366" spans="5:18">
      <c r="E1366" s="487"/>
      <c r="G1366" s="487"/>
      <c r="I1366" s="487"/>
      <c r="K1366" s="487"/>
      <c r="N1366" s="487"/>
      <c r="Q1366" s="291"/>
      <c r="R1366" s="292"/>
    </row>
    <row r="1367" spans="5:18">
      <c r="E1367" s="487"/>
      <c r="G1367" s="487"/>
      <c r="I1367" s="487"/>
      <c r="K1367" s="487"/>
      <c r="N1367" s="487"/>
      <c r="Q1367" s="291"/>
      <c r="R1367" s="292"/>
    </row>
    <row r="1368" spans="5:18">
      <c r="E1368" s="487"/>
      <c r="G1368" s="487"/>
      <c r="I1368" s="487"/>
      <c r="K1368" s="487"/>
      <c r="N1368" s="487"/>
      <c r="Q1368" s="291"/>
      <c r="R1368" s="292"/>
    </row>
    <row r="1369" spans="5:18">
      <c r="E1369" s="487"/>
      <c r="G1369" s="487"/>
      <c r="I1369" s="487"/>
      <c r="K1369" s="487"/>
      <c r="N1369" s="487"/>
      <c r="Q1369" s="291"/>
      <c r="R1369" s="292"/>
    </row>
    <row r="1370" spans="5:18">
      <c r="E1370" s="487"/>
      <c r="G1370" s="487"/>
      <c r="I1370" s="487"/>
      <c r="K1370" s="487"/>
      <c r="N1370" s="487"/>
      <c r="Q1370" s="291"/>
      <c r="R1370" s="292"/>
    </row>
    <row r="1371" spans="5:18">
      <c r="E1371" s="487"/>
      <c r="G1371" s="487"/>
      <c r="I1371" s="487"/>
      <c r="K1371" s="487"/>
      <c r="N1371" s="487"/>
      <c r="Q1371" s="291"/>
      <c r="R1371" s="292"/>
    </row>
    <row r="1372" spans="5:18">
      <c r="E1372" s="487"/>
      <c r="G1372" s="487"/>
      <c r="I1372" s="487"/>
      <c r="K1372" s="487"/>
      <c r="N1372" s="487"/>
      <c r="Q1372" s="291"/>
      <c r="R1372" s="292"/>
    </row>
    <row r="1373" spans="5:18">
      <c r="E1373" s="487"/>
      <c r="G1373" s="487"/>
      <c r="I1373" s="487"/>
      <c r="K1373" s="487"/>
      <c r="N1373" s="487"/>
      <c r="Q1373" s="291"/>
      <c r="R1373" s="292"/>
    </row>
    <row r="1374" spans="5:18">
      <c r="E1374" s="487"/>
      <c r="G1374" s="487"/>
      <c r="I1374" s="487"/>
      <c r="K1374" s="487"/>
      <c r="N1374" s="487"/>
      <c r="Q1374" s="291"/>
      <c r="R1374" s="292"/>
    </row>
    <row r="1375" spans="5:18">
      <c r="E1375" s="487"/>
      <c r="G1375" s="487"/>
      <c r="I1375" s="487"/>
      <c r="K1375" s="487"/>
      <c r="N1375" s="487"/>
      <c r="Q1375" s="291"/>
      <c r="R1375" s="292"/>
    </row>
    <row r="1376" spans="5:18">
      <c r="E1376" s="487"/>
      <c r="G1376" s="487"/>
      <c r="I1376" s="487"/>
      <c r="K1376" s="487"/>
      <c r="N1376" s="487"/>
      <c r="Q1376" s="291"/>
      <c r="R1376" s="292"/>
    </row>
    <row r="1377" spans="5:18">
      <c r="E1377" s="487"/>
      <c r="G1377" s="487"/>
      <c r="I1377" s="487"/>
      <c r="K1377" s="487"/>
      <c r="N1377" s="487"/>
      <c r="Q1377" s="291"/>
      <c r="R1377" s="292"/>
    </row>
    <row r="1378" spans="5:18">
      <c r="E1378" s="487"/>
      <c r="G1378" s="487"/>
      <c r="I1378" s="487"/>
      <c r="K1378" s="487"/>
      <c r="N1378" s="487"/>
      <c r="Q1378" s="291"/>
      <c r="R1378" s="292"/>
    </row>
    <row r="1379" spans="5:18">
      <c r="E1379" s="487"/>
      <c r="G1379" s="487"/>
      <c r="I1379" s="487"/>
      <c r="K1379" s="487"/>
      <c r="N1379" s="487"/>
      <c r="Q1379" s="291"/>
      <c r="R1379" s="292"/>
    </row>
    <row r="1380" spans="5:18">
      <c r="E1380" s="487"/>
      <c r="G1380" s="487"/>
      <c r="I1380" s="487"/>
      <c r="K1380" s="487"/>
      <c r="N1380" s="487"/>
      <c r="Q1380" s="291"/>
      <c r="R1380" s="292"/>
    </row>
    <row r="1381" spans="5:18">
      <c r="E1381" s="487"/>
      <c r="G1381" s="487"/>
      <c r="I1381" s="487"/>
      <c r="K1381" s="487"/>
      <c r="N1381" s="487"/>
      <c r="Q1381" s="291"/>
      <c r="R1381" s="292"/>
    </row>
    <row r="1382" spans="5:18">
      <c r="E1382" s="487"/>
      <c r="G1382" s="487"/>
      <c r="I1382" s="487"/>
      <c r="K1382" s="487"/>
      <c r="N1382" s="487"/>
      <c r="Q1382" s="291"/>
      <c r="R1382" s="292"/>
    </row>
    <row r="1383" spans="5:18">
      <c r="E1383" s="487"/>
      <c r="G1383" s="487"/>
      <c r="I1383" s="487"/>
      <c r="K1383" s="487"/>
      <c r="N1383" s="487"/>
      <c r="Q1383" s="291"/>
      <c r="R1383" s="292"/>
    </row>
    <row r="1384" spans="5:18">
      <c r="E1384" s="487"/>
      <c r="G1384" s="487"/>
      <c r="I1384" s="487"/>
      <c r="K1384" s="487"/>
      <c r="N1384" s="487"/>
      <c r="Q1384" s="291"/>
      <c r="R1384" s="292"/>
    </row>
    <row r="1385" spans="5:18">
      <c r="E1385" s="487"/>
      <c r="G1385" s="487"/>
      <c r="I1385" s="487"/>
      <c r="K1385" s="487"/>
      <c r="N1385" s="487"/>
      <c r="Q1385" s="291"/>
      <c r="R1385" s="292"/>
    </row>
    <row r="1386" spans="5:18">
      <c r="E1386" s="487"/>
      <c r="G1386" s="487"/>
      <c r="I1386" s="487"/>
      <c r="K1386" s="487"/>
      <c r="N1386" s="487"/>
      <c r="Q1386" s="291"/>
      <c r="R1386" s="292"/>
    </row>
    <row r="1387" spans="5:18">
      <c r="E1387" s="487"/>
      <c r="G1387" s="487"/>
      <c r="I1387" s="487"/>
      <c r="K1387" s="487"/>
      <c r="N1387" s="487"/>
      <c r="Q1387" s="291"/>
      <c r="R1387" s="292"/>
    </row>
    <row r="1388" spans="5:18">
      <c r="E1388" s="487"/>
      <c r="G1388" s="487"/>
      <c r="I1388" s="487"/>
      <c r="K1388" s="487"/>
      <c r="N1388" s="487"/>
      <c r="Q1388" s="291"/>
      <c r="R1388" s="292"/>
    </row>
    <row r="1389" spans="5:18">
      <c r="E1389" s="487"/>
      <c r="G1389" s="487"/>
      <c r="I1389" s="487"/>
      <c r="K1389" s="487"/>
      <c r="N1389" s="487"/>
      <c r="Q1389" s="291"/>
      <c r="R1389" s="292"/>
    </row>
    <row r="1390" spans="5:18">
      <c r="E1390" s="487"/>
      <c r="G1390" s="487"/>
      <c r="I1390" s="487"/>
      <c r="K1390" s="487"/>
      <c r="N1390" s="487"/>
      <c r="Q1390" s="291"/>
      <c r="R1390" s="292"/>
    </row>
    <row r="1391" spans="5:18">
      <c r="E1391" s="487"/>
      <c r="G1391" s="487"/>
      <c r="I1391" s="487"/>
      <c r="K1391" s="487"/>
      <c r="N1391" s="487"/>
      <c r="Q1391" s="291"/>
      <c r="R1391" s="292"/>
    </row>
    <row r="1392" spans="5:18">
      <c r="E1392" s="487"/>
      <c r="G1392" s="487"/>
      <c r="I1392" s="487"/>
      <c r="K1392" s="487"/>
      <c r="N1392" s="487"/>
      <c r="Q1392" s="291"/>
      <c r="R1392" s="292"/>
    </row>
    <row r="1393" spans="5:18">
      <c r="E1393" s="487"/>
      <c r="G1393" s="487"/>
      <c r="I1393" s="487"/>
      <c r="K1393" s="487"/>
      <c r="N1393" s="487"/>
      <c r="Q1393" s="291"/>
      <c r="R1393" s="292"/>
    </row>
    <row r="1394" spans="5:18">
      <c r="E1394" s="487"/>
      <c r="G1394" s="487"/>
      <c r="I1394" s="487"/>
      <c r="K1394" s="487"/>
      <c r="N1394" s="487"/>
      <c r="Q1394" s="291"/>
      <c r="R1394" s="292"/>
    </row>
    <row r="1395" spans="5:18">
      <c r="E1395" s="487"/>
      <c r="G1395" s="487"/>
      <c r="I1395" s="487"/>
      <c r="K1395" s="487"/>
      <c r="N1395" s="487"/>
      <c r="Q1395" s="291"/>
      <c r="R1395" s="292"/>
    </row>
    <row r="1396" spans="5:18">
      <c r="E1396" s="487"/>
      <c r="G1396" s="487"/>
      <c r="I1396" s="487"/>
      <c r="K1396" s="487"/>
      <c r="N1396" s="487"/>
      <c r="Q1396" s="291"/>
      <c r="R1396" s="292"/>
    </row>
    <row r="1397" spans="5:18">
      <c r="E1397" s="487"/>
      <c r="G1397" s="487"/>
      <c r="I1397" s="487"/>
      <c r="K1397" s="487"/>
      <c r="N1397" s="487"/>
      <c r="Q1397" s="291"/>
      <c r="R1397" s="292"/>
    </row>
    <row r="1398" spans="5:18">
      <c r="E1398" s="487"/>
      <c r="G1398" s="487"/>
      <c r="I1398" s="487"/>
      <c r="K1398" s="487"/>
      <c r="N1398" s="487"/>
      <c r="Q1398" s="291"/>
      <c r="R1398" s="292"/>
    </row>
    <row r="1399" spans="5:18">
      <c r="E1399" s="487"/>
      <c r="G1399" s="487"/>
      <c r="I1399" s="487"/>
      <c r="K1399" s="487"/>
      <c r="N1399" s="487"/>
      <c r="Q1399" s="291"/>
      <c r="R1399" s="292"/>
    </row>
    <row r="1400" spans="5:18">
      <c r="E1400" s="487"/>
      <c r="G1400" s="487"/>
      <c r="I1400" s="487"/>
      <c r="K1400" s="487"/>
      <c r="N1400" s="487"/>
      <c r="Q1400" s="291"/>
      <c r="R1400" s="292"/>
    </row>
    <row r="1401" spans="5:18">
      <c r="E1401" s="487"/>
      <c r="G1401" s="487"/>
      <c r="I1401" s="487"/>
      <c r="K1401" s="487"/>
      <c r="N1401" s="487"/>
      <c r="Q1401" s="291"/>
      <c r="R1401" s="292"/>
    </row>
    <row r="1402" spans="5:18">
      <c r="E1402" s="487"/>
      <c r="G1402" s="487"/>
      <c r="I1402" s="487"/>
      <c r="K1402" s="487"/>
      <c r="N1402" s="487"/>
      <c r="Q1402" s="291"/>
      <c r="R1402" s="292"/>
    </row>
    <row r="1403" spans="5:18">
      <c r="E1403" s="487"/>
      <c r="G1403" s="487"/>
      <c r="I1403" s="487"/>
      <c r="K1403" s="487"/>
      <c r="N1403" s="487"/>
      <c r="Q1403" s="291"/>
      <c r="R1403" s="292"/>
    </row>
    <row r="1404" spans="5:18">
      <c r="E1404" s="487"/>
      <c r="G1404" s="487"/>
      <c r="I1404" s="487"/>
      <c r="K1404" s="487"/>
      <c r="N1404" s="487"/>
      <c r="Q1404" s="291"/>
      <c r="R1404" s="292"/>
    </row>
    <row r="1405" spans="5:18">
      <c r="E1405" s="487"/>
      <c r="G1405" s="487"/>
      <c r="I1405" s="487"/>
      <c r="K1405" s="487"/>
      <c r="N1405" s="487"/>
      <c r="Q1405" s="291"/>
      <c r="R1405" s="292"/>
    </row>
    <row r="1406" spans="5:18">
      <c r="E1406" s="487"/>
      <c r="G1406" s="487"/>
      <c r="I1406" s="487"/>
      <c r="K1406" s="487"/>
      <c r="N1406" s="487"/>
      <c r="Q1406" s="291"/>
      <c r="R1406" s="292"/>
    </row>
    <row r="1407" spans="5:18">
      <c r="E1407" s="487"/>
      <c r="G1407" s="487"/>
      <c r="I1407" s="487"/>
      <c r="K1407" s="487"/>
      <c r="N1407" s="487"/>
      <c r="Q1407" s="291"/>
      <c r="R1407" s="292"/>
    </row>
    <row r="1408" spans="5:18">
      <c r="E1408" s="487"/>
      <c r="G1408" s="487"/>
      <c r="I1408" s="487"/>
      <c r="K1408" s="487"/>
      <c r="N1408" s="487"/>
      <c r="Q1408" s="291"/>
      <c r="R1408" s="292"/>
    </row>
    <row r="1409" spans="5:18">
      <c r="E1409" s="487"/>
      <c r="G1409" s="487"/>
      <c r="I1409" s="487"/>
      <c r="K1409" s="487"/>
      <c r="N1409" s="487"/>
      <c r="Q1409" s="291"/>
      <c r="R1409" s="292"/>
    </row>
    <row r="1410" spans="5:18">
      <c r="E1410" s="487"/>
      <c r="G1410" s="487"/>
      <c r="I1410" s="487"/>
      <c r="K1410" s="487"/>
      <c r="N1410" s="487"/>
      <c r="Q1410" s="291"/>
      <c r="R1410" s="292"/>
    </row>
    <row r="1411" spans="5:18">
      <c r="E1411" s="487"/>
      <c r="G1411" s="487"/>
      <c r="I1411" s="487"/>
      <c r="K1411" s="487"/>
      <c r="N1411" s="487"/>
      <c r="Q1411" s="291"/>
      <c r="R1411" s="292"/>
    </row>
    <row r="1412" spans="5:18">
      <c r="E1412" s="487"/>
      <c r="G1412" s="487"/>
      <c r="I1412" s="487"/>
      <c r="K1412" s="487"/>
      <c r="N1412" s="487"/>
      <c r="Q1412" s="291"/>
      <c r="R1412" s="292"/>
    </row>
    <row r="1413" spans="5:18">
      <c r="E1413" s="487"/>
      <c r="G1413" s="487"/>
      <c r="I1413" s="487"/>
      <c r="K1413" s="487"/>
      <c r="N1413" s="487"/>
      <c r="Q1413" s="291"/>
      <c r="R1413" s="292"/>
    </row>
    <row r="1414" spans="5:18">
      <c r="E1414" s="487"/>
      <c r="G1414" s="487"/>
      <c r="I1414" s="487"/>
      <c r="K1414" s="487"/>
      <c r="N1414" s="487"/>
      <c r="Q1414" s="291"/>
      <c r="R1414" s="292"/>
    </row>
    <row r="1415" spans="5:18">
      <c r="E1415" s="487"/>
      <c r="G1415" s="487"/>
      <c r="I1415" s="487"/>
      <c r="K1415" s="487"/>
      <c r="N1415" s="487"/>
      <c r="Q1415" s="291"/>
      <c r="R1415" s="292"/>
    </row>
    <row r="1416" spans="5:18">
      <c r="E1416" s="487"/>
      <c r="G1416" s="487"/>
      <c r="I1416" s="487"/>
      <c r="K1416" s="487"/>
      <c r="N1416" s="487"/>
      <c r="Q1416" s="291"/>
      <c r="R1416" s="292"/>
    </row>
    <row r="1417" spans="5:18">
      <c r="E1417" s="487"/>
      <c r="G1417" s="487"/>
      <c r="I1417" s="487"/>
      <c r="K1417" s="487"/>
      <c r="N1417" s="487"/>
      <c r="Q1417" s="291"/>
      <c r="R1417" s="292"/>
    </row>
    <row r="1418" spans="5:18">
      <c r="E1418" s="487"/>
      <c r="G1418" s="487"/>
      <c r="I1418" s="487"/>
      <c r="K1418" s="487"/>
      <c r="N1418" s="487"/>
      <c r="Q1418" s="291"/>
      <c r="R1418" s="292"/>
    </row>
    <row r="1419" spans="5:18">
      <c r="E1419" s="487"/>
      <c r="G1419" s="487"/>
      <c r="I1419" s="487"/>
      <c r="K1419" s="487"/>
      <c r="N1419" s="487"/>
      <c r="Q1419" s="291"/>
      <c r="R1419" s="292"/>
    </row>
    <row r="1420" spans="5:18">
      <c r="E1420" s="487"/>
      <c r="G1420" s="487"/>
      <c r="I1420" s="487"/>
      <c r="K1420" s="487"/>
      <c r="N1420" s="487"/>
      <c r="Q1420" s="291"/>
      <c r="R1420" s="292"/>
    </row>
    <row r="1421" spans="5:18">
      <c r="E1421" s="487"/>
      <c r="G1421" s="487"/>
      <c r="I1421" s="487"/>
      <c r="K1421" s="487"/>
      <c r="N1421" s="487"/>
      <c r="Q1421" s="291"/>
      <c r="R1421" s="292"/>
    </row>
    <row r="1422" spans="5:18">
      <c r="E1422" s="487"/>
      <c r="G1422" s="487"/>
      <c r="I1422" s="487"/>
      <c r="K1422" s="487"/>
      <c r="N1422" s="487"/>
      <c r="Q1422" s="291"/>
      <c r="R1422" s="292"/>
    </row>
    <row r="1423" spans="5:18">
      <c r="E1423" s="487"/>
      <c r="G1423" s="487"/>
      <c r="I1423" s="487"/>
      <c r="K1423" s="487"/>
      <c r="N1423" s="487"/>
      <c r="Q1423" s="291"/>
      <c r="R1423" s="292"/>
    </row>
    <row r="1424" spans="5:18">
      <c r="E1424" s="487"/>
      <c r="G1424" s="487"/>
      <c r="I1424" s="487"/>
      <c r="K1424" s="487"/>
      <c r="N1424" s="487"/>
      <c r="Q1424" s="291"/>
      <c r="R1424" s="292"/>
    </row>
    <row r="1425" spans="5:18">
      <c r="E1425" s="487"/>
      <c r="G1425" s="487"/>
      <c r="I1425" s="487"/>
      <c r="K1425" s="487"/>
      <c r="N1425" s="487"/>
      <c r="Q1425" s="291"/>
      <c r="R1425" s="292"/>
    </row>
    <row r="1426" spans="5:18">
      <c r="E1426" s="487"/>
      <c r="G1426" s="487"/>
      <c r="I1426" s="487"/>
      <c r="K1426" s="487"/>
      <c r="N1426" s="487"/>
      <c r="Q1426" s="291"/>
      <c r="R1426" s="292"/>
    </row>
    <row r="1427" spans="5:18">
      <c r="E1427" s="487"/>
      <c r="G1427" s="487"/>
      <c r="I1427" s="487"/>
      <c r="K1427" s="487"/>
      <c r="N1427" s="487"/>
      <c r="Q1427" s="291"/>
      <c r="R1427" s="292"/>
    </row>
    <row r="1428" spans="5:18">
      <c r="E1428" s="487"/>
      <c r="G1428" s="487"/>
      <c r="I1428" s="487"/>
      <c r="K1428" s="487"/>
      <c r="N1428" s="487"/>
      <c r="Q1428" s="291"/>
      <c r="R1428" s="292"/>
    </row>
    <row r="1429" spans="5:18">
      <c r="E1429" s="487"/>
      <c r="G1429" s="487"/>
      <c r="I1429" s="487"/>
      <c r="K1429" s="487"/>
      <c r="N1429" s="487"/>
      <c r="Q1429" s="291"/>
      <c r="R1429" s="292"/>
    </row>
    <row r="1430" spans="5:18">
      <c r="E1430" s="487"/>
      <c r="G1430" s="487"/>
      <c r="I1430" s="487"/>
      <c r="K1430" s="487"/>
      <c r="N1430" s="487"/>
      <c r="Q1430" s="291"/>
      <c r="R1430" s="292"/>
    </row>
    <row r="1431" spans="5:18">
      <c r="E1431" s="487"/>
      <c r="G1431" s="487"/>
      <c r="I1431" s="487"/>
      <c r="K1431" s="487"/>
      <c r="N1431" s="487"/>
      <c r="Q1431" s="291"/>
      <c r="R1431" s="292"/>
    </row>
    <row r="1432" spans="5:18">
      <c r="E1432" s="487"/>
      <c r="G1432" s="487"/>
      <c r="I1432" s="487"/>
      <c r="K1432" s="487"/>
      <c r="N1432" s="487"/>
      <c r="Q1432" s="291"/>
      <c r="R1432" s="292"/>
    </row>
    <row r="1433" spans="5:18">
      <c r="E1433" s="487"/>
      <c r="G1433" s="487"/>
      <c r="I1433" s="487"/>
      <c r="K1433" s="487"/>
      <c r="N1433" s="487"/>
      <c r="Q1433" s="291"/>
      <c r="R1433" s="292"/>
    </row>
    <row r="1434" spans="5:18">
      <c r="E1434" s="487"/>
      <c r="G1434" s="487"/>
      <c r="I1434" s="487"/>
      <c r="K1434" s="487"/>
      <c r="N1434" s="487"/>
      <c r="Q1434" s="291"/>
      <c r="R1434" s="292"/>
    </row>
    <row r="1435" spans="5:18">
      <c r="E1435" s="487"/>
      <c r="G1435" s="487"/>
      <c r="I1435" s="487"/>
      <c r="K1435" s="487"/>
      <c r="N1435" s="487"/>
      <c r="Q1435" s="291"/>
      <c r="R1435" s="292"/>
    </row>
    <row r="1436" spans="5:18">
      <c r="E1436" s="487"/>
      <c r="G1436" s="487"/>
      <c r="I1436" s="487"/>
      <c r="K1436" s="487"/>
      <c r="N1436" s="487"/>
      <c r="Q1436" s="291"/>
      <c r="R1436" s="292"/>
    </row>
    <row r="1437" spans="5:18">
      <c r="E1437" s="487"/>
      <c r="G1437" s="487"/>
      <c r="I1437" s="487"/>
      <c r="K1437" s="487"/>
      <c r="N1437" s="487"/>
      <c r="Q1437" s="291"/>
      <c r="R1437" s="292"/>
    </row>
    <row r="1438" spans="5:18">
      <c r="E1438" s="487"/>
      <c r="G1438" s="487"/>
      <c r="I1438" s="487"/>
      <c r="K1438" s="487"/>
      <c r="N1438" s="487"/>
      <c r="Q1438" s="291"/>
      <c r="R1438" s="292"/>
    </row>
    <row r="1439" spans="5:18">
      <c r="E1439" s="487"/>
      <c r="G1439" s="487"/>
      <c r="I1439" s="487"/>
      <c r="K1439" s="487"/>
      <c r="N1439" s="487"/>
      <c r="Q1439" s="291"/>
      <c r="R1439" s="292"/>
    </row>
    <row r="1440" spans="5:18">
      <c r="E1440" s="487"/>
      <c r="G1440" s="487"/>
      <c r="I1440" s="487"/>
      <c r="K1440" s="487"/>
      <c r="N1440" s="487"/>
      <c r="Q1440" s="291"/>
      <c r="R1440" s="292"/>
    </row>
    <row r="1441" spans="5:18">
      <c r="E1441" s="487"/>
      <c r="G1441" s="487"/>
      <c r="I1441" s="487"/>
      <c r="K1441" s="487"/>
      <c r="N1441" s="487"/>
      <c r="Q1441" s="291"/>
      <c r="R1441" s="292"/>
    </row>
    <row r="1442" spans="5:18">
      <c r="E1442" s="487"/>
      <c r="G1442" s="487"/>
      <c r="I1442" s="487"/>
      <c r="K1442" s="487"/>
      <c r="N1442" s="487"/>
      <c r="Q1442" s="291"/>
      <c r="R1442" s="292"/>
    </row>
    <row r="1443" spans="5:18">
      <c r="E1443" s="487"/>
      <c r="G1443" s="487"/>
      <c r="I1443" s="487"/>
      <c r="K1443" s="487"/>
      <c r="N1443" s="487"/>
      <c r="Q1443" s="291"/>
      <c r="R1443" s="292"/>
    </row>
    <row r="1444" spans="5:18">
      <c r="E1444" s="487"/>
      <c r="G1444" s="487"/>
      <c r="I1444" s="487"/>
      <c r="K1444" s="487"/>
      <c r="N1444" s="487"/>
      <c r="Q1444" s="291"/>
      <c r="R1444" s="292"/>
    </row>
    <row r="1445" spans="5:18">
      <c r="E1445" s="487"/>
      <c r="G1445" s="487"/>
      <c r="I1445" s="487"/>
      <c r="K1445" s="487"/>
      <c r="N1445" s="487"/>
      <c r="Q1445" s="291"/>
      <c r="R1445" s="292"/>
    </row>
    <row r="1446" spans="5:18">
      <c r="E1446" s="487"/>
      <c r="G1446" s="487"/>
      <c r="I1446" s="487"/>
      <c r="K1446" s="487"/>
      <c r="N1446" s="487"/>
      <c r="Q1446" s="291"/>
      <c r="R1446" s="292"/>
    </row>
    <row r="1447" spans="5:18">
      <c r="E1447" s="487"/>
      <c r="G1447" s="487"/>
      <c r="I1447" s="487"/>
      <c r="K1447" s="487"/>
      <c r="N1447" s="487"/>
      <c r="Q1447" s="291"/>
      <c r="R1447" s="292"/>
    </row>
    <row r="1448" spans="5:18">
      <c r="E1448" s="487"/>
      <c r="G1448" s="487"/>
      <c r="I1448" s="487"/>
      <c r="K1448" s="487"/>
      <c r="N1448" s="487"/>
      <c r="Q1448" s="291"/>
      <c r="R1448" s="292"/>
    </row>
    <row r="1449" spans="5:18">
      <c r="E1449" s="487"/>
      <c r="G1449" s="487"/>
      <c r="I1449" s="487"/>
      <c r="K1449" s="487"/>
      <c r="N1449" s="487"/>
      <c r="Q1449" s="291"/>
      <c r="R1449" s="292"/>
    </row>
    <row r="1450" spans="5:18">
      <c r="E1450" s="487"/>
      <c r="G1450" s="487"/>
      <c r="I1450" s="487"/>
      <c r="K1450" s="487"/>
      <c r="N1450" s="487"/>
      <c r="Q1450" s="291"/>
      <c r="R1450" s="292"/>
    </row>
    <row r="1451" spans="5:18">
      <c r="E1451" s="487"/>
      <c r="G1451" s="487"/>
      <c r="I1451" s="487"/>
      <c r="K1451" s="487"/>
      <c r="N1451" s="487"/>
      <c r="Q1451" s="291"/>
      <c r="R1451" s="292"/>
    </row>
    <row r="1452" spans="5:18">
      <c r="E1452" s="487"/>
      <c r="G1452" s="487"/>
      <c r="I1452" s="487"/>
      <c r="K1452" s="487"/>
      <c r="N1452" s="487"/>
      <c r="Q1452" s="291"/>
      <c r="R1452" s="292"/>
    </row>
    <row r="1453" spans="5:18">
      <c r="E1453" s="487"/>
      <c r="G1453" s="487"/>
      <c r="I1453" s="487"/>
      <c r="K1453" s="487"/>
      <c r="N1453" s="487"/>
      <c r="Q1453" s="291"/>
      <c r="R1453" s="292"/>
    </row>
    <row r="1454" spans="5:18">
      <c r="E1454" s="487"/>
      <c r="G1454" s="487"/>
      <c r="I1454" s="487"/>
      <c r="K1454" s="487"/>
      <c r="N1454" s="487"/>
      <c r="Q1454" s="291"/>
      <c r="R1454" s="292"/>
    </row>
    <row r="1455" spans="5:18">
      <c r="E1455" s="487"/>
      <c r="G1455" s="487"/>
      <c r="I1455" s="487"/>
      <c r="K1455" s="487"/>
      <c r="N1455" s="487"/>
      <c r="Q1455" s="291"/>
      <c r="R1455" s="292"/>
    </row>
    <row r="1456" spans="5:18">
      <c r="E1456" s="487"/>
      <c r="G1456" s="487"/>
      <c r="I1456" s="487"/>
      <c r="K1456" s="487"/>
      <c r="N1456" s="487"/>
      <c r="Q1456" s="291"/>
      <c r="R1456" s="292"/>
    </row>
    <row r="1457" spans="5:18">
      <c r="E1457" s="487"/>
      <c r="G1457" s="487"/>
      <c r="I1457" s="487"/>
      <c r="K1457" s="487"/>
      <c r="N1457" s="487"/>
      <c r="Q1457" s="291"/>
      <c r="R1457" s="292"/>
    </row>
    <row r="1458" spans="5:18">
      <c r="E1458" s="487"/>
      <c r="G1458" s="487"/>
      <c r="I1458" s="487"/>
      <c r="K1458" s="487"/>
      <c r="N1458" s="487"/>
      <c r="Q1458" s="291"/>
      <c r="R1458" s="292"/>
    </row>
    <row r="1459" spans="5:18">
      <c r="E1459" s="487"/>
      <c r="G1459" s="487"/>
      <c r="I1459" s="487"/>
      <c r="K1459" s="487"/>
      <c r="N1459" s="487"/>
      <c r="Q1459" s="291"/>
      <c r="R1459" s="292"/>
    </row>
    <row r="1460" spans="5:18">
      <c r="E1460" s="487"/>
      <c r="G1460" s="487"/>
      <c r="I1460" s="487"/>
      <c r="K1460" s="487"/>
      <c r="N1460" s="487"/>
      <c r="Q1460" s="291"/>
      <c r="R1460" s="292"/>
    </row>
    <row r="1461" spans="5:18">
      <c r="E1461" s="487"/>
      <c r="G1461" s="487"/>
      <c r="I1461" s="487"/>
      <c r="K1461" s="487"/>
      <c r="N1461" s="487"/>
      <c r="Q1461" s="291"/>
      <c r="R1461" s="292"/>
    </row>
    <row r="1462" spans="5:18">
      <c r="E1462" s="487"/>
      <c r="G1462" s="487"/>
      <c r="I1462" s="487"/>
      <c r="K1462" s="487"/>
      <c r="N1462" s="487"/>
      <c r="Q1462" s="291"/>
      <c r="R1462" s="292"/>
    </row>
    <row r="1463" spans="5:18">
      <c r="E1463" s="487"/>
      <c r="G1463" s="487"/>
      <c r="I1463" s="487"/>
      <c r="K1463" s="487"/>
      <c r="N1463" s="487"/>
      <c r="Q1463" s="291"/>
      <c r="R1463" s="292"/>
    </row>
    <row r="1464" spans="5:18">
      <c r="E1464" s="487"/>
      <c r="G1464" s="487"/>
      <c r="I1464" s="487"/>
      <c r="K1464" s="487"/>
      <c r="N1464" s="487"/>
      <c r="Q1464" s="291"/>
      <c r="R1464" s="292"/>
    </row>
    <row r="1465" spans="5:18">
      <c r="E1465" s="487"/>
      <c r="G1465" s="487"/>
      <c r="I1465" s="487"/>
      <c r="K1465" s="487"/>
      <c r="N1465" s="487"/>
      <c r="Q1465" s="291"/>
      <c r="R1465" s="292"/>
    </row>
    <row r="1466" spans="5:18">
      <c r="E1466" s="487"/>
      <c r="G1466" s="487"/>
      <c r="I1466" s="487"/>
      <c r="K1466" s="487"/>
      <c r="N1466" s="487"/>
      <c r="Q1466" s="291"/>
      <c r="R1466" s="292"/>
    </row>
    <row r="1467" spans="5:18">
      <c r="E1467" s="487"/>
      <c r="G1467" s="487"/>
      <c r="I1467" s="487"/>
      <c r="K1467" s="487"/>
      <c r="N1467" s="487"/>
      <c r="Q1467" s="291"/>
      <c r="R1467" s="292"/>
    </row>
    <row r="1468" spans="5:18">
      <c r="E1468" s="487"/>
      <c r="G1468" s="487"/>
      <c r="I1468" s="487"/>
      <c r="K1468" s="487"/>
      <c r="N1468" s="487"/>
      <c r="Q1468" s="291"/>
      <c r="R1468" s="292"/>
    </row>
    <row r="1469" spans="5:18">
      <c r="E1469" s="487"/>
      <c r="G1469" s="487"/>
      <c r="I1469" s="487"/>
      <c r="K1469" s="487"/>
      <c r="N1469" s="487"/>
      <c r="Q1469" s="291"/>
      <c r="R1469" s="292"/>
    </row>
    <row r="1470" spans="5:18">
      <c r="E1470" s="487"/>
      <c r="G1470" s="487"/>
      <c r="I1470" s="487"/>
      <c r="K1470" s="487"/>
      <c r="N1470" s="487"/>
      <c r="Q1470" s="291"/>
      <c r="R1470" s="292"/>
    </row>
    <row r="1471" spans="5:18">
      <c r="E1471" s="487"/>
      <c r="G1471" s="487"/>
      <c r="I1471" s="487"/>
      <c r="K1471" s="487"/>
      <c r="N1471" s="487"/>
      <c r="Q1471" s="291"/>
      <c r="R1471" s="292"/>
    </row>
    <row r="1472" spans="5:18">
      <c r="E1472" s="487"/>
      <c r="G1472" s="487"/>
      <c r="I1472" s="487"/>
      <c r="K1472" s="487"/>
      <c r="N1472" s="487"/>
      <c r="Q1472" s="291"/>
      <c r="R1472" s="292"/>
    </row>
    <row r="1473" spans="5:18">
      <c r="E1473" s="487"/>
      <c r="G1473" s="487"/>
      <c r="I1473" s="487"/>
      <c r="K1473" s="487"/>
      <c r="N1473" s="487"/>
      <c r="Q1473" s="291"/>
      <c r="R1473" s="292"/>
    </row>
    <row r="1474" spans="5:18">
      <c r="E1474" s="487"/>
      <c r="G1474" s="487"/>
      <c r="I1474" s="487"/>
      <c r="K1474" s="487"/>
      <c r="N1474" s="487"/>
      <c r="Q1474" s="291"/>
      <c r="R1474" s="292"/>
    </row>
    <row r="1475" spans="5:18">
      <c r="E1475" s="487"/>
      <c r="G1475" s="487"/>
      <c r="I1475" s="487"/>
      <c r="K1475" s="487"/>
      <c r="N1475" s="487"/>
      <c r="Q1475" s="291"/>
      <c r="R1475" s="292"/>
    </row>
    <row r="1476" spans="5:18">
      <c r="E1476" s="487"/>
      <c r="G1476" s="487"/>
      <c r="I1476" s="487"/>
      <c r="K1476" s="487"/>
      <c r="N1476" s="487"/>
      <c r="Q1476" s="291"/>
      <c r="R1476" s="292"/>
    </row>
    <row r="1477" spans="5:18">
      <c r="E1477" s="487"/>
      <c r="G1477" s="487"/>
      <c r="I1477" s="487"/>
      <c r="K1477" s="487"/>
      <c r="N1477" s="487"/>
      <c r="Q1477" s="291"/>
      <c r="R1477" s="292"/>
    </row>
    <row r="1478" spans="5:18">
      <c r="E1478" s="487"/>
      <c r="G1478" s="487"/>
      <c r="I1478" s="487"/>
      <c r="K1478" s="487"/>
      <c r="N1478" s="487"/>
      <c r="Q1478" s="291"/>
      <c r="R1478" s="292"/>
    </row>
    <row r="1479" spans="5:18">
      <c r="E1479" s="487"/>
      <c r="G1479" s="487"/>
      <c r="I1479" s="487"/>
      <c r="K1479" s="487"/>
      <c r="N1479" s="487"/>
      <c r="Q1479" s="291"/>
      <c r="R1479" s="292"/>
    </row>
    <row r="1480" spans="5:18">
      <c r="E1480" s="487"/>
      <c r="G1480" s="487"/>
      <c r="I1480" s="487"/>
      <c r="K1480" s="487"/>
      <c r="N1480" s="487"/>
      <c r="Q1480" s="291"/>
      <c r="R1480" s="292"/>
    </row>
    <row r="1481" spans="5:18">
      <c r="E1481" s="487"/>
      <c r="G1481" s="487"/>
      <c r="I1481" s="487"/>
      <c r="K1481" s="487"/>
      <c r="N1481" s="487"/>
      <c r="Q1481" s="291"/>
      <c r="R1481" s="292"/>
    </row>
    <row r="1482" spans="5:18">
      <c r="E1482" s="487"/>
      <c r="G1482" s="487"/>
      <c r="I1482" s="487"/>
      <c r="K1482" s="487"/>
      <c r="N1482" s="487"/>
      <c r="Q1482" s="291"/>
      <c r="R1482" s="292"/>
    </row>
    <row r="1483" spans="5:18">
      <c r="E1483" s="487"/>
      <c r="G1483" s="487"/>
      <c r="I1483" s="487"/>
      <c r="K1483" s="487"/>
      <c r="N1483" s="487"/>
      <c r="Q1483" s="291"/>
      <c r="R1483" s="292"/>
    </row>
    <row r="1484" spans="5:18">
      <c r="E1484" s="487"/>
      <c r="G1484" s="487"/>
      <c r="I1484" s="487"/>
      <c r="K1484" s="487"/>
      <c r="N1484" s="487"/>
      <c r="Q1484" s="291"/>
      <c r="R1484" s="292"/>
    </row>
    <row r="1485" spans="5:18">
      <c r="E1485" s="487"/>
      <c r="G1485" s="487"/>
      <c r="I1485" s="487"/>
      <c r="K1485" s="487"/>
      <c r="N1485" s="487"/>
      <c r="Q1485" s="291"/>
      <c r="R1485" s="292"/>
    </row>
    <row r="1486" spans="5:18">
      <c r="E1486" s="487"/>
      <c r="G1486" s="487"/>
      <c r="I1486" s="487"/>
      <c r="K1486" s="487"/>
      <c r="N1486" s="487"/>
      <c r="Q1486" s="291"/>
      <c r="R1486" s="292"/>
    </row>
    <row r="1487" spans="5:18">
      <c r="E1487" s="487"/>
      <c r="G1487" s="487"/>
      <c r="I1487" s="487"/>
      <c r="K1487" s="487"/>
      <c r="N1487" s="487"/>
      <c r="Q1487" s="291"/>
      <c r="R1487" s="292"/>
    </row>
    <row r="1488" spans="5:18">
      <c r="E1488" s="487"/>
      <c r="G1488" s="487"/>
      <c r="I1488" s="487"/>
      <c r="K1488" s="487"/>
      <c r="N1488" s="487"/>
      <c r="Q1488" s="291"/>
      <c r="R1488" s="292"/>
    </row>
    <row r="1489" spans="5:18">
      <c r="E1489" s="487"/>
      <c r="G1489" s="487"/>
      <c r="I1489" s="487"/>
      <c r="K1489" s="487"/>
      <c r="N1489" s="487"/>
      <c r="Q1489" s="291"/>
      <c r="R1489" s="292"/>
    </row>
    <row r="1490" spans="5:18">
      <c r="E1490" s="487"/>
      <c r="G1490" s="487"/>
      <c r="I1490" s="487"/>
      <c r="K1490" s="487"/>
      <c r="N1490" s="487"/>
      <c r="Q1490" s="291"/>
      <c r="R1490" s="292"/>
    </row>
    <row r="1491" spans="5:18">
      <c r="E1491" s="487"/>
      <c r="G1491" s="487"/>
      <c r="I1491" s="487"/>
      <c r="K1491" s="487"/>
      <c r="N1491" s="487"/>
      <c r="Q1491" s="291"/>
      <c r="R1491" s="292"/>
    </row>
    <row r="1492" spans="5:18">
      <c r="E1492" s="487"/>
      <c r="G1492" s="487"/>
      <c r="I1492" s="487"/>
      <c r="K1492" s="487"/>
      <c r="N1492" s="487"/>
      <c r="Q1492" s="291"/>
      <c r="R1492" s="292"/>
    </row>
    <row r="1493" spans="5:18">
      <c r="E1493" s="487"/>
      <c r="G1493" s="487"/>
      <c r="I1493" s="487"/>
      <c r="K1493" s="487"/>
      <c r="N1493" s="487"/>
      <c r="Q1493" s="291"/>
      <c r="R1493" s="292"/>
    </row>
    <row r="1494" spans="5:18">
      <c r="E1494" s="487"/>
      <c r="G1494" s="487"/>
      <c r="I1494" s="487"/>
      <c r="K1494" s="487"/>
      <c r="N1494" s="487"/>
      <c r="Q1494" s="291"/>
      <c r="R1494" s="292"/>
    </row>
    <row r="1495" spans="5:18">
      <c r="E1495" s="487"/>
      <c r="G1495" s="487"/>
      <c r="I1495" s="487"/>
      <c r="K1495" s="487"/>
      <c r="N1495" s="487"/>
      <c r="Q1495" s="291"/>
      <c r="R1495" s="292"/>
    </row>
    <row r="1496" spans="5:18">
      <c r="E1496" s="487"/>
      <c r="G1496" s="487"/>
      <c r="I1496" s="487"/>
      <c r="K1496" s="487"/>
      <c r="N1496" s="487"/>
      <c r="Q1496" s="291"/>
      <c r="R1496" s="292"/>
    </row>
    <row r="1497" spans="5:18">
      <c r="E1497" s="487"/>
      <c r="G1497" s="487"/>
      <c r="I1497" s="487"/>
      <c r="K1497" s="487"/>
      <c r="N1497" s="487"/>
      <c r="Q1497" s="291"/>
      <c r="R1497" s="292"/>
    </row>
    <row r="1498" spans="5:18">
      <c r="E1498" s="487"/>
      <c r="G1498" s="487"/>
      <c r="I1498" s="487"/>
      <c r="K1498" s="487"/>
      <c r="N1498" s="487"/>
      <c r="Q1498" s="291"/>
      <c r="R1498" s="292"/>
    </row>
    <row r="1499" spans="5:18">
      <c r="E1499" s="487"/>
      <c r="G1499" s="487"/>
      <c r="I1499" s="487"/>
      <c r="K1499" s="487"/>
      <c r="N1499" s="487"/>
      <c r="Q1499" s="291"/>
      <c r="R1499" s="292"/>
    </row>
    <row r="1500" spans="5:18">
      <c r="E1500" s="487"/>
      <c r="G1500" s="487"/>
      <c r="I1500" s="487"/>
      <c r="K1500" s="487"/>
      <c r="N1500" s="487"/>
      <c r="Q1500" s="291"/>
      <c r="R1500" s="292"/>
    </row>
    <row r="1501" spans="5:18">
      <c r="E1501" s="487"/>
      <c r="G1501" s="487"/>
      <c r="I1501" s="487"/>
      <c r="K1501" s="487"/>
      <c r="N1501" s="487"/>
      <c r="Q1501" s="291"/>
      <c r="R1501" s="292"/>
    </row>
    <row r="1502" spans="5:18">
      <c r="E1502" s="487"/>
      <c r="G1502" s="487"/>
      <c r="I1502" s="487"/>
      <c r="K1502" s="487"/>
      <c r="N1502" s="487"/>
      <c r="Q1502" s="291"/>
      <c r="R1502" s="292"/>
    </row>
    <row r="1503" spans="5:18">
      <c r="E1503" s="487"/>
      <c r="G1503" s="487"/>
      <c r="I1503" s="487"/>
      <c r="K1503" s="487"/>
      <c r="N1503" s="487"/>
      <c r="Q1503" s="291"/>
      <c r="R1503" s="292"/>
    </row>
    <row r="1504" spans="5:18">
      <c r="E1504" s="487"/>
      <c r="G1504" s="487"/>
      <c r="I1504" s="487"/>
      <c r="K1504" s="487"/>
      <c r="N1504" s="487"/>
      <c r="Q1504" s="291"/>
      <c r="R1504" s="292"/>
    </row>
    <row r="1505" spans="5:18">
      <c r="E1505" s="487"/>
      <c r="G1505" s="487"/>
      <c r="I1505" s="487"/>
      <c r="K1505" s="487"/>
      <c r="N1505" s="487"/>
      <c r="Q1505" s="291"/>
      <c r="R1505" s="292"/>
    </row>
    <row r="1506" spans="5:18">
      <c r="E1506" s="487"/>
      <c r="G1506" s="487"/>
      <c r="I1506" s="487"/>
      <c r="K1506" s="487"/>
      <c r="N1506" s="487"/>
      <c r="Q1506" s="291"/>
      <c r="R1506" s="292"/>
    </row>
    <row r="1507" spans="5:18">
      <c r="E1507" s="487"/>
      <c r="G1507" s="487"/>
      <c r="I1507" s="487"/>
      <c r="K1507" s="487"/>
      <c r="N1507" s="487"/>
      <c r="Q1507" s="291"/>
      <c r="R1507" s="292"/>
    </row>
    <row r="1508" spans="5:18">
      <c r="E1508" s="487"/>
      <c r="G1508" s="487"/>
      <c r="I1508" s="487"/>
      <c r="K1508" s="487"/>
      <c r="N1508" s="487"/>
      <c r="Q1508" s="291"/>
      <c r="R1508" s="292"/>
    </row>
    <row r="1509" spans="5:18">
      <c r="E1509" s="487"/>
      <c r="G1509" s="487"/>
      <c r="I1509" s="487"/>
      <c r="K1509" s="487"/>
      <c r="N1509" s="487"/>
      <c r="Q1509" s="291"/>
      <c r="R1509" s="292"/>
    </row>
    <row r="1510" spans="5:18">
      <c r="E1510" s="487"/>
      <c r="G1510" s="487"/>
      <c r="I1510" s="487"/>
      <c r="K1510" s="487"/>
      <c r="N1510" s="487"/>
      <c r="Q1510" s="291"/>
      <c r="R1510" s="292"/>
    </row>
    <row r="1511" spans="5:18">
      <c r="E1511" s="487"/>
      <c r="G1511" s="487"/>
      <c r="I1511" s="487"/>
      <c r="K1511" s="487"/>
      <c r="N1511" s="487"/>
      <c r="Q1511" s="291"/>
      <c r="R1511" s="292"/>
    </row>
    <row r="1512" spans="5:18">
      <c r="E1512" s="487"/>
      <c r="G1512" s="487"/>
      <c r="I1512" s="487"/>
      <c r="K1512" s="487"/>
      <c r="N1512" s="487"/>
      <c r="Q1512" s="291"/>
      <c r="R1512" s="292"/>
    </row>
    <row r="1513" spans="5:18">
      <c r="E1513" s="487"/>
      <c r="G1513" s="487"/>
      <c r="I1513" s="487"/>
      <c r="K1513" s="487"/>
      <c r="N1513" s="487"/>
      <c r="Q1513" s="291"/>
      <c r="R1513" s="292"/>
    </row>
    <row r="1514" spans="5:18">
      <c r="E1514" s="487"/>
      <c r="G1514" s="487"/>
      <c r="I1514" s="487"/>
      <c r="K1514" s="487"/>
      <c r="N1514" s="487"/>
      <c r="Q1514" s="291"/>
      <c r="R1514" s="292"/>
    </row>
    <row r="1515" spans="5:18">
      <c r="E1515" s="487"/>
      <c r="G1515" s="487"/>
      <c r="I1515" s="487"/>
      <c r="K1515" s="487"/>
      <c r="N1515" s="487"/>
      <c r="Q1515" s="291"/>
      <c r="R1515" s="292"/>
    </row>
    <row r="1516" spans="5:18">
      <c r="E1516" s="487"/>
      <c r="G1516" s="487"/>
      <c r="I1516" s="487"/>
      <c r="K1516" s="487"/>
      <c r="N1516" s="487"/>
      <c r="Q1516" s="291"/>
      <c r="R1516" s="292"/>
    </row>
    <row r="1517" spans="5:18">
      <c r="E1517" s="487"/>
      <c r="G1517" s="487"/>
      <c r="I1517" s="487"/>
      <c r="K1517" s="487"/>
      <c r="N1517" s="487"/>
      <c r="Q1517" s="291"/>
      <c r="R1517" s="292"/>
    </row>
    <row r="1518" spans="5:18">
      <c r="E1518" s="487"/>
      <c r="G1518" s="487"/>
      <c r="I1518" s="487"/>
      <c r="K1518" s="487"/>
      <c r="N1518" s="487"/>
      <c r="Q1518" s="291"/>
      <c r="R1518" s="292"/>
    </row>
    <row r="1519" spans="5:18">
      <c r="E1519" s="487"/>
      <c r="G1519" s="487"/>
      <c r="I1519" s="487"/>
      <c r="K1519" s="487"/>
      <c r="N1519" s="487"/>
      <c r="Q1519" s="291"/>
      <c r="R1519" s="292"/>
    </row>
    <row r="1520" spans="5:18">
      <c r="E1520" s="487"/>
      <c r="G1520" s="487"/>
      <c r="I1520" s="487"/>
      <c r="K1520" s="487"/>
      <c r="N1520" s="487"/>
      <c r="Q1520" s="291"/>
      <c r="R1520" s="292"/>
    </row>
    <row r="1521" spans="5:18">
      <c r="E1521" s="487"/>
      <c r="G1521" s="487"/>
      <c r="I1521" s="487"/>
      <c r="K1521" s="487"/>
      <c r="N1521" s="487"/>
      <c r="Q1521" s="291"/>
      <c r="R1521" s="292"/>
    </row>
    <row r="1522" spans="5:18">
      <c r="E1522" s="487"/>
      <c r="G1522" s="487"/>
      <c r="I1522" s="487"/>
      <c r="K1522" s="487"/>
      <c r="N1522" s="487"/>
      <c r="Q1522" s="291"/>
      <c r="R1522" s="292"/>
    </row>
    <row r="1523" spans="5:18">
      <c r="E1523" s="487"/>
      <c r="G1523" s="487"/>
      <c r="I1523" s="487"/>
      <c r="K1523" s="487"/>
      <c r="N1523" s="487"/>
      <c r="Q1523" s="291"/>
      <c r="R1523" s="292"/>
    </row>
    <row r="1524" spans="5:18">
      <c r="E1524" s="487"/>
      <c r="G1524" s="487"/>
      <c r="I1524" s="487"/>
      <c r="K1524" s="487"/>
      <c r="N1524" s="487"/>
      <c r="Q1524" s="291"/>
      <c r="R1524" s="292"/>
    </row>
    <row r="1525" spans="5:18">
      <c r="E1525" s="487"/>
      <c r="G1525" s="487"/>
      <c r="I1525" s="487"/>
      <c r="K1525" s="487"/>
      <c r="N1525" s="487"/>
      <c r="Q1525" s="291"/>
      <c r="R1525" s="292"/>
    </row>
    <row r="1526" spans="5:18">
      <c r="E1526" s="487"/>
      <c r="G1526" s="487"/>
      <c r="I1526" s="487"/>
      <c r="K1526" s="487"/>
      <c r="N1526" s="487"/>
      <c r="Q1526" s="291"/>
      <c r="R1526" s="292"/>
    </row>
    <row r="1527" spans="5:18">
      <c r="E1527" s="487"/>
      <c r="G1527" s="487"/>
      <c r="I1527" s="487"/>
      <c r="K1527" s="487"/>
      <c r="N1527" s="487"/>
      <c r="Q1527" s="291"/>
      <c r="R1527" s="292"/>
    </row>
    <row r="1528" spans="5:18">
      <c r="E1528" s="487"/>
      <c r="G1528" s="487"/>
      <c r="I1528" s="487"/>
      <c r="K1528" s="487"/>
      <c r="N1528" s="487"/>
      <c r="Q1528" s="291"/>
      <c r="R1528" s="292"/>
    </row>
    <row r="1529" spans="5:18">
      <c r="E1529" s="487"/>
      <c r="G1529" s="487"/>
      <c r="I1529" s="487"/>
      <c r="K1529" s="487"/>
      <c r="N1529" s="487"/>
      <c r="Q1529" s="291"/>
      <c r="R1529" s="292"/>
    </row>
    <row r="1530" spans="5:18">
      <c r="E1530" s="487"/>
      <c r="G1530" s="487"/>
      <c r="I1530" s="487"/>
      <c r="K1530" s="487"/>
      <c r="N1530" s="487"/>
      <c r="Q1530" s="291"/>
      <c r="R1530" s="292"/>
    </row>
    <row r="1531" spans="5:18">
      <c r="E1531" s="487"/>
      <c r="G1531" s="487"/>
      <c r="I1531" s="487"/>
      <c r="K1531" s="487"/>
      <c r="N1531" s="487"/>
      <c r="Q1531" s="291"/>
      <c r="R1531" s="292"/>
    </row>
    <row r="1532" spans="5:18">
      <c r="E1532" s="487"/>
      <c r="G1532" s="487"/>
      <c r="I1532" s="487"/>
      <c r="K1532" s="487"/>
      <c r="N1532" s="487"/>
      <c r="Q1532" s="291"/>
      <c r="R1532" s="292"/>
    </row>
    <row r="1533" spans="5:18">
      <c r="E1533" s="487"/>
      <c r="G1533" s="487"/>
      <c r="I1533" s="487"/>
      <c r="K1533" s="487"/>
      <c r="N1533" s="487"/>
      <c r="Q1533" s="291"/>
      <c r="R1533" s="292"/>
    </row>
    <row r="1534" spans="5:18">
      <c r="E1534" s="487"/>
      <c r="G1534" s="487"/>
      <c r="I1534" s="487"/>
      <c r="K1534" s="487"/>
      <c r="N1534" s="487"/>
      <c r="Q1534" s="291"/>
      <c r="R1534" s="292"/>
    </row>
    <row r="1535" spans="5:18">
      <c r="E1535" s="487"/>
      <c r="G1535" s="487"/>
      <c r="I1535" s="487"/>
      <c r="K1535" s="487"/>
      <c r="N1535" s="487"/>
      <c r="Q1535" s="291"/>
      <c r="R1535" s="292"/>
    </row>
    <row r="1536" spans="5:18">
      <c r="E1536" s="487"/>
      <c r="G1536" s="487"/>
      <c r="I1536" s="487"/>
      <c r="K1536" s="487"/>
      <c r="N1536" s="487"/>
      <c r="Q1536" s="291"/>
      <c r="R1536" s="292"/>
    </row>
    <row r="1537" spans="5:18">
      <c r="E1537" s="487"/>
      <c r="G1537" s="487"/>
      <c r="I1537" s="487"/>
      <c r="K1537" s="487"/>
      <c r="N1537" s="487"/>
      <c r="Q1537" s="291"/>
      <c r="R1537" s="292"/>
    </row>
    <row r="1538" spans="5:18">
      <c r="E1538" s="487"/>
      <c r="G1538" s="487"/>
      <c r="I1538" s="487"/>
      <c r="K1538" s="487"/>
      <c r="N1538" s="487"/>
      <c r="Q1538" s="291"/>
      <c r="R1538" s="292"/>
    </row>
    <row r="1539" spans="5:18">
      <c r="E1539" s="487"/>
      <c r="G1539" s="487"/>
      <c r="I1539" s="487"/>
      <c r="K1539" s="487"/>
      <c r="N1539" s="487"/>
      <c r="Q1539" s="291"/>
      <c r="R1539" s="292"/>
    </row>
    <row r="1540" spans="5:18">
      <c r="E1540" s="487"/>
      <c r="G1540" s="487"/>
      <c r="I1540" s="487"/>
      <c r="K1540" s="487"/>
      <c r="N1540" s="487"/>
      <c r="Q1540" s="291"/>
      <c r="R1540" s="292"/>
    </row>
    <row r="1541" spans="5:18">
      <c r="E1541" s="487"/>
      <c r="G1541" s="487"/>
      <c r="I1541" s="487"/>
      <c r="K1541" s="487"/>
      <c r="N1541" s="487"/>
      <c r="Q1541" s="291"/>
      <c r="R1541" s="292"/>
    </row>
    <row r="1542" spans="5:18">
      <c r="E1542" s="487"/>
      <c r="G1542" s="487"/>
      <c r="I1542" s="487"/>
      <c r="K1542" s="487"/>
      <c r="N1542" s="487"/>
      <c r="Q1542" s="291"/>
      <c r="R1542" s="292"/>
    </row>
    <row r="1543" spans="5:18">
      <c r="E1543" s="487"/>
      <c r="G1543" s="487"/>
      <c r="I1543" s="487"/>
      <c r="K1543" s="487"/>
      <c r="N1543" s="487"/>
      <c r="Q1543" s="291"/>
      <c r="R1543" s="292"/>
    </row>
    <row r="1544" spans="5:18">
      <c r="E1544" s="487"/>
      <c r="G1544" s="487"/>
      <c r="I1544" s="487"/>
      <c r="K1544" s="487"/>
      <c r="N1544" s="487"/>
      <c r="Q1544" s="291"/>
      <c r="R1544" s="292"/>
    </row>
    <row r="1545" spans="5:18">
      <c r="E1545" s="487"/>
      <c r="G1545" s="487"/>
      <c r="I1545" s="487"/>
      <c r="K1545" s="487"/>
      <c r="N1545" s="487"/>
      <c r="Q1545" s="291"/>
      <c r="R1545" s="292"/>
    </row>
    <row r="1546" spans="5:18">
      <c r="E1546" s="487"/>
      <c r="G1546" s="487"/>
      <c r="I1546" s="487"/>
      <c r="K1546" s="487"/>
      <c r="N1546" s="487"/>
      <c r="Q1546" s="291"/>
      <c r="R1546" s="292"/>
    </row>
    <row r="1547" spans="5:18">
      <c r="E1547" s="487"/>
      <c r="G1547" s="487"/>
      <c r="I1547" s="487"/>
      <c r="K1547" s="487"/>
      <c r="N1547" s="487"/>
      <c r="Q1547" s="291"/>
      <c r="R1547" s="292"/>
    </row>
    <row r="1548" spans="5:18">
      <c r="E1548" s="487"/>
      <c r="G1548" s="487"/>
      <c r="I1548" s="487"/>
      <c r="K1548" s="487"/>
      <c r="N1548" s="487"/>
      <c r="Q1548" s="291"/>
      <c r="R1548" s="292"/>
    </row>
    <row r="1549" spans="5:18">
      <c r="E1549" s="487"/>
      <c r="G1549" s="487"/>
      <c r="I1549" s="487"/>
      <c r="K1549" s="487"/>
      <c r="N1549" s="487"/>
      <c r="Q1549" s="291"/>
      <c r="R1549" s="292"/>
    </row>
    <row r="1550" spans="5:18">
      <c r="E1550" s="487"/>
      <c r="G1550" s="487"/>
      <c r="I1550" s="487"/>
      <c r="K1550" s="487"/>
      <c r="N1550" s="487"/>
      <c r="Q1550" s="291"/>
      <c r="R1550" s="292"/>
    </row>
    <row r="1551" spans="5:18">
      <c r="E1551" s="487"/>
      <c r="G1551" s="487"/>
      <c r="I1551" s="487"/>
      <c r="K1551" s="487"/>
      <c r="N1551" s="487"/>
      <c r="Q1551" s="291"/>
      <c r="R1551" s="292"/>
    </row>
    <row r="1552" spans="5:18">
      <c r="E1552" s="487"/>
      <c r="G1552" s="487"/>
      <c r="I1552" s="487"/>
      <c r="K1552" s="487"/>
      <c r="N1552" s="487"/>
      <c r="Q1552" s="291"/>
      <c r="R1552" s="292"/>
    </row>
    <row r="1553" spans="5:18">
      <c r="E1553" s="487"/>
      <c r="G1553" s="487"/>
      <c r="I1553" s="487"/>
      <c r="K1553" s="487"/>
      <c r="N1553" s="487"/>
      <c r="Q1553" s="291"/>
      <c r="R1553" s="292"/>
    </row>
    <row r="1554" spans="5:18">
      <c r="E1554" s="487"/>
      <c r="G1554" s="487"/>
      <c r="I1554" s="487"/>
      <c r="K1554" s="487"/>
      <c r="N1554" s="487"/>
      <c r="Q1554" s="291"/>
      <c r="R1554" s="292"/>
    </row>
    <row r="1555" spans="5:18">
      <c r="E1555" s="487"/>
      <c r="G1555" s="487"/>
      <c r="I1555" s="487"/>
      <c r="K1555" s="487"/>
      <c r="N1555" s="487"/>
      <c r="Q1555" s="291"/>
      <c r="R1555" s="292"/>
    </row>
    <row r="1556" spans="5:18">
      <c r="E1556" s="487"/>
      <c r="G1556" s="487"/>
      <c r="I1556" s="487"/>
      <c r="K1556" s="487"/>
      <c r="N1556" s="487"/>
      <c r="Q1556" s="291"/>
      <c r="R1556" s="292"/>
    </row>
    <row r="1557" spans="5:18">
      <c r="E1557" s="487"/>
      <c r="G1557" s="487"/>
      <c r="I1557" s="487"/>
      <c r="K1557" s="487"/>
      <c r="N1557" s="487"/>
      <c r="Q1557" s="291"/>
      <c r="R1557" s="292"/>
    </row>
    <row r="1558" spans="5:18">
      <c r="E1558" s="487"/>
      <c r="G1558" s="487"/>
      <c r="I1558" s="487"/>
      <c r="K1558" s="487"/>
      <c r="N1558" s="487"/>
      <c r="Q1558" s="291"/>
      <c r="R1558" s="292"/>
    </row>
    <row r="1559" spans="5:18">
      <c r="E1559" s="487"/>
      <c r="G1559" s="487"/>
      <c r="I1559" s="487"/>
      <c r="K1559" s="487"/>
      <c r="N1559" s="487"/>
      <c r="Q1559" s="291"/>
      <c r="R1559" s="292"/>
    </row>
    <row r="1560" spans="5:18">
      <c r="E1560" s="487"/>
      <c r="G1560" s="487"/>
      <c r="I1560" s="487"/>
      <c r="K1560" s="487"/>
      <c r="N1560" s="487"/>
      <c r="Q1560" s="291"/>
      <c r="R1560" s="292"/>
    </row>
    <row r="1561" spans="5:18">
      <c r="E1561" s="487"/>
      <c r="G1561" s="487"/>
      <c r="I1561" s="487"/>
      <c r="K1561" s="487"/>
      <c r="N1561" s="487"/>
      <c r="Q1561" s="291"/>
      <c r="R1561" s="292"/>
    </row>
    <row r="1562" spans="5:18">
      <c r="E1562" s="487"/>
      <c r="G1562" s="487"/>
      <c r="I1562" s="487"/>
      <c r="K1562" s="487"/>
      <c r="N1562" s="487"/>
      <c r="Q1562" s="291"/>
      <c r="R1562" s="292"/>
    </row>
    <row r="1563" spans="5:18">
      <c r="E1563" s="487"/>
      <c r="G1563" s="487"/>
      <c r="I1563" s="487"/>
      <c r="K1563" s="487"/>
      <c r="N1563" s="487"/>
      <c r="Q1563" s="291"/>
      <c r="R1563" s="292"/>
    </row>
    <row r="1564" spans="5:18">
      <c r="E1564" s="487"/>
      <c r="G1564" s="487"/>
      <c r="I1564" s="487"/>
      <c r="K1564" s="487"/>
      <c r="N1564" s="487"/>
      <c r="Q1564" s="291"/>
      <c r="R1564" s="292"/>
    </row>
    <row r="1565" spans="5:18">
      <c r="E1565" s="487"/>
      <c r="G1565" s="487"/>
      <c r="I1565" s="487"/>
      <c r="K1565" s="487"/>
      <c r="N1565" s="487"/>
      <c r="Q1565" s="291"/>
      <c r="R1565" s="292"/>
    </row>
    <row r="1566" spans="5:18">
      <c r="E1566" s="487"/>
      <c r="G1566" s="487"/>
      <c r="I1566" s="487"/>
      <c r="K1566" s="487"/>
      <c r="N1566" s="487"/>
      <c r="Q1566" s="291"/>
      <c r="R1566" s="292"/>
    </row>
    <row r="1567" spans="5:18">
      <c r="E1567" s="487"/>
      <c r="G1567" s="487"/>
      <c r="I1567" s="487"/>
      <c r="K1567" s="487"/>
      <c r="N1567" s="487"/>
      <c r="Q1567" s="291"/>
      <c r="R1567" s="292"/>
    </row>
    <row r="1568" spans="5:18">
      <c r="E1568" s="487"/>
      <c r="G1568" s="487"/>
      <c r="I1568" s="487"/>
      <c r="K1568" s="487"/>
      <c r="N1568" s="487"/>
      <c r="Q1568" s="291"/>
      <c r="R1568" s="292"/>
    </row>
    <row r="1569" spans="5:18">
      <c r="E1569" s="487"/>
      <c r="G1569" s="487"/>
      <c r="I1569" s="487"/>
      <c r="K1569" s="487"/>
      <c r="N1569" s="487"/>
      <c r="Q1569" s="291"/>
      <c r="R1569" s="292"/>
    </row>
    <row r="1570" spans="5:18">
      <c r="E1570" s="487"/>
      <c r="G1570" s="487"/>
      <c r="I1570" s="487"/>
      <c r="K1570" s="487"/>
      <c r="N1570" s="487"/>
      <c r="Q1570" s="291"/>
      <c r="R1570" s="292"/>
    </row>
    <row r="1571" spans="5:18">
      <c r="E1571" s="487"/>
      <c r="G1571" s="487"/>
      <c r="I1571" s="487"/>
      <c r="K1571" s="487"/>
      <c r="N1571" s="487"/>
      <c r="Q1571" s="291"/>
      <c r="R1571" s="292"/>
    </row>
    <row r="1572" spans="5:18">
      <c r="E1572" s="487"/>
      <c r="G1572" s="487"/>
      <c r="I1572" s="487"/>
      <c r="K1572" s="487"/>
      <c r="N1572" s="487"/>
      <c r="Q1572" s="291"/>
      <c r="R1572" s="292"/>
    </row>
    <row r="1573" spans="5:18">
      <c r="E1573" s="487"/>
      <c r="G1573" s="487"/>
      <c r="I1573" s="487"/>
      <c r="K1573" s="487"/>
      <c r="N1573" s="487"/>
      <c r="Q1573" s="291"/>
      <c r="R1573" s="292"/>
    </row>
    <row r="1574" spans="5:18">
      <c r="E1574" s="487"/>
      <c r="G1574" s="487"/>
      <c r="I1574" s="487"/>
      <c r="K1574" s="487"/>
      <c r="N1574" s="487"/>
      <c r="Q1574" s="291"/>
      <c r="R1574" s="292"/>
    </row>
    <row r="1575" spans="5:18">
      <c r="E1575" s="487"/>
      <c r="G1575" s="487"/>
      <c r="I1575" s="487"/>
      <c r="K1575" s="487"/>
      <c r="N1575" s="487"/>
      <c r="Q1575" s="291"/>
      <c r="R1575" s="292"/>
    </row>
    <row r="1576" spans="5:18">
      <c r="E1576" s="487"/>
      <c r="G1576" s="487"/>
      <c r="I1576" s="487"/>
      <c r="K1576" s="487"/>
      <c r="N1576" s="487"/>
      <c r="Q1576" s="291"/>
      <c r="R1576" s="292"/>
    </row>
    <row r="1577" spans="5:18">
      <c r="E1577" s="487"/>
      <c r="G1577" s="487"/>
      <c r="I1577" s="487"/>
      <c r="K1577" s="487"/>
      <c r="N1577" s="487"/>
      <c r="Q1577" s="291"/>
      <c r="R1577" s="292"/>
    </row>
    <row r="1578" spans="5:18">
      <c r="E1578" s="487"/>
      <c r="G1578" s="487"/>
      <c r="I1578" s="487"/>
      <c r="K1578" s="487"/>
      <c r="N1578" s="487"/>
      <c r="Q1578" s="291"/>
      <c r="R1578" s="292"/>
    </row>
    <row r="1579" spans="5:18">
      <c r="E1579" s="487"/>
      <c r="G1579" s="487"/>
      <c r="I1579" s="487"/>
      <c r="K1579" s="487"/>
      <c r="N1579" s="487"/>
      <c r="Q1579" s="291"/>
      <c r="R1579" s="292"/>
    </row>
    <row r="1580" spans="5:18">
      <c r="E1580" s="487"/>
      <c r="G1580" s="487"/>
      <c r="I1580" s="487"/>
      <c r="K1580" s="487"/>
      <c r="N1580" s="487"/>
      <c r="Q1580" s="291"/>
      <c r="R1580" s="292"/>
    </row>
    <row r="1581" spans="5:18">
      <c r="E1581" s="487"/>
      <c r="G1581" s="487"/>
      <c r="I1581" s="487"/>
      <c r="K1581" s="487"/>
      <c r="N1581" s="487"/>
      <c r="Q1581" s="291"/>
      <c r="R1581" s="292"/>
    </row>
    <row r="1582" spans="5:18">
      <c r="E1582" s="487"/>
      <c r="G1582" s="487"/>
      <c r="I1582" s="487"/>
      <c r="K1582" s="487"/>
      <c r="N1582" s="487"/>
      <c r="Q1582" s="291"/>
      <c r="R1582" s="292"/>
    </row>
    <row r="1583" spans="5:18">
      <c r="E1583" s="487"/>
      <c r="G1583" s="487"/>
      <c r="I1583" s="487"/>
      <c r="K1583" s="487"/>
      <c r="N1583" s="487"/>
      <c r="Q1583" s="291"/>
      <c r="R1583" s="292"/>
    </row>
    <row r="1584" spans="5:18">
      <c r="E1584" s="487"/>
      <c r="G1584" s="487"/>
      <c r="I1584" s="487"/>
      <c r="K1584" s="487"/>
      <c r="N1584" s="487"/>
      <c r="Q1584" s="291"/>
      <c r="R1584" s="292"/>
    </row>
    <row r="1585" spans="5:18">
      <c r="E1585" s="487"/>
      <c r="G1585" s="487"/>
      <c r="I1585" s="487"/>
      <c r="K1585" s="487"/>
      <c r="N1585" s="487"/>
      <c r="Q1585" s="291"/>
      <c r="R1585" s="292"/>
    </row>
    <row r="1586" spans="5:18">
      <c r="E1586" s="487"/>
      <c r="G1586" s="487"/>
      <c r="I1586" s="487"/>
      <c r="K1586" s="487"/>
      <c r="N1586" s="487"/>
      <c r="Q1586" s="291"/>
      <c r="R1586" s="292"/>
    </row>
    <row r="1587" spans="5:18">
      <c r="E1587" s="487"/>
      <c r="G1587" s="487"/>
      <c r="I1587" s="487"/>
      <c r="K1587" s="487"/>
      <c r="N1587" s="487"/>
      <c r="Q1587" s="291"/>
      <c r="R1587" s="292"/>
    </row>
    <row r="1588" spans="5:18">
      <c r="E1588" s="487"/>
      <c r="G1588" s="487"/>
      <c r="I1588" s="487"/>
      <c r="K1588" s="487"/>
      <c r="N1588" s="487"/>
      <c r="Q1588" s="291"/>
      <c r="R1588" s="292"/>
    </row>
    <row r="1589" spans="5:18">
      <c r="E1589" s="487"/>
      <c r="G1589" s="487"/>
      <c r="I1589" s="487"/>
      <c r="K1589" s="487"/>
      <c r="N1589" s="487"/>
      <c r="Q1589" s="291"/>
      <c r="R1589" s="292"/>
    </row>
    <row r="1590" spans="5:18">
      <c r="E1590" s="487"/>
      <c r="G1590" s="487"/>
      <c r="I1590" s="487"/>
      <c r="K1590" s="487"/>
      <c r="N1590" s="487"/>
      <c r="Q1590" s="291"/>
      <c r="R1590" s="292"/>
    </row>
    <row r="1591" spans="5:18">
      <c r="E1591" s="487"/>
      <c r="G1591" s="487"/>
      <c r="I1591" s="487"/>
      <c r="K1591" s="487"/>
      <c r="N1591" s="487"/>
      <c r="Q1591" s="291"/>
      <c r="R1591" s="292"/>
    </row>
    <row r="1592" spans="5:18">
      <c r="E1592" s="487"/>
      <c r="G1592" s="487"/>
      <c r="I1592" s="487"/>
      <c r="K1592" s="487"/>
      <c r="N1592" s="487"/>
      <c r="Q1592" s="291"/>
      <c r="R1592" s="292"/>
    </row>
    <row r="1593" spans="5:18">
      <c r="E1593" s="487"/>
      <c r="G1593" s="487"/>
      <c r="I1593" s="487"/>
      <c r="K1593" s="487"/>
      <c r="N1593" s="487"/>
      <c r="Q1593" s="291"/>
      <c r="R1593" s="292"/>
    </row>
    <row r="1594" spans="5:18">
      <c r="E1594" s="487"/>
      <c r="G1594" s="487"/>
      <c r="I1594" s="487"/>
      <c r="K1594" s="487"/>
      <c r="N1594" s="487"/>
      <c r="Q1594" s="291"/>
      <c r="R1594" s="292"/>
    </row>
    <row r="1595" spans="5:18">
      <c r="E1595" s="487"/>
      <c r="G1595" s="487"/>
      <c r="I1595" s="487"/>
      <c r="K1595" s="487"/>
      <c r="N1595" s="487"/>
      <c r="Q1595" s="291"/>
      <c r="R1595" s="292"/>
    </row>
    <row r="1596" spans="5:18">
      <c r="E1596" s="487"/>
      <c r="G1596" s="487"/>
      <c r="I1596" s="487"/>
      <c r="K1596" s="487"/>
      <c r="N1596" s="487"/>
      <c r="Q1596" s="291"/>
      <c r="R1596" s="292"/>
    </row>
    <row r="1597" spans="5:18">
      <c r="E1597" s="487"/>
      <c r="G1597" s="487"/>
      <c r="I1597" s="487"/>
      <c r="K1597" s="487"/>
      <c r="N1597" s="487"/>
      <c r="Q1597" s="291"/>
      <c r="R1597" s="292"/>
    </row>
    <row r="1598" spans="5:18">
      <c r="E1598" s="487"/>
      <c r="G1598" s="487"/>
      <c r="I1598" s="487"/>
      <c r="K1598" s="487"/>
      <c r="N1598" s="487"/>
      <c r="Q1598" s="291"/>
      <c r="R1598" s="292"/>
    </row>
    <row r="1599" spans="5:18">
      <c r="E1599" s="487"/>
      <c r="G1599" s="487"/>
      <c r="I1599" s="487"/>
      <c r="K1599" s="487"/>
      <c r="N1599" s="487"/>
      <c r="Q1599" s="291"/>
      <c r="R1599" s="292"/>
    </row>
    <row r="1600" spans="5:18">
      <c r="E1600" s="487"/>
      <c r="G1600" s="487"/>
      <c r="I1600" s="487"/>
      <c r="K1600" s="487"/>
      <c r="N1600" s="487"/>
      <c r="Q1600" s="291"/>
      <c r="R1600" s="292"/>
    </row>
    <row r="1601" spans="5:18">
      <c r="E1601" s="487"/>
      <c r="G1601" s="487"/>
      <c r="I1601" s="487"/>
      <c r="K1601" s="487"/>
      <c r="N1601" s="487"/>
      <c r="Q1601" s="291"/>
      <c r="R1601" s="292"/>
    </row>
    <row r="1602" spans="5:18">
      <c r="E1602" s="487"/>
      <c r="G1602" s="487"/>
      <c r="I1602" s="487"/>
      <c r="K1602" s="487"/>
      <c r="N1602" s="487"/>
      <c r="Q1602" s="291"/>
      <c r="R1602" s="292"/>
    </row>
    <row r="1603" spans="5:18">
      <c r="E1603" s="487"/>
      <c r="G1603" s="487"/>
      <c r="I1603" s="487"/>
      <c r="K1603" s="487"/>
      <c r="N1603" s="487"/>
      <c r="Q1603" s="291"/>
      <c r="R1603" s="292"/>
    </row>
    <row r="1604" spans="5:18">
      <c r="E1604" s="487"/>
      <c r="G1604" s="487"/>
      <c r="I1604" s="487"/>
      <c r="K1604" s="487"/>
      <c r="N1604" s="487"/>
      <c r="Q1604" s="291"/>
      <c r="R1604" s="292"/>
    </row>
    <row r="1605" spans="5:18">
      <c r="E1605" s="487"/>
      <c r="G1605" s="487"/>
      <c r="I1605" s="487"/>
      <c r="K1605" s="487"/>
      <c r="N1605" s="487"/>
      <c r="Q1605" s="291"/>
      <c r="R1605" s="292"/>
    </row>
    <row r="1606" spans="5:18">
      <c r="E1606" s="487"/>
      <c r="G1606" s="487"/>
      <c r="I1606" s="487"/>
      <c r="K1606" s="487"/>
      <c r="N1606" s="487"/>
      <c r="Q1606" s="291"/>
      <c r="R1606" s="292"/>
    </row>
    <row r="1607" spans="5:18">
      <c r="E1607" s="487"/>
      <c r="G1607" s="487"/>
      <c r="I1607" s="487"/>
      <c r="K1607" s="487"/>
      <c r="N1607" s="487"/>
      <c r="Q1607" s="291"/>
      <c r="R1607" s="292"/>
    </row>
    <row r="1608" spans="5:18">
      <c r="E1608" s="487"/>
      <c r="G1608" s="487"/>
      <c r="I1608" s="487"/>
      <c r="K1608" s="487"/>
      <c r="N1608" s="487"/>
      <c r="Q1608" s="291"/>
      <c r="R1608" s="292"/>
    </row>
    <row r="1609" spans="5:18">
      <c r="E1609" s="487"/>
      <c r="G1609" s="487"/>
      <c r="I1609" s="487"/>
      <c r="K1609" s="487"/>
      <c r="N1609" s="487"/>
      <c r="Q1609" s="291"/>
      <c r="R1609" s="292"/>
    </row>
    <row r="1610" spans="5:18">
      <c r="E1610" s="487"/>
      <c r="G1610" s="487"/>
      <c r="I1610" s="487"/>
      <c r="K1610" s="487"/>
      <c r="N1610" s="487"/>
      <c r="Q1610" s="291"/>
      <c r="R1610" s="292"/>
    </row>
    <row r="1611" spans="5:18">
      <c r="E1611" s="487"/>
      <c r="G1611" s="487"/>
      <c r="I1611" s="487"/>
      <c r="K1611" s="487"/>
      <c r="N1611" s="487"/>
      <c r="Q1611" s="291"/>
      <c r="R1611" s="292"/>
    </row>
    <row r="1612" spans="5:18">
      <c r="E1612" s="487"/>
      <c r="G1612" s="487"/>
      <c r="I1612" s="487"/>
      <c r="K1612" s="487"/>
      <c r="N1612" s="487"/>
      <c r="Q1612" s="291"/>
      <c r="R1612" s="292"/>
    </row>
    <row r="1613" spans="5:18">
      <c r="E1613" s="487"/>
      <c r="G1613" s="487"/>
      <c r="I1613" s="487"/>
      <c r="K1613" s="487"/>
      <c r="N1613" s="487"/>
      <c r="Q1613" s="291"/>
      <c r="R1613" s="292"/>
    </row>
    <row r="1614" spans="5:18">
      <c r="E1614" s="487"/>
      <c r="G1614" s="487"/>
      <c r="I1614" s="487"/>
      <c r="K1614" s="487"/>
      <c r="N1614" s="487"/>
      <c r="Q1614" s="291"/>
      <c r="R1614" s="292"/>
    </row>
    <row r="1615" spans="5:18">
      <c r="E1615" s="487"/>
      <c r="G1615" s="487"/>
      <c r="I1615" s="487"/>
      <c r="K1615" s="487"/>
      <c r="N1615" s="487"/>
      <c r="Q1615" s="291"/>
      <c r="R1615" s="292"/>
    </row>
    <row r="1616" spans="5:18">
      <c r="E1616" s="487"/>
      <c r="G1616" s="487"/>
      <c r="I1616" s="487"/>
      <c r="K1616" s="487"/>
      <c r="N1616" s="487"/>
      <c r="Q1616" s="291"/>
      <c r="R1616" s="292"/>
    </row>
    <row r="1617" spans="5:18">
      <c r="E1617" s="487"/>
      <c r="G1617" s="487"/>
      <c r="I1617" s="487"/>
      <c r="K1617" s="487"/>
      <c r="N1617" s="487"/>
      <c r="Q1617" s="291"/>
      <c r="R1617" s="292"/>
    </row>
    <row r="1618" spans="5:18">
      <c r="E1618" s="487"/>
      <c r="G1618" s="487"/>
      <c r="I1618" s="487"/>
      <c r="K1618" s="487"/>
      <c r="N1618" s="487"/>
      <c r="Q1618" s="291"/>
      <c r="R1618" s="292"/>
    </row>
    <row r="1619" spans="5:18">
      <c r="E1619" s="487"/>
      <c r="G1619" s="487"/>
      <c r="I1619" s="487"/>
      <c r="K1619" s="487"/>
      <c r="N1619" s="487"/>
      <c r="Q1619" s="291"/>
      <c r="R1619" s="292"/>
    </row>
    <row r="1620" spans="5:18">
      <c r="E1620" s="487"/>
      <c r="G1620" s="487"/>
      <c r="I1620" s="487"/>
      <c r="K1620" s="487"/>
      <c r="N1620" s="487"/>
      <c r="Q1620" s="291"/>
      <c r="R1620" s="292"/>
    </row>
    <row r="1621" spans="5:18">
      <c r="E1621" s="487"/>
      <c r="G1621" s="487"/>
      <c r="I1621" s="487"/>
      <c r="K1621" s="487"/>
      <c r="N1621" s="487"/>
      <c r="Q1621" s="291"/>
      <c r="R1621" s="292"/>
    </row>
    <row r="1622" spans="5:18">
      <c r="E1622" s="487"/>
      <c r="G1622" s="487"/>
      <c r="I1622" s="487"/>
      <c r="K1622" s="487"/>
      <c r="N1622" s="487"/>
      <c r="Q1622" s="291"/>
      <c r="R1622" s="292"/>
    </row>
    <row r="1623" spans="5:18">
      <c r="E1623" s="487"/>
      <c r="G1623" s="487"/>
      <c r="I1623" s="487"/>
      <c r="K1623" s="487"/>
      <c r="N1623" s="487"/>
      <c r="Q1623" s="291"/>
      <c r="R1623" s="292"/>
    </row>
    <row r="1624" spans="5:18">
      <c r="E1624" s="487"/>
      <c r="G1624" s="487"/>
      <c r="I1624" s="487"/>
      <c r="K1624" s="487"/>
      <c r="N1624" s="487"/>
      <c r="Q1624" s="291"/>
      <c r="R1624" s="292"/>
    </row>
    <row r="1625" spans="5:18">
      <c r="E1625" s="487"/>
      <c r="G1625" s="487"/>
      <c r="I1625" s="487"/>
      <c r="K1625" s="487"/>
      <c r="N1625" s="487"/>
      <c r="Q1625" s="291"/>
      <c r="R1625" s="292"/>
    </row>
    <row r="1626" spans="5:18">
      <c r="E1626" s="487"/>
      <c r="G1626" s="487"/>
      <c r="I1626" s="487"/>
      <c r="K1626" s="487"/>
      <c r="N1626" s="487"/>
      <c r="Q1626" s="291"/>
      <c r="R1626" s="292"/>
    </row>
    <row r="1627" spans="5:18">
      <c r="E1627" s="487"/>
      <c r="G1627" s="487"/>
      <c r="I1627" s="487"/>
      <c r="K1627" s="487"/>
      <c r="N1627" s="487"/>
      <c r="Q1627" s="291"/>
      <c r="R1627" s="292"/>
    </row>
    <row r="1628" spans="5:18">
      <c r="E1628" s="487"/>
      <c r="G1628" s="487"/>
      <c r="I1628" s="487"/>
      <c r="K1628" s="487"/>
      <c r="N1628" s="487"/>
      <c r="Q1628" s="291"/>
      <c r="R1628" s="292"/>
    </row>
    <row r="1629" spans="5:18">
      <c r="E1629" s="487"/>
      <c r="G1629" s="487"/>
      <c r="I1629" s="487"/>
      <c r="K1629" s="487"/>
      <c r="N1629" s="487"/>
      <c r="Q1629" s="291"/>
      <c r="R1629" s="292"/>
    </row>
    <row r="1630" spans="5:18">
      <c r="E1630" s="487"/>
      <c r="G1630" s="487"/>
      <c r="I1630" s="487"/>
      <c r="K1630" s="487"/>
      <c r="N1630" s="487"/>
      <c r="Q1630" s="291"/>
      <c r="R1630" s="292"/>
    </row>
    <row r="1631" spans="5:18">
      <c r="E1631" s="487"/>
      <c r="G1631" s="487"/>
      <c r="I1631" s="487"/>
      <c r="K1631" s="487"/>
      <c r="N1631" s="487"/>
      <c r="Q1631" s="291"/>
      <c r="R1631" s="292"/>
    </row>
    <row r="1632" spans="5:18">
      <c r="E1632" s="487"/>
      <c r="G1632" s="487"/>
      <c r="I1632" s="487"/>
      <c r="K1632" s="487"/>
      <c r="N1632" s="487"/>
      <c r="Q1632" s="291"/>
      <c r="R1632" s="292"/>
    </row>
    <row r="1633" spans="5:18">
      <c r="E1633" s="487"/>
      <c r="G1633" s="487"/>
      <c r="I1633" s="487"/>
      <c r="K1633" s="487"/>
      <c r="N1633" s="487"/>
      <c r="Q1633" s="291"/>
      <c r="R1633" s="292"/>
    </row>
    <row r="1634" spans="5:18">
      <c r="E1634" s="487"/>
      <c r="G1634" s="487"/>
      <c r="I1634" s="487"/>
      <c r="K1634" s="487"/>
      <c r="N1634" s="487"/>
      <c r="Q1634" s="291"/>
      <c r="R1634" s="292"/>
    </row>
    <row r="1635" spans="5:18">
      <c r="E1635" s="487"/>
      <c r="G1635" s="487"/>
      <c r="I1635" s="487"/>
      <c r="K1635" s="487"/>
      <c r="N1635" s="487"/>
      <c r="Q1635" s="291"/>
      <c r="R1635" s="292"/>
    </row>
    <row r="1636" spans="5:18">
      <c r="E1636" s="487"/>
      <c r="G1636" s="487"/>
      <c r="I1636" s="487"/>
      <c r="K1636" s="487"/>
      <c r="N1636" s="487"/>
      <c r="Q1636" s="291"/>
      <c r="R1636" s="292"/>
    </row>
    <row r="1637" spans="5:18">
      <c r="E1637" s="487"/>
      <c r="G1637" s="487"/>
      <c r="I1637" s="487"/>
      <c r="K1637" s="487"/>
      <c r="N1637" s="487"/>
      <c r="Q1637" s="291"/>
      <c r="R1637" s="292"/>
    </row>
    <row r="1638" spans="5:18">
      <c r="E1638" s="487"/>
      <c r="G1638" s="487"/>
      <c r="I1638" s="487"/>
      <c r="K1638" s="487"/>
      <c r="N1638" s="487"/>
      <c r="Q1638" s="291"/>
      <c r="R1638" s="292"/>
    </row>
    <row r="1639" spans="5:18">
      <c r="E1639" s="487"/>
      <c r="G1639" s="487"/>
      <c r="I1639" s="487"/>
      <c r="K1639" s="487"/>
      <c r="N1639" s="487"/>
      <c r="Q1639" s="291"/>
      <c r="R1639" s="292"/>
    </row>
    <row r="1640" spans="5:18">
      <c r="E1640" s="487"/>
      <c r="G1640" s="487"/>
      <c r="I1640" s="487"/>
      <c r="K1640" s="487"/>
      <c r="N1640" s="487"/>
      <c r="Q1640" s="291"/>
      <c r="R1640" s="292"/>
    </row>
    <row r="1641" spans="5:18">
      <c r="E1641" s="487"/>
      <c r="G1641" s="487"/>
      <c r="I1641" s="487"/>
      <c r="K1641" s="487"/>
      <c r="N1641" s="487"/>
      <c r="Q1641" s="291"/>
      <c r="R1641" s="292"/>
    </row>
    <row r="1642" spans="5:18">
      <c r="E1642" s="487"/>
      <c r="G1642" s="487"/>
      <c r="I1642" s="487"/>
      <c r="K1642" s="487"/>
      <c r="N1642" s="487"/>
      <c r="Q1642" s="291"/>
      <c r="R1642" s="292"/>
    </row>
    <row r="1643" spans="5:18">
      <c r="E1643" s="487"/>
      <c r="G1643" s="487"/>
      <c r="I1643" s="487"/>
      <c r="K1643" s="487"/>
      <c r="N1643" s="487"/>
      <c r="Q1643" s="291"/>
      <c r="R1643" s="292"/>
    </row>
    <row r="1644" spans="5:18">
      <c r="E1644" s="487"/>
      <c r="G1644" s="487"/>
      <c r="I1644" s="487"/>
      <c r="K1644" s="487"/>
      <c r="N1644" s="487"/>
      <c r="Q1644" s="291"/>
      <c r="R1644" s="292"/>
    </row>
    <row r="1645" spans="5:18">
      <c r="E1645" s="487"/>
      <c r="G1645" s="487"/>
      <c r="I1645" s="487"/>
      <c r="K1645" s="487"/>
      <c r="N1645" s="487"/>
      <c r="Q1645" s="291"/>
      <c r="R1645" s="292"/>
    </row>
    <row r="1646" spans="5:18">
      <c r="E1646" s="487"/>
      <c r="G1646" s="487"/>
      <c r="I1646" s="487"/>
      <c r="K1646" s="487"/>
      <c r="N1646" s="487"/>
      <c r="Q1646" s="291"/>
      <c r="R1646" s="292"/>
    </row>
    <row r="1647" spans="5:18">
      <c r="E1647" s="487"/>
      <c r="G1647" s="487"/>
      <c r="I1647" s="487"/>
      <c r="K1647" s="487"/>
      <c r="N1647" s="487"/>
      <c r="Q1647" s="291"/>
      <c r="R1647" s="292"/>
    </row>
    <row r="1648" spans="5:18">
      <c r="E1648" s="487"/>
      <c r="G1648" s="487"/>
      <c r="I1648" s="487"/>
      <c r="K1648" s="487"/>
      <c r="N1648" s="487"/>
      <c r="Q1648" s="291"/>
      <c r="R1648" s="292"/>
    </row>
    <row r="1649" spans="5:18">
      <c r="E1649" s="487"/>
      <c r="G1649" s="487"/>
      <c r="I1649" s="487"/>
      <c r="K1649" s="487"/>
      <c r="N1649" s="487"/>
      <c r="Q1649" s="291"/>
      <c r="R1649" s="292"/>
    </row>
    <row r="1650" spans="5:18">
      <c r="E1650" s="487"/>
      <c r="G1650" s="487"/>
      <c r="I1650" s="487"/>
      <c r="K1650" s="487"/>
      <c r="N1650" s="487"/>
      <c r="Q1650" s="291"/>
      <c r="R1650" s="292"/>
    </row>
    <row r="1651" spans="5:18">
      <c r="E1651" s="487"/>
      <c r="G1651" s="487"/>
      <c r="I1651" s="487"/>
      <c r="K1651" s="487"/>
      <c r="N1651" s="487"/>
      <c r="Q1651" s="291"/>
      <c r="R1651" s="292"/>
    </row>
    <row r="1652" spans="5:18">
      <c r="E1652" s="487"/>
      <c r="G1652" s="487"/>
      <c r="I1652" s="487"/>
      <c r="K1652" s="487"/>
      <c r="N1652" s="487"/>
      <c r="Q1652" s="291"/>
      <c r="R1652" s="292"/>
    </row>
    <row r="1653" spans="5:18">
      <c r="E1653" s="487"/>
      <c r="G1653" s="487"/>
      <c r="I1653" s="487"/>
      <c r="K1653" s="487"/>
      <c r="N1653" s="487"/>
      <c r="Q1653" s="291"/>
      <c r="R1653" s="292"/>
    </row>
    <row r="1654" spans="5:18">
      <c r="E1654" s="487"/>
      <c r="G1654" s="487"/>
      <c r="I1654" s="487"/>
      <c r="K1654" s="487"/>
      <c r="N1654" s="487"/>
      <c r="Q1654" s="291"/>
      <c r="R1654" s="292"/>
    </row>
    <row r="1655" spans="5:18">
      <c r="E1655" s="487"/>
      <c r="G1655" s="487"/>
      <c r="I1655" s="487"/>
      <c r="K1655" s="487"/>
      <c r="N1655" s="487"/>
      <c r="Q1655" s="291"/>
      <c r="R1655" s="292"/>
    </row>
    <row r="1656" spans="5:18">
      <c r="E1656" s="487"/>
      <c r="G1656" s="487"/>
      <c r="I1656" s="487"/>
      <c r="K1656" s="487"/>
      <c r="N1656" s="487"/>
      <c r="Q1656" s="291"/>
      <c r="R1656" s="292"/>
    </row>
    <row r="1657" spans="5:18">
      <c r="E1657" s="487"/>
      <c r="G1657" s="487"/>
      <c r="I1657" s="487"/>
      <c r="K1657" s="487"/>
      <c r="N1657" s="487"/>
      <c r="Q1657" s="291"/>
      <c r="R1657" s="292"/>
    </row>
    <row r="1658" spans="5:18">
      <c r="E1658" s="487"/>
      <c r="G1658" s="487"/>
      <c r="I1658" s="487"/>
      <c r="K1658" s="487"/>
      <c r="N1658" s="487"/>
      <c r="Q1658" s="291"/>
      <c r="R1658" s="292"/>
    </row>
    <row r="1659" spans="5:18">
      <c r="E1659" s="487"/>
      <c r="G1659" s="487"/>
      <c r="I1659" s="487"/>
      <c r="K1659" s="487"/>
      <c r="N1659" s="487"/>
      <c r="Q1659" s="291"/>
      <c r="R1659" s="292"/>
    </row>
    <row r="1660" spans="5:18">
      <c r="E1660" s="487"/>
      <c r="G1660" s="487"/>
      <c r="I1660" s="487"/>
      <c r="K1660" s="487"/>
      <c r="N1660" s="487"/>
      <c r="Q1660" s="291"/>
      <c r="R1660" s="292"/>
    </row>
    <row r="1661" spans="5:18">
      <c r="E1661" s="487"/>
      <c r="G1661" s="487"/>
      <c r="I1661" s="487"/>
      <c r="K1661" s="487"/>
      <c r="N1661" s="487"/>
      <c r="Q1661" s="291"/>
      <c r="R1661" s="292"/>
    </row>
    <row r="1662" spans="5:18">
      <c r="E1662" s="487"/>
      <c r="G1662" s="487"/>
      <c r="I1662" s="487"/>
      <c r="K1662" s="487"/>
      <c r="N1662" s="487"/>
      <c r="Q1662" s="291"/>
      <c r="R1662" s="292"/>
    </row>
    <row r="1663" spans="5:18">
      <c r="E1663" s="487"/>
      <c r="G1663" s="487"/>
      <c r="I1663" s="487"/>
      <c r="K1663" s="487"/>
      <c r="N1663" s="487"/>
      <c r="Q1663" s="291"/>
      <c r="R1663" s="292"/>
    </row>
    <row r="1664" spans="5:18">
      <c r="E1664" s="487"/>
      <c r="G1664" s="487"/>
      <c r="I1664" s="487"/>
      <c r="K1664" s="487"/>
      <c r="N1664" s="487"/>
      <c r="Q1664" s="291"/>
      <c r="R1664" s="292"/>
    </row>
    <row r="1665" spans="5:18">
      <c r="E1665" s="487"/>
      <c r="G1665" s="487"/>
      <c r="I1665" s="487"/>
      <c r="K1665" s="487"/>
      <c r="N1665" s="487"/>
      <c r="Q1665" s="291"/>
      <c r="R1665" s="292"/>
    </row>
    <row r="1666" spans="5:18">
      <c r="E1666" s="487"/>
      <c r="G1666" s="487"/>
      <c r="I1666" s="487"/>
      <c r="K1666" s="487"/>
      <c r="N1666" s="487"/>
      <c r="Q1666" s="291"/>
      <c r="R1666" s="292"/>
    </row>
    <row r="1667" spans="5:18">
      <c r="E1667" s="487"/>
      <c r="G1667" s="487"/>
      <c r="I1667" s="487"/>
      <c r="K1667" s="487"/>
      <c r="N1667" s="487"/>
      <c r="Q1667" s="291"/>
      <c r="R1667" s="292"/>
    </row>
    <row r="1668" spans="5:18">
      <c r="E1668" s="487"/>
      <c r="G1668" s="487"/>
      <c r="I1668" s="487"/>
      <c r="K1668" s="487"/>
      <c r="N1668" s="487"/>
      <c r="Q1668" s="291"/>
      <c r="R1668" s="292"/>
    </row>
    <row r="1669" spans="5:18">
      <c r="E1669" s="487"/>
      <c r="G1669" s="487"/>
      <c r="I1669" s="487"/>
      <c r="K1669" s="487"/>
      <c r="N1669" s="487"/>
      <c r="Q1669" s="291"/>
      <c r="R1669" s="292"/>
    </row>
    <row r="1670" spans="5:18">
      <c r="E1670" s="487"/>
      <c r="G1670" s="487"/>
      <c r="I1670" s="487"/>
      <c r="K1670" s="487"/>
      <c r="N1670" s="487"/>
      <c r="Q1670" s="291"/>
      <c r="R1670" s="292"/>
    </row>
    <row r="1671" spans="5:18">
      <c r="E1671" s="487"/>
      <c r="G1671" s="487"/>
      <c r="I1671" s="487"/>
      <c r="K1671" s="487"/>
      <c r="N1671" s="487"/>
      <c r="Q1671" s="291"/>
      <c r="R1671" s="292"/>
    </row>
    <row r="1672" spans="5:18">
      <c r="E1672" s="487"/>
      <c r="G1672" s="487"/>
      <c r="I1672" s="487"/>
      <c r="K1672" s="487"/>
      <c r="N1672" s="487"/>
      <c r="Q1672" s="291"/>
      <c r="R1672" s="292"/>
    </row>
    <row r="1673" spans="5:18">
      <c r="E1673" s="487"/>
      <c r="G1673" s="487"/>
      <c r="I1673" s="487"/>
      <c r="K1673" s="487"/>
      <c r="N1673" s="487"/>
      <c r="Q1673" s="291"/>
      <c r="R1673" s="292"/>
    </row>
    <row r="1674" spans="5:18">
      <c r="E1674" s="487"/>
      <c r="G1674" s="487"/>
      <c r="I1674" s="487"/>
      <c r="K1674" s="487"/>
      <c r="N1674" s="487"/>
      <c r="Q1674" s="291"/>
      <c r="R1674" s="292"/>
    </row>
    <row r="1675" spans="5:18">
      <c r="E1675" s="487"/>
      <c r="G1675" s="487"/>
      <c r="I1675" s="487"/>
      <c r="K1675" s="487"/>
      <c r="N1675" s="487"/>
      <c r="Q1675" s="291"/>
      <c r="R1675" s="292"/>
    </row>
    <row r="1676" spans="5:18">
      <c r="E1676" s="487"/>
      <c r="G1676" s="487"/>
      <c r="I1676" s="487"/>
      <c r="K1676" s="487"/>
      <c r="N1676" s="487"/>
      <c r="Q1676" s="291"/>
      <c r="R1676" s="292"/>
    </row>
    <row r="1677" spans="5:18">
      <c r="E1677" s="487"/>
      <c r="G1677" s="487"/>
      <c r="I1677" s="487"/>
      <c r="K1677" s="487"/>
      <c r="N1677" s="487"/>
      <c r="Q1677" s="291"/>
      <c r="R1677" s="292"/>
    </row>
    <row r="1678" spans="5:18">
      <c r="E1678" s="487"/>
      <c r="G1678" s="487"/>
      <c r="I1678" s="487"/>
      <c r="K1678" s="487"/>
      <c r="N1678" s="487"/>
      <c r="Q1678" s="291"/>
      <c r="R1678" s="292"/>
    </row>
    <row r="1679" spans="5:18">
      <c r="E1679" s="487"/>
      <c r="G1679" s="487"/>
      <c r="I1679" s="487"/>
      <c r="K1679" s="487"/>
      <c r="N1679" s="487"/>
      <c r="Q1679" s="291"/>
      <c r="R1679" s="292"/>
    </row>
    <row r="1680" spans="5:18">
      <c r="E1680" s="487"/>
      <c r="G1680" s="487"/>
      <c r="I1680" s="487"/>
      <c r="K1680" s="487"/>
      <c r="N1680" s="487"/>
      <c r="Q1680" s="291"/>
      <c r="R1680" s="292"/>
    </row>
    <row r="1681" spans="5:18">
      <c r="E1681" s="487"/>
      <c r="G1681" s="487"/>
      <c r="I1681" s="487"/>
      <c r="K1681" s="487"/>
      <c r="N1681" s="487"/>
      <c r="Q1681" s="291"/>
      <c r="R1681" s="292"/>
    </row>
    <row r="1682" spans="5:18">
      <c r="E1682" s="487"/>
      <c r="G1682" s="487"/>
      <c r="I1682" s="487"/>
      <c r="K1682" s="487"/>
      <c r="N1682" s="487"/>
      <c r="Q1682" s="291"/>
      <c r="R1682" s="292"/>
    </row>
    <row r="1683" spans="5:18">
      <c r="E1683" s="487"/>
      <c r="G1683" s="487"/>
      <c r="I1683" s="487"/>
      <c r="K1683" s="487"/>
      <c r="N1683" s="487"/>
      <c r="Q1683" s="291"/>
      <c r="R1683" s="292"/>
    </row>
    <row r="1684" spans="5:18">
      <c r="E1684" s="487"/>
      <c r="G1684" s="487"/>
      <c r="I1684" s="487"/>
      <c r="K1684" s="487"/>
      <c r="N1684" s="487"/>
      <c r="Q1684" s="291"/>
      <c r="R1684" s="292"/>
    </row>
    <row r="1685" spans="5:18">
      <c r="E1685" s="487"/>
      <c r="G1685" s="487"/>
      <c r="I1685" s="487"/>
      <c r="K1685" s="487"/>
      <c r="N1685" s="487"/>
      <c r="Q1685" s="291"/>
      <c r="R1685" s="292"/>
    </row>
    <row r="1686" spans="5:18">
      <c r="E1686" s="487"/>
      <c r="G1686" s="487"/>
      <c r="I1686" s="487"/>
      <c r="K1686" s="487"/>
      <c r="N1686" s="487"/>
      <c r="Q1686" s="291"/>
      <c r="R1686" s="292"/>
    </row>
    <row r="1687" spans="5:18">
      <c r="E1687" s="487"/>
      <c r="G1687" s="487"/>
      <c r="I1687" s="487"/>
      <c r="K1687" s="487"/>
      <c r="N1687" s="487"/>
      <c r="Q1687" s="291"/>
      <c r="R1687" s="292"/>
    </row>
    <row r="1688" spans="5:18">
      <c r="E1688" s="487"/>
      <c r="G1688" s="487"/>
      <c r="I1688" s="487"/>
      <c r="K1688" s="487"/>
      <c r="N1688" s="487"/>
      <c r="Q1688" s="291"/>
      <c r="R1688" s="292"/>
    </row>
    <row r="1689" spans="5:18">
      <c r="E1689" s="487"/>
      <c r="G1689" s="487"/>
      <c r="I1689" s="487"/>
      <c r="K1689" s="487"/>
      <c r="N1689" s="487"/>
      <c r="Q1689" s="291"/>
      <c r="R1689" s="292"/>
    </row>
    <row r="1690" spans="5:18">
      <c r="E1690" s="487"/>
      <c r="G1690" s="487"/>
      <c r="I1690" s="487"/>
      <c r="K1690" s="487"/>
      <c r="N1690" s="487"/>
      <c r="Q1690" s="291"/>
      <c r="R1690" s="292"/>
    </row>
    <row r="1691" spans="5:18">
      <c r="E1691" s="487"/>
      <c r="G1691" s="487"/>
      <c r="I1691" s="487"/>
      <c r="K1691" s="487"/>
      <c r="N1691" s="487"/>
      <c r="Q1691" s="291"/>
      <c r="R1691" s="292"/>
    </row>
    <row r="1692" spans="5:18">
      <c r="E1692" s="487"/>
      <c r="G1692" s="487"/>
      <c r="I1692" s="487"/>
      <c r="K1692" s="487"/>
      <c r="N1692" s="487"/>
      <c r="Q1692" s="291"/>
      <c r="R1692" s="292"/>
    </row>
    <row r="1693" spans="5:18">
      <c r="E1693" s="487"/>
      <c r="G1693" s="487"/>
      <c r="I1693" s="487"/>
      <c r="K1693" s="487"/>
      <c r="N1693" s="487"/>
      <c r="Q1693" s="291"/>
      <c r="R1693" s="292"/>
    </row>
    <row r="1694" spans="5:18">
      <c r="E1694" s="487"/>
      <c r="G1694" s="487"/>
      <c r="I1694" s="487"/>
      <c r="K1694" s="487"/>
      <c r="N1694" s="487"/>
      <c r="Q1694" s="291"/>
      <c r="R1694" s="292"/>
    </row>
    <row r="1695" spans="5:18">
      <c r="E1695" s="487"/>
      <c r="G1695" s="487"/>
      <c r="I1695" s="487"/>
      <c r="K1695" s="487"/>
      <c r="N1695" s="487"/>
      <c r="Q1695" s="291"/>
      <c r="R1695" s="292"/>
    </row>
    <row r="1696" spans="5:18">
      <c r="E1696" s="487"/>
      <c r="G1696" s="487"/>
      <c r="I1696" s="487"/>
      <c r="K1696" s="487"/>
      <c r="N1696" s="487"/>
      <c r="Q1696" s="291"/>
      <c r="R1696" s="292"/>
    </row>
    <row r="1697" spans="5:18">
      <c r="E1697" s="487"/>
      <c r="G1697" s="487"/>
      <c r="I1697" s="487"/>
      <c r="K1697" s="487"/>
      <c r="N1697" s="487"/>
      <c r="Q1697" s="291"/>
      <c r="R1697" s="292"/>
    </row>
    <row r="1698" spans="5:18">
      <c r="E1698" s="487"/>
      <c r="G1698" s="487"/>
      <c r="I1698" s="487"/>
      <c r="K1698" s="487"/>
      <c r="N1698" s="487"/>
      <c r="Q1698" s="291"/>
      <c r="R1698" s="292"/>
    </row>
    <row r="1699" spans="5:18">
      <c r="E1699" s="487"/>
      <c r="G1699" s="487"/>
      <c r="I1699" s="487"/>
      <c r="K1699" s="487"/>
      <c r="N1699" s="487"/>
      <c r="Q1699" s="291"/>
      <c r="R1699" s="292"/>
    </row>
    <row r="1700" spans="5:18">
      <c r="E1700" s="487"/>
      <c r="G1700" s="487"/>
      <c r="I1700" s="487"/>
      <c r="K1700" s="487"/>
      <c r="N1700" s="487"/>
      <c r="Q1700" s="291"/>
      <c r="R1700" s="292"/>
    </row>
    <row r="1701" spans="5:18">
      <c r="E1701" s="487"/>
      <c r="G1701" s="487"/>
      <c r="I1701" s="487"/>
      <c r="K1701" s="487"/>
      <c r="N1701" s="487"/>
      <c r="Q1701" s="291"/>
      <c r="R1701" s="292"/>
    </row>
    <row r="1702" spans="5:18">
      <c r="E1702" s="487"/>
      <c r="G1702" s="487"/>
      <c r="I1702" s="487"/>
      <c r="K1702" s="487"/>
      <c r="N1702" s="487"/>
      <c r="Q1702" s="291"/>
      <c r="R1702" s="292"/>
    </row>
    <row r="1703" spans="5:18">
      <c r="E1703" s="487"/>
      <c r="G1703" s="487"/>
      <c r="I1703" s="487"/>
      <c r="K1703" s="487"/>
      <c r="N1703" s="487"/>
      <c r="Q1703" s="291"/>
      <c r="R1703" s="292"/>
    </row>
    <row r="1704" spans="5:18">
      <c r="E1704" s="487"/>
      <c r="G1704" s="487"/>
      <c r="I1704" s="487"/>
      <c r="K1704" s="487"/>
      <c r="N1704" s="487"/>
      <c r="Q1704" s="291"/>
      <c r="R1704" s="292"/>
    </row>
    <row r="1705" spans="5:18">
      <c r="E1705" s="487"/>
      <c r="G1705" s="487"/>
      <c r="I1705" s="487"/>
      <c r="K1705" s="487"/>
      <c r="N1705" s="487"/>
      <c r="Q1705" s="291"/>
      <c r="R1705" s="292"/>
    </row>
    <row r="1706" spans="5:18">
      <c r="E1706" s="487"/>
      <c r="G1706" s="487"/>
      <c r="I1706" s="487"/>
      <c r="K1706" s="487"/>
      <c r="N1706" s="487"/>
      <c r="Q1706" s="291"/>
      <c r="R1706" s="292"/>
    </row>
    <row r="1707" spans="5:18">
      <c r="E1707" s="487"/>
      <c r="G1707" s="487"/>
      <c r="I1707" s="487"/>
      <c r="K1707" s="487"/>
      <c r="N1707" s="487"/>
      <c r="Q1707" s="291"/>
      <c r="R1707" s="292"/>
    </row>
    <row r="1708" spans="5:18">
      <c r="E1708" s="487"/>
      <c r="G1708" s="487"/>
      <c r="I1708" s="487"/>
      <c r="K1708" s="487"/>
      <c r="N1708" s="487"/>
      <c r="Q1708" s="291"/>
      <c r="R1708" s="292"/>
    </row>
    <row r="1709" spans="5:18">
      <c r="E1709" s="487"/>
      <c r="G1709" s="487"/>
      <c r="I1709" s="487"/>
      <c r="K1709" s="487"/>
      <c r="N1709" s="487"/>
      <c r="Q1709" s="291"/>
      <c r="R1709" s="292"/>
    </row>
    <row r="1710" spans="5:18">
      <c r="E1710" s="487"/>
      <c r="G1710" s="487"/>
      <c r="I1710" s="487"/>
      <c r="K1710" s="487"/>
      <c r="N1710" s="487"/>
      <c r="Q1710" s="291"/>
      <c r="R1710" s="292"/>
    </row>
    <row r="1711" spans="5:18">
      <c r="E1711" s="487"/>
      <c r="G1711" s="487"/>
      <c r="I1711" s="487"/>
      <c r="K1711" s="487"/>
      <c r="N1711" s="487"/>
      <c r="Q1711" s="291"/>
      <c r="R1711" s="292"/>
    </row>
    <row r="1712" spans="5:18">
      <c r="E1712" s="487"/>
      <c r="G1712" s="487"/>
      <c r="I1712" s="487"/>
      <c r="K1712" s="487"/>
      <c r="N1712" s="487"/>
      <c r="Q1712" s="291"/>
      <c r="R1712" s="292"/>
    </row>
    <row r="1713" spans="5:18">
      <c r="E1713" s="487"/>
      <c r="G1713" s="487"/>
      <c r="I1713" s="487"/>
      <c r="K1713" s="487"/>
      <c r="N1713" s="487"/>
      <c r="Q1713" s="291"/>
      <c r="R1713" s="292"/>
    </row>
    <row r="1714" spans="5:18">
      <c r="E1714" s="487"/>
      <c r="G1714" s="487"/>
      <c r="I1714" s="487"/>
      <c r="K1714" s="487"/>
      <c r="N1714" s="487"/>
      <c r="Q1714" s="291"/>
      <c r="R1714" s="292"/>
    </row>
    <row r="1715" spans="5:18">
      <c r="E1715" s="487"/>
      <c r="G1715" s="487"/>
      <c r="I1715" s="487"/>
      <c r="K1715" s="487"/>
      <c r="N1715" s="487"/>
      <c r="Q1715" s="291"/>
      <c r="R1715" s="292"/>
    </row>
    <row r="1716" spans="5:18">
      <c r="E1716" s="487"/>
      <c r="G1716" s="487"/>
      <c r="I1716" s="487"/>
      <c r="K1716" s="487"/>
      <c r="N1716" s="487"/>
      <c r="Q1716" s="291"/>
      <c r="R1716" s="292"/>
    </row>
    <row r="1717" spans="5:18">
      <c r="E1717" s="487"/>
      <c r="G1717" s="487"/>
      <c r="I1717" s="487"/>
      <c r="K1717" s="487"/>
      <c r="N1717" s="487"/>
      <c r="Q1717" s="291"/>
      <c r="R1717" s="292"/>
    </row>
    <row r="1718" spans="5:18">
      <c r="E1718" s="487"/>
      <c r="G1718" s="487"/>
      <c r="I1718" s="487"/>
      <c r="K1718" s="487"/>
      <c r="N1718" s="487"/>
      <c r="Q1718" s="291"/>
      <c r="R1718" s="292"/>
    </row>
    <row r="1719" spans="5:18">
      <c r="E1719" s="487"/>
      <c r="G1719" s="487"/>
      <c r="I1719" s="487"/>
      <c r="K1719" s="487"/>
      <c r="N1719" s="487"/>
      <c r="Q1719" s="291"/>
      <c r="R1719" s="292"/>
    </row>
    <row r="1720" spans="5:18">
      <c r="E1720" s="487"/>
      <c r="G1720" s="487"/>
      <c r="I1720" s="487"/>
      <c r="K1720" s="487"/>
      <c r="N1720" s="487"/>
      <c r="Q1720" s="291"/>
      <c r="R1720" s="292"/>
    </row>
    <row r="1721" spans="5:18">
      <c r="E1721" s="487"/>
      <c r="G1721" s="487"/>
      <c r="I1721" s="487"/>
      <c r="K1721" s="487"/>
      <c r="N1721" s="487"/>
      <c r="Q1721" s="291"/>
      <c r="R1721" s="292"/>
    </row>
    <row r="1722" spans="5:18">
      <c r="E1722" s="487"/>
      <c r="G1722" s="487"/>
      <c r="I1722" s="487"/>
      <c r="K1722" s="487"/>
      <c r="N1722" s="487"/>
      <c r="Q1722" s="291"/>
      <c r="R1722" s="292"/>
    </row>
    <row r="1723" spans="5:18">
      <c r="E1723" s="487"/>
      <c r="G1723" s="487"/>
      <c r="I1723" s="487"/>
      <c r="K1723" s="487"/>
      <c r="N1723" s="487"/>
      <c r="Q1723" s="291"/>
      <c r="R1723" s="292"/>
    </row>
    <row r="1724" spans="5:18">
      <c r="E1724" s="487"/>
      <c r="G1724" s="487"/>
      <c r="I1724" s="487"/>
      <c r="K1724" s="487"/>
      <c r="N1724" s="487"/>
      <c r="Q1724" s="291"/>
      <c r="R1724" s="292"/>
    </row>
    <row r="1725" spans="5:18">
      <c r="E1725" s="487"/>
      <c r="G1725" s="487"/>
      <c r="I1725" s="487"/>
      <c r="K1725" s="487"/>
      <c r="N1725" s="487"/>
      <c r="Q1725" s="291"/>
      <c r="R1725" s="292"/>
    </row>
    <row r="1726" spans="5:18">
      <c r="E1726" s="487"/>
      <c r="G1726" s="487"/>
      <c r="I1726" s="487"/>
      <c r="K1726" s="487"/>
      <c r="N1726" s="487"/>
      <c r="Q1726" s="291"/>
      <c r="R1726" s="292"/>
    </row>
    <row r="1727" spans="5:18">
      <c r="E1727" s="487"/>
      <c r="G1727" s="487"/>
      <c r="I1727" s="487"/>
      <c r="K1727" s="487"/>
      <c r="N1727" s="487"/>
      <c r="Q1727" s="291"/>
      <c r="R1727" s="292"/>
    </row>
    <row r="1728" spans="5:18">
      <c r="E1728" s="487"/>
      <c r="G1728" s="487"/>
      <c r="I1728" s="487"/>
      <c r="K1728" s="487"/>
      <c r="N1728" s="487"/>
      <c r="Q1728" s="291"/>
      <c r="R1728" s="292"/>
    </row>
    <row r="1729" spans="5:18">
      <c r="E1729" s="487"/>
      <c r="G1729" s="487"/>
      <c r="I1729" s="487"/>
      <c r="K1729" s="487"/>
      <c r="N1729" s="487"/>
      <c r="Q1729" s="291"/>
      <c r="R1729" s="292"/>
    </row>
    <row r="1730" spans="5:18">
      <c r="E1730" s="487"/>
      <c r="G1730" s="487"/>
      <c r="I1730" s="487"/>
      <c r="K1730" s="487"/>
      <c r="N1730" s="487"/>
      <c r="Q1730" s="291"/>
      <c r="R1730" s="292"/>
    </row>
    <row r="1731" spans="5:18">
      <c r="E1731" s="487"/>
      <c r="G1731" s="487"/>
      <c r="I1731" s="487"/>
      <c r="K1731" s="487"/>
      <c r="N1731" s="487"/>
      <c r="Q1731" s="291"/>
      <c r="R1731" s="292"/>
    </row>
    <row r="1732" spans="5:18">
      <c r="E1732" s="487"/>
      <c r="G1732" s="487"/>
      <c r="I1732" s="487"/>
      <c r="K1732" s="487"/>
      <c r="N1732" s="487"/>
      <c r="Q1732" s="291"/>
      <c r="R1732" s="292"/>
    </row>
    <row r="1733" spans="5:18">
      <c r="E1733" s="487"/>
      <c r="G1733" s="487"/>
      <c r="I1733" s="487"/>
      <c r="K1733" s="487"/>
      <c r="N1733" s="487"/>
      <c r="Q1733" s="291"/>
      <c r="R1733" s="292"/>
    </row>
    <row r="1734" spans="5:18">
      <c r="E1734" s="487"/>
      <c r="G1734" s="487"/>
      <c r="I1734" s="487"/>
      <c r="K1734" s="487"/>
      <c r="N1734" s="487"/>
      <c r="Q1734" s="291"/>
      <c r="R1734" s="292"/>
    </row>
    <row r="1735" spans="5:18">
      <c r="E1735" s="487"/>
      <c r="G1735" s="487"/>
      <c r="I1735" s="487"/>
      <c r="K1735" s="487"/>
      <c r="N1735" s="487"/>
      <c r="Q1735" s="291"/>
      <c r="R1735" s="292"/>
    </row>
    <row r="1736" spans="5:18">
      <c r="E1736" s="487"/>
      <c r="G1736" s="487"/>
      <c r="I1736" s="487"/>
      <c r="K1736" s="487"/>
      <c r="N1736" s="487"/>
      <c r="Q1736" s="291"/>
      <c r="R1736" s="292"/>
    </row>
    <row r="1737" spans="5:18">
      <c r="E1737" s="487"/>
      <c r="G1737" s="487"/>
      <c r="I1737" s="487"/>
      <c r="K1737" s="487"/>
      <c r="N1737" s="487"/>
      <c r="Q1737" s="291"/>
      <c r="R1737" s="292"/>
    </row>
    <row r="1738" spans="5:18">
      <c r="E1738" s="487"/>
      <c r="G1738" s="487"/>
      <c r="I1738" s="487"/>
      <c r="K1738" s="487"/>
      <c r="N1738" s="487"/>
      <c r="Q1738" s="291"/>
      <c r="R1738" s="292"/>
    </row>
    <row r="1739" spans="5:18">
      <c r="E1739" s="487"/>
      <c r="G1739" s="487"/>
      <c r="I1739" s="487"/>
      <c r="K1739" s="487"/>
      <c r="N1739" s="487"/>
      <c r="Q1739" s="291"/>
      <c r="R1739" s="292"/>
    </row>
    <row r="1740" spans="5:18">
      <c r="E1740" s="487"/>
      <c r="G1740" s="487"/>
      <c r="I1740" s="487"/>
      <c r="K1740" s="487"/>
      <c r="N1740" s="487"/>
      <c r="Q1740" s="291"/>
      <c r="R1740" s="292"/>
    </row>
    <row r="1741" spans="5:18">
      <c r="E1741" s="487"/>
      <c r="G1741" s="487"/>
      <c r="I1741" s="487"/>
      <c r="K1741" s="487"/>
      <c r="N1741" s="487"/>
      <c r="Q1741" s="291"/>
      <c r="R1741" s="292"/>
    </row>
    <row r="1742" spans="5:18">
      <c r="E1742" s="487"/>
      <c r="G1742" s="487"/>
      <c r="I1742" s="487"/>
      <c r="K1742" s="487"/>
      <c r="N1742" s="487"/>
      <c r="Q1742" s="291"/>
      <c r="R1742" s="292"/>
    </row>
    <row r="1743" spans="5:18">
      <c r="E1743" s="487"/>
      <c r="G1743" s="487"/>
      <c r="I1743" s="487"/>
      <c r="K1743" s="487"/>
      <c r="N1743" s="487"/>
      <c r="Q1743" s="291"/>
      <c r="R1743" s="292"/>
    </row>
    <row r="1744" spans="5:18">
      <c r="E1744" s="487"/>
      <c r="G1744" s="487"/>
      <c r="I1744" s="487"/>
      <c r="K1744" s="487"/>
      <c r="N1744" s="487"/>
      <c r="Q1744" s="291"/>
      <c r="R1744" s="292"/>
    </row>
    <row r="1745" spans="5:18">
      <c r="E1745" s="487"/>
      <c r="G1745" s="487"/>
      <c r="I1745" s="487"/>
      <c r="K1745" s="487"/>
      <c r="N1745" s="487"/>
      <c r="Q1745" s="291"/>
      <c r="R1745" s="292"/>
    </row>
    <row r="1746" spans="5:18">
      <c r="E1746" s="487"/>
      <c r="G1746" s="487"/>
      <c r="I1746" s="487"/>
      <c r="K1746" s="487"/>
      <c r="N1746" s="487"/>
      <c r="Q1746" s="291"/>
      <c r="R1746" s="292"/>
    </row>
    <row r="1747" spans="5:18">
      <c r="E1747" s="487"/>
      <c r="G1747" s="487"/>
      <c r="I1747" s="487"/>
      <c r="K1747" s="487"/>
      <c r="N1747" s="487"/>
      <c r="Q1747" s="291"/>
      <c r="R1747" s="292"/>
    </row>
    <row r="1748" spans="5:18">
      <c r="E1748" s="487"/>
      <c r="G1748" s="487"/>
      <c r="I1748" s="487"/>
      <c r="K1748" s="487"/>
      <c r="N1748" s="487"/>
      <c r="Q1748" s="291"/>
      <c r="R1748" s="292"/>
    </row>
    <row r="1749" spans="5:18">
      <c r="E1749" s="487"/>
      <c r="G1749" s="487"/>
      <c r="I1749" s="487"/>
      <c r="K1749" s="487"/>
      <c r="N1749" s="487"/>
      <c r="Q1749" s="291"/>
      <c r="R1749" s="292"/>
    </row>
    <row r="1750" spans="5:18">
      <c r="E1750" s="487"/>
      <c r="G1750" s="487"/>
      <c r="I1750" s="487"/>
      <c r="K1750" s="487"/>
      <c r="N1750" s="487"/>
      <c r="Q1750" s="291"/>
      <c r="R1750" s="292"/>
    </row>
    <row r="1751" spans="5:18">
      <c r="E1751" s="487"/>
      <c r="G1751" s="487"/>
      <c r="I1751" s="487"/>
      <c r="K1751" s="487"/>
      <c r="N1751" s="487"/>
      <c r="Q1751" s="291"/>
      <c r="R1751" s="292"/>
    </row>
    <row r="1752" spans="5:18">
      <c r="E1752" s="487"/>
      <c r="G1752" s="487"/>
      <c r="I1752" s="487"/>
      <c r="K1752" s="487"/>
      <c r="N1752" s="487"/>
      <c r="Q1752" s="291"/>
      <c r="R1752" s="292"/>
    </row>
    <row r="1753" spans="5:18">
      <c r="E1753" s="487"/>
      <c r="G1753" s="487"/>
      <c r="I1753" s="487"/>
      <c r="K1753" s="487"/>
      <c r="N1753" s="487"/>
      <c r="Q1753" s="291"/>
      <c r="R1753" s="292"/>
    </row>
    <row r="1754" spans="5:18">
      <c r="E1754" s="487"/>
      <c r="G1754" s="487"/>
      <c r="I1754" s="487"/>
      <c r="K1754" s="487"/>
      <c r="N1754" s="487"/>
      <c r="Q1754" s="291"/>
      <c r="R1754" s="292"/>
    </row>
    <row r="1755" spans="5:18">
      <c r="E1755" s="487"/>
      <c r="G1755" s="487"/>
      <c r="I1755" s="487"/>
      <c r="K1755" s="487"/>
      <c r="N1755" s="487"/>
      <c r="Q1755" s="291"/>
      <c r="R1755" s="292"/>
    </row>
    <row r="1756" spans="5:18">
      <c r="E1756" s="487"/>
      <c r="G1756" s="487"/>
      <c r="I1756" s="487"/>
      <c r="K1756" s="487"/>
      <c r="N1756" s="487"/>
      <c r="Q1756" s="291"/>
      <c r="R1756" s="292"/>
    </row>
    <row r="1757" spans="5:18">
      <c r="E1757" s="487"/>
      <c r="G1757" s="487"/>
      <c r="I1757" s="487"/>
      <c r="K1757" s="487"/>
      <c r="N1757" s="487"/>
      <c r="Q1757" s="291"/>
      <c r="R1757" s="292"/>
    </row>
    <row r="1758" spans="5:18">
      <c r="E1758" s="487"/>
      <c r="G1758" s="487"/>
      <c r="I1758" s="487"/>
      <c r="K1758" s="487"/>
      <c r="N1758" s="487"/>
      <c r="Q1758" s="291"/>
      <c r="R1758" s="292"/>
    </row>
    <row r="1759" spans="5:18">
      <c r="E1759" s="487"/>
      <c r="G1759" s="487"/>
      <c r="I1759" s="487"/>
      <c r="K1759" s="487"/>
      <c r="N1759" s="487"/>
      <c r="Q1759" s="291"/>
      <c r="R1759" s="292"/>
    </row>
    <row r="1760" spans="5:18">
      <c r="E1760" s="487"/>
      <c r="G1760" s="487"/>
      <c r="I1760" s="487"/>
      <c r="K1760" s="487"/>
      <c r="N1760" s="487"/>
      <c r="Q1760" s="291"/>
      <c r="R1760" s="292"/>
    </row>
    <row r="1761" spans="5:18">
      <c r="E1761" s="487"/>
      <c r="G1761" s="487"/>
      <c r="I1761" s="487"/>
      <c r="K1761" s="487"/>
      <c r="N1761" s="487"/>
      <c r="Q1761" s="291"/>
      <c r="R1761" s="292"/>
    </row>
    <row r="1762" spans="5:18">
      <c r="E1762" s="487"/>
      <c r="G1762" s="487"/>
      <c r="I1762" s="487"/>
      <c r="K1762" s="487"/>
      <c r="N1762" s="487"/>
      <c r="Q1762" s="291"/>
      <c r="R1762" s="292"/>
    </row>
    <row r="1763" spans="5:18">
      <c r="E1763" s="487"/>
      <c r="G1763" s="487"/>
      <c r="I1763" s="487"/>
      <c r="K1763" s="487"/>
      <c r="N1763" s="487"/>
      <c r="Q1763" s="291"/>
      <c r="R1763" s="292"/>
    </row>
    <row r="1764" spans="5:18">
      <c r="E1764" s="487"/>
      <c r="G1764" s="487"/>
      <c r="I1764" s="487"/>
      <c r="K1764" s="487"/>
      <c r="N1764" s="487"/>
      <c r="Q1764" s="291"/>
      <c r="R1764" s="292"/>
    </row>
    <row r="1765" spans="5:18">
      <c r="E1765" s="487"/>
      <c r="G1765" s="487"/>
      <c r="I1765" s="487"/>
      <c r="K1765" s="487"/>
      <c r="N1765" s="487"/>
      <c r="Q1765" s="291"/>
      <c r="R1765" s="292"/>
    </row>
    <row r="1766" spans="5:18">
      <c r="E1766" s="487"/>
      <c r="G1766" s="487"/>
      <c r="I1766" s="487"/>
      <c r="K1766" s="487"/>
      <c r="N1766" s="487"/>
      <c r="Q1766" s="291"/>
      <c r="R1766" s="292"/>
    </row>
    <row r="1767" spans="5:18">
      <c r="E1767" s="487"/>
      <c r="G1767" s="487"/>
      <c r="I1767" s="487"/>
      <c r="K1767" s="487"/>
      <c r="N1767" s="487"/>
      <c r="Q1767" s="291"/>
      <c r="R1767" s="292"/>
    </row>
    <row r="1768" spans="5:18">
      <c r="E1768" s="487"/>
      <c r="G1768" s="487"/>
      <c r="I1768" s="487"/>
      <c r="K1768" s="487"/>
      <c r="N1768" s="487"/>
      <c r="Q1768" s="291"/>
      <c r="R1768" s="292"/>
    </row>
    <row r="1769" spans="5:18">
      <c r="E1769" s="487"/>
      <c r="G1769" s="487"/>
      <c r="I1769" s="487"/>
      <c r="K1769" s="487"/>
      <c r="N1769" s="487"/>
      <c r="Q1769" s="291"/>
      <c r="R1769" s="292"/>
    </row>
    <row r="1770" spans="5:18">
      <c r="E1770" s="487"/>
      <c r="G1770" s="487"/>
      <c r="I1770" s="487"/>
      <c r="K1770" s="487"/>
      <c r="N1770" s="487"/>
      <c r="Q1770" s="291"/>
      <c r="R1770" s="292"/>
    </row>
    <row r="1771" spans="5:18">
      <c r="E1771" s="487"/>
      <c r="G1771" s="487"/>
      <c r="I1771" s="487"/>
      <c r="K1771" s="487"/>
      <c r="N1771" s="487"/>
      <c r="Q1771" s="291"/>
      <c r="R1771" s="292"/>
    </row>
    <row r="1772" spans="5:18">
      <c r="E1772" s="487"/>
      <c r="G1772" s="487"/>
      <c r="I1772" s="487"/>
      <c r="K1772" s="487"/>
      <c r="N1772" s="487"/>
      <c r="Q1772" s="291"/>
      <c r="R1772" s="292"/>
    </row>
    <row r="1773" spans="5:18">
      <c r="E1773" s="487"/>
      <c r="G1773" s="487"/>
      <c r="I1773" s="487"/>
      <c r="K1773" s="487"/>
      <c r="N1773" s="487"/>
      <c r="Q1773" s="291"/>
      <c r="R1773" s="292"/>
    </row>
    <row r="1774" spans="5:18">
      <c r="E1774" s="487"/>
      <c r="G1774" s="487"/>
      <c r="I1774" s="487"/>
      <c r="K1774" s="487"/>
      <c r="N1774" s="487"/>
      <c r="Q1774" s="291"/>
      <c r="R1774" s="292"/>
    </row>
    <row r="1775" spans="5:18">
      <c r="E1775" s="487"/>
      <c r="G1775" s="487"/>
      <c r="I1775" s="487"/>
      <c r="K1775" s="487"/>
      <c r="N1775" s="487"/>
      <c r="Q1775" s="291"/>
      <c r="R1775" s="292"/>
    </row>
    <row r="1776" spans="5:18">
      <c r="E1776" s="487"/>
      <c r="G1776" s="487"/>
      <c r="I1776" s="487"/>
      <c r="K1776" s="487"/>
      <c r="N1776" s="487"/>
      <c r="Q1776" s="291"/>
      <c r="R1776" s="292"/>
    </row>
    <row r="1777" spans="5:18">
      <c r="E1777" s="487"/>
      <c r="G1777" s="487"/>
      <c r="I1777" s="487"/>
      <c r="K1777" s="487"/>
      <c r="N1777" s="487"/>
      <c r="Q1777" s="291"/>
      <c r="R1777" s="292"/>
    </row>
    <row r="1778" spans="5:18">
      <c r="E1778" s="487"/>
      <c r="G1778" s="487"/>
      <c r="I1778" s="487"/>
      <c r="K1778" s="487"/>
      <c r="N1778" s="487"/>
      <c r="Q1778" s="291"/>
      <c r="R1778" s="292"/>
    </row>
    <row r="1779" spans="5:18">
      <c r="E1779" s="487"/>
      <c r="G1779" s="487"/>
      <c r="I1779" s="487"/>
      <c r="K1779" s="487"/>
      <c r="N1779" s="487"/>
      <c r="Q1779" s="291"/>
      <c r="R1779" s="292"/>
    </row>
    <row r="1780" spans="5:18">
      <c r="E1780" s="487"/>
      <c r="G1780" s="487"/>
      <c r="I1780" s="487"/>
      <c r="K1780" s="487"/>
      <c r="N1780" s="487"/>
      <c r="Q1780" s="291"/>
      <c r="R1780" s="292"/>
    </row>
    <row r="1781" spans="5:18">
      <c r="E1781" s="487"/>
      <c r="G1781" s="487"/>
      <c r="I1781" s="487"/>
      <c r="K1781" s="487"/>
      <c r="N1781" s="487"/>
      <c r="Q1781" s="291"/>
      <c r="R1781" s="292"/>
    </row>
    <row r="1782" spans="5:18">
      <c r="E1782" s="487"/>
      <c r="G1782" s="487"/>
      <c r="I1782" s="487"/>
      <c r="K1782" s="487"/>
      <c r="N1782" s="487"/>
      <c r="Q1782" s="291"/>
      <c r="R1782" s="292"/>
    </row>
    <row r="1783" spans="5:18">
      <c r="E1783" s="487"/>
      <c r="G1783" s="487"/>
      <c r="I1783" s="487"/>
      <c r="K1783" s="487"/>
      <c r="N1783" s="487"/>
      <c r="Q1783" s="291"/>
      <c r="R1783" s="292"/>
    </row>
    <row r="1784" spans="5:18">
      <c r="E1784" s="487"/>
      <c r="G1784" s="487"/>
      <c r="I1784" s="487"/>
      <c r="K1784" s="487"/>
      <c r="N1784" s="487"/>
      <c r="Q1784" s="291"/>
      <c r="R1784" s="292"/>
    </row>
    <row r="1785" spans="5:18">
      <c r="E1785" s="487"/>
      <c r="G1785" s="487"/>
      <c r="I1785" s="487"/>
      <c r="K1785" s="487"/>
      <c r="N1785" s="487"/>
      <c r="Q1785" s="291"/>
      <c r="R1785" s="292"/>
    </row>
    <row r="1786" spans="5:18">
      <c r="E1786" s="487"/>
      <c r="G1786" s="487"/>
      <c r="I1786" s="487"/>
      <c r="K1786" s="487"/>
      <c r="N1786" s="487"/>
      <c r="Q1786" s="291"/>
      <c r="R1786" s="292"/>
    </row>
    <row r="1787" spans="5:18">
      <c r="E1787" s="487"/>
      <c r="G1787" s="487"/>
      <c r="I1787" s="487"/>
      <c r="K1787" s="487"/>
      <c r="N1787" s="487"/>
      <c r="Q1787" s="291"/>
      <c r="R1787" s="292"/>
    </row>
    <row r="1788" spans="5:18">
      <c r="E1788" s="487"/>
      <c r="G1788" s="487"/>
      <c r="I1788" s="487"/>
      <c r="K1788" s="487"/>
      <c r="N1788" s="487"/>
      <c r="Q1788" s="291"/>
      <c r="R1788" s="292"/>
    </row>
    <row r="1789" spans="5:18">
      <c r="E1789" s="487"/>
      <c r="G1789" s="487"/>
      <c r="I1789" s="487"/>
      <c r="K1789" s="487"/>
      <c r="N1789" s="487"/>
      <c r="Q1789" s="291"/>
      <c r="R1789" s="292"/>
    </row>
    <row r="1790" spans="5:18">
      <c r="E1790" s="487"/>
      <c r="G1790" s="487"/>
      <c r="I1790" s="487"/>
      <c r="K1790" s="487"/>
      <c r="N1790" s="487"/>
      <c r="Q1790" s="291"/>
      <c r="R1790" s="292"/>
    </row>
    <row r="1791" spans="5:18">
      <c r="E1791" s="487"/>
      <c r="G1791" s="487"/>
      <c r="I1791" s="487"/>
      <c r="K1791" s="487"/>
      <c r="N1791" s="487"/>
      <c r="Q1791" s="291"/>
      <c r="R1791" s="292"/>
    </row>
    <row r="1792" spans="5:18">
      <c r="E1792" s="487"/>
      <c r="G1792" s="487"/>
      <c r="I1792" s="487"/>
      <c r="K1792" s="487"/>
      <c r="N1792" s="487"/>
      <c r="Q1792" s="291"/>
      <c r="R1792" s="292"/>
    </row>
    <row r="1793" spans="5:18">
      <c r="E1793" s="487"/>
      <c r="G1793" s="487"/>
      <c r="I1793" s="487"/>
      <c r="K1793" s="487"/>
      <c r="N1793" s="487"/>
      <c r="Q1793" s="291"/>
      <c r="R1793" s="292"/>
    </row>
    <row r="1794" spans="5:18">
      <c r="E1794" s="487"/>
      <c r="G1794" s="487"/>
      <c r="I1794" s="487"/>
      <c r="K1794" s="487"/>
      <c r="N1794" s="487"/>
      <c r="Q1794" s="291"/>
      <c r="R1794" s="292"/>
    </row>
    <row r="1795" spans="5:18">
      <c r="E1795" s="487"/>
      <c r="G1795" s="487"/>
      <c r="I1795" s="487"/>
      <c r="K1795" s="487"/>
      <c r="N1795" s="487"/>
      <c r="Q1795" s="291"/>
      <c r="R1795" s="292"/>
    </row>
    <row r="1796" spans="5:18">
      <c r="E1796" s="487"/>
      <c r="G1796" s="487"/>
      <c r="I1796" s="487"/>
      <c r="K1796" s="487"/>
      <c r="N1796" s="487"/>
      <c r="Q1796" s="291"/>
      <c r="R1796" s="292"/>
    </row>
    <row r="1797" spans="5:18">
      <c r="E1797" s="487"/>
      <c r="G1797" s="487"/>
      <c r="I1797" s="487"/>
      <c r="K1797" s="487"/>
      <c r="N1797" s="487"/>
      <c r="Q1797" s="291"/>
      <c r="R1797" s="292"/>
    </row>
    <row r="1798" spans="5:18">
      <c r="E1798" s="487"/>
      <c r="G1798" s="487"/>
      <c r="I1798" s="487"/>
      <c r="K1798" s="487"/>
      <c r="N1798" s="487"/>
      <c r="Q1798" s="291"/>
      <c r="R1798" s="292"/>
    </row>
    <row r="1799" spans="5:18">
      <c r="E1799" s="487"/>
      <c r="G1799" s="487"/>
      <c r="I1799" s="487"/>
      <c r="K1799" s="487"/>
      <c r="N1799" s="487"/>
      <c r="Q1799" s="291"/>
      <c r="R1799" s="292"/>
    </row>
    <row r="1800" spans="5:18">
      <c r="E1800" s="487"/>
      <c r="G1800" s="487"/>
      <c r="I1800" s="487"/>
      <c r="K1800" s="487"/>
      <c r="N1800" s="487"/>
      <c r="Q1800" s="291"/>
      <c r="R1800" s="292"/>
    </row>
    <row r="1801" spans="5:18">
      <c r="E1801" s="487"/>
      <c r="G1801" s="487"/>
      <c r="I1801" s="487"/>
      <c r="K1801" s="487"/>
      <c r="N1801" s="487"/>
      <c r="Q1801" s="291"/>
      <c r="R1801" s="292"/>
    </row>
    <row r="1802" spans="5:18">
      <c r="E1802" s="487"/>
      <c r="G1802" s="487"/>
      <c r="I1802" s="487"/>
      <c r="K1802" s="487"/>
      <c r="N1802" s="487"/>
      <c r="Q1802" s="291"/>
      <c r="R1802" s="292"/>
    </row>
    <row r="1803" spans="5:18">
      <c r="E1803" s="487"/>
      <c r="G1803" s="487"/>
      <c r="I1803" s="487"/>
      <c r="K1803" s="487"/>
      <c r="N1803" s="487"/>
      <c r="Q1803" s="291"/>
      <c r="R1803" s="292"/>
    </row>
    <row r="1804" spans="5:18">
      <c r="E1804" s="487"/>
      <c r="G1804" s="487"/>
      <c r="I1804" s="487"/>
      <c r="K1804" s="487"/>
      <c r="N1804" s="487"/>
      <c r="Q1804" s="291"/>
      <c r="R1804" s="292"/>
    </row>
    <row r="1805" spans="5:18">
      <c r="E1805" s="487"/>
      <c r="G1805" s="487"/>
      <c r="I1805" s="487"/>
      <c r="K1805" s="487"/>
      <c r="N1805" s="487"/>
      <c r="Q1805" s="291"/>
      <c r="R1805" s="292"/>
    </row>
    <row r="1806" spans="5:18">
      <c r="E1806" s="487"/>
      <c r="G1806" s="487"/>
      <c r="I1806" s="487"/>
      <c r="K1806" s="487"/>
      <c r="N1806" s="487"/>
      <c r="Q1806" s="291"/>
      <c r="R1806" s="292"/>
    </row>
    <row r="1807" spans="5:18">
      <c r="E1807" s="487"/>
      <c r="G1807" s="487"/>
      <c r="I1807" s="487"/>
      <c r="K1807" s="487"/>
      <c r="N1807" s="487"/>
      <c r="Q1807" s="291"/>
      <c r="R1807" s="292"/>
    </row>
    <row r="1808" spans="5:18">
      <c r="E1808" s="487"/>
      <c r="G1808" s="487"/>
      <c r="I1808" s="487"/>
      <c r="K1808" s="487"/>
      <c r="N1808" s="487"/>
      <c r="Q1808" s="291"/>
      <c r="R1808" s="292"/>
    </row>
    <row r="1809" spans="5:18">
      <c r="E1809" s="487"/>
      <c r="G1809" s="487"/>
      <c r="I1809" s="487"/>
      <c r="K1809" s="487"/>
      <c r="N1809" s="487"/>
      <c r="Q1809" s="291"/>
      <c r="R1809" s="292"/>
    </row>
    <row r="1810" spans="5:18">
      <c r="E1810" s="487"/>
      <c r="G1810" s="487"/>
      <c r="I1810" s="487"/>
      <c r="K1810" s="487"/>
      <c r="N1810" s="487"/>
      <c r="Q1810" s="291"/>
      <c r="R1810" s="292"/>
    </row>
    <row r="1811" spans="5:18">
      <c r="E1811" s="487"/>
      <c r="G1811" s="487"/>
      <c r="I1811" s="487"/>
      <c r="K1811" s="487"/>
      <c r="N1811" s="487"/>
      <c r="Q1811" s="291"/>
      <c r="R1811" s="292"/>
    </row>
    <row r="1812" spans="5:18">
      <c r="E1812" s="487"/>
      <c r="G1812" s="487"/>
      <c r="I1812" s="487"/>
      <c r="K1812" s="487"/>
      <c r="N1812" s="487"/>
      <c r="Q1812" s="291"/>
      <c r="R1812" s="292"/>
    </row>
    <row r="1813" spans="5:18">
      <c r="E1813" s="487"/>
      <c r="G1813" s="487"/>
      <c r="I1813" s="487"/>
      <c r="K1813" s="487"/>
      <c r="N1813" s="487"/>
      <c r="Q1813" s="291"/>
      <c r="R1813" s="292"/>
    </row>
    <row r="1814" spans="5:18">
      <c r="E1814" s="487"/>
      <c r="G1814" s="487"/>
      <c r="I1814" s="487"/>
      <c r="K1814" s="487"/>
      <c r="N1814" s="487"/>
      <c r="Q1814" s="291"/>
      <c r="R1814" s="292"/>
    </row>
    <row r="1815" spans="5:18">
      <c r="E1815" s="487"/>
      <c r="G1815" s="487"/>
      <c r="I1815" s="487"/>
      <c r="K1815" s="487"/>
      <c r="N1815" s="487"/>
      <c r="Q1815" s="291"/>
      <c r="R1815" s="292"/>
    </row>
    <row r="1816" spans="5:18">
      <c r="E1816" s="487"/>
      <c r="G1816" s="487"/>
      <c r="I1816" s="487"/>
      <c r="K1816" s="487"/>
      <c r="N1816" s="487"/>
      <c r="Q1816" s="291"/>
      <c r="R1816" s="292"/>
    </row>
    <row r="1817" spans="5:18">
      <c r="E1817" s="487"/>
      <c r="G1817" s="487"/>
      <c r="I1817" s="487"/>
      <c r="K1817" s="487"/>
      <c r="N1817" s="487"/>
      <c r="Q1817" s="291"/>
      <c r="R1817" s="292"/>
    </row>
    <row r="1818" spans="5:18">
      <c r="E1818" s="487"/>
      <c r="G1818" s="487"/>
      <c r="I1818" s="487"/>
      <c r="K1818" s="487"/>
      <c r="N1818" s="487"/>
      <c r="Q1818" s="291"/>
      <c r="R1818" s="292"/>
    </row>
    <row r="1819" spans="5:18">
      <c r="E1819" s="487"/>
      <c r="G1819" s="487"/>
      <c r="I1819" s="487"/>
      <c r="K1819" s="487"/>
      <c r="N1819" s="487"/>
      <c r="Q1819" s="291"/>
      <c r="R1819" s="292"/>
    </row>
    <row r="1820" spans="5:18">
      <c r="E1820" s="487"/>
      <c r="G1820" s="487"/>
      <c r="I1820" s="487"/>
      <c r="K1820" s="487"/>
      <c r="N1820" s="487"/>
      <c r="Q1820" s="291"/>
      <c r="R1820" s="292"/>
    </row>
    <row r="1821" spans="5:18">
      <c r="E1821" s="487"/>
      <c r="G1821" s="487"/>
      <c r="I1821" s="487"/>
      <c r="K1821" s="487"/>
      <c r="N1821" s="487"/>
      <c r="Q1821" s="291"/>
      <c r="R1821" s="292"/>
    </row>
    <row r="1822" spans="5:18">
      <c r="E1822" s="487"/>
      <c r="G1822" s="487"/>
      <c r="I1822" s="487"/>
      <c r="K1822" s="487"/>
      <c r="N1822" s="487"/>
      <c r="Q1822" s="291"/>
      <c r="R1822" s="292"/>
    </row>
    <row r="1823" spans="5:18">
      <c r="E1823" s="487"/>
      <c r="G1823" s="487"/>
      <c r="I1823" s="487"/>
      <c r="K1823" s="487"/>
      <c r="N1823" s="487"/>
      <c r="Q1823" s="291"/>
      <c r="R1823" s="292"/>
    </row>
    <row r="1824" spans="5:18">
      <c r="E1824" s="487"/>
      <c r="G1824" s="487"/>
      <c r="I1824" s="487"/>
      <c r="K1824" s="487"/>
      <c r="N1824" s="487"/>
      <c r="Q1824" s="291"/>
      <c r="R1824" s="292"/>
    </row>
    <row r="1825" spans="5:18">
      <c r="E1825" s="487"/>
      <c r="G1825" s="487"/>
      <c r="I1825" s="487"/>
      <c r="K1825" s="487"/>
      <c r="N1825" s="487"/>
      <c r="Q1825" s="291"/>
      <c r="R1825" s="292"/>
    </row>
    <row r="1826" spans="5:18">
      <c r="E1826" s="487"/>
      <c r="G1826" s="487"/>
      <c r="I1826" s="487"/>
      <c r="K1826" s="487"/>
      <c r="N1826" s="487"/>
      <c r="Q1826" s="291"/>
      <c r="R1826" s="292"/>
    </row>
    <row r="1827" spans="5:18">
      <c r="E1827" s="487"/>
      <c r="G1827" s="487"/>
      <c r="I1827" s="487"/>
      <c r="K1827" s="487"/>
      <c r="N1827" s="487"/>
      <c r="Q1827" s="291"/>
      <c r="R1827" s="292"/>
    </row>
    <row r="1828" spans="5:18">
      <c r="E1828" s="487"/>
      <c r="G1828" s="487"/>
      <c r="I1828" s="487"/>
      <c r="K1828" s="487"/>
      <c r="N1828" s="487"/>
      <c r="Q1828" s="291"/>
      <c r="R1828" s="292"/>
    </row>
    <row r="1829" spans="5:18">
      <c r="E1829" s="487"/>
      <c r="G1829" s="487"/>
      <c r="I1829" s="487"/>
      <c r="K1829" s="487"/>
      <c r="N1829" s="487"/>
      <c r="Q1829" s="291"/>
      <c r="R1829" s="292"/>
    </row>
    <row r="1830" spans="5:18">
      <c r="E1830" s="487"/>
      <c r="G1830" s="487"/>
      <c r="I1830" s="487"/>
      <c r="K1830" s="487"/>
      <c r="N1830" s="487"/>
      <c r="Q1830" s="291"/>
      <c r="R1830" s="292"/>
    </row>
    <row r="1831" spans="5:18">
      <c r="E1831" s="487"/>
      <c r="G1831" s="487"/>
      <c r="I1831" s="487"/>
      <c r="K1831" s="487"/>
      <c r="N1831" s="487"/>
      <c r="Q1831" s="291"/>
      <c r="R1831" s="292"/>
    </row>
    <row r="1832" spans="5:18">
      <c r="E1832" s="487"/>
      <c r="G1832" s="487"/>
      <c r="I1832" s="487"/>
      <c r="K1832" s="487"/>
      <c r="N1832" s="487"/>
      <c r="Q1832" s="291"/>
      <c r="R1832" s="292"/>
    </row>
    <row r="1833" spans="5:18">
      <c r="E1833" s="487"/>
      <c r="G1833" s="487"/>
      <c r="I1833" s="487"/>
      <c r="K1833" s="487"/>
      <c r="N1833" s="487"/>
      <c r="Q1833" s="291"/>
      <c r="R1833" s="292"/>
    </row>
    <row r="1834" spans="5:18">
      <c r="E1834" s="487"/>
      <c r="G1834" s="487"/>
      <c r="I1834" s="487"/>
      <c r="K1834" s="487"/>
      <c r="N1834" s="487"/>
      <c r="Q1834" s="291"/>
      <c r="R1834" s="292"/>
    </row>
    <row r="1835" spans="5:18">
      <c r="E1835" s="487"/>
      <c r="G1835" s="487"/>
      <c r="I1835" s="487"/>
      <c r="K1835" s="487"/>
      <c r="N1835" s="487"/>
      <c r="Q1835" s="291"/>
      <c r="R1835" s="292"/>
    </row>
    <row r="1836" spans="5:18">
      <c r="E1836" s="487"/>
      <c r="G1836" s="487"/>
      <c r="I1836" s="487"/>
      <c r="K1836" s="487"/>
      <c r="N1836" s="487"/>
      <c r="Q1836" s="291"/>
      <c r="R1836" s="292"/>
    </row>
    <row r="1837" spans="5:18">
      <c r="E1837" s="487"/>
      <c r="G1837" s="487"/>
      <c r="I1837" s="487"/>
      <c r="K1837" s="487"/>
      <c r="N1837" s="487"/>
      <c r="Q1837" s="291"/>
      <c r="R1837" s="292"/>
    </row>
    <row r="1838" spans="5:18">
      <c r="E1838" s="487"/>
      <c r="G1838" s="487"/>
      <c r="I1838" s="487"/>
      <c r="K1838" s="487"/>
      <c r="N1838" s="487"/>
      <c r="Q1838" s="291"/>
      <c r="R1838" s="292"/>
    </row>
    <row r="1839" spans="5:18">
      <c r="E1839" s="487"/>
      <c r="G1839" s="487"/>
      <c r="I1839" s="487"/>
      <c r="K1839" s="487"/>
      <c r="N1839" s="487"/>
      <c r="Q1839" s="291"/>
      <c r="R1839" s="292"/>
    </row>
    <row r="1840" spans="5:18">
      <c r="E1840" s="487"/>
      <c r="G1840" s="487"/>
      <c r="I1840" s="487"/>
      <c r="K1840" s="487"/>
      <c r="N1840" s="487"/>
      <c r="Q1840" s="291"/>
      <c r="R1840" s="292"/>
    </row>
    <row r="1841" spans="5:18">
      <c r="E1841" s="487"/>
      <c r="G1841" s="487"/>
      <c r="I1841" s="487"/>
      <c r="K1841" s="487"/>
      <c r="N1841" s="487"/>
      <c r="Q1841" s="291"/>
      <c r="R1841" s="292"/>
    </row>
    <row r="1842" spans="5:18">
      <c r="E1842" s="487"/>
      <c r="G1842" s="487"/>
      <c r="I1842" s="487"/>
      <c r="K1842" s="487"/>
      <c r="N1842" s="487"/>
      <c r="Q1842" s="291"/>
      <c r="R1842" s="292"/>
    </row>
    <row r="1843" spans="5:18">
      <c r="E1843" s="487"/>
      <c r="G1843" s="487"/>
      <c r="I1843" s="487"/>
      <c r="K1843" s="487"/>
      <c r="N1843" s="487"/>
      <c r="Q1843" s="291"/>
      <c r="R1843" s="292"/>
    </row>
    <row r="1844" spans="5:18">
      <c r="E1844" s="487"/>
      <c r="G1844" s="487"/>
      <c r="I1844" s="487"/>
      <c r="K1844" s="487"/>
      <c r="N1844" s="487"/>
      <c r="Q1844" s="291"/>
      <c r="R1844" s="292"/>
    </row>
    <row r="1845" spans="5:18">
      <c r="E1845" s="487"/>
      <c r="G1845" s="487"/>
      <c r="I1845" s="487"/>
      <c r="K1845" s="487"/>
      <c r="N1845" s="487"/>
      <c r="Q1845" s="291"/>
      <c r="R1845" s="292"/>
    </row>
    <row r="1846" spans="5:18">
      <c r="E1846" s="487"/>
      <c r="G1846" s="487"/>
      <c r="I1846" s="487"/>
      <c r="K1846" s="487"/>
      <c r="N1846" s="487"/>
      <c r="Q1846" s="291"/>
      <c r="R1846" s="292"/>
    </row>
    <row r="1847" spans="5:18">
      <c r="E1847" s="487"/>
      <c r="G1847" s="487"/>
      <c r="I1847" s="487"/>
      <c r="K1847" s="487"/>
      <c r="N1847" s="487"/>
      <c r="Q1847" s="291"/>
      <c r="R1847" s="292"/>
    </row>
    <row r="1848" spans="5:18">
      <c r="E1848" s="487"/>
      <c r="G1848" s="487"/>
      <c r="I1848" s="487"/>
      <c r="K1848" s="487"/>
      <c r="N1848" s="487"/>
      <c r="Q1848" s="291"/>
      <c r="R1848" s="292"/>
    </row>
    <row r="1849" spans="5:18">
      <c r="E1849" s="487"/>
      <c r="G1849" s="487"/>
      <c r="I1849" s="487"/>
      <c r="K1849" s="487"/>
      <c r="N1849" s="487"/>
      <c r="Q1849" s="291"/>
      <c r="R1849" s="292"/>
    </row>
    <row r="1850" spans="5:18">
      <c r="E1850" s="487"/>
      <c r="G1850" s="487"/>
      <c r="I1850" s="487"/>
      <c r="K1850" s="487"/>
      <c r="N1850" s="487"/>
      <c r="Q1850" s="291"/>
      <c r="R1850" s="292"/>
    </row>
    <row r="1851" spans="5:18">
      <c r="E1851" s="487"/>
      <c r="G1851" s="487"/>
      <c r="I1851" s="487"/>
      <c r="K1851" s="487"/>
      <c r="N1851" s="487"/>
      <c r="Q1851" s="291"/>
      <c r="R1851" s="292"/>
    </row>
    <row r="1852" spans="5:18">
      <c r="E1852" s="487"/>
      <c r="G1852" s="487"/>
      <c r="I1852" s="487"/>
      <c r="K1852" s="487"/>
      <c r="N1852" s="487"/>
      <c r="Q1852" s="291"/>
      <c r="R1852" s="292"/>
    </row>
    <row r="1853" spans="5:18">
      <c r="E1853" s="487"/>
      <c r="G1853" s="487"/>
      <c r="I1853" s="487"/>
      <c r="K1853" s="487"/>
      <c r="N1853" s="487"/>
      <c r="Q1853" s="291"/>
      <c r="R1853" s="292"/>
    </row>
    <row r="1854" spans="5:18">
      <c r="E1854" s="487"/>
      <c r="G1854" s="487"/>
      <c r="I1854" s="487"/>
      <c r="K1854" s="487"/>
      <c r="N1854" s="487"/>
      <c r="Q1854" s="291"/>
      <c r="R1854" s="292"/>
    </row>
    <row r="1855" spans="5:18">
      <c r="E1855" s="487"/>
      <c r="G1855" s="487"/>
      <c r="I1855" s="487"/>
      <c r="K1855" s="487"/>
      <c r="N1855" s="487"/>
      <c r="Q1855" s="291"/>
      <c r="R1855" s="292"/>
    </row>
    <row r="1856" spans="5:18">
      <c r="E1856" s="487"/>
      <c r="G1856" s="487"/>
      <c r="I1856" s="487"/>
      <c r="K1856" s="487"/>
      <c r="N1856" s="487"/>
      <c r="Q1856" s="291"/>
      <c r="R1856" s="292"/>
    </row>
    <row r="1857" spans="5:18">
      <c r="E1857" s="487"/>
      <c r="G1857" s="487"/>
      <c r="I1857" s="487"/>
      <c r="K1857" s="487"/>
      <c r="N1857" s="487"/>
      <c r="Q1857" s="291"/>
      <c r="R1857" s="292"/>
    </row>
    <row r="1858" spans="5:18">
      <c r="E1858" s="487"/>
      <c r="G1858" s="487"/>
      <c r="I1858" s="487"/>
      <c r="K1858" s="487"/>
      <c r="N1858" s="487"/>
      <c r="Q1858" s="291"/>
      <c r="R1858" s="292"/>
    </row>
    <row r="1859" spans="5:18">
      <c r="E1859" s="487"/>
      <c r="G1859" s="487"/>
      <c r="I1859" s="487"/>
      <c r="K1859" s="487"/>
      <c r="N1859" s="487"/>
      <c r="Q1859" s="291"/>
      <c r="R1859" s="292"/>
    </row>
    <row r="1860" spans="5:18">
      <c r="E1860" s="487"/>
      <c r="G1860" s="487"/>
      <c r="I1860" s="487"/>
      <c r="K1860" s="487"/>
      <c r="N1860" s="487"/>
      <c r="Q1860" s="291"/>
      <c r="R1860" s="292"/>
    </row>
    <row r="1861" spans="5:18">
      <c r="E1861" s="487"/>
      <c r="G1861" s="487"/>
      <c r="I1861" s="487"/>
      <c r="K1861" s="487"/>
      <c r="N1861" s="487"/>
      <c r="Q1861" s="291"/>
      <c r="R1861" s="292"/>
    </row>
    <row r="1862" spans="5:18">
      <c r="E1862" s="487"/>
      <c r="G1862" s="487"/>
      <c r="I1862" s="487"/>
      <c r="K1862" s="487"/>
      <c r="N1862" s="487"/>
      <c r="Q1862" s="291"/>
      <c r="R1862" s="292"/>
    </row>
    <row r="1863" spans="5:18">
      <c r="E1863" s="487"/>
      <c r="G1863" s="487"/>
      <c r="I1863" s="487"/>
      <c r="K1863" s="487"/>
      <c r="N1863" s="487"/>
      <c r="Q1863" s="291"/>
      <c r="R1863" s="292"/>
    </row>
    <row r="1864" spans="5:18">
      <c r="E1864" s="487"/>
      <c r="G1864" s="487"/>
      <c r="I1864" s="487"/>
      <c r="K1864" s="487"/>
      <c r="N1864" s="487"/>
      <c r="Q1864" s="291"/>
      <c r="R1864" s="292"/>
    </row>
    <row r="1865" spans="5:18">
      <c r="E1865" s="487"/>
      <c r="G1865" s="487"/>
      <c r="I1865" s="487"/>
      <c r="K1865" s="487"/>
      <c r="N1865" s="487"/>
      <c r="Q1865" s="291"/>
      <c r="R1865" s="292"/>
    </row>
    <row r="1866" spans="5:18">
      <c r="E1866" s="487"/>
      <c r="G1866" s="487"/>
      <c r="I1866" s="487"/>
      <c r="K1866" s="487"/>
      <c r="N1866" s="487"/>
      <c r="Q1866" s="291"/>
      <c r="R1866" s="292"/>
    </row>
    <row r="1867" spans="5:18">
      <c r="E1867" s="487"/>
      <c r="G1867" s="487"/>
      <c r="I1867" s="487"/>
      <c r="K1867" s="487"/>
      <c r="N1867" s="487"/>
      <c r="Q1867" s="291"/>
      <c r="R1867" s="292"/>
    </row>
    <row r="1868" spans="5:18">
      <c r="E1868" s="487"/>
      <c r="G1868" s="487"/>
      <c r="I1868" s="487"/>
      <c r="K1868" s="487"/>
      <c r="N1868" s="487"/>
      <c r="Q1868" s="291"/>
      <c r="R1868" s="292"/>
    </row>
    <row r="1869" spans="5:18">
      <c r="E1869" s="487"/>
      <c r="G1869" s="487"/>
      <c r="I1869" s="487"/>
      <c r="K1869" s="487"/>
      <c r="N1869" s="487"/>
      <c r="Q1869" s="291"/>
      <c r="R1869" s="292"/>
    </row>
    <row r="1870" spans="5:18">
      <c r="E1870" s="487"/>
      <c r="G1870" s="487"/>
      <c r="I1870" s="487"/>
      <c r="K1870" s="487"/>
      <c r="N1870" s="487"/>
      <c r="Q1870" s="291"/>
      <c r="R1870" s="292"/>
    </row>
    <row r="1871" spans="5:18">
      <c r="E1871" s="487"/>
      <c r="G1871" s="487"/>
      <c r="I1871" s="487"/>
      <c r="K1871" s="487"/>
      <c r="N1871" s="487"/>
      <c r="Q1871" s="291"/>
      <c r="R1871" s="292"/>
    </row>
    <row r="1872" spans="5:18">
      <c r="E1872" s="487"/>
      <c r="G1872" s="487"/>
      <c r="I1872" s="487"/>
      <c r="K1872" s="487"/>
      <c r="N1872" s="487"/>
      <c r="Q1872" s="291"/>
      <c r="R1872" s="292"/>
    </row>
    <row r="1873" spans="5:18">
      <c r="E1873" s="487"/>
      <c r="G1873" s="487"/>
      <c r="I1873" s="487"/>
      <c r="K1873" s="487"/>
      <c r="N1873" s="487"/>
      <c r="Q1873" s="291"/>
      <c r="R1873" s="292"/>
    </row>
    <row r="1874" spans="5:18">
      <c r="E1874" s="487"/>
      <c r="G1874" s="487"/>
      <c r="I1874" s="487"/>
      <c r="K1874" s="487"/>
      <c r="N1874" s="487"/>
      <c r="Q1874" s="291"/>
      <c r="R1874" s="292"/>
    </row>
    <row r="1875" spans="5:18">
      <c r="E1875" s="487"/>
      <c r="G1875" s="487"/>
      <c r="I1875" s="487"/>
      <c r="K1875" s="487"/>
      <c r="N1875" s="487"/>
      <c r="Q1875" s="291"/>
      <c r="R1875" s="292"/>
    </row>
    <row r="1876" spans="5:18">
      <c r="E1876" s="487"/>
      <c r="G1876" s="487"/>
      <c r="I1876" s="487"/>
      <c r="K1876" s="487"/>
      <c r="N1876" s="487"/>
      <c r="Q1876" s="291"/>
      <c r="R1876" s="292"/>
    </row>
    <row r="1877" spans="5:18">
      <c r="E1877" s="487"/>
      <c r="G1877" s="487"/>
      <c r="I1877" s="487"/>
      <c r="K1877" s="487"/>
      <c r="N1877" s="487"/>
      <c r="Q1877" s="291"/>
      <c r="R1877" s="292"/>
    </row>
    <row r="1878" spans="5:18">
      <c r="E1878" s="487"/>
      <c r="G1878" s="487"/>
      <c r="I1878" s="487"/>
      <c r="K1878" s="487"/>
      <c r="N1878" s="487"/>
      <c r="Q1878" s="291"/>
      <c r="R1878" s="292"/>
    </row>
    <row r="1879" spans="5:18">
      <c r="E1879" s="487"/>
      <c r="G1879" s="487"/>
      <c r="I1879" s="487"/>
      <c r="K1879" s="487"/>
      <c r="N1879" s="487"/>
      <c r="Q1879" s="291"/>
      <c r="R1879" s="292"/>
    </row>
    <row r="1880" spans="5:18">
      <c r="E1880" s="487"/>
      <c r="G1880" s="487"/>
      <c r="I1880" s="487"/>
      <c r="K1880" s="487"/>
      <c r="N1880" s="487"/>
      <c r="Q1880" s="291"/>
      <c r="R1880" s="292"/>
    </row>
    <row r="1881" spans="5:18">
      <c r="E1881" s="487"/>
      <c r="G1881" s="487"/>
      <c r="I1881" s="487"/>
      <c r="K1881" s="487"/>
      <c r="N1881" s="487"/>
      <c r="Q1881" s="291"/>
      <c r="R1881" s="292"/>
    </row>
    <row r="1882" spans="5:18">
      <c r="E1882" s="487"/>
      <c r="G1882" s="487"/>
      <c r="I1882" s="487"/>
      <c r="K1882" s="487"/>
      <c r="N1882" s="487"/>
      <c r="Q1882" s="291"/>
      <c r="R1882" s="292"/>
    </row>
    <row r="1883" spans="5:18">
      <c r="E1883" s="487"/>
      <c r="G1883" s="487"/>
      <c r="I1883" s="487"/>
      <c r="K1883" s="487"/>
      <c r="N1883" s="487"/>
      <c r="Q1883" s="291"/>
      <c r="R1883" s="292"/>
    </row>
    <row r="1884" spans="5:18">
      <c r="E1884" s="487"/>
      <c r="G1884" s="487"/>
      <c r="I1884" s="487"/>
      <c r="K1884" s="487"/>
      <c r="N1884" s="487"/>
      <c r="Q1884" s="291"/>
      <c r="R1884" s="292"/>
    </row>
    <row r="1885" spans="5:18">
      <c r="E1885" s="487"/>
      <c r="G1885" s="487"/>
      <c r="I1885" s="487"/>
      <c r="K1885" s="487"/>
      <c r="N1885" s="487"/>
      <c r="Q1885" s="291"/>
      <c r="R1885" s="292"/>
    </row>
    <row r="1886" spans="5:18">
      <c r="E1886" s="487"/>
      <c r="G1886" s="487"/>
      <c r="I1886" s="487"/>
      <c r="K1886" s="487"/>
      <c r="N1886" s="487"/>
      <c r="Q1886" s="291"/>
      <c r="R1886" s="292"/>
    </row>
    <row r="1887" spans="5:18">
      <c r="E1887" s="487"/>
      <c r="G1887" s="487"/>
      <c r="I1887" s="487"/>
      <c r="K1887" s="487"/>
      <c r="N1887" s="487"/>
      <c r="Q1887" s="291"/>
      <c r="R1887" s="292"/>
    </row>
    <row r="1888" spans="5:18">
      <c r="E1888" s="487"/>
      <c r="G1888" s="487"/>
      <c r="I1888" s="487"/>
      <c r="K1888" s="487"/>
      <c r="N1888" s="487"/>
      <c r="Q1888" s="291"/>
      <c r="R1888" s="292"/>
    </row>
    <row r="1889" spans="5:18">
      <c r="E1889" s="487"/>
      <c r="G1889" s="487"/>
      <c r="I1889" s="487"/>
      <c r="K1889" s="487"/>
      <c r="N1889" s="487"/>
      <c r="Q1889" s="291"/>
      <c r="R1889" s="292"/>
    </row>
    <row r="1890" spans="5:18">
      <c r="E1890" s="487"/>
      <c r="G1890" s="487"/>
      <c r="I1890" s="487"/>
      <c r="K1890" s="487"/>
      <c r="N1890" s="487"/>
      <c r="Q1890" s="291"/>
      <c r="R1890" s="292"/>
    </row>
    <row r="1891" spans="5:18">
      <c r="E1891" s="487"/>
      <c r="G1891" s="487"/>
      <c r="I1891" s="487"/>
      <c r="K1891" s="487"/>
      <c r="N1891" s="487"/>
      <c r="Q1891" s="291"/>
      <c r="R1891" s="292"/>
    </row>
    <row r="1892" spans="5:18">
      <c r="E1892" s="487"/>
      <c r="G1892" s="487"/>
      <c r="I1892" s="487"/>
      <c r="K1892" s="487"/>
      <c r="N1892" s="487"/>
      <c r="Q1892" s="291"/>
      <c r="R1892" s="292"/>
    </row>
    <row r="1893" spans="5:18">
      <c r="E1893" s="487"/>
      <c r="G1893" s="487"/>
      <c r="I1893" s="487"/>
      <c r="K1893" s="487"/>
      <c r="N1893" s="487"/>
      <c r="Q1893" s="291"/>
      <c r="R1893" s="292"/>
    </row>
    <row r="1894" spans="5:18">
      <c r="E1894" s="487"/>
      <c r="G1894" s="487"/>
      <c r="I1894" s="487"/>
      <c r="K1894" s="487"/>
      <c r="N1894" s="487"/>
      <c r="Q1894" s="291"/>
      <c r="R1894" s="292"/>
    </row>
    <row r="1895" spans="5:18">
      <c r="E1895" s="487"/>
      <c r="G1895" s="487"/>
      <c r="I1895" s="487"/>
      <c r="K1895" s="487"/>
      <c r="N1895" s="487"/>
      <c r="Q1895" s="291"/>
      <c r="R1895" s="292"/>
    </row>
    <row r="1896" spans="5:18">
      <c r="E1896" s="487"/>
      <c r="G1896" s="487"/>
      <c r="I1896" s="487"/>
      <c r="K1896" s="487"/>
      <c r="N1896" s="487"/>
      <c r="Q1896" s="291"/>
      <c r="R1896" s="292"/>
    </row>
    <row r="1897" spans="5:18">
      <c r="E1897" s="487"/>
      <c r="G1897" s="487"/>
      <c r="I1897" s="487"/>
      <c r="K1897" s="487"/>
      <c r="N1897" s="487"/>
      <c r="Q1897" s="291"/>
      <c r="R1897" s="292"/>
    </row>
    <row r="1898" spans="5:18">
      <c r="E1898" s="487"/>
      <c r="G1898" s="487"/>
      <c r="I1898" s="487"/>
      <c r="K1898" s="487"/>
      <c r="N1898" s="487"/>
      <c r="Q1898" s="291"/>
      <c r="R1898" s="292"/>
    </row>
    <row r="1899" spans="5:18">
      <c r="E1899" s="487"/>
      <c r="G1899" s="487"/>
      <c r="I1899" s="487"/>
      <c r="K1899" s="487"/>
      <c r="N1899" s="487"/>
      <c r="Q1899" s="291"/>
      <c r="R1899" s="292"/>
    </row>
    <row r="1900" spans="5:18">
      <c r="E1900" s="487"/>
      <c r="G1900" s="487"/>
      <c r="I1900" s="487"/>
      <c r="K1900" s="487"/>
      <c r="N1900" s="487"/>
      <c r="Q1900" s="291"/>
      <c r="R1900" s="292"/>
    </row>
    <row r="1901" spans="5:18">
      <c r="E1901" s="487"/>
      <c r="G1901" s="487"/>
      <c r="I1901" s="487"/>
      <c r="K1901" s="487"/>
      <c r="N1901" s="487"/>
      <c r="Q1901" s="291"/>
      <c r="R1901" s="292"/>
    </row>
    <row r="1902" spans="5:18">
      <c r="E1902" s="487"/>
      <c r="G1902" s="487"/>
      <c r="I1902" s="487"/>
      <c r="K1902" s="487"/>
      <c r="N1902" s="487"/>
      <c r="Q1902" s="291"/>
      <c r="R1902" s="292"/>
    </row>
    <row r="1903" spans="5:18">
      <c r="E1903" s="487"/>
      <c r="G1903" s="487"/>
      <c r="I1903" s="487"/>
      <c r="K1903" s="487"/>
      <c r="N1903" s="487"/>
      <c r="Q1903" s="291"/>
      <c r="R1903" s="292"/>
    </row>
    <row r="1904" spans="5:18">
      <c r="E1904" s="487"/>
      <c r="G1904" s="487"/>
      <c r="I1904" s="487"/>
      <c r="K1904" s="487"/>
      <c r="N1904" s="487"/>
      <c r="Q1904" s="291"/>
      <c r="R1904" s="292"/>
    </row>
    <row r="1905" spans="5:18">
      <c r="E1905" s="487"/>
      <c r="G1905" s="487"/>
      <c r="I1905" s="487"/>
      <c r="K1905" s="487"/>
      <c r="N1905" s="487"/>
      <c r="Q1905" s="291"/>
      <c r="R1905" s="292"/>
    </row>
    <row r="1906" spans="5:18">
      <c r="E1906" s="487"/>
      <c r="G1906" s="487"/>
      <c r="I1906" s="487"/>
      <c r="K1906" s="487"/>
      <c r="N1906" s="487"/>
      <c r="Q1906" s="291"/>
      <c r="R1906" s="292"/>
    </row>
    <row r="1907" spans="5:18">
      <c r="E1907" s="487"/>
      <c r="G1907" s="487"/>
      <c r="I1907" s="487"/>
      <c r="K1907" s="487"/>
      <c r="N1907" s="487"/>
      <c r="Q1907" s="291"/>
      <c r="R1907" s="292"/>
    </row>
    <row r="1908" spans="5:18">
      <c r="E1908" s="487"/>
      <c r="G1908" s="487"/>
      <c r="I1908" s="487"/>
      <c r="K1908" s="487"/>
      <c r="N1908" s="487"/>
      <c r="Q1908" s="291"/>
      <c r="R1908" s="292"/>
    </row>
    <row r="1909" spans="5:18">
      <c r="E1909" s="487"/>
      <c r="G1909" s="487"/>
      <c r="I1909" s="487"/>
      <c r="K1909" s="487"/>
      <c r="N1909" s="487"/>
      <c r="Q1909" s="291"/>
      <c r="R1909" s="292"/>
    </row>
    <row r="1910" spans="5:18">
      <c r="E1910" s="487"/>
      <c r="G1910" s="487"/>
      <c r="I1910" s="487"/>
      <c r="K1910" s="487"/>
      <c r="N1910" s="487"/>
      <c r="Q1910" s="291"/>
      <c r="R1910" s="292"/>
    </row>
    <row r="1911" spans="5:18">
      <c r="E1911" s="487"/>
      <c r="G1911" s="487"/>
      <c r="I1911" s="487"/>
      <c r="K1911" s="487"/>
      <c r="N1911" s="487"/>
      <c r="Q1911" s="291"/>
      <c r="R1911" s="292"/>
    </row>
    <row r="1912" spans="5:18">
      <c r="E1912" s="487"/>
      <c r="G1912" s="487"/>
      <c r="I1912" s="487"/>
      <c r="K1912" s="487"/>
      <c r="N1912" s="487"/>
      <c r="Q1912" s="291"/>
      <c r="R1912" s="292"/>
    </row>
    <row r="1913" spans="5:18">
      <c r="E1913" s="487"/>
      <c r="G1913" s="487"/>
      <c r="I1913" s="487"/>
      <c r="K1913" s="487"/>
      <c r="N1913" s="487"/>
      <c r="Q1913" s="291"/>
      <c r="R1913" s="292"/>
    </row>
    <row r="1914" spans="5:18">
      <c r="E1914" s="487"/>
      <c r="G1914" s="487"/>
      <c r="I1914" s="487"/>
      <c r="K1914" s="487"/>
      <c r="N1914" s="487"/>
      <c r="Q1914" s="291"/>
      <c r="R1914" s="292"/>
    </row>
    <row r="1915" spans="5:18">
      <c r="E1915" s="487"/>
      <c r="G1915" s="487"/>
      <c r="I1915" s="487"/>
      <c r="K1915" s="487"/>
      <c r="N1915" s="487"/>
      <c r="Q1915" s="291"/>
      <c r="R1915" s="292"/>
    </row>
    <row r="1916" spans="5:18">
      <c r="E1916" s="487"/>
      <c r="G1916" s="487"/>
      <c r="I1916" s="487"/>
      <c r="K1916" s="487"/>
      <c r="N1916" s="487"/>
      <c r="Q1916" s="291"/>
      <c r="R1916" s="292"/>
    </row>
    <row r="1917" spans="5:18">
      <c r="E1917" s="487"/>
      <c r="G1917" s="487"/>
      <c r="I1917" s="487"/>
      <c r="K1917" s="487"/>
      <c r="N1917" s="487"/>
      <c r="Q1917" s="291"/>
      <c r="R1917" s="292"/>
    </row>
    <row r="1918" spans="5:18">
      <c r="E1918" s="487"/>
      <c r="G1918" s="487"/>
      <c r="I1918" s="487"/>
      <c r="K1918" s="487"/>
      <c r="N1918" s="487"/>
      <c r="Q1918" s="291"/>
      <c r="R1918" s="292"/>
    </row>
    <row r="1919" spans="5:18">
      <c r="E1919" s="487"/>
      <c r="G1919" s="487"/>
      <c r="I1919" s="487"/>
      <c r="K1919" s="487"/>
      <c r="N1919" s="487"/>
      <c r="Q1919" s="291"/>
      <c r="R1919" s="292"/>
    </row>
    <row r="1920" spans="5:18">
      <c r="E1920" s="487"/>
      <c r="G1920" s="487"/>
      <c r="I1920" s="487"/>
      <c r="K1920" s="487"/>
      <c r="N1920" s="487"/>
      <c r="Q1920" s="291"/>
      <c r="R1920" s="292"/>
    </row>
    <row r="1921" spans="5:18">
      <c r="E1921" s="487"/>
      <c r="G1921" s="487"/>
      <c r="I1921" s="487"/>
      <c r="K1921" s="487"/>
      <c r="N1921" s="487"/>
      <c r="Q1921" s="291"/>
      <c r="R1921" s="292"/>
    </row>
    <row r="1922" spans="5:18">
      <c r="E1922" s="487"/>
      <c r="G1922" s="487"/>
      <c r="I1922" s="487"/>
      <c r="K1922" s="487"/>
      <c r="N1922" s="487"/>
      <c r="Q1922" s="291"/>
      <c r="R1922" s="292"/>
    </row>
    <row r="1923" spans="5:18">
      <c r="E1923" s="487"/>
      <c r="G1923" s="487"/>
      <c r="I1923" s="487"/>
      <c r="K1923" s="487"/>
      <c r="N1923" s="487"/>
      <c r="Q1923" s="291"/>
      <c r="R1923" s="292"/>
    </row>
    <row r="1924" spans="5:18">
      <c r="E1924" s="487"/>
      <c r="G1924" s="487"/>
      <c r="I1924" s="487"/>
      <c r="K1924" s="487"/>
      <c r="N1924" s="487"/>
      <c r="Q1924" s="291"/>
      <c r="R1924" s="292"/>
    </row>
    <row r="1925" spans="5:18">
      <c r="E1925" s="487"/>
      <c r="G1925" s="487"/>
      <c r="I1925" s="487"/>
      <c r="K1925" s="487"/>
      <c r="N1925" s="487"/>
      <c r="Q1925" s="291"/>
      <c r="R1925" s="292"/>
    </row>
    <row r="1926" spans="5:18">
      <c r="E1926" s="487"/>
      <c r="G1926" s="487"/>
      <c r="I1926" s="487"/>
      <c r="K1926" s="487"/>
      <c r="N1926" s="487"/>
      <c r="Q1926" s="291"/>
      <c r="R1926" s="292"/>
    </row>
    <row r="1927" spans="5:18">
      <c r="E1927" s="487"/>
      <c r="G1927" s="487"/>
      <c r="I1927" s="487"/>
      <c r="K1927" s="487"/>
      <c r="N1927" s="487"/>
      <c r="Q1927" s="291"/>
      <c r="R1927" s="292"/>
    </row>
    <row r="1928" spans="5:18">
      <c r="E1928" s="487"/>
      <c r="G1928" s="487"/>
      <c r="I1928" s="487"/>
      <c r="K1928" s="487"/>
      <c r="N1928" s="487"/>
      <c r="Q1928" s="291"/>
      <c r="R1928" s="292"/>
    </row>
    <row r="1929" spans="5:18">
      <c r="E1929" s="487"/>
      <c r="G1929" s="487"/>
      <c r="I1929" s="487"/>
      <c r="K1929" s="487"/>
      <c r="N1929" s="487"/>
      <c r="Q1929" s="291"/>
      <c r="R1929" s="292"/>
    </row>
    <row r="1930" spans="5:18">
      <c r="E1930" s="487"/>
      <c r="G1930" s="487"/>
      <c r="I1930" s="487"/>
      <c r="K1930" s="487"/>
      <c r="N1930" s="487"/>
      <c r="Q1930" s="291"/>
      <c r="R1930" s="292"/>
    </row>
    <row r="1931" spans="5:18">
      <c r="E1931" s="487"/>
      <c r="G1931" s="487"/>
      <c r="I1931" s="487"/>
      <c r="K1931" s="487"/>
      <c r="N1931" s="487"/>
      <c r="Q1931" s="291"/>
      <c r="R1931" s="292"/>
    </row>
    <row r="1932" spans="5:18">
      <c r="E1932" s="487"/>
      <c r="G1932" s="487"/>
      <c r="I1932" s="487"/>
      <c r="K1932" s="487"/>
      <c r="N1932" s="487"/>
      <c r="Q1932" s="291"/>
      <c r="R1932" s="292"/>
    </row>
    <row r="1933" spans="5:18">
      <c r="E1933" s="487"/>
      <c r="G1933" s="487"/>
      <c r="I1933" s="487"/>
      <c r="K1933" s="487"/>
      <c r="N1933" s="487"/>
      <c r="Q1933" s="291"/>
      <c r="R1933" s="292"/>
    </row>
    <row r="1934" spans="5:18">
      <c r="E1934" s="487"/>
      <c r="G1934" s="487"/>
      <c r="I1934" s="487"/>
      <c r="K1934" s="487"/>
      <c r="N1934" s="487"/>
      <c r="Q1934" s="291"/>
      <c r="R1934" s="292"/>
    </row>
    <row r="1935" spans="5:18">
      <c r="E1935" s="487"/>
      <c r="G1935" s="487"/>
      <c r="I1935" s="487"/>
      <c r="K1935" s="487"/>
      <c r="N1935" s="487"/>
      <c r="Q1935" s="291"/>
      <c r="R1935" s="292"/>
    </row>
    <row r="1936" spans="5:18">
      <c r="E1936" s="487"/>
      <c r="G1936" s="487"/>
      <c r="I1936" s="487"/>
      <c r="K1936" s="487"/>
      <c r="N1936" s="487"/>
      <c r="Q1936" s="291"/>
      <c r="R1936" s="292"/>
    </row>
    <row r="1937" spans="5:18">
      <c r="E1937" s="487"/>
      <c r="G1937" s="487"/>
      <c r="I1937" s="487"/>
      <c r="K1937" s="487"/>
      <c r="N1937" s="487"/>
      <c r="Q1937" s="291"/>
      <c r="R1937" s="292"/>
    </row>
    <row r="1938" spans="5:18">
      <c r="E1938" s="487"/>
      <c r="G1938" s="487"/>
      <c r="I1938" s="487"/>
      <c r="K1938" s="487"/>
      <c r="N1938" s="487"/>
      <c r="Q1938" s="291"/>
      <c r="R1938" s="292"/>
    </row>
    <row r="1939" spans="5:18">
      <c r="E1939" s="487"/>
      <c r="G1939" s="487"/>
      <c r="I1939" s="487"/>
      <c r="K1939" s="487"/>
      <c r="N1939" s="487"/>
      <c r="Q1939" s="291"/>
      <c r="R1939" s="292"/>
    </row>
    <row r="1940" spans="5:18">
      <c r="E1940" s="487"/>
      <c r="G1940" s="487"/>
      <c r="I1940" s="487"/>
      <c r="K1940" s="487"/>
      <c r="N1940" s="487"/>
      <c r="Q1940" s="291"/>
      <c r="R1940" s="292"/>
    </row>
    <row r="1941" spans="5:18">
      <c r="E1941" s="487"/>
      <c r="G1941" s="487"/>
      <c r="I1941" s="487"/>
      <c r="K1941" s="487"/>
      <c r="N1941" s="487"/>
      <c r="Q1941" s="291"/>
      <c r="R1941" s="292"/>
    </row>
    <row r="1942" spans="5:18">
      <c r="E1942" s="487"/>
      <c r="G1942" s="487"/>
      <c r="I1942" s="487"/>
      <c r="K1942" s="487"/>
      <c r="N1942" s="487"/>
      <c r="Q1942" s="291"/>
      <c r="R1942" s="292"/>
    </row>
    <row r="1943" spans="5:18">
      <c r="E1943" s="487"/>
      <c r="G1943" s="487"/>
      <c r="I1943" s="487"/>
      <c r="K1943" s="487"/>
      <c r="N1943" s="487"/>
      <c r="Q1943" s="291"/>
      <c r="R1943" s="292"/>
    </row>
    <row r="1944" spans="5:18">
      <c r="E1944" s="487"/>
      <c r="G1944" s="487"/>
      <c r="I1944" s="487"/>
      <c r="K1944" s="487"/>
      <c r="N1944" s="487"/>
      <c r="Q1944" s="291"/>
      <c r="R1944" s="292"/>
    </row>
    <row r="1945" spans="5:18">
      <c r="E1945" s="487"/>
      <c r="G1945" s="487"/>
      <c r="I1945" s="487"/>
      <c r="K1945" s="487"/>
      <c r="N1945" s="487"/>
      <c r="Q1945" s="291"/>
      <c r="R1945" s="292"/>
    </row>
    <row r="1946" spans="5:18">
      <c r="E1946" s="487"/>
      <c r="G1946" s="487"/>
      <c r="I1946" s="487"/>
      <c r="K1946" s="487"/>
      <c r="N1946" s="487"/>
      <c r="Q1946" s="291"/>
      <c r="R1946" s="292"/>
    </row>
    <row r="1947" spans="5:18">
      <c r="E1947" s="487"/>
      <c r="G1947" s="487"/>
      <c r="I1947" s="487"/>
      <c r="K1947" s="487"/>
      <c r="N1947" s="487"/>
      <c r="Q1947" s="291"/>
      <c r="R1947" s="292"/>
    </row>
    <row r="1948" spans="5:18">
      <c r="E1948" s="487"/>
      <c r="G1948" s="487"/>
      <c r="I1948" s="487"/>
      <c r="K1948" s="487"/>
      <c r="N1948" s="487"/>
      <c r="Q1948" s="291"/>
      <c r="R1948" s="292"/>
    </row>
    <row r="1949" spans="5:18">
      <c r="E1949" s="487"/>
      <c r="G1949" s="487"/>
      <c r="I1949" s="487"/>
      <c r="K1949" s="487"/>
      <c r="N1949" s="487"/>
      <c r="Q1949" s="291"/>
      <c r="R1949" s="292"/>
    </row>
    <row r="1950" spans="5:18">
      <c r="E1950" s="487"/>
      <c r="G1950" s="487"/>
      <c r="I1950" s="487"/>
      <c r="K1950" s="487"/>
      <c r="N1950" s="487"/>
      <c r="Q1950" s="291"/>
      <c r="R1950" s="292"/>
    </row>
    <row r="1951" spans="5:18">
      <c r="E1951" s="487"/>
      <c r="G1951" s="487"/>
      <c r="I1951" s="487"/>
      <c r="K1951" s="487"/>
      <c r="N1951" s="487"/>
      <c r="Q1951" s="291"/>
      <c r="R1951" s="292"/>
    </row>
    <row r="1952" spans="5:18">
      <c r="E1952" s="487"/>
      <c r="G1952" s="487"/>
      <c r="I1952" s="487"/>
      <c r="K1952" s="487"/>
      <c r="N1952" s="487"/>
      <c r="Q1952" s="291"/>
      <c r="R1952" s="292"/>
    </row>
    <row r="1953" spans="5:18">
      <c r="E1953" s="487"/>
      <c r="G1953" s="487"/>
      <c r="I1953" s="487"/>
      <c r="K1953" s="487"/>
      <c r="N1953" s="487"/>
      <c r="Q1953" s="291"/>
      <c r="R1953" s="292"/>
    </row>
    <row r="1954" spans="5:18">
      <c r="E1954" s="487"/>
      <c r="G1954" s="487"/>
      <c r="I1954" s="487"/>
      <c r="K1954" s="487"/>
      <c r="N1954" s="487"/>
      <c r="Q1954" s="291"/>
      <c r="R1954" s="292"/>
    </row>
    <row r="1955" spans="5:18">
      <c r="E1955" s="487"/>
      <c r="G1955" s="487"/>
      <c r="I1955" s="487"/>
      <c r="K1955" s="487"/>
      <c r="N1955" s="487"/>
      <c r="Q1955" s="291"/>
      <c r="R1955" s="292"/>
    </row>
    <row r="1956" spans="5:18">
      <c r="E1956" s="487"/>
      <c r="G1956" s="487"/>
      <c r="I1956" s="487"/>
      <c r="K1956" s="487"/>
      <c r="N1956" s="487"/>
      <c r="Q1956" s="291"/>
      <c r="R1956" s="292"/>
    </row>
    <row r="1957" spans="5:18">
      <c r="E1957" s="487"/>
      <c r="G1957" s="487"/>
      <c r="I1957" s="487"/>
      <c r="K1957" s="487"/>
      <c r="N1957" s="487"/>
      <c r="Q1957" s="291"/>
      <c r="R1957" s="292"/>
    </row>
    <row r="1958" spans="5:18">
      <c r="E1958" s="487"/>
      <c r="G1958" s="487"/>
      <c r="I1958" s="487"/>
      <c r="K1958" s="487"/>
      <c r="N1958" s="487"/>
      <c r="Q1958" s="291"/>
      <c r="R1958" s="292"/>
    </row>
    <row r="1959" spans="5:18">
      <c r="E1959" s="487"/>
      <c r="G1959" s="487"/>
      <c r="I1959" s="487"/>
      <c r="K1959" s="487"/>
      <c r="N1959" s="487"/>
      <c r="Q1959" s="291"/>
      <c r="R1959" s="292"/>
    </row>
    <row r="1960" spans="5:18">
      <c r="E1960" s="487"/>
      <c r="G1960" s="487"/>
      <c r="I1960" s="487"/>
      <c r="K1960" s="487"/>
      <c r="N1960" s="487"/>
      <c r="Q1960" s="291"/>
      <c r="R1960" s="292"/>
    </row>
    <row r="1961" spans="5:18">
      <c r="E1961" s="487"/>
      <c r="G1961" s="487"/>
      <c r="I1961" s="487"/>
      <c r="K1961" s="487"/>
      <c r="N1961" s="487"/>
      <c r="Q1961" s="291"/>
      <c r="R1961" s="292"/>
    </row>
    <row r="1962" spans="5:18">
      <c r="E1962" s="487"/>
      <c r="G1962" s="487"/>
      <c r="I1962" s="487"/>
      <c r="K1962" s="487"/>
      <c r="N1962" s="487"/>
      <c r="Q1962" s="291"/>
      <c r="R1962" s="292"/>
    </row>
    <row r="1963" spans="5:18">
      <c r="E1963" s="487"/>
      <c r="G1963" s="487"/>
      <c r="I1963" s="487"/>
      <c r="K1963" s="487"/>
      <c r="N1963" s="487"/>
      <c r="Q1963" s="291"/>
      <c r="R1963" s="292"/>
    </row>
    <row r="1964" spans="5:18">
      <c r="E1964" s="487"/>
      <c r="G1964" s="487"/>
      <c r="I1964" s="487"/>
      <c r="K1964" s="487"/>
      <c r="N1964" s="487"/>
      <c r="Q1964" s="291"/>
      <c r="R1964" s="292"/>
    </row>
    <row r="1965" spans="5:18">
      <c r="E1965" s="487"/>
      <c r="G1965" s="487"/>
      <c r="I1965" s="487"/>
      <c r="K1965" s="487"/>
      <c r="N1965" s="487"/>
      <c r="Q1965" s="291"/>
      <c r="R1965" s="292"/>
    </row>
    <row r="1966" spans="5:18">
      <c r="E1966" s="487"/>
      <c r="G1966" s="487"/>
      <c r="I1966" s="487"/>
      <c r="K1966" s="487"/>
      <c r="N1966" s="487"/>
      <c r="Q1966" s="291"/>
      <c r="R1966" s="292"/>
    </row>
    <row r="1967" spans="5:18">
      <c r="E1967" s="487"/>
      <c r="G1967" s="487"/>
      <c r="I1967" s="487"/>
      <c r="K1967" s="487"/>
      <c r="N1967" s="487"/>
      <c r="Q1967" s="291"/>
      <c r="R1967" s="292"/>
    </row>
    <row r="1968" spans="5:18">
      <c r="E1968" s="487"/>
      <c r="G1968" s="487"/>
      <c r="I1968" s="487"/>
      <c r="K1968" s="487"/>
      <c r="N1968" s="487"/>
      <c r="Q1968" s="291"/>
      <c r="R1968" s="292"/>
    </row>
    <row r="1969" spans="5:18">
      <c r="E1969" s="487"/>
      <c r="G1969" s="487"/>
      <c r="I1969" s="487"/>
      <c r="K1969" s="487"/>
      <c r="N1969" s="487"/>
      <c r="Q1969" s="291"/>
      <c r="R1969" s="292"/>
    </row>
    <row r="1970" spans="5:18">
      <c r="E1970" s="487"/>
      <c r="G1970" s="487"/>
      <c r="I1970" s="487"/>
      <c r="K1970" s="487"/>
      <c r="N1970" s="487"/>
      <c r="Q1970" s="291"/>
      <c r="R1970" s="292"/>
    </row>
    <row r="1971" spans="5:18">
      <c r="E1971" s="487"/>
      <c r="G1971" s="487"/>
      <c r="I1971" s="487"/>
      <c r="K1971" s="487"/>
      <c r="N1971" s="487"/>
      <c r="Q1971" s="291"/>
      <c r="R1971" s="292"/>
    </row>
    <row r="1972" spans="5:18">
      <c r="E1972" s="487"/>
      <c r="G1972" s="487"/>
      <c r="I1972" s="487"/>
      <c r="K1972" s="487"/>
      <c r="N1972" s="487"/>
      <c r="Q1972" s="291"/>
      <c r="R1972" s="292"/>
    </row>
    <row r="1973" spans="5:18">
      <c r="E1973" s="487"/>
      <c r="G1973" s="487"/>
      <c r="I1973" s="487"/>
      <c r="K1973" s="487"/>
      <c r="N1973" s="487"/>
      <c r="Q1973" s="291"/>
      <c r="R1973" s="292"/>
    </row>
    <row r="1974" spans="5:18">
      <c r="E1974" s="487"/>
      <c r="G1974" s="487"/>
      <c r="I1974" s="487"/>
      <c r="K1974" s="487"/>
      <c r="N1974" s="487"/>
      <c r="Q1974" s="291"/>
      <c r="R1974" s="292"/>
    </row>
    <row r="1975" spans="5:18">
      <c r="E1975" s="487"/>
      <c r="G1975" s="487"/>
      <c r="I1975" s="487"/>
      <c r="K1975" s="487"/>
      <c r="N1975" s="487"/>
      <c r="Q1975" s="291"/>
      <c r="R1975" s="292"/>
    </row>
    <row r="1976" spans="5:18">
      <c r="E1976" s="487"/>
      <c r="G1976" s="487"/>
      <c r="I1976" s="487"/>
      <c r="K1976" s="487"/>
      <c r="N1976" s="487"/>
      <c r="Q1976" s="291"/>
      <c r="R1976" s="292"/>
    </row>
    <row r="1977" spans="5:18">
      <c r="E1977" s="487"/>
      <c r="G1977" s="487"/>
      <c r="I1977" s="487"/>
      <c r="K1977" s="487"/>
      <c r="N1977" s="487"/>
      <c r="Q1977" s="291"/>
      <c r="R1977" s="292"/>
    </row>
    <row r="1978" spans="5:18">
      <c r="E1978" s="487"/>
      <c r="G1978" s="487"/>
      <c r="I1978" s="487"/>
      <c r="K1978" s="487"/>
      <c r="N1978" s="487"/>
      <c r="Q1978" s="291"/>
      <c r="R1978" s="292"/>
    </row>
    <row r="1979" spans="5:18">
      <c r="E1979" s="487"/>
      <c r="G1979" s="487"/>
      <c r="I1979" s="487"/>
      <c r="K1979" s="487"/>
      <c r="N1979" s="487"/>
      <c r="Q1979" s="291"/>
      <c r="R1979" s="292"/>
    </row>
    <row r="1980" spans="5:18">
      <c r="E1980" s="487"/>
      <c r="G1980" s="487"/>
      <c r="I1980" s="487"/>
      <c r="K1980" s="487"/>
      <c r="N1980" s="487"/>
      <c r="Q1980" s="291"/>
      <c r="R1980" s="292"/>
    </row>
    <row r="1981" spans="5:18">
      <c r="E1981" s="487"/>
      <c r="G1981" s="487"/>
      <c r="I1981" s="487"/>
      <c r="K1981" s="487"/>
      <c r="N1981" s="487"/>
      <c r="Q1981" s="291"/>
      <c r="R1981" s="292"/>
    </row>
    <row r="1982" spans="5:18">
      <c r="E1982" s="487"/>
      <c r="G1982" s="487"/>
      <c r="I1982" s="487"/>
      <c r="K1982" s="487"/>
      <c r="N1982" s="487"/>
      <c r="Q1982" s="291"/>
      <c r="R1982" s="292"/>
    </row>
    <row r="1983" spans="5:18">
      <c r="E1983" s="487"/>
      <c r="G1983" s="487"/>
      <c r="I1983" s="487"/>
      <c r="K1983" s="487"/>
      <c r="N1983" s="487"/>
      <c r="Q1983" s="291"/>
      <c r="R1983" s="292"/>
    </row>
    <row r="1984" spans="5:18">
      <c r="E1984" s="487"/>
      <c r="G1984" s="487"/>
      <c r="I1984" s="487"/>
      <c r="K1984" s="487"/>
      <c r="N1984" s="487"/>
      <c r="Q1984" s="291"/>
      <c r="R1984" s="292"/>
    </row>
    <row r="1985" spans="5:18">
      <c r="E1985" s="487"/>
      <c r="G1985" s="487"/>
      <c r="I1985" s="487"/>
      <c r="K1985" s="487"/>
      <c r="N1985" s="487"/>
      <c r="Q1985" s="291"/>
      <c r="R1985" s="292"/>
    </row>
    <row r="1986" spans="5:18">
      <c r="E1986" s="487"/>
      <c r="G1986" s="487"/>
      <c r="I1986" s="487"/>
      <c r="K1986" s="487"/>
      <c r="N1986" s="487"/>
      <c r="Q1986" s="291"/>
      <c r="R1986" s="292"/>
    </row>
    <row r="1987" spans="5:18">
      <c r="E1987" s="487"/>
      <c r="G1987" s="487"/>
      <c r="I1987" s="487"/>
      <c r="K1987" s="487"/>
      <c r="N1987" s="487"/>
      <c r="Q1987" s="291"/>
      <c r="R1987" s="292"/>
    </row>
    <row r="1988" spans="5:18">
      <c r="E1988" s="487"/>
      <c r="G1988" s="487"/>
      <c r="I1988" s="487"/>
      <c r="K1988" s="487"/>
      <c r="N1988" s="487"/>
      <c r="Q1988" s="291"/>
      <c r="R1988" s="292"/>
    </row>
    <row r="1989" spans="5:18">
      <c r="E1989" s="487"/>
      <c r="G1989" s="487"/>
      <c r="I1989" s="487"/>
      <c r="K1989" s="487"/>
      <c r="N1989" s="487"/>
      <c r="Q1989" s="291"/>
      <c r="R1989" s="292"/>
    </row>
    <row r="1990" spans="5:18">
      <c r="E1990" s="487"/>
      <c r="G1990" s="487"/>
      <c r="I1990" s="487"/>
      <c r="K1990" s="487"/>
      <c r="N1990" s="487"/>
      <c r="Q1990" s="291"/>
      <c r="R1990" s="292"/>
    </row>
    <row r="1991" spans="5:18">
      <c r="E1991" s="487"/>
      <c r="G1991" s="487"/>
      <c r="I1991" s="487"/>
      <c r="K1991" s="487"/>
      <c r="N1991" s="487"/>
      <c r="Q1991" s="291"/>
      <c r="R1991" s="292"/>
    </row>
    <row r="1992" spans="5:18">
      <c r="E1992" s="487"/>
      <c r="G1992" s="487"/>
      <c r="I1992" s="487"/>
      <c r="K1992" s="487"/>
      <c r="N1992" s="487"/>
      <c r="Q1992" s="291"/>
      <c r="R1992" s="292"/>
    </row>
    <row r="1993" spans="5:18">
      <c r="E1993" s="487"/>
      <c r="G1993" s="487"/>
      <c r="I1993" s="487"/>
      <c r="K1993" s="487"/>
      <c r="N1993" s="487"/>
      <c r="Q1993" s="291"/>
      <c r="R1993" s="292"/>
    </row>
    <row r="1994" spans="5:18">
      <c r="E1994" s="487"/>
      <c r="G1994" s="487"/>
      <c r="I1994" s="487"/>
      <c r="K1994" s="487"/>
      <c r="N1994" s="487"/>
      <c r="Q1994" s="291"/>
      <c r="R1994" s="292"/>
    </row>
    <row r="1995" spans="5:18">
      <c r="E1995" s="487"/>
      <c r="G1995" s="487"/>
      <c r="I1995" s="487"/>
      <c r="K1995" s="487"/>
      <c r="N1995" s="487"/>
      <c r="Q1995" s="291"/>
      <c r="R1995" s="292"/>
    </row>
    <row r="1996" spans="5:18">
      <c r="E1996" s="487"/>
      <c r="G1996" s="487"/>
      <c r="I1996" s="487"/>
      <c r="K1996" s="487"/>
      <c r="N1996" s="487"/>
      <c r="Q1996" s="291"/>
      <c r="R1996" s="292"/>
    </row>
    <row r="1997" spans="5:18">
      <c r="E1997" s="487"/>
      <c r="G1997" s="487"/>
      <c r="I1997" s="487"/>
      <c r="K1997" s="487"/>
      <c r="N1997" s="487"/>
      <c r="Q1997" s="291"/>
      <c r="R1997" s="292"/>
    </row>
    <row r="1998" spans="5:18">
      <c r="E1998" s="487"/>
      <c r="G1998" s="487"/>
      <c r="I1998" s="487"/>
      <c r="K1998" s="487"/>
      <c r="N1998" s="487"/>
      <c r="Q1998" s="291"/>
      <c r="R1998" s="292"/>
    </row>
    <row r="1999" spans="5:18">
      <c r="E1999" s="487"/>
      <c r="G1999" s="487"/>
      <c r="I1999" s="487"/>
      <c r="K1999" s="487"/>
      <c r="N1999" s="487"/>
      <c r="Q1999" s="291"/>
      <c r="R1999" s="292"/>
    </row>
    <row r="2000" spans="5:18">
      <c r="E2000" s="487"/>
      <c r="G2000" s="487"/>
      <c r="I2000" s="487"/>
      <c r="K2000" s="487"/>
      <c r="N2000" s="487"/>
      <c r="Q2000" s="291"/>
      <c r="R2000" s="292"/>
    </row>
    <row r="2001" spans="5:18">
      <c r="E2001" s="487"/>
      <c r="G2001" s="487"/>
      <c r="I2001" s="487"/>
      <c r="K2001" s="487"/>
      <c r="N2001" s="487"/>
      <c r="Q2001" s="291"/>
      <c r="R2001" s="292"/>
    </row>
    <row r="2002" spans="5:18">
      <c r="E2002" s="487"/>
      <c r="G2002" s="487"/>
      <c r="I2002" s="487"/>
      <c r="K2002" s="487"/>
      <c r="N2002" s="487"/>
      <c r="Q2002" s="291"/>
      <c r="R2002" s="292"/>
    </row>
    <row r="2003" spans="5:18">
      <c r="E2003" s="487"/>
      <c r="G2003" s="487"/>
      <c r="I2003" s="487"/>
      <c r="K2003" s="487"/>
      <c r="N2003" s="487"/>
      <c r="Q2003" s="291"/>
      <c r="R2003" s="292"/>
    </row>
    <row r="2004" spans="5:18">
      <c r="E2004" s="487"/>
      <c r="G2004" s="487"/>
      <c r="I2004" s="487"/>
      <c r="K2004" s="487"/>
      <c r="N2004" s="487"/>
      <c r="Q2004" s="291"/>
      <c r="R2004" s="292"/>
    </row>
    <row r="2005" spans="5:18">
      <c r="E2005" s="487"/>
      <c r="G2005" s="487"/>
      <c r="I2005" s="487"/>
      <c r="K2005" s="487"/>
      <c r="N2005" s="487"/>
      <c r="Q2005" s="291"/>
      <c r="R2005" s="292"/>
    </row>
    <row r="2006" spans="5:18">
      <c r="E2006" s="487"/>
      <c r="G2006" s="487"/>
      <c r="I2006" s="487"/>
      <c r="K2006" s="487"/>
      <c r="N2006" s="487"/>
      <c r="Q2006" s="291"/>
      <c r="R2006" s="292"/>
    </row>
    <row r="2007" spans="5:18">
      <c r="E2007" s="487"/>
      <c r="G2007" s="487"/>
      <c r="I2007" s="487"/>
      <c r="K2007" s="487"/>
      <c r="N2007" s="487"/>
      <c r="Q2007" s="291"/>
      <c r="R2007" s="292"/>
    </row>
    <row r="2008" spans="5:18">
      <c r="E2008" s="487"/>
      <c r="G2008" s="487"/>
      <c r="I2008" s="487"/>
      <c r="K2008" s="487"/>
      <c r="N2008" s="487"/>
      <c r="Q2008" s="291"/>
      <c r="R2008" s="292"/>
    </row>
    <row r="2009" spans="5:18">
      <c r="E2009" s="487"/>
      <c r="G2009" s="487"/>
      <c r="I2009" s="487"/>
      <c r="K2009" s="487"/>
      <c r="N2009" s="487"/>
      <c r="Q2009" s="291"/>
      <c r="R2009" s="292"/>
    </row>
    <row r="2010" spans="5:18">
      <c r="E2010" s="487"/>
      <c r="G2010" s="487"/>
      <c r="I2010" s="487"/>
      <c r="K2010" s="487"/>
      <c r="N2010" s="487"/>
      <c r="Q2010" s="291"/>
      <c r="R2010" s="292"/>
    </row>
    <row r="2011" spans="5:18">
      <c r="E2011" s="487"/>
      <c r="G2011" s="487"/>
      <c r="I2011" s="487"/>
      <c r="K2011" s="487"/>
      <c r="N2011" s="487"/>
      <c r="Q2011" s="291"/>
      <c r="R2011" s="292"/>
    </row>
    <row r="2012" spans="5:18">
      <c r="E2012" s="487"/>
      <c r="G2012" s="487"/>
      <c r="I2012" s="487"/>
      <c r="K2012" s="487"/>
      <c r="N2012" s="487"/>
      <c r="Q2012" s="291"/>
      <c r="R2012" s="292"/>
    </row>
    <row r="2013" spans="5:18">
      <c r="E2013" s="487"/>
      <c r="G2013" s="487"/>
      <c r="I2013" s="487"/>
      <c r="K2013" s="487"/>
      <c r="N2013" s="487"/>
      <c r="Q2013" s="291"/>
      <c r="R2013" s="292"/>
    </row>
    <row r="2014" spans="5:18">
      <c r="E2014" s="487"/>
      <c r="G2014" s="487"/>
      <c r="I2014" s="487"/>
      <c r="K2014" s="487"/>
      <c r="N2014" s="487"/>
      <c r="Q2014" s="291"/>
      <c r="R2014" s="292"/>
    </row>
    <row r="2015" spans="5:18">
      <c r="E2015" s="487"/>
      <c r="G2015" s="487"/>
      <c r="I2015" s="487"/>
      <c r="K2015" s="487"/>
      <c r="N2015" s="487"/>
      <c r="Q2015" s="291"/>
      <c r="R2015" s="292"/>
    </row>
    <row r="2016" spans="5:18">
      <c r="E2016" s="487"/>
      <c r="G2016" s="487"/>
      <c r="I2016" s="487"/>
      <c r="K2016" s="487"/>
      <c r="N2016" s="487"/>
      <c r="Q2016" s="291"/>
      <c r="R2016" s="292"/>
    </row>
    <row r="2017" spans="5:18">
      <c r="E2017" s="487"/>
      <c r="G2017" s="487"/>
      <c r="I2017" s="487"/>
      <c r="K2017" s="487"/>
      <c r="N2017" s="487"/>
      <c r="Q2017" s="291"/>
      <c r="R2017" s="292"/>
    </row>
    <row r="2018" spans="5:18">
      <c r="E2018" s="487"/>
      <c r="G2018" s="487"/>
      <c r="I2018" s="487"/>
      <c r="K2018" s="487"/>
      <c r="N2018" s="487"/>
      <c r="Q2018" s="291"/>
      <c r="R2018" s="292"/>
    </row>
    <row r="2019" spans="5:18">
      <c r="E2019" s="487"/>
      <c r="G2019" s="487"/>
      <c r="I2019" s="487"/>
      <c r="K2019" s="487"/>
      <c r="N2019" s="487"/>
      <c r="Q2019" s="291"/>
      <c r="R2019" s="292"/>
    </row>
    <row r="2020" spans="5:18">
      <c r="E2020" s="487"/>
      <c r="G2020" s="487"/>
      <c r="I2020" s="487"/>
      <c r="K2020" s="487"/>
      <c r="N2020" s="487"/>
      <c r="Q2020" s="291"/>
      <c r="R2020" s="292"/>
    </row>
    <row r="2021" spans="5:18">
      <c r="E2021" s="487"/>
      <c r="G2021" s="487"/>
      <c r="I2021" s="487"/>
      <c r="K2021" s="487"/>
      <c r="N2021" s="487"/>
      <c r="Q2021" s="291"/>
      <c r="R2021" s="292"/>
    </row>
    <row r="2022" spans="5:18">
      <c r="E2022" s="487"/>
      <c r="G2022" s="487"/>
      <c r="I2022" s="487"/>
      <c r="K2022" s="487"/>
      <c r="N2022" s="487"/>
      <c r="Q2022" s="291"/>
      <c r="R2022" s="292"/>
    </row>
    <row r="2023" spans="5:18">
      <c r="E2023" s="487"/>
      <c r="G2023" s="487"/>
      <c r="I2023" s="487"/>
      <c r="K2023" s="487"/>
      <c r="N2023" s="487"/>
      <c r="Q2023" s="291"/>
      <c r="R2023" s="292"/>
    </row>
    <row r="2024" spans="5:18">
      <c r="E2024" s="487"/>
      <c r="G2024" s="487"/>
      <c r="I2024" s="487"/>
      <c r="K2024" s="487"/>
      <c r="N2024" s="487"/>
      <c r="Q2024" s="291"/>
      <c r="R2024" s="292"/>
    </row>
    <row r="2025" spans="5:18">
      <c r="E2025" s="487"/>
      <c r="G2025" s="487"/>
      <c r="I2025" s="487"/>
      <c r="K2025" s="487"/>
      <c r="N2025" s="487"/>
      <c r="Q2025" s="291"/>
      <c r="R2025" s="292"/>
    </row>
    <row r="2026" spans="5:18">
      <c r="E2026" s="487"/>
      <c r="G2026" s="487"/>
      <c r="I2026" s="487"/>
      <c r="K2026" s="487"/>
      <c r="N2026" s="487"/>
      <c r="Q2026" s="291"/>
      <c r="R2026" s="292"/>
    </row>
    <row r="2027" spans="5:18">
      <c r="E2027" s="487"/>
      <c r="G2027" s="487"/>
      <c r="I2027" s="487"/>
      <c r="K2027" s="487"/>
      <c r="N2027" s="487"/>
      <c r="Q2027" s="291"/>
      <c r="R2027" s="292"/>
    </row>
    <row r="2028" spans="5:18">
      <c r="E2028" s="487"/>
      <c r="G2028" s="487"/>
      <c r="I2028" s="487"/>
      <c r="K2028" s="487"/>
      <c r="N2028" s="487"/>
      <c r="Q2028" s="291"/>
      <c r="R2028" s="292"/>
    </row>
    <row r="2029" spans="5:18">
      <c r="E2029" s="487"/>
      <c r="G2029" s="487"/>
      <c r="I2029" s="487"/>
      <c r="K2029" s="487"/>
      <c r="N2029" s="487"/>
      <c r="Q2029" s="291"/>
      <c r="R2029" s="292"/>
    </row>
    <row r="2030" spans="5:18">
      <c r="E2030" s="487"/>
      <c r="G2030" s="487"/>
      <c r="I2030" s="487"/>
      <c r="K2030" s="487"/>
      <c r="N2030" s="487"/>
      <c r="Q2030" s="291"/>
      <c r="R2030" s="292"/>
    </row>
    <row r="2031" spans="5:18">
      <c r="E2031" s="487"/>
      <c r="G2031" s="487"/>
      <c r="I2031" s="487"/>
      <c r="K2031" s="487"/>
      <c r="N2031" s="487"/>
      <c r="Q2031" s="291"/>
      <c r="R2031" s="292"/>
    </row>
    <row r="2032" spans="5:18">
      <c r="E2032" s="487"/>
      <c r="G2032" s="487"/>
      <c r="I2032" s="487"/>
      <c r="K2032" s="487"/>
      <c r="N2032" s="487"/>
      <c r="Q2032" s="291"/>
      <c r="R2032" s="292"/>
    </row>
    <row r="2033" spans="5:18">
      <c r="E2033" s="487"/>
      <c r="G2033" s="487"/>
      <c r="I2033" s="487"/>
      <c r="K2033" s="487"/>
      <c r="N2033" s="487"/>
      <c r="Q2033" s="291"/>
      <c r="R2033" s="292"/>
    </row>
    <row r="2034" spans="5:18">
      <c r="E2034" s="487"/>
      <c r="G2034" s="487"/>
      <c r="I2034" s="487"/>
      <c r="K2034" s="487"/>
      <c r="N2034" s="487"/>
      <c r="Q2034" s="291"/>
      <c r="R2034" s="292"/>
    </row>
    <row r="2035" spans="5:18">
      <c r="E2035" s="487"/>
      <c r="G2035" s="487"/>
      <c r="I2035" s="487"/>
      <c r="K2035" s="487"/>
      <c r="N2035" s="487"/>
      <c r="Q2035" s="291"/>
      <c r="R2035" s="292"/>
    </row>
    <row r="2036" spans="5:18">
      <c r="E2036" s="487"/>
      <c r="G2036" s="487"/>
      <c r="I2036" s="487"/>
      <c r="K2036" s="487"/>
      <c r="N2036" s="487"/>
      <c r="Q2036" s="291"/>
      <c r="R2036" s="292"/>
    </row>
    <row r="2037" spans="5:18">
      <c r="E2037" s="487"/>
      <c r="G2037" s="487"/>
      <c r="I2037" s="487"/>
      <c r="K2037" s="487"/>
      <c r="N2037" s="487"/>
      <c r="Q2037" s="291"/>
      <c r="R2037" s="292"/>
    </row>
    <row r="2038" spans="5:18">
      <c r="E2038" s="487"/>
      <c r="G2038" s="487"/>
      <c r="I2038" s="487"/>
      <c r="K2038" s="487"/>
      <c r="N2038" s="487"/>
      <c r="Q2038" s="291"/>
      <c r="R2038" s="292"/>
    </row>
    <row r="2039" spans="5:18">
      <c r="E2039" s="487"/>
      <c r="G2039" s="487"/>
      <c r="I2039" s="487"/>
      <c r="K2039" s="487"/>
      <c r="N2039" s="487"/>
      <c r="Q2039" s="291"/>
      <c r="R2039" s="292"/>
    </row>
    <row r="2040" spans="5:18">
      <c r="E2040" s="487"/>
      <c r="G2040" s="487"/>
      <c r="I2040" s="487"/>
      <c r="K2040" s="487"/>
      <c r="N2040" s="487"/>
      <c r="Q2040" s="291"/>
      <c r="R2040" s="292"/>
    </row>
    <row r="2041" spans="5:18">
      <c r="E2041" s="487"/>
      <c r="G2041" s="487"/>
      <c r="I2041" s="487"/>
      <c r="K2041" s="487"/>
      <c r="N2041" s="487"/>
      <c r="Q2041" s="291"/>
      <c r="R2041" s="292"/>
    </row>
    <row r="2042" spans="5:18">
      <c r="E2042" s="487"/>
      <c r="G2042" s="487"/>
      <c r="I2042" s="487"/>
      <c r="K2042" s="487"/>
      <c r="N2042" s="487"/>
      <c r="Q2042" s="291"/>
      <c r="R2042" s="292"/>
    </row>
    <row r="2043" spans="5:18">
      <c r="E2043" s="487"/>
      <c r="G2043" s="487"/>
      <c r="I2043" s="487"/>
      <c r="K2043" s="487"/>
      <c r="N2043" s="487"/>
      <c r="Q2043" s="291"/>
      <c r="R2043" s="292"/>
    </row>
    <row r="2044" spans="5:18">
      <c r="E2044" s="487"/>
      <c r="G2044" s="487"/>
      <c r="I2044" s="487"/>
      <c r="K2044" s="487"/>
      <c r="N2044" s="487"/>
      <c r="Q2044" s="291"/>
      <c r="R2044" s="292"/>
    </row>
    <row r="2045" spans="5:18">
      <c r="E2045" s="487"/>
      <c r="G2045" s="487"/>
      <c r="I2045" s="487"/>
      <c r="K2045" s="487"/>
      <c r="N2045" s="487"/>
      <c r="Q2045" s="291"/>
      <c r="R2045" s="292"/>
    </row>
    <row r="2046" spans="5:18">
      <c r="E2046" s="487"/>
      <c r="G2046" s="487"/>
      <c r="I2046" s="487"/>
      <c r="K2046" s="487"/>
      <c r="N2046" s="487"/>
      <c r="Q2046" s="291"/>
      <c r="R2046" s="292"/>
    </row>
    <row r="2047" spans="5:18">
      <c r="E2047" s="487"/>
      <c r="G2047" s="487"/>
      <c r="I2047" s="487"/>
      <c r="K2047" s="487"/>
      <c r="N2047" s="487"/>
      <c r="Q2047" s="291"/>
      <c r="R2047" s="292"/>
    </row>
    <row r="2048" spans="5:18">
      <c r="E2048" s="487"/>
      <c r="G2048" s="487"/>
      <c r="I2048" s="487"/>
      <c r="K2048" s="487"/>
      <c r="N2048" s="487"/>
      <c r="Q2048" s="291"/>
      <c r="R2048" s="292"/>
    </row>
    <row r="2049" spans="5:18">
      <c r="E2049" s="487"/>
      <c r="G2049" s="487"/>
      <c r="I2049" s="487"/>
      <c r="K2049" s="487"/>
      <c r="N2049" s="487"/>
      <c r="Q2049" s="291"/>
      <c r="R2049" s="292"/>
    </row>
    <row r="2050" spans="5:18">
      <c r="E2050" s="487"/>
      <c r="G2050" s="487"/>
      <c r="I2050" s="487"/>
      <c r="K2050" s="487"/>
      <c r="N2050" s="487"/>
      <c r="Q2050" s="291"/>
      <c r="R2050" s="292"/>
    </row>
    <row r="2051" spans="5:18">
      <c r="E2051" s="487"/>
      <c r="G2051" s="487"/>
      <c r="I2051" s="487"/>
      <c r="K2051" s="487"/>
      <c r="N2051" s="487"/>
      <c r="Q2051" s="291"/>
      <c r="R2051" s="292"/>
    </row>
    <row r="2052" spans="5:18">
      <c r="E2052" s="487"/>
      <c r="G2052" s="487"/>
      <c r="I2052" s="487"/>
      <c r="K2052" s="487"/>
      <c r="N2052" s="487"/>
      <c r="Q2052" s="291"/>
      <c r="R2052" s="292"/>
    </row>
    <row r="2053" spans="5:18">
      <c r="E2053" s="487"/>
      <c r="G2053" s="487"/>
      <c r="I2053" s="487"/>
      <c r="K2053" s="487"/>
      <c r="N2053" s="487"/>
      <c r="Q2053" s="291"/>
      <c r="R2053" s="292"/>
    </row>
    <row r="2054" spans="5:18">
      <c r="E2054" s="487"/>
      <c r="G2054" s="487"/>
      <c r="I2054" s="487"/>
      <c r="K2054" s="487"/>
      <c r="N2054" s="487"/>
      <c r="Q2054" s="291"/>
      <c r="R2054" s="292"/>
    </row>
    <row r="2055" spans="5:18">
      <c r="E2055" s="487"/>
      <c r="G2055" s="487"/>
      <c r="I2055" s="487"/>
      <c r="K2055" s="487"/>
      <c r="N2055" s="487"/>
      <c r="Q2055" s="291"/>
      <c r="R2055" s="292"/>
    </row>
    <row r="2056" spans="5:18">
      <c r="E2056" s="487"/>
      <c r="G2056" s="487"/>
      <c r="I2056" s="487"/>
      <c r="K2056" s="487"/>
      <c r="N2056" s="487"/>
      <c r="Q2056" s="291"/>
      <c r="R2056" s="292"/>
    </row>
    <row r="2057" spans="5:18">
      <c r="E2057" s="487"/>
      <c r="G2057" s="487"/>
      <c r="I2057" s="487"/>
      <c r="K2057" s="487"/>
      <c r="N2057" s="487"/>
      <c r="Q2057" s="291"/>
      <c r="R2057" s="292"/>
    </row>
    <row r="2058" spans="5:18">
      <c r="E2058" s="487"/>
      <c r="G2058" s="487"/>
      <c r="I2058" s="487"/>
      <c r="K2058" s="487"/>
      <c r="N2058" s="487"/>
      <c r="Q2058" s="291"/>
      <c r="R2058" s="292"/>
    </row>
    <row r="2059" spans="5:18">
      <c r="E2059" s="487"/>
      <c r="G2059" s="487"/>
      <c r="I2059" s="487"/>
      <c r="K2059" s="487"/>
      <c r="N2059" s="487"/>
      <c r="Q2059" s="291"/>
      <c r="R2059" s="292"/>
    </row>
    <row r="2060" spans="5:18">
      <c r="E2060" s="487"/>
      <c r="G2060" s="487"/>
      <c r="I2060" s="487"/>
      <c r="K2060" s="487"/>
      <c r="N2060" s="487"/>
      <c r="Q2060" s="291"/>
      <c r="R2060" s="292"/>
    </row>
    <row r="2061" spans="5:18">
      <c r="E2061" s="487"/>
      <c r="G2061" s="487"/>
      <c r="I2061" s="487"/>
      <c r="K2061" s="487"/>
      <c r="N2061" s="487"/>
      <c r="Q2061" s="291"/>
      <c r="R2061" s="292"/>
    </row>
    <row r="2062" spans="5:18">
      <c r="E2062" s="487"/>
      <c r="G2062" s="487"/>
      <c r="I2062" s="487"/>
      <c r="K2062" s="487"/>
      <c r="N2062" s="487"/>
      <c r="Q2062" s="291"/>
      <c r="R2062" s="292"/>
    </row>
    <row r="2063" spans="5:18">
      <c r="E2063" s="487"/>
      <c r="G2063" s="487"/>
      <c r="I2063" s="487"/>
      <c r="K2063" s="487"/>
      <c r="N2063" s="487"/>
      <c r="Q2063" s="291"/>
      <c r="R2063" s="292"/>
    </row>
    <row r="2064" spans="5:18">
      <c r="E2064" s="487"/>
      <c r="G2064" s="487"/>
      <c r="I2064" s="487"/>
      <c r="K2064" s="487"/>
      <c r="N2064" s="487"/>
      <c r="Q2064" s="291"/>
      <c r="R2064" s="292"/>
    </row>
    <row r="2065" spans="5:18">
      <c r="E2065" s="487"/>
      <c r="G2065" s="487"/>
      <c r="I2065" s="487"/>
      <c r="K2065" s="487"/>
      <c r="N2065" s="487"/>
      <c r="Q2065" s="291"/>
      <c r="R2065" s="292"/>
    </row>
    <row r="2066" spans="5:18">
      <c r="E2066" s="487"/>
      <c r="G2066" s="487"/>
      <c r="I2066" s="487"/>
      <c r="K2066" s="487"/>
      <c r="N2066" s="487"/>
      <c r="Q2066" s="291"/>
      <c r="R2066" s="292"/>
    </row>
    <row r="2067" spans="5:18">
      <c r="E2067" s="487"/>
      <c r="G2067" s="487"/>
      <c r="I2067" s="487"/>
      <c r="K2067" s="487"/>
      <c r="N2067" s="487"/>
      <c r="Q2067" s="291"/>
      <c r="R2067" s="292"/>
    </row>
    <row r="2068" spans="5:18">
      <c r="E2068" s="487"/>
      <c r="G2068" s="487"/>
      <c r="I2068" s="487"/>
      <c r="K2068" s="487"/>
      <c r="N2068" s="487"/>
      <c r="Q2068" s="291"/>
      <c r="R2068" s="292"/>
    </row>
    <row r="2069" spans="5:18">
      <c r="E2069" s="487"/>
      <c r="G2069" s="487"/>
      <c r="I2069" s="487"/>
      <c r="K2069" s="487"/>
      <c r="N2069" s="487"/>
      <c r="Q2069" s="291"/>
      <c r="R2069" s="292"/>
    </row>
    <row r="2070" spans="5:18">
      <c r="E2070" s="487"/>
      <c r="G2070" s="487"/>
      <c r="I2070" s="487"/>
      <c r="K2070" s="487"/>
      <c r="N2070" s="487"/>
      <c r="Q2070" s="291"/>
      <c r="R2070" s="292"/>
    </row>
    <row r="2071" spans="5:18">
      <c r="E2071" s="487"/>
      <c r="G2071" s="487"/>
      <c r="I2071" s="487"/>
      <c r="K2071" s="487"/>
      <c r="N2071" s="487"/>
      <c r="Q2071" s="291"/>
      <c r="R2071" s="292"/>
    </row>
    <row r="2072" spans="5:18">
      <c r="E2072" s="487"/>
      <c r="G2072" s="487"/>
      <c r="I2072" s="487"/>
      <c r="K2072" s="487"/>
      <c r="N2072" s="487"/>
      <c r="Q2072" s="291"/>
      <c r="R2072" s="292"/>
    </row>
    <row r="2073" spans="5:18">
      <c r="E2073" s="487"/>
      <c r="G2073" s="487"/>
      <c r="I2073" s="487"/>
      <c r="K2073" s="487"/>
      <c r="N2073" s="487"/>
      <c r="Q2073" s="291"/>
      <c r="R2073" s="292"/>
    </row>
    <row r="2074" spans="5:18">
      <c r="E2074" s="487"/>
      <c r="G2074" s="487"/>
      <c r="I2074" s="487"/>
      <c r="K2074" s="487"/>
      <c r="N2074" s="487"/>
      <c r="Q2074" s="291"/>
      <c r="R2074" s="292"/>
    </row>
    <row r="2075" spans="5:18">
      <c r="E2075" s="487"/>
      <c r="G2075" s="487"/>
      <c r="I2075" s="487"/>
      <c r="K2075" s="487"/>
      <c r="N2075" s="487"/>
      <c r="Q2075" s="291"/>
      <c r="R2075" s="292"/>
    </row>
    <row r="2076" spans="5:18">
      <c r="E2076" s="487"/>
      <c r="G2076" s="487"/>
      <c r="I2076" s="487"/>
      <c r="K2076" s="487"/>
      <c r="N2076" s="487"/>
      <c r="Q2076" s="291"/>
      <c r="R2076" s="292"/>
    </row>
    <row r="2077" spans="5:18">
      <c r="E2077" s="487"/>
      <c r="G2077" s="487"/>
      <c r="I2077" s="487"/>
      <c r="K2077" s="487"/>
      <c r="N2077" s="487"/>
      <c r="Q2077" s="291"/>
      <c r="R2077" s="292"/>
    </row>
    <row r="2078" spans="5:18">
      <c r="E2078" s="487"/>
      <c r="G2078" s="487"/>
      <c r="I2078" s="487"/>
      <c r="K2078" s="487"/>
      <c r="N2078" s="487"/>
      <c r="Q2078" s="291"/>
      <c r="R2078" s="292"/>
    </row>
    <row r="2079" spans="5:18">
      <c r="E2079" s="487"/>
      <c r="G2079" s="487"/>
      <c r="I2079" s="487"/>
      <c r="K2079" s="487"/>
      <c r="N2079" s="487"/>
      <c r="Q2079" s="291"/>
      <c r="R2079" s="292"/>
    </row>
    <row r="2080" spans="5:18">
      <c r="E2080" s="487"/>
      <c r="G2080" s="487"/>
      <c r="I2080" s="487"/>
      <c r="K2080" s="487"/>
      <c r="N2080" s="487"/>
      <c r="Q2080" s="291"/>
      <c r="R2080" s="292"/>
    </row>
    <row r="2081" spans="5:18">
      <c r="E2081" s="487"/>
      <c r="G2081" s="487"/>
      <c r="I2081" s="487"/>
      <c r="K2081" s="487"/>
      <c r="N2081" s="487"/>
      <c r="Q2081" s="291"/>
      <c r="R2081" s="292"/>
    </row>
    <row r="2082" spans="5:18">
      <c r="E2082" s="487"/>
      <c r="G2082" s="487"/>
      <c r="I2082" s="487"/>
      <c r="K2082" s="487"/>
      <c r="N2082" s="487"/>
      <c r="Q2082" s="291"/>
      <c r="R2082" s="292"/>
    </row>
    <row r="2083" spans="5:18">
      <c r="E2083" s="487"/>
      <c r="G2083" s="487"/>
      <c r="I2083" s="487"/>
      <c r="K2083" s="487"/>
      <c r="N2083" s="487"/>
      <c r="Q2083" s="291"/>
      <c r="R2083" s="292"/>
    </row>
    <row r="2084" spans="5:18">
      <c r="E2084" s="487"/>
      <c r="G2084" s="487"/>
      <c r="I2084" s="487"/>
      <c r="K2084" s="487"/>
      <c r="N2084" s="487"/>
      <c r="Q2084" s="291"/>
      <c r="R2084" s="292"/>
    </row>
    <row r="2085" spans="5:18">
      <c r="E2085" s="487"/>
      <c r="G2085" s="487"/>
      <c r="I2085" s="487"/>
      <c r="K2085" s="487"/>
      <c r="N2085" s="487"/>
      <c r="Q2085" s="291"/>
      <c r="R2085" s="292"/>
    </row>
    <row r="2086" spans="5:18">
      <c r="E2086" s="487"/>
      <c r="G2086" s="487"/>
      <c r="I2086" s="487"/>
      <c r="K2086" s="487"/>
      <c r="N2086" s="487"/>
      <c r="Q2086" s="291"/>
      <c r="R2086" s="292"/>
    </row>
    <row r="2087" spans="5:18">
      <c r="E2087" s="487"/>
      <c r="G2087" s="487"/>
      <c r="I2087" s="487"/>
      <c r="K2087" s="487"/>
      <c r="N2087" s="487"/>
      <c r="Q2087" s="291"/>
      <c r="R2087" s="292"/>
    </row>
    <row r="2088" spans="5:18">
      <c r="E2088" s="487"/>
      <c r="G2088" s="487"/>
      <c r="I2088" s="487"/>
      <c r="K2088" s="487"/>
      <c r="N2088" s="487"/>
      <c r="Q2088" s="291"/>
      <c r="R2088" s="292"/>
    </row>
    <row r="2089" spans="5:18">
      <c r="E2089" s="487"/>
      <c r="G2089" s="487"/>
      <c r="I2089" s="487"/>
      <c r="K2089" s="487"/>
      <c r="N2089" s="487"/>
      <c r="Q2089" s="291"/>
      <c r="R2089" s="292"/>
    </row>
    <row r="2090" spans="5:18">
      <c r="E2090" s="487"/>
      <c r="G2090" s="487"/>
      <c r="I2090" s="487"/>
      <c r="K2090" s="487"/>
      <c r="N2090" s="487"/>
      <c r="Q2090" s="291"/>
      <c r="R2090" s="292"/>
    </row>
    <row r="2091" spans="5:18">
      <c r="E2091" s="487"/>
      <c r="G2091" s="487"/>
      <c r="I2091" s="487"/>
      <c r="K2091" s="487"/>
      <c r="N2091" s="487"/>
      <c r="Q2091" s="291"/>
      <c r="R2091" s="292"/>
    </row>
    <row r="2092" spans="5:18">
      <c r="E2092" s="487"/>
      <c r="G2092" s="487"/>
      <c r="I2092" s="487"/>
      <c r="K2092" s="487"/>
      <c r="N2092" s="487"/>
      <c r="Q2092" s="291"/>
      <c r="R2092" s="292"/>
    </row>
    <row r="2093" spans="5:18">
      <c r="E2093" s="487"/>
      <c r="G2093" s="487"/>
      <c r="I2093" s="487"/>
      <c r="K2093" s="487"/>
      <c r="N2093" s="487"/>
      <c r="Q2093" s="291"/>
      <c r="R2093" s="292"/>
    </row>
    <row r="2094" spans="5:18">
      <c r="E2094" s="487"/>
      <c r="G2094" s="487"/>
      <c r="I2094" s="487"/>
      <c r="K2094" s="487"/>
      <c r="N2094" s="487"/>
      <c r="Q2094" s="291"/>
      <c r="R2094" s="292"/>
    </row>
    <row r="2095" spans="5:18">
      <c r="E2095" s="487"/>
      <c r="G2095" s="487"/>
      <c r="I2095" s="487"/>
      <c r="K2095" s="487"/>
      <c r="N2095" s="487"/>
      <c r="Q2095" s="291"/>
      <c r="R2095" s="292"/>
    </row>
    <row r="2096" spans="5:18">
      <c r="E2096" s="487"/>
      <c r="G2096" s="487"/>
      <c r="I2096" s="487"/>
      <c r="K2096" s="487"/>
      <c r="N2096" s="487"/>
      <c r="Q2096" s="291"/>
      <c r="R2096" s="292"/>
    </row>
    <row r="2097" spans="5:18">
      <c r="E2097" s="487"/>
      <c r="G2097" s="487"/>
      <c r="I2097" s="487"/>
      <c r="K2097" s="487"/>
      <c r="N2097" s="487"/>
      <c r="Q2097" s="291"/>
      <c r="R2097" s="292"/>
    </row>
    <row r="2098" spans="5:18">
      <c r="E2098" s="487"/>
      <c r="G2098" s="487"/>
      <c r="I2098" s="487"/>
      <c r="K2098" s="487"/>
      <c r="N2098" s="487"/>
      <c r="Q2098" s="291"/>
      <c r="R2098" s="292"/>
    </row>
    <row r="2099" spans="5:18">
      <c r="E2099" s="487"/>
      <c r="G2099" s="487"/>
      <c r="I2099" s="487"/>
      <c r="K2099" s="487"/>
      <c r="N2099" s="487"/>
      <c r="Q2099" s="291"/>
      <c r="R2099" s="292"/>
    </row>
    <row r="2100" spans="5:18">
      <c r="E2100" s="487"/>
      <c r="G2100" s="487"/>
      <c r="I2100" s="487"/>
      <c r="K2100" s="487"/>
      <c r="N2100" s="487"/>
      <c r="Q2100" s="291"/>
      <c r="R2100" s="292"/>
    </row>
    <row r="2101" spans="5:18">
      <c r="E2101" s="487"/>
      <c r="G2101" s="487"/>
      <c r="I2101" s="487"/>
      <c r="K2101" s="487"/>
      <c r="N2101" s="487"/>
      <c r="Q2101" s="291"/>
      <c r="R2101" s="292"/>
    </row>
    <row r="2102" spans="5:18">
      <c r="E2102" s="487"/>
      <c r="G2102" s="487"/>
      <c r="I2102" s="487"/>
      <c r="K2102" s="487"/>
      <c r="N2102" s="487"/>
      <c r="Q2102" s="291"/>
      <c r="R2102" s="292"/>
    </row>
    <row r="2103" spans="5:18">
      <c r="E2103" s="487"/>
      <c r="G2103" s="487"/>
      <c r="I2103" s="487"/>
      <c r="K2103" s="487"/>
      <c r="N2103" s="487"/>
      <c r="Q2103" s="291"/>
      <c r="R2103" s="292"/>
    </row>
    <row r="2104" spans="5:18">
      <c r="E2104" s="487"/>
      <c r="G2104" s="487"/>
      <c r="I2104" s="487"/>
      <c r="K2104" s="487"/>
      <c r="N2104" s="487"/>
      <c r="Q2104" s="291"/>
      <c r="R2104" s="292"/>
    </row>
    <row r="2105" spans="5:18">
      <c r="E2105" s="487"/>
      <c r="G2105" s="487"/>
      <c r="I2105" s="487"/>
      <c r="K2105" s="487"/>
      <c r="N2105" s="487"/>
      <c r="Q2105" s="291"/>
      <c r="R2105" s="292"/>
    </row>
    <row r="2106" spans="5:18">
      <c r="E2106" s="487"/>
      <c r="G2106" s="487"/>
      <c r="I2106" s="487"/>
      <c r="K2106" s="487"/>
      <c r="N2106" s="487"/>
      <c r="Q2106" s="291"/>
      <c r="R2106" s="292"/>
    </row>
    <row r="2107" spans="5:18">
      <c r="E2107" s="487"/>
      <c r="G2107" s="487"/>
      <c r="I2107" s="487"/>
      <c r="K2107" s="487"/>
      <c r="N2107" s="487"/>
      <c r="Q2107" s="291"/>
      <c r="R2107" s="292"/>
    </row>
    <row r="2108" spans="5:18">
      <c r="E2108" s="487"/>
      <c r="G2108" s="487"/>
      <c r="I2108" s="487"/>
      <c r="K2108" s="487"/>
      <c r="N2108" s="487"/>
      <c r="Q2108" s="291"/>
      <c r="R2108" s="292"/>
    </row>
    <row r="2109" spans="5:18">
      <c r="E2109" s="487"/>
      <c r="G2109" s="487"/>
      <c r="I2109" s="487"/>
      <c r="K2109" s="487"/>
      <c r="N2109" s="487"/>
      <c r="Q2109" s="291"/>
      <c r="R2109" s="292"/>
    </row>
    <row r="2110" spans="5:18">
      <c r="E2110" s="487"/>
      <c r="G2110" s="487"/>
      <c r="I2110" s="487"/>
      <c r="K2110" s="487"/>
      <c r="N2110" s="487"/>
      <c r="Q2110" s="291"/>
      <c r="R2110" s="292"/>
    </row>
    <row r="2111" spans="5:18">
      <c r="E2111" s="487"/>
      <c r="G2111" s="487"/>
      <c r="I2111" s="487"/>
      <c r="K2111" s="487"/>
      <c r="N2111" s="487"/>
      <c r="Q2111" s="291"/>
      <c r="R2111" s="292"/>
    </row>
    <row r="2112" spans="5:18">
      <c r="E2112" s="487"/>
      <c r="G2112" s="487"/>
      <c r="I2112" s="487"/>
      <c r="K2112" s="487"/>
      <c r="N2112" s="487"/>
      <c r="Q2112" s="291"/>
      <c r="R2112" s="292"/>
    </row>
    <row r="2113" spans="5:18">
      <c r="E2113" s="487"/>
      <c r="G2113" s="487"/>
      <c r="I2113" s="487"/>
      <c r="K2113" s="487"/>
      <c r="N2113" s="487"/>
      <c r="Q2113" s="291"/>
      <c r="R2113" s="292"/>
    </row>
    <row r="2114" spans="5:18">
      <c r="E2114" s="487"/>
      <c r="G2114" s="487"/>
      <c r="I2114" s="487"/>
      <c r="K2114" s="487"/>
      <c r="N2114" s="487"/>
      <c r="Q2114" s="291"/>
      <c r="R2114" s="292"/>
    </row>
    <row r="2115" spans="5:18">
      <c r="E2115" s="487"/>
      <c r="G2115" s="487"/>
      <c r="I2115" s="487"/>
      <c r="K2115" s="487"/>
      <c r="N2115" s="487"/>
      <c r="Q2115" s="291"/>
      <c r="R2115" s="292"/>
    </row>
    <row r="2116" spans="5:18">
      <c r="E2116" s="487"/>
      <c r="G2116" s="487"/>
      <c r="I2116" s="487"/>
      <c r="K2116" s="487"/>
      <c r="N2116" s="487"/>
      <c r="Q2116" s="291"/>
      <c r="R2116" s="292"/>
    </row>
    <row r="2117" spans="5:18">
      <c r="E2117" s="487"/>
      <c r="G2117" s="487"/>
      <c r="I2117" s="487"/>
      <c r="K2117" s="487"/>
      <c r="N2117" s="487"/>
      <c r="Q2117" s="291"/>
      <c r="R2117" s="292"/>
    </row>
    <row r="2118" spans="5:18">
      <c r="E2118" s="487"/>
      <c r="G2118" s="487"/>
      <c r="I2118" s="487"/>
      <c r="K2118" s="487"/>
      <c r="N2118" s="487"/>
      <c r="Q2118" s="291"/>
      <c r="R2118" s="292"/>
    </row>
    <row r="2119" spans="5:18">
      <c r="E2119" s="487"/>
      <c r="G2119" s="487"/>
      <c r="I2119" s="487"/>
      <c r="K2119" s="487"/>
      <c r="N2119" s="487"/>
      <c r="Q2119" s="291"/>
      <c r="R2119" s="292"/>
    </row>
    <row r="2120" spans="5:18">
      <c r="E2120" s="487"/>
      <c r="G2120" s="487"/>
      <c r="I2120" s="487"/>
      <c r="K2120" s="487"/>
      <c r="N2120" s="487"/>
      <c r="Q2120" s="291"/>
      <c r="R2120" s="292"/>
    </row>
    <row r="2121" spans="5:18">
      <c r="E2121" s="487"/>
      <c r="G2121" s="487"/>
      <c r="I2121" s="487"/>
      <c r="K2121" s="487"/>
      <c r="N2121" s="487"/>
      <c r="Q2121" s="291"/>
      <c r="R2121" s="292"/>
    </row>
    <row r="2122" spans="5:18">
      <c r="E2122" s="487"/>
      <c r="G2122" s="487"/>
      <c r="I2122" s="487"/>
      <c r="K2122" s="487"/>
      <c r="N2122" s="487"/>
      <c r="Q2122" s="291"/>
      <c r="R2122" s="292"/>
    </row>
    <row r="2123" spans="5:18">
      <c r="E2123" s="487"/>
      <c r="G2123" s="487"/>
      <c r="I2123" s="487"/>
      <c r="K2123" s="487"/>
      <c r="N2123" s="487"/>
      <c r="Q2123" s="291"/>
      <c r="R2123" s="292"/>
    </row>
    <row r="2124" spans="5:18">
      <c r="E2124" s="487"/>
      <c r="G2124" s="487"/>
      <c r="I2124" s="487"/>
      <c r="K2124" s="487"/>
      <c r="N2124" s="487"/>
      <c r="Q2124" s="291"/>
      <c r="R2124" s="292"/>
    </row>
    <row r="2125" spans="5:18">
      <c r="E2125" s="487"/>
      <c r="G2125" s="487"/>
      <c r="I2125" s="487"/>
      <c r="K2125" s="487"/>
      <c r="N2125" s="487"/>
      <c r="Q2125" s="291"/>
      <c r="R2125" s="292"/>
    </row>
    <row r="2126" spans="5:18">
      <c r="E2126" s="487"/>
      <c r="G2126" s="487"/>
      <c r="I2126" s="487"/>
      <c r="K2126" s="487"/>
      <c r="N2126" s="487"/>
      <c r="Q2126" s="291"/>
      <c r="R2126" s="292"/>
    </row>
    <row r="2127" spans="5:18">
      <c r="E2127" s="487"/>
      <c r="G2127" s="487"/>
      <c r="I2127" s="487"/>
      <c r="K2127" s="487"/>
      <c r="N2127" s="487"/>
      <c r="Q2127" s="291"/>
      <c r="R2127" s="292"/>
    </row>
    <row r="2128" spans="5:18">
      <c r="E2128" s="487"/>
      <c r="G2128" s="487"/>
      <c r="I2128" s="487"/>
      <c r="K2128" s="487"/>
      <c r="N2128" s="487"/>
      <c r="Q2128" s="291"/>
      <c r="R2128" s="292"/>
    </row>
    <row r="2129" spans="5:18">
      <c r="E2129" s="487"/>
      <c r="G2129" s="487"/>
      <c r="I2129" s="487"/>
      <c r="K2129" s="487"/>
      <c r="N2129" s="487"/>
      <c r="Q2129" s="291"/>
      <c r="R2129" s="292"/>
    </row>
    <row r="2130" spans="5:18">
      <c r="E2130" s="487"/>
      <c r="G2130" s="487"/>
      <c r="I2130" s="487"/>
      <c r="K2130" s="487"/>
      <c r="N2130" s="487"/>
      <c r="Q2130" s="291"/>
      <c r="R2130" s="292"/>
    </row>
    <row r="2131" spans="5:18">
      <c r="E2131" s="487"/>
      <c r="G2131" s="487"/>
      <c r="I2131" s="487"/>
      <c r="K2131" s="487"/>
      <c r="N2131" s="487"/>
      <c r="Q2131" s="291"/>
      <c r="R2131" s="292"/>
    </row>
    <row r="2132" spans="5:18">
      <c r="E2132" s="487"/>
      <c r="G2132" s="487"/>
      <c r="I2132" s="487"/>
      <c r="K2132" s="487"/>
      <c r="N2132" s="487"/>
      <c r="Q2132" s="291"/>
      <c r="R2132" s="292"/>
    </row>
    <row r="2133" spans="5:18">
      <c r="E2133" s="487"/>
      <c r="G2133" s="487"/>
      <c r="I2133" s="487"/>
      <c r="K2133" s="487"/>
      <c r="N2133" s="487"/>
      <c r="Q2133" s="291"/>
      <c r="R2133" s="292"/>
    </row>
    <row r="2134" spans="5:18">
      <c r="E2134" s="487"/>
      <c r="G2134" s="487"/>
      <c r="I2134" s="487"/>
      <c r="K2134" s="487"/>
      <c r="N2134" s="487"/>
      <c r="Q2134" s="291"/>
      <c r="R2134" s="292"/>
    </row>
    <row r="2135" spans="5:18">
      <c r="E2135" s="487"/>
      <c r="G2135" s="487"/>
      <c r="I2135" s="487"/>
      <c r="K2135" s="487"/>
      <c r="N2135" s="487"/>
      <c r="Q2135" s="291"/>
      <c r="R2135" s="292"/>
    </row>
    <row r="2136" spans="5:18">
      <c r="E2136" s="487"/>
      <c r="G2136" s="487"/>
      <c r="I2136" s="487"/>
      <c r="K2136" s="487"/>
      <c r="N2136" s="487"/>
      <c r="Q2136" s="291"/>
      <c r="R2136" s="292"/>
    </row>
    <row r="2137" spans="5:18">
      <c r="E2137" s="487"/>
      <c r="G2137" s="487"/>
      <c r="I2137" s="487"/>
      <c r="K2137" s="487"/>
      <c r="N2137" s="487"/>
      <c r="Q2137" s="291"/>
      <c r="R2137" s="292"/>
    </row>
    <row r="2138" spans="5:18">
      <c r="E2138" s="487"/>
      <c r="G2138" s="487"/>
      <c r="I2138" s="487"/>
      <c r="K2138" s="487"/>
      <c r="N2138" s="487"/>
      <c r="Q2138" s="291"/>
      <c r="R2138" s="292"/>
    </row>
    <row r="2139" spans="5:18">
      <c r="E2139" s="487"/>
      <c r="G2139" s="487"/>
      <c r="I2139" s="487"/>
      <c r="K2139" s="487"/>
      <c r="N2139" s="487"/>
      <c r="Q2139" s="291"/>
      <c r="R2139" s="292"/>
    </row>
    <row r="2140" spans="5:18">
      <c r="E2140" s="487"/>
      <c r="G2140" s="487"/>
      <c r="I2140" s="487"/>
      <c r="K2140" s="487"/>
      <c r="N2140" s="487"/>
      <c r="Q2140" s="291"/>
      <c r="R2140" s="292"/>
    </row>
    <row r="2141" spans="5:18">
      <c r="E2141" s="487"/>
      <c r="G2141" s="487"/>
      <c r="I2141" s="487"/>
      <c r="K2141" s="487"/>
      <c r="N2141" s="487"/>
      <c r="Q2141" s="291"/>
      <c r="R2141" s="292"/>
    </row>
    <row r="2142" spans="5:18">
      <c r="E2142" s="487"/>
      <c r="G2142" s="487"/>
      <c r="I2142" s="487"/>
      <c r="K2142" s="487"/>
      <c r="N2142" s="487"/>
      <c r="Q2142" s="291"/>
      <c r="R2142" s="292"/>
    </row>
    <row r="2143" spans="5:18">
      <c r="E2143" s="487"/>
      <c r="G2143" s="487"/>
      <c r="I2143" s="487"/>
      <c r="K2143" s="487"/>
      <c r="N2143" s="487"/>
      <c r="Q2143" s="291"/>
      <c r="R2143" s="292"/>
    </row>
    <row r="2144" spans="5:18">
      <c r="E2144" s="487"/>
      <c r="G2144" s="487"/>
      <c r="I2144" s="487"/>
      <c r="K2144" s="487"/>
      <c r="N2144" s="487"/>
      <c r="Q2144" s="291"/>
      <c r="R2144" s="292"/>
    </row>
    <row r="2145" spans="5:18">
      <c r="E2145" s="487"/>
      <c r="G2145" s="487"/>
      <c r="I2145" s="487"/>
      <c r="K2145" s="487"/>
      <c r="N2145" s="487"/>
      <c r="Q2145" s="291"/>
      <c r="R2145" s="292"/>
    </row>
    <row r="2146" spans="5:18">
      <c r="E2146" s="487"/>
      <c r="G2146" s="487"/>
      <c r="I2146" s="487"/>
      <c r="K2146" s="487"/>
      <c r="N2146" s="487"/>
      <c r="Q2146" s="291"/>
      <c r="R2146" s="292"/>
    </row>
    <row r="2147" spans="5:18">
      <c r="E2147" s="487"/>
      <c r="G2147" s="487"/>
      <c r="I2147" s="487"/>
      <c r="K2147" s="487"/>
      <c r="N2147" s="487"/>
      <c r="Q2147" s="291"/>
      <c r="R2147" s="292"/>
    </row>
    <row r="2148" spans="5:18">
      <c r="E2148" s="487"/>
      <c r="G2148" s="487"/>
      <c r="I2148" s="487"/>
      <c r="K2148" s="487"/>
      <c r="N2148" s="487"/>
      <c r="Q2148" s="291"/>
      <c r="R2148" s="292"/>
    </row>
    <row r="2149" spans="5:18">
      <c r="E2149" s="487"/>
      <c r="G2149" s="487"/>
      <c r="I2149" s="487"/>
      <c r="K2149" s="487"/>
      <c r="N2149" s="487"/>
      <c r="Q2149" s="291"/>
      <c r="R2149" s="292"/>
    </row>
    <row r="2150" spans="5:18">
      <c r="E2150" s="487"/>
      <c r="G2150" s="487"/>
      <c r="I2150" s="487"/>
      <c r="K2150" s="487"/>
      <c r="N2150" s="487"/>
      <c r="Q2150" s="291"/>
      <c r="R2150" s="292"/>
    </row>
    <row r="2151" spans="5:18">
      <c r="E2151" s="487"/>
      <c r="G2151" s="487"/>
      <c r="I2151" s="487"/>
      <c r="K2151" s="487"/>
      <c r="N2151" s="487"/>
      <c r="Q2151" s="291"/>
      <c r="R2151" s="292"/>
    </row>
    <row r="2152" spans="5:18">
      <c r="E2152" s="487"/>
      <c r="G2152" s="487"/>
      <c r="I2152" s="487"/>
      <c r="K2152" s="487"/>
      <c r="N2152" s="487"/>
      <c r="Q2152" s="291"/>
      <c r="R2152" s="292"/>
    </row>
    <row r="2153" spans="5:18">
      <c r="E2153" s="487"/>
      <c r="G2153" s="487"/>
      <c r="I2153" s="487"/>
      <c r="K2153" s="487"/>
      <c r="N2153" s="487"/>
      <c r="Q2153" s="291"/>
      <c r="R2153" s="292"/>
    </row>
    <row r="2154" spans="5:18">
      <c r="E2154" s="487"/>
      <c r="G2154" s="487"/>
      <c r="I2154" s="487"/>
      <c r="K2154" s="487"/>
      <c r="N2154" s="487"/>
      <c r="Q2154" s="291"/>
      <c r="R2154" s="292"/>
    </row>
    <row r="2155" spans="5:18">
      <c r="E2155" s="487"/>
      <c r="G2155" s="487"/>
      <c r="I2155" s="487"/>
      <c r="K2155" s="487"/>
      <c r="N2155" s="487"/>
      <c r="Q2155" s="291"/>
      <c r="R2155" s="292"/>
    </row>
    <row r="2156" spans="5:18">
      <c r="E2156" s="487"/>
      <c r="G2156" s="487"/>
      <c r="I2156" s="487"/>
      <c r="K2156" s="487"/>
      <c r="N2156" s="487"/>
      <c r="Q2156" s="291"/>
      <c r="R2156" s="292"/>
    </row>
    <row r="2157" spans="5:18">
      <c r="E2157" s="487"/>
      <c r="G2157" s="487"/>
      <c r="I2157" s="487"/>
      <c r="K2157" s="487"/>
      <c r="N2157" s="487"/>
      <c r="Q2157" s="291"/>
      <c r="R2157" s="292"/>
    </row>
    <row r="2158" spans="5:18">
      <c r="E2158" s="487"/>
      <c r="G2158" s="487"/>
      <c r="I2158" s="487"/>
      <c r="K2158" s="487"/>
      <c r="N2158" s="487"/>
      <c r="Q2158" s="291"/>
      <c r="R2158" s="292"/>
    </row>
    <row r="2159" spans="5:18">
      <c r="E2159" s="487"/>
      <c r="G2159" s="487"/>
      <c r="I2159" s="487"/>
      <c r="K2159" s="487"/>
      <c r="N2159" s="487"/>
      <c r="Q2159" s="291"/>
      <c r="R2159" s="292"/>
    </row>
    <row r="2160" spans="5:18">
      <c r="E2160" s="487"/>
      <c r="G2160" s="487"/>
      <c r="I2160" s="487"/>
      <c r="K2160" s="487"/>
      <c r="N2160" s="487"/>
      <c r="Q2160" s="291"/>
      <c r="R2160" s="292"/>
    </row>
    <row r="2161" spans="5:18">
      <c r="E2161" s="487"/>
      <c r="G2161" s="487"/>
      <c r="I2161" s="487"/>
      <c r="K2161" s="487"/>
      <c r="N2161" s="487"/>
      <c r="Q2161" s="291"/>
      <c r="R2161" s="292"/>
    </row>
    <row r="2162" spans="5:18">
      <c r="E2162" s="487"/>
      <c r="G2162" s="487"/>
      <c r="I2162" s="487"/>
      <c r="K2162" s="487"/>
      <c r="N2162" s="487"/>
      <c r="Q2162" s="291"/>
      <c r="R2162" s="292"/>
    </row>
    <row r="2163" spans="5:18">
      <c r="E2163" s="487"/>
      <c r="G2163" s="487"/>
      <c r="I2163" s="487"/>
      <c r="K2163" s="487"/>
      <c r="N2163" s="487"/>
      <c r="Q2163" s="291"/>
      <c r="R2163" s="292"/>
    </row>
    <row r="2164" spans="5:18">
      <c r="E2164" s="487"/>
      <c r="G2164" s="487"/>
      <c r="I2164" s="487"/>
      <c r="K2164" s="487"/>
      <c r="N2164" s="487"/>
      <c r="Q2164" s="291"/>
      <c r="R2164" s="292"/>
    </row>
    <row r="2165" spans="5:18">
      <c r="E2165" s="487"/>
      <c r="G2165" s="487"/>
      <c r="I2165" s="487"/>
      <c r="K2165" s="487"/>
      <c r="N2165" s="487"/>
      <c r="Q2165" s="291"/>
      <c r="R2165" s="292"/>
    </row>
    <row r="2166" spans="5:18">
      <c r="E2166" s="487"/>
      <c r="G2166" s="487"/>
      <c r="I2166" s="487"/>
      <c r="K2166" s="487"/>
      <c r="N2166" s="487"/>
      <c r="Q2166" s="291"/>
      <c r="R2166" s="292"/>
    </row>
    <row r="2167" spans="5:18">
      <c r="E2167" s="487"/>
      <c r="G2167" s="487"/>
      <c r="I2167" s="487"/>
      <c r="K2167" s="487"/>
      <c r="N2167" s="487"/>
      <c r="Q2167" s="291"/>
      <c r="R2167" s="292"/>
    </row>
    <row r="2168" spans="5:18">
      <c r="E2168" s="487"/>
      <c r="G2168" s="487"/>
      <c r="I2168" s="487"/>
      <c r="K2168" s="487"/>
      <c r="N2168" s="487"/>
      <c r="Q2168" s="291"/>
      <c r="R2168" s="292"/>
    </row>
    <row r="2169" spans="5:18">
      <c r="E2169" s="487"/>
      <c r="G2169" s="487"/>
      <c r="I2169" s="487"/>
      <c r="K2169" s="487"/>
      <c r="N2169" s="487"/>
      <c r="Q2169" s="291"/>
      <c r="R2169" s="292"/>
    </row>
    <row r="2170" spans="5:18">
      <c r="E2170" s="487"/>
      <c r="G2170" s="487"/>
      <c r="I2170" s="487"/>
      <c r="K2170" s="487"/>
      <c r="N2170" s="487"/>
      <c r="Q2170" s="291"/>
      <c r="R2170" s="292"/>
    </row>
    <row r="2171" spans="5:18">
      <c r="E2171" s="487"/>
      <c r="G2171" s="487"/>
      <c r="I2171" s="487"/>
      <c r="K2171" s="487"/>
      <c r="N2171" s="487"/>
      <c r="Q2171" s="291"/>
      <c r="R2171" s="292"/>
    </row>
    <row r="2172" spans="5:18">
      <c r="E2172" s="487"/>
      <c r="G2172" s="487"/>
      <c r="I2172" s="487"/>
      <c r="K2172" s="487"/>
      <c r="N2172" s="487"/>
      <c r="Q2172" s="291"/>
      <c r="R2172" s="292"/>
    </row>
    <row r="2173" spans="5:18">
      <c r="E2173" s="487"/>
      <c r="G2173" s="487"/>
      <c r="I2173" s="487"/>
      <c r="K2173" s="487"/>
      <c r="N2173" s="487"/>
      <c r="Q2173" s="291"/>
      <c r="R2173" s="292"/>
    </row>
    <row r="2174" spans="5:18">
      <c r="E2174" s="487"/>
      <c r="G2174" s="487"/>
      <c r="I2174" s="487"/>
      <c r="K2174" s="487"/>
      <c r="N2174" s="487"/>
      <c r="Q2174" s="291"/>
      <c r="R2174" s="292"/>
    </row>
    <row r="2175" spans="5:18">
      <c r="E2175" s="487"/>
      <c r="G2175" s="487"/>
      <c r="I2175" s="487"/>
      <c r="K2175" s="487"/>
      <c r="N2175" s="487"/>
      <c r="Q2175" s="291"/>
      <c r="R2175" s="292"/>
    </row>
    <row r="2176" spans="5:18">
      <c r="E2176" s="487"/>
      <c r="G2176" s="487"/>
      <c r="I2176" s="487"/>
      <c r="K2176" s="487"/>
      <c r="N2176" s="487"/>
      <c r="Q2176" s="291"/>
      <c r="R2176" s="292"/>
    </row>
    <row r="2177" spans="5:18">
      <c r="E2177" s="487"/>
      <c r="G2177" s="487"/>
      <c r="I2177" s="487"/>
      <c r="K2177" s="487"/>
      <c r="N2177" s="487"/>
      <c r="Q2177" s="291"/>
      <c r="R2177" s="292"/>
    </row>
    <row r="2178" spans="5:18">
      <c r="E2178" s="487"/>
      <c r="G2178" s="487"/>
      <c r="I2178" s="487"/>
      <c r="K2178" s="487"/>
      <c r="N2178" s="487"/>
      <c r="Q2178" s="291"/>
      <c r="R2178" s="292"/>
    </row>
    <row r="2179" spans="5:18">
      <c r="E2179" s="487"/>
      <c r="G2179" s="487"/>
      <c r="I2179" s="487"/>
      <c r="K2179" s="487"/>
      <c r="N2179" s="487"/>
      <c r="Q2179" s="291"/>
      <c r="R2179" s="292"/>
    </row>
    <row r="2180" spans="5:18">
      <c r="E2180" s="487"/>
      <c r="G2180" s="487"/>
      <c r="I2180" s="487"/>
      <c r="K2180" s="487"/>
      <c r="N2180" s="487"/>
      <c r="Q2180" s="291"/>
      <c r="R2180" s="292"/>
    </row>
    <row r="2181" spans="5:18">
      <c r="E2181" s="487"/>
      <c r="G2181" s="487"/>
      <c r="I2181" s="487"/>
      <c r="K2181" s="487"/>
      <c r="N2181" s="487"/>
      <c r="Q2181" s="291"/>
      <c r="R2181" s="292"/>
    </row>
    <row r="2182" spans="5:18">
      <c r="E2182" s="487"/>
      <c r="G2182" s="487"/>
      <c r="I2182" s="487"/>
      <c r="K2182" s="487"/>
      <c r="N2182" s="487"/>
      <c r="Q2182" s="291"/>
      <c r="R2182" s="292"/>
    </row>
    <row r="2183" spans="5:18">
      <c r="E2183" s="487"/>
      <c r="G2183" s="487"/>
      <c r="I2183" s="487"/>
      <c r="K2183" s="487"/>
      <c r="N2183" s="487"/>
      <c r="Q2183" s="291"/>
      <c r="R2183" s="292"/>
    </row>
    <row r="2184" spans="5:18">
      <c r="E2184" s="487"/>
      <c r="G2184" s="487"/>
      <c r="I2184" s="487"/>
      <c r="K2184" s="487"/>
      <c r="N2184" s="487"/>
      <c r="Q2184" s="291"/>
      <c r="R2184" s="292"/>
    </row>
    <row r="2185" spans="5:18">
      <c r="E2185" s="487"/>
      <c r="G2185" s="487"/>
      <c r="I2185" s="487"/>
      <c r="K2185" s="487"/>
      <c r="N2185" s="487"/>
      <c r="Q2185" s="291"/>
      <c r="R2185" s="292"/>
    </row>
    <row r="2186" spans="5:18">
      <c r="E2186" s="487"/>
      <c r="G2186" s="487"/>
      <c r="I2186" s="487"/>
      <c r="K2186" s="487"/>
      <c r="N2186" s="487"/>
      <c r="Q2186" s="291"/>
      <c r="R2186" s="292"/>
    </row>
    <row r="2187" spans="5:18">
      <c r="E2187" s="487"/>
      <c r="G2187" s="487"/>
      <c r="I2187" s="487"/>
      <c r="K2187" s="487"/>
      <c r="N2187" s="487"/>
      <c r="Q2187" s="291"/>
      <c r="R2187" s="292"/>
    </row>
    <row r="2188" spans="5:18">
      <c r="E2188" s="487"/>
      <c r="G2188" s="487"/>
      <c r="I2188" s="487"/>
      <c r="K2188" s="487"/>
      <c r="N2188" s="487"/>
      <c r="Q2188" s="291"/>
      <c r="R2188" s="292"/>
    </row>
    <row r="2189" spans="5:18">
      <c r="E2189" s="487"/>
      <c r="G2189" s="487"/>
      <c r="I2189" s="487"/>
      <c r="K2189" s="487"/>
      <c r="N2189" s="487"/>
      <c r="Q2189" s="291"/>
      <c r="R2189" s="292"/>
    </row>
    <row r="2190" spans="5:18">
      <c r="E2190" s="487"/>
      <c r="G2190" s="487"/>
      <c r="I2190" s="487"/>
      <c r="K2190" s="487"/>
      <c r="N2190" s="487"/>
      <c r="Q2190" s="291"/>
      <c r="R2190" s="292"/>
    </row>
    <row r="2191" spans="5:18">
      <c r="E2191" s="487"/>
      <c r="G2191" s="487"/>
      <c r="I2191" s="487"/>
      <c r="K2191" s="487"/>
      <c r="N2191" s="487"/>
      <c r="Q2191" s="291"/>
      <c r="R2191" s="292"/>
    </row>
    <row r="2192" spans="5:18">
      <c r="E2192" s="487"/>
      <c r="G2192" s="487"/>
      <c r="I2192" s="487"/>
      <c r="K2192" s="487"/>
      <c r="N2192" s="487"/>
      <c r="Q2192" s="291"/>
      <c r="R2192" s="292"/>
    </row>
    <row r="2193" spans="5:18">
      <c r="E2193" s="487"/>
      <c r="G2193" s="487"/>
      <c r="I2193" s="487"/>
      <c r="K2193" s="487"/>
      <c r="N2193" s="487"/>
      <c r="Q2193" s="291"/>
      <c r="R2193" s="292"/>
    </row>
    <row r="2194" spans="5:18">
      <c r="E2194" s="487"/>
      <c r="G2194" s="487"/>
      <c r="I2194" s="487"/>
      <c r="K2194" s="487"/>
      <c r="N2194" s="487"/>
      <c r="Q2194" s="291"/>
      <c r="R2194" s="292"/>
    </row>
    <row r="2195" spans="5:18">
      <c r="E2195" s="487"/>
      <c r="G2195" s="487"/>
      <c r="I2195" s="487"/>
      <c r="K2195" s="487"/>
      <c r="N2195" s="487"/>
      <c r="Q2195" s="291"/>
      <c r="R2195" s="292"/>
    </row>
    <row r="2196" spans="5:18">
      <c r="E2196" s="487"/>
      <c r="G2196" s="487"/>
      <c r="I2196" s="487"/>
      <c r="K2196" s="487"/>
      <c r="N2196" s="487"/>
      <c r="Q2196" s="291"/>
      <c r="R2196" s="292"/>
    </row>
    <row r="2197" spans="5:18">
      <c r="E2197" s="487"/>
      <c r="G2197" s="487"/>
      <c r="I2197" s="487"/>
      <c r="K2197" s="487"/>
      <c r="N2197" s="487"/>
      <c r="Q2197" s="291"/>
      <c r="R2197" s="292"/>
    </row>
    <row r="2198" spans="5:18">
      <c r="E2198" s="487"/>
      <c r="G2198" s="487"/>
      <c r="I2198" s="487"/>
      <c r="K2198" s="487"/>
      <c r="N2198" s="487"/>
      <c r="Q2198" s="291"/>
      <c r="R2198" s="292"/>
    </row>
    <row r="2199" spans="5:18">
      <c r="E2199" s="487"/>
      <c r="G2199" s="487"/>
      <c r="I2199" s="487"/>
      <c r="K2199" s="487"/>
      <c r="N2199" s="487"/>
      <c r="Q2199" s="291"/>
      <c r="R2199" s="292"/>
    </row>
    <row r="2200" spans="5:18">
      <c r="E2200" s="487"/>
      <c r="G2200" s="487"/>
      <c r="I2200" s="487"/>
      <c r="K2200" s="487"/>
      <c r="N2200" s="487"/>
      <c r="Q2200" s="291"/>
      <c r="R2200" s="292"/>
    </row>
    <row r="2201" spans="5:18">
      <c r="E2201" s="487"/>
      <c r="G2201" s="487"/>
      <c r="I2201" s="487"/>
      <c r="K2201" s="487"/>
      <c r="N2201" s="487"/>
      <c r="Q2201" s="291"/>
      <c r="R2201" s="292"/>
    </row>
    <row r="2202" spans="5:18">
      <c r="E2202" s="487"/>
      <c r="G2202" s="487"/>
      <c r="I2202" s="487"/>
      <c r="K2202" s="487"/>
      <c r="N2202" s="487"/>
      <c r="Q2202" s="291"/>
      <c r="R2202" s="292"/>
    </row>
    <row r="2203" spans="5:18">
      <c r="E2203" s="487"/>
      <c r="G2203" s="487"/>
      <c r="I2203" s="487"/>
      <c r="K2203" s="487"/>
      <c r="N2203" s="487"/>
      <c r="Q2203" s="291"/>
      <c r="R2203" s="292"/>
    </row>
    <row r="2204" spans="5:18">
      <c r="E2204" s="487"/>
      <c r="G2204" s="487"/>
      <c r="I2204" s="487"/>
      <c r="K2204" s="487"/>
      <c r="N2204" s="487"/>
      <c r="Q2204" s="291"/>
      <c r="R2204" s="292"/>
    </row>
    <row r="2205" spans="5:18">
      <c r="E2205" s="487"/>
      <c r="G2205" s="487"/>
      <c r="I2205" s="487"/>
      <c r="K2205" s="487"/>
      <c r="N2205" s="487"/>
      <c r="Q2205" s="291"/>
      <c r="R2205" s="292"/>
    </row>
    <row r="2206" spans="5:18">
      <c r="E2206" s="487"/>
      <c r="G2206" s="487"/>
      <c r="I2206" s="487"/>
      <c r="K2206" s="487"/>
      <c r="N2206" s="487"/>
      <c r="Q2206" s="291"/>
      <c r="R2206" s="292"/>
    </row>
    <row r="2207" spans="5:18">
      <c r="E2207" s="487"/>
      <c r="G2207" s="487"/>
      <c r="I2207" s="487"/>
      <c r="K2207" s="487"/>
      <c r="N2207" s="487"/>
      <c r="Q2207" s="291"/>
      <c r="R2207" s="292"/>
    </row>
    <row r="2208" spans="5:18">
      <c r="E2208" s="487"/>
      <c r="G2208" s="487"/>
      <c r="I2208" s="487"/>
      <c r="K2208" s="487"/>
      <c r="N2208" s="487"/>
      <c r="Q2208" s="291"/>
      <c r="R2208" s="292"/>
    </row>
    <row r="2209" spans="5:18">
      <c r="E2209" s="487"/>
      <c r="G2209" s="487"/>
      <c r="I2209" s="487"/>
      <c r="K2209" s="487"/>
      <c r="N2209" s="487"/>
      <c r="Q2209" s="291"/>
      <c r="R2209" s="292"/>
    </row>
    <row r="2210" spans="5:18">
      <c r="E2210" s="487"/>
      <c r="G2210" s="487"/>
      <c r="I2210" s="487"/>
      <c r="K2210" s="487"/>
      <c r="N2210" s="487"/>
      <c r="Q2210" s="291"/>
      <c r="R2210" s="292"/>
    </row>
    <row r="2211" spans="5:18">
      <c r="E2211" s="487"/>
      <c r="G2211" s="487"/>
      <c r="I2211" s="487"/>
      <c r="K2211" s="487"/>
      <c r="N2211" s="487"/>
      <c r="Q2211" s="291"/>
      <c r="R2211" s="292"/>
    </row>
    <row r="2212" spans="5:18">
      <c r="E2212" s="487"/>
      <c r="G2212" s="487"/>
      <c r="I2212" s="487"/>
      <c r="K2212" s="487"/>
      <c r="N2212" s="487"/>
      <c r="Q2212" s="291"/>
      <c r="R2212" s="292"/>
    </row>
    <row r="2213" spans="5:18">
      <c r="E2213" s="487"/>
      <c r="G2213" s="487"/>
      <c r="I2213" s="487"/>
      <c r="K2213" s="487"/>
      <c r="N2213" s="487"/>
      <c r="Q2213" s="291"/>
      <c r="R2213" s="292"/>
    </row>
    <row r="2214" spans="5:18">
      <c r="E2214" s="487"/>
      <c r="G2214" s="487"/>
      <c r="I2214" s="487"/>
      <c r="K2214" s="487"/>
      <c r="N2214" s="487"/>
      <c r="Q2214" s="291"/>
      <c r="R2214" s="292"/>
    </row>
    <row r="2215" spans="5:18">
      <c r="E2215" s="487"/>
      <c r="G2215" s="487"/>
      <c r="I2215" s="487"/>
      <c r="K2215" s="487"/>
      <c r="N2215" s="487"/>
      <c r="Q2215" s="291"/>
      <c r="R2215" s="292"/>
    </row>
    <row r="2216" spans="5:18">
      <c r="E2216" s="487"/>
      <c r="G2216" s="487"/>
      <c r="I2216" s="487"/>
      <c r="K2216" s="487"/>
      <c r="N2216" s="487"/>
      <c r="Q2216" s="291"/>
      <c r="R2216" s="292"/>
    </row>
    <row r="2217" spans="5:18">
      <c r="E2217" s="487"/>
      <c r="G2217" s="487"/>
      <c r="I2217" s="487"/>
      <c r="K2217" s="487"/>
      <c r="N2217" s="487"/>
      <c r="Q2217" s="291"/>
      <c r="R2217" s="292"/>
    </row>
    <row r="2218" spans="5:18">
      <c r="E2218" s="487"/>
      <c r="G2218" s="487"/>
      <c r="I2218" s="487"/>
      <c r="K2218" s="487"/>
      <c r="N2218" s="487"/>
      <c r="Q2218" s="291"/>
      <c r="R2218" s="292"/>
    </row>
    <row r="2219" spans="5:18">
      <c r="E2219" s="487"/>
      <c r="G2219" s="487"/>
      <c r="I2219" s="487"/>
      <c r="K2219" s="487"/>
      <c r="N2219" s="487"/>
      <c r="Q2219" s="291"/>
      <c r="R2219" s="292"/>
    </row>
    <row r="2220" spans="5:18">
      <c r="E2220" s="487"/>
      <c r="G2220" s="487"/>
      <c r="I2220" s="487"/>
      <c r="K2220" s="487"/>
      <c r="N2220" s="487"/>
      <c r="Q2220" s="291"/>
      <c r="R2220" s="292"/>
    </row>
    <row r="2221" spans="5:18">
      <c r="E2221" s="487"/>
      <c r="G2221" s="487"/>
      <c r="I2221" s="487"/>
      <c r="K2221" s="487"/>
      <c r="N2221" s="487"/>
      <c r="Q2221" s="291"/>
      <c r="R2221" s="292"/>
    </row>
    <row r="2222" spans="5:18">
      <c r="E2222" s="487"/>
      <c r="G2222" s="487"/>
      <c r="I2222" s="487"/>
      <c r="K2222" s="487"/>
      <c r="N2222" s="487"/>
      <c r="Q2222" s="291"/>
      <c r="R2222" s="292"/>
    </row>
    <row r="2223" spans="5:18">
      <c r="E2223" s="487"/>
      <c r="G2223" s="487"/>
      <c r="I2223" s="487"/>
      <c r="K2223" s="487"/>
      <c r="N2223" s="487"/>
      <c r="Q2223" s="291"/>
      <c r="R2223" s="292"/>
    </row>
    <row r="2224" spans="5:18">
      <c r="E2224" s="487"/>
      <c r="G2224" s="487"/>
      <c r="I2224" s="487"/>
      <c r="K2224" s="487"/>
      <c r="N2224" s="487"/>
      <c r="Q2224" s="291"/>
      <c r="R2224" s="292"/>
    </row>
    <row r="2225" spans="5:18">
      <c r="E2225" s="487"/>
      <c r="G2225" s="487"/>
      <c r="I2225" s="487"/>
      <c r="K2225" s="487"/>
      <c r="N2225" s="487"/>
      <c r="Q2225" s="291"/>
      <c r="R2225" s="292"/>
    </row>
    <row r="2226" spans="5:18">
      <c r="E2226" s="487"/>
      <c r="G2226" s="487"/>
      <c r="I2226" s="487"/>
      <c r="K2226" s="487"/>
      <c r="N2226" s="487"/>
      <c r="Q2226" s="291"/>
      <c r="R2226" s="292"/>
    </row>
    <row r="2227" spans="5:18">
      <c r="E2227" s="487"/>
      <c r="G2227" s="487"/>
      <c r="I2227" s="487"/>
      <c r="K2227" s="487"/>
      <c r="N2227" s="487"/>
      <c r="Q2227" s="291"/>
      <c r="R2227" s="292"/>
    </row>
    <row r="2228" spans="5:18">
      <c r="E2228" s="487"/>
      <c r="G2228" s="487"/>
      <c r="I2228" s="487"/>
      <c r="K2228" s="487"/>
      <c r="N2228" s="487"/>
      <c r="Q2228" s="291"/>
      <c r="R2228" s="292"/>
    </row>
    <row r="2229" spans="5:18">
      <c r="E2229" s="487"/>
      <c r="G2229" s="487"/>
      <c r="I2229" s="487"/>
      <c r="K2229" s="487"/>
      <c r="N2229" s="487"/>
      <c r="Q2229" s="291"/>
      <c r="R2229" s="292"/>
    </row>
    <row r="2230" spans="5:18">
      <c r="E2230" s="487"/>
      <c r="G2230" s="487"/>
      <c r="I2230" s="487"/>
      <c r="K2230" s="487"/>
      <c r="N2230" s="487"/>
      <c r="Q2230" s="291"/>
      <c r="R2230" s="292"/>
    </row>
    <row r="2231" spans="5:18">
      <c r="E2231" s="487"/>
      <c r="G2231" s="487"/>
      <c r="I2231" s="487"/>
      <c r="K2231" s="487"/>
      <c r="N2231" s="487"/>
      <c r="Q2231" s="291"/>
      <c r="R2231" s="292"/>
    </row>
    <row r="2232" spans="5:18">
      <c r="E2232" s="487"/>
      <c r="G2232" s="487"/>
      <c r="I2232" s="487"/>
      <c r="K2232" s="487"/>
      <c r="N2232" s="487"/>
      <c r="Q2232" s="291"/>
      <c r="R2232" s="292"/>
    </row>
    <row r="2233" spans="5:18">
      <c r="E2233" s="487"/>
      <c r="G2233" s="487"/>
      <c r="I2233" s="487"/>
      <c r="K2233" s="487"/>
      <c r="N2233" s="487"/>
      <c r="Q2233" s="291"/>
      <c r="R2233" s="292"/>
    </row>
    <row r="2234" spans="5:18">
      <c r="E2234" s="487"/>
      <c r="G2234" s="487"/>
      <c r="I2234" s="487"/>
      <c r="K2234" s="487"/>
      <c r="N2234" s="487"/>
      <c r="Q2234" s="291"/>
      <c r="R2234" s="292"/>
    </row>
    <row r="2235" spans="5:18">
      <c r="E2235" s="487"/>
      <c r="G2235" s="487"/>
      <c r="I2235" s="487"/>
      <c r="K2235" s="487"/>
      <c r="N2235" s="487"/>
      <c r="Q2235" s="291"/>
      <c r="R2235" s="292"/>
    </row>
    <row r="2236" spans="5:18">
      <c r="E2236" s="487"/>
      <c r="G2236" s="487"/>
      <c r="I2236" s="487"/>
      <c r="K2236" s="487"/>
      <c r="N2236" s="487"/>
      <c r="Q2236" s="291"/>
      <c r="R2236" s="292"/>
    </row>
    <row r="2237" spans="5:18">
      <c r="E2237" s="487"/>
      <c r="G2237" s="487"/>
      <c r="I2237" s="487"/>
      <c r="K2237" s="487"/>
      <c r="N2237" s="487"/>
      <c r="Q2237" s="291"/>
      <c r="R2237" s="292"/>
    </row>
    <row r="2238" spans="5:18">
      <c r="E2238" s="487"/>
      <c r="G2238" s="487"/>
      <c r="I2238" s="487"/>
      <c r="K2238" s="487"/>
      <c r="N2238" s="487"/>
      <c r="Q2238" s="291"/>
      <c r="R2238" s="292"/>
    </row>
    <row r="2239" spans="5:18">
      <c r="E2239" s="487"/>
      <c r="G2239" s="487"/>
      <c r="I2239" s="487"/>
      <c r="K2239" s="487"/>
      <c r="N2239" s="487"/>
      <c r="Q2239" s="291"/>
      <c r="R2239" s="292"/>
    </row>
    <row r="2240" spans="5:18">
      <c r="E2240" s="487"/>
      <c r="G2240" s="487"/>
      <c r="I2240" s="487"/>
      <c r="K2240" s="487"/>
      <c r="N2240" s="487"/>
      <c r="Q2240" s="291"/>
      <c r="R2240" s="292"/>
    </row>
    <row r="2241" spans="5:18">
      <c r="E2241" s="487"/>
      <c r="G2241" s="487"/>
      <c r="I2241" s="487"/>
      <c r="K2241" s="487"/>
      <c r="N2241" s="487"/>
      <c r="Q2241" s="291"/>
      <c r="R2241" s="292"/>
    </row>
    <row r="2242" spans="5:18">
      <c r="E2242" s="487"/>
      <c r="G2242" s="487"/>
      <c r="I2242" s="487"/>
      <c r="K2242" s="487"/>
      <c r="N2242" s="487"/>
      <c r="Q2242" s="291"/>
      <c r="R2242" s="292"/>
    </row>
    <row r="2243" spans="5:18">
      <c r="E2243" s="487"/>
      <c r="G2243" s="487"/>
      <c r="I2243" s="487"/>
      <c r="K2243" s="487"/>
      <c r="N2243" s="487"/>
      <c r="Q2243" s="291"/>
      <c r="R2243" s="292"/>
    </row>
    <row r="2244" spans="5:18">
      <c r="E2244" s="487"/>
      <c r="G2244" s="487"/>
      <c r="I2244" s="487"/>
      <c r="K2244" s="487"/>
      <c r="N2244" s="487"/>
      <c r="Q2244" s="291"/>
      <c r="R2244" s="292"/>
    </row>
    <row r="2245" spans="5:18">
      <c r="E2245" s="487"/>
      <c r="G2245" s="487"/>
      <c r="I2245" s="487"/>
      <c r="K2245" s="487"/>
      <c r="N2245" s="487"/>
      <c r="Q2245" s="291"/>
      <c r="R2245" s="292"/>
    </row>
    <row r="2246" spans="5:18">
      <c r="E2246" s="487"/>
      <c r="G2246" s="487"/>
      <c r="I2246" s="487"/>
      <c r="K2246" s="487"/>
      <c r="N2246" s="487"/>
      <c r="Q2246" s="291"/>
      <c r="R2246" s="292"/>
    </row>
    <row r="2247" spans="5:18">
      <c r="E2247" s="487"/>
      <c r="G2247" s="487"/>
      <c r="I2247" s="487"/>
      <c r="K2247" s="487"/>
      <c r="N2247" s="487"/>
      <c r="Q2247" s="291"/>
      <c r="R2247" s="292"/>
    </row>
    <row r="2248" spans="5:18">
      <c r="E2248" s="487"/>
      <c r="G2248" s="487"/>
      <c r="I2248" s="487"/>
      <c r="K2248" s="487"/>
      <c r="N2248" s="487"/>
      <c r="Q2248" s="291"/>
      <c r="R2248" s="292"/>
    </row>
    <row r="2249" spans="5:18">
      <c r="E2249" s="487"/>
      <c r="G2249" s="487"/>
      <c r="I2249" s="487"/>
      <c r="K2249" s="487"/>
      <c r="N2249" s="487"/>
      <c r="Q2249" s="291"/>
      <c r="R2249" s="292"/>
    </row>
    <row r="2250" spans="5:18">
      <c r="E2250" s="487"/>
      <c r="G2250" s="487"/>
      <c r="I2250" s="487"/>
      <c r="K2250" s="487"/>
      <c r="N2250" s="487"/>
      <c r="Q2250" s="291"/>
      <c r="R2250" s="292"/>
    </row>
    <row r="2251" spans="5:18">
      <c r="E2251" s="487"/>
      <c r="G2251" s="487"/>
      <c r="I2251" s="487"/>
      <c r="K2251" s="487"/>
      <c r="N2251" s="487"/>
      <c r="Q2251" s="291"/>
      <c r="R2251" s="292"/>
    </row>
    <row r="2252" spans="5:18">
      <c r="E2252" s="487"/>
      <c r="G2252" s="487"/>
      <c r="I2252" s="487"/>
      <c r="K2252" s="487"/>
      <c r="N2252" s="487"/>
      <c r="Q2252" s="291"/>
      <c r="R2252" s="292"/>
    </row>
    <row r="2253" spans="5:18">
      <c r="E2253" s="487"/>
      <c r="G2253" s="487"/>
      <c r="I2253" s="487"/>
      <c r="K2253" s="487"/>
      <c r="N2253" s="487"/>
      <c r="Q2253" s="291"/>
      <c r="R2253" s="292"/>
    </row>
    <row r="2254" spans="5:18">
      <c r="E2254" s="487"/>
      <c r="G2254" s="487"/>
      <c r="I2254" s="487"/>
      <c r="K2254" s="487"/>
      <c r="N2254" s="487"/>
      <c r="Q2254" s="291"/>
      <c r="R2254" s="292"/>
    </row>
    <row r="2255" spans="5:18">
      <c r="E2255" s="487"/>
      <c r="G2255" s="487"/>
      <c r="I2255" s="487"/>
      <c r="K2255" s="487"/>
      <c r="N2255" s="487"/>
      <c r="Q2255" s="291"/>
      <c r="R2255" s="292"/>
    </row>
    <row r="2256" spans="5:18">
      <c r="E2256" s="487"/>
      <c r="G2256" s="487"/>
      <c r="I2256" s="487"/>
      <c r="K2256" s="487"/>
      <c r="N2256" s="487"/>
      <c r="Q2256" s="291"/>
      <c r="R2256" s="292"/>
    </row>
    <row r="2257" spans="5:18">
      <c r="E2257" s="487"/>
      <c r="G2257" s="487"/>
      <c r="I2257" s="487"/>
      <c r="K2257" s="487"/>
      <c r="N2257" s="487"/>
      <c r="Q2257" s="291"/>
      <c r="R2257" s="292"/>
    </row>
    <row r="2258" spans="5:18">
      <c r="E2258" s="487"/>
      <c r="G2258" s="487"/>
      <c r="I2258" s="487"/>
      <c r="K2258" s="487"/>
      <c r="N2258" s="487"/>
      <c r="Q2258" s="291"/>
      <c r="R2258" s="292"/>
    </row>
    <row r="2259" spans="5:18">
      <c r="E2259" s="487"/>
      <c r="G2259" s="487"/>
      <c r="I2259" s="487"/>
      <c r="K2259" s="487"/>
      <c r="N2259" s="487"/>
      <c r="Q2259" s="291"/>
      <c r="R2259" s="292"/>
    </row>
    <row r="2260" spans="5:18">
      <c r="E2260" s="487"/>
      <c r="G2260" s="487"/>
      <c r="I2260" s="487"/>
      <c r="K2260" s="487"/>
      <c r="N2260" s="487"/>
      <c r="Q2260" s="291"/>
      <c r="R2260" s="292"/>
    </row>
    <row r="2261" spans="5:18">
      <c r="E2261" s="487"/>
      <c r="G2261" s="487"/>
      <c r="I2261" s="487"/>
      <c r="K2261" s="487"/>
      <c r="N2261" s="487"/>
      <c r="Q2261" s="291"/>
      <c r="R2261" s="292"/>
    </row>
    <row r="2262" spans="5:18">
      <c r="E2262" s="487"/>
      <c r="G2262" s="487"/>
      <c r="I2262" s="487"/>
      <c r="K2262" s="487"/>
      <c r="N2262" s="487"/>
      <c r="Q2262" s="291"/>
      <c r="R2262" s="292"/>
    </row>
    <row r="2263" spans="5:18">
      <c r="E2263" s="487"/>
      <c r="G2263" s="487"/>
      <c r="I2263" s="487"/>
      <c r="K2263" s="487"/>
      <c r="N2263" s="487"/>
      <c r="Q2263" s="291"/>
      <c r="R2263" s="292"/>
    </row>
    <row r="2264" spans="5:18">
      <c r="E2264" s="487"/>
      <c r="G2264" s="487"/>
      <c r="I2264" s="487"/>
      <c r="K2264" s="487"/>
      <c r="N2264" s="487"/>
      <c r="Q2264" s="291"/>
      <c r="R2264" s="292"/>
    </row>
    <row r="2265" spans="5:18">
      <c r="E2265" s="487"/>
      <c r="G2265" s="487"/>
      <c r="I2265" s="487"/>
      <c r="K2265" s="487"/>
      <c r="N2265" s="487"/>
      <c r="Q2265" s="291"/>
      <c r="R2265" s="292"/>
    </row>
    <row r="2266" spans="5:18">
      <c r="E2266" s="487"/>
      <c r="G2266" s="487"/>
      <c r="I2266" s="487"/>
      <c r="K2266" s="487"/>
      <c r="N2266" s="487"/>
      <c r="Q2266" s="291"/>
      <c r="R2266" s="292"/>
    </row>
    <row r="2267" spans="5:18">
      <c r="E2267" s="487"/>
      <c r="G2267" s="487"/>
      <c r="I2267" s="487"/>
      <c r="K2267" s="487"/>
      <c r="N2267" s="487"/>
      <c r="Q2267" s="291"/>
      <c r="R2267" s="292"/>
    </row>
    <row r="2268" spans="5:18">
      <c r="E2268" s="487"/>
      <c r="G2268" s="487"/>
      <c r="I2268" s="487"/>
      <c r="K2268" s="487"/>
      <c r="N2268" s="487"/>
      <c r="Q2268" s="291"/>
      <c r="R2268" s="292"/>
    </row>
    <row r="2269" spans="5:18">
      <c r="E2269" s="487"/>
      <c r="G2269" s="487"/>
      <c r="I2269" s="487"/>
      <c r="K2269" s="487"/>
      <c r="N2269" s="487"/>
      <c r="Q2269" s="291"/>
      <c r="R2269" s="292"/>
    </row>
    <row r="2270" spans="5:18">
      <c r="E2270" s="487"/>
      <c r="G2270" s="487"/>
      <c r="I2270" s="487"/>
      <c r="K2270" s="487"/>
      <c r="N2270" s="487"/>
      <c r="Q2270" s="291"/>
      <c r="R2270" s="292"/>
    </row>
    <row r="2271" spans="5:18">
      <c r="E2271" s="487"/>
      <c r="G2271" s="487"/>
      <c r="I2271" s="487"/>
      <c r="K2271" s="487"/>
      <c r="N2271" s="487"/>
      <c r="Q2271" s="291"/>
      <c r="R2271" s="292"/>
    </row>
    <row r="2272" spans="5:18">
      <c r="E2272" s="487"/>
      <c r="G2272" s="487"/>
      <c r="I2272" s="487"/>
      <c r="K2272" s="487"/>
      <c r="N2272" s="487"/>
      <c r="Q2272" s="291"/>
      <c r="R2272" s="292"/>
    </row>
    <row r="2273" spans="5:18">
      <c r="E2273" s="487"/>
      <c r="G2273" s="487"/>
      <c r="I2273" s="487"/>
      <c r="K2273" s="487"/>
      <c r="N2273" s="487"/>
      <c r="Q2273" s="291"/>
      <c r="R2273" s="292"/>
    </row>
    <row r="2274" spans="5:18">
      <c r="E2274" s="487"/>
      <c r="G2274" s="487"/>
      <c r="I2274" s="487"/>
      <c r="K2274" s="487"/>
      <c r="N2274" s="487"/>
      <c r="Q2274" s="291"/>
      <c r="R2274" s="292"/>
    </row>
    <row r="2275" spans="5:18">
      <c r="E2275" s="487"/>
      <c r="G2275" s="487"/>
      <c r="I2275" s="487"/>
      <c r="K2275" s="487"/>
      <c r="N2275" s="487"/>
      <c r="Q2275" s="291"/>
      <c r="R2275" s="292"/>
    </row>
    <row r="2276" spans="5:18">
      <c r="E2276" s="487"/>
      <c r="G2276" s="487"/>
      <c r="I2276" s="487"/>
      <c r="K2276" s="487"/>
      <c r="N2276" s="487"/>
      <c r="Q2276" s="291"/>
      <c r="R2276" s="292"/>
    </row>
    <row r="2277" spans="5:18">
      <c r="E2277" s="487"/>
      <c r="G2277" s="487"/>
      <c r="I2277" s="487"/>
      <c r="K2277" s="487"/>
      <c r="N2277" s="487"/>
      <c r="Q2277" s="291"/>
      <c r="R2277" s="292"/>
    </row>
    <row r="2278" spans="5:18">
      <c r="E2278" s="487"/>
      <c r="G2278" s="487"/>
      <c r="I2278" s="487"/>
      <c r="K2278" s="487"/>
      <c r="N2278" s="487"/>
      <c r="Q2278" s="291"/>
      <c r="R2278" s="292"/>
    </row>
    <row r="2279" spans="5:18">
      <c r="E2279" s="487"/>
      <c r="G2279" s="487"/>
      <c r="I2279" s="487"/>
      <c r="K2279" s="487"/>
      <c r="N2279" s="487"/>
      <c r="Q2279" s="291"/>
      <c r="R2279" s="292"/>
    </row>
    <row r="2280" spans="5:18">
      <c r="E2280" s="487"/>
      <c r="G2280" s="487"/>
      <c r="I2280" s="487"/>
      <c r="K2280" s="487"/>
      <c r="N2280" s="487"/>
      <c r="Q2280" s="291"/>
      <c r="R2280" s="292"/>
    </row>
    <row r="2281" spans="5:18">
      <c r="E2281" s="487"/>
      <c r="G2281" s="487"/>
      <c r="I2281" s="487"/>
      <c r="K2281" s="487"/>
      <c r="N2281" s="487"/>
      <c r="Q2281" s="291"/>
      <c r="R2281" s="292"/>
    </row>
    <row r="2282" spans="5:18">
      <c r="E2282" s="487"/>
      <c r="G2282" s="487"/>
      <c r="I2282" s="487"/>
      <c r="K2282" s="487"/>
      <c r="N2282" s="487"/>
      <c r="Q2282" s="291"/>
      <c r="R2282" s="292"/>
    </row>
    <row r="2283" spans="5:18">
      <c r="E2283" s="487"/>
      <c r="G2283" s="487"/>
      <c r="I2283" s="487"/>
      <c r="K2283" s="487"/>
      <c r="N2283" s="487"/>
      <c r="Q2283" s="291"/>
      <c r="R2283" s="292"/>
    </row>
    <row r="2284" spans="5:18">
      <c r="E2284" s="487"/>
      <c r="G2284" s="487"/>
      <c r="I2284" s="487"/>
      <c r="K2284" s="487"/>
      <c r="N2284" s="487"/>
      <c r="Q2284" s="291"/>
      <c r="R2284" s="292"/>
    </row>
    <row r="2285" spans="5:18">
      <c r="E2285" s="487"/>
      <c r="G2285" s="487"/>
      <c r="I2285" s="487"/>
      <c r="K2285" s="487"/>
      <c r="N2285" s="487"/>
      <c r="Q2285" s="291"/>
      <c r="R2285" s="292"/>
    </row>
    <row r="2286" spans="5:18">
      <c r="E2286" s="487"/>
      <c r="G2286" s="487"/>
      <c r="I2286" s="487"/>
      <c r="K2286" s="487"/>
      <c r="N2286" s="487"/>
      <c r="Q2286" s="291"/>
      <c r="R2286" s="292"/>
    </row>
    <row r="2287" spans="5:18">
      <c r="E2287" s="487"/>
      <c r="G2287" s="487"/>
      <c r="I2287" s="487"/>
      <c r="K2287" s="487"/>
      <c r="N2287" s="487"/>
      <c r="Q2287" s="291"/>
      <c r="R2287" s="292"/>
    </row>
    <row r="2288" spans="5:18">
      <c r="E2288" s="487"/>
      <c r="G2288" s="487"/>
      <c r="I2288" s="487"/>
      <c r="K2288" s="487"/>
      <c r="N2288" s="487"/>
      <c r="Q2288" s="291"/>
      <c r="R2288" s="292"/>
    </row>
    <row r="2289" spans="5:18">
      <c r="E2289" s="487"/>
      <c r="G2289" s="487"/>
      <c r="I2289" s="487"/>
      <c r="K2289" s="487"/>
      <c r="N2289" s="487"/>
      <c r="Q2289" s="291"/>
      <c r="R2289" s="292"/>
    </row>
    <row r="2290" spans="5:18">
      <c r="E2290" s="487"/>
      <c r="G2290" s="487"/>
      <c r="I2290" s="487"/>
      <c r="K2290" s="487"/>
      <c r="N2290" s="487"/>
      <c r="Q2290" s="291"/>
      <c r="R2290" s="292"/>
    </row>
    <row r="2291" spans="5:18">
      <c r="E2291" s="487"/>
      <c r="G2291" s="487"/>
      <c r="I2291" s="487"/>
      <c r="K2291" s="487"/>
      <c r="N2291" s="487"/>
      <c r="Q2291" s="291"/>
      <c r="R2291" s="292"/>
    </row>
    <row r="2292" spans="5:18">
      <c r="E2292" s="487"/>
      <c r="G2292" s="487"/>
      <c r="I2292" s="487"/>
      <c r="K2292" s="487"/>
      <c r="N2292" s="487"/>
      <c r="Q2292" s="291"/>
      <c r="R2292" s="292"/>
    </row>
    <row r="2293" spans="5:18">
      <c r="E2293" s="487"/>
      <c r="G2293" s="487"/>
      <c r="I2293" s="487"/>
      <c r="K2293" s="487"/>
      <c r="N2293" s="487"/>
      <c r="Q2293" s="291"/>
      <c r="R2293" s="292"/>
    </row>
    <row r="2294" spans="5:18">
      <c r="E2294" s="487"/>
      <c r="G2294" s="487"/>
      <c r="I2294" s="487"/>
      <c r="K2294" s="487"/>
      <c r="N2294" s="487"/>
      <c r="Q2294" s="291"/>
      <c r="R2294" s="292"/>
    </row>
    <row r="2295" spans="5:18">
      <c r="E2295" s="487"/>
      <c r="G2295" s="487"/>
      <c r="I2295" s="487"/>
      <c r="K2295" s="487"/>
      <c r="N2295" s="487"/>
      <c r="Q2295" s="291"/>
      <c r="R2295" s="292"/>
    </row>
    <row r="2296" spans="5:18">
      <c r="E2296" s="487"/>
      <c r="G2296" s="487"/>
      <c r="I2296" s="487"/>
      <c r="K2296" s="487"/>
      <c r="N2296" s="487"/>
      <c r="Q2296" s="291"/>
      <c r="R2296" s="292"/>
    </row>
    <row r="2297" spans="5:18">
      <c r="E2297" s="487"/>
      <c r="G2297" s="487"/>
      <c r="I2297" s="487"/>
      <c r="K2297" s="487"/>
      <c r="N2297" s="487"/>
      <c r="Q2297" s="291"/>
      <c r="R2297" s="292"/>
    </row>
    <row r="2298" spans="5:18">
      <c r="E2298" s="487"/>
      <c r="G2298" s="487"/>
      <c r="I2298" s="487"/>
      <c r="K2298" s="487"/>
      <c r="N2298" s="487"/>
      <c r="Q2298" s="291"/>
      <c r="R2298" s="292"/>
    </row>
    <row r="2299" spans="5:18">
      <c r="E2299" s="487"/>
      <c r="G2299" s="487"/>
      <c r="I2299" s="487"/>
      <c r="K2299" s="487"/>
      <c r="N2299" s="487"/>
      <c r="Q2299" s="291"/>
      <c r="R2299" s="292"/>
    </row>
    <row r="2300" spans="5:18">
      <c r="E2300" s="487"/>
      <c r="G2300" s="487"/>
      <c r="I2300" s="487"/>
      <c r="K2300" s="487"/>
      <c r="N2300" s="487"/>
      <c r="Q2300" s="291"/>
      <c r="R2300" s="292"/>
    </row>
    <row r="2301" spans="5:18">
      <c r="E2301" s="487"/>
      <c r="G2301" s="487"/>
      <c r="I2301" s="487"/>
      <c r="K2301" s="487"/>
      <c r="N2301" s="487"/>
      <c r="Q2301" s="291"/>
      <c r="R2301" s="292"/>
    </row>
    <row r="2302" spans="5:18">
      <c r="E2302" s="487"/>
      <c r="G2302" s="487"/>
      <c r="I2302" s="487"/>
      <c r="K2302" s="487"/>
      <c r="N2302" s="487"/>
      <c r="Q2302" s="291"/>
      <c r="R2302" s="292"/>
    </row>
    <row r="2303" spans="5:18">
      <c r="E2303" s="487"/>
      <c r="G2303" s="487"/>
      <c r="I2303" s="487"/>
      <c r="K2303" s="487"/>
      <c r="N2303" s="487"/>
      <c r="Q2303" s="291"/>
      <c r="R2303" s="292"/>
    </row>
    <row r="2304" spans="5:18">
      <c r="E2304" s="487"/>
      <c r="G2304" s="487"/>
      <c r="I2304" s="487"/>
      <c r="K2304" s="487"/>
      <c r="N2304" s="487"/>
      <c r="Q2304" s="291"/>
      <c r="R2304" s="292"/>
    </row>
    <row r="2305" spans="5:18">
      <c r="E2305" s="487"/>
      <c r="G2305" s="487"/>
      <c r="I2305" s="487"/>
      <c r="K2305" s="487"/>
      <c r="N2305" s="487"/>
      <c r="Q2305" s="291"/>
      <c r="R2305" s="292"/>
    </row>
    <row r="2306" spans="5:18">
      <c r="E2306" s="487"/>
      <c r="G2306" s="487"/>
      <c r="I2306" s="487"/>
      <c r="K2306" s="487"/>
      <c r="N2306" s="487"/>
      <c r="Q2306" s="291"/>
      <c r="R2306" s="292"/>
    </row>
    <row r="2307" spans="5:18">
      <c r="E2307" s="487"/>
      <c r="G2307" s="487"/>
      <c r="I2307" s="487"/>
      <c r="K2307" s="487"/>
      <c r="N2307" s="487"/>
      <c r="Q2307" s="291"/>
      <c r="R2307" s="292"/>
    </row>
    <row r="2308" spans="5:18">
      <c r="E2308" s="487"/>
      <c r="G2308" s="487"/>
      <c r="I2308" s="487"/>
      <c r="K2308" s="487"/>
      <c r="N2308" s="487"/>
      <c r="Q2308" s="291"/>
      <c r="R2308" s="292"/>
    </row>
    <row r="2309" spans="5:18">
      <c r="E2309" s="487"/>
      <c r="G2309" s="487"/>
      <c r="I2309" s="487"/>
      <c r="K2309" s="487"/>
      <c r="N2309" s="487"/>
      <c r="Q2309" s="291"/>
      <c r="R2309" s="292"/>
    </row>
    <row r="2310" spans="5:18">
      <c r="E2310" s="487"/>
      <c r="G2310" s="487"/>
      <c r="I2310" s="487"/>
      <c r="K2310" s="487"/>
      <c r="N2310" s="487"/>
      <c r="Q2310" s="291"/>
      <c r="R2310" s="292"/>
    </row>
    <row r="2311" spans="5:18">
      <c r="E2311" s="487"/>
      <c r="G2311" s="487"/>
      <c r="I2311" s="487"/>
      <c r="K2311" s="487"/>
      <c r="N2311" s="487"/>
      <c r="Q2311" s="291"/>
      <c r="R2311" s="292"/>
    </row>
    <row r="2312" spans="5:18">
      <c r="E2312" s="487"/>
      <c r="G2312" s="487"/>
      <c r="I2312" s="487"/>
      <c r="K2312" s="487"/>
      <c r="N2312" s="487"/>
      <c r="Q2312" s="291"/>
      <c r="R2312" s="292"/>
    </row>
    <row r="2313" spans="5:18">
      <c r="E2313" s="487"/>
      <c r="G2313" s="487"/>
      <c r="I2313" s="487"/>
      <c r="K2313" s="487"/>
      <c r="N2313" s="487"/>
      <c r="Q2313" s="291"/>
      <c r="R2313" s="292"/>
    </row>
    <row r="2314" spans="5:18">
      <c r="E2314" s="487"/>
      <c r="G2314" s="487"/>
      <c r="I2314" s="487"/>
      <c r="K2314" s="487"/>
      <c r="N2314" s="487"/>
      <c r="Q2314" s="291"/>
      <c r="R2314" s="292"/>
    </row>
    <row r="2315" spans="5:18">
      <c r="E2315" s="487"/>
      <c r="G2315" s="487"/>
      <c r="I2315" s="487"/>
      <c r="K2315" s="487"/>
      <c r="N2315" s="487"/>
      <c r="Q2315" s="291"/>
      <c r="R2315" s="292"/>
    </row>
    <row r="2316" spans="5:18">
      <c r="E2316" s="487"/>
      <c r="G2316" s="487"/>
      <c r="I2316" s="487"/>
      <c r="K2316" s="487"/>
      <c r="N2316" s="487"/>
      <c r="Q2316" s="291"/>
      <c r="R2316" s="292"/>
    </row>
    <row r="2317" spans="5:18">
      <c r="E2317" s="487"/>
      <c r="G2317" s="487"/>
      <c r="I2317" s="487"/>
      <c r="K2317" s="487"/>
      <c r="N2317" s="487"/>
      <c r="Q2317" s="291"/>
      <c r="R2317" s="292"/>
    </row>
    <row r="2318" spans="5:18">
      <c r="E2318" s="487"/>
      <c r="G2318" s="487"/>
      <c r="I2318" s="487"/>
      <c r="K2318" s="487"/>
      <c r="N2318" s="487"/>
      <c r="Q2318" s="291"/>
      <c r="R2318" s="292"/>
    </row>
    <row r="2319" spans="5:18">
      <c r="E2319" s="487"/>
      <c r="G2319" s="487"/>
      <c r="I2319" s="487"/>
      <c r="K2319" s="487"/>
      <c r="N2319" s="487"/>
      <c r="Q2319" s="291"/>
      <c r="R2319" s="292"/>
    </row>
    <row r="2320" spans="5:18">
      <c r="E2320" s="487"/>
      <c r="G2320" s="487"/>
      <c r="I2320" s="487"/>
      <c r="K2320" s="487"/>
      <c r="N2320" s="487"/>
      <c r="Q2320" s="291"/>
      <c r="R2320" s="292"/>
    </row>
    <row r="2321" spans="5:18">
      <c r="E2321" s="487"/>
      <c r="G2321" s="487"/>
      <c r="I2321" s="487"/>
      <c r="K2321" s="487"/>
      <c r="N2321" s="487"/>
      <c r="Q2321" s="291"/>
      <c r="R2321" s="292"/>
    </row>
    <row r="2322" spans="5:18">
      <c r="E2322" s="487"/>
      <c r="G2322" s="487"/>
      <c r="I2322" s="487"/>
      <c r="K2322" s="487"/>
      <c r="N2322" s="487"/>
      <c r="Q2322" s="291"/>
      <c r="R2322" s="292"/>
    </row>
    <row r="2323" spans="5:18">
      <c r="E2323" s="487"/>
      <c r="G2323" s="487"/>
      <c r="I2323" s="487"/>
      <c r="K2323" s="487"/>
      <c r="N2323" s="487"/>
      <c r="Q2323" s="291"/>
      <c r="R2323" s="292"/>
    </row>
    <row r="2324" spans="5:18">
      <c r="E2324" s="487"/>
      <c r="G2324" s="487"/>
      <c r="I2324" s="487"/>
      <c r="K2324" s="487"/>
      <c r="N2324" s="487"/>
      <c r="Q2324" s="291"/>
      <c r="R2324" s="292"/>
    </row>
    <row r="2325" spans="5:18">
      <c r="E2325" s="487"/>
      <c r="G2325" s="487"/>
      <c r="I2325" s="487"/>
      <c r="K2325" s="487"/>
      <c r="N2325" s="487"/>
      <c r="Q2325" s="291"/>
      <c r="R2325" s="292"/>
    </row>
    <row r="2326" spans="5:18">
      <c r="E2326" s="487"/>
      <c r="G2326" s="487"/>
      <c r="I2326" s="487"/>
      <c r="K2326" s="487"/>
      <c r="N2326" s="487"/>
      <c r="Q2326" s="291"/>
      <c r="R2326" s="292"/>
    </row>
    <row r="2327" spans="5:18">
      <c r="E2327" s="487"/>
      <c r="G2327" s="487"/>
      <c r="I2327" s="487"/>
      <c r="K2327" s="487"/>
      <c r="N2327" s="487"/>
      <c r="Q2327" s="291"/>
      <c r="R2327" s="292"/>
    </row>
    <row r="2328" spans="5:18">
      <c r="E2328" s="487"/>
      <c r="G2328" s="487"/>
      <c r="I2328" s="487"/>
      <c r="K2328" s="487"/>
      <c r="N2328" s="487"/>
      <c r="Q2328" s="291"/>
      <c r="R2328" s="292"/>
    </row>
    <row r="2329" spans="5:18">
      <c r="E2329" s="487"/>
      <c r="G2329" s="487"/>
      <c r="I2329" s="487"/>
      <c r="K2329" s="487"/>
      <c r="N2329" s="487"/>
      <c r="Q2329" s="291"/>
      <c r="R2329" s="292"/>
    </row>
    <row r="2330" spans="5:18">
      <c r="E2330" s="487"/>
      <c r="G2330" s="487"/>
      <c r="I2330" s="487"/>
      <c r="K2330" s="487"/>
      <c r="N2330" s="487"/>
      <c r="Q2330" s="291"/>
      <c r="R2330" s="292"/>
    </row>
    <row r="2331" spans="5:18">
      <c r="E2331" s="487"/>
      <c r="G2331" s="487"/>
      <c r="I2331" s="487"/>
      <c r="K2331" s="487"/>
      <c r="N2331" s="487"/>
      <c r="Q2331" s="291"/>
      <c r="R2331" s="292"/>
    </row>
    <row r="2332" spans="5:18">
      <c r="E2332" s="487"/>
      <c r="G2332" s="487"/>
      <c r="I2332" s="487"/>
      <c r="K2332" s="487"/>
      <c r="N2332" s="487"/>
      <c r="Q2332" s="291"/>
      <c r="R2332" s="292"/>
    </row>
    <row r="2333" spans="5:18">
      <c r="E2333" s="487"/>
      <c r="G2333" s="487"/>
      <c r="I2333" s="487"/>
      <c r="K2333" s="487"/>
      <c r="N2333" s="487"/>
      <c r="Q2333" s="291"/>
      <c r="R2333" s="292"/>
    </row>
    <row r="2334" spans="5:18">
      <c r="E2334" s="487"/>
      <c r="G2334" s="487"/>
      <c r="I2334" s="487"/>
      <c r="K2334" s="487"/>
      <c r="N2334" s="487"/>
      <c r="Q2334" s="291"/>
      <c r="R2334" s="292"/>
    </row>
    <row r="2335" spans="5:18">
      <c r="E2335" s="487"/>
      <c r="G2335" s="487"/>
      <c r="I2335" s="487"/>
      <c r="K2335" s="487"/>
      <c r="N2335" s="487"/>
      <c r="Q2335" s="291"/>
      <c r="R2335" s="292"/>
    </row>
    <row r="2336" spans="5:18">
      <c r="E2336" s="487"/>
      <c r="G2336" s="487"/>
      <c r="I2336" s="487"/>
      <c r="K2336" s="487"/>
      <c r="N2336" s="487"/>
      <c r="Q2336" s="291"/>
      <c r="R2336" s="292"/>
    </row>
    <row r="2337" spans="5:18">
      <c r="E2337" s="487"/>
      <c r="G2337" s="487"/>
      <c r="I2337" s="487"/>
      <c r="K2337" s="487"/>
      <c r="N2337" s="487"/>
      <c r="Q2337" s="291"/>
      <c r="R2337" s="292"/>
    </row>
    <row r="2338" spans="5:18">
      <c r="E2338" s="487"/>
      <c r="G2338" s="487"/>
      <c r="I2338" s="487"/>
      <c r="K2338" s="487"/>
      <c r="N2338" s="487"/>
      <c r="Q2338" s="291"/>
      <c r="R2338" s="292"/>
    </row>
    <row r="2339" spans="5:18">
      <c r="E2339" s="487"/>
      <c r="G2339" s="487"/>
      <c r="I2339" s="487"/>
      <c r="K2339" s="487"/>
      <c r="N2339" s="487"/>
      <c r="Q2339" s="291"/>
      <c r="R2339" s="292"/>
    </row>
    <row r="2340" spans="5:18">
      <c r="E2340" s="487"/>
      <c r="G2340" s="487"/>
      <c r="I2340" s="487"/>
      <c r="K2340" s="487"/>
      <c r="N2340" s="487"/>
      <c r="Q2340" s="291"/>
      <c r="R2340" s="292"/>
    </row>
    <row r="2341" spans="5:18">
      <c r="E2341" s="487"/>
      <c r="G2341" s="487"/>
      <c r="I2341" s="487"/>
      <c r="K2341" s="487"/>
      <c r="N2341" s="487"/>
      <c r="Q2341" s="291"/>
      <c r="R2341" s="292"/>
    </row>
    <row r="2342" spans="5:18">
      <c r="E2342" s="487"/>
      <c r="G2342" s="487"/>
      <c r="I2342" s="487"/>
      <c r="K2342" s="487"/>
      <c r="N2342" s="487"/>
      <c r="Q2342" s="291"/>
      <c r="R2342" s="292"/>
    </row>
    <row r="2343" spans="5:18">
      <c r="E2343" s="487"/>
      <c r="G2343" s="487"/>
      <c r="I2343" s="487"/>
      <c r="K2343" s="487"/>
      <c r="N2343" s="487"/>
      <c r="Q2343" s="291"/>
      <c r="R2343" s="292"/>
    </row>
    <row r="2344" spans="5:18">
      <c r="E2344" s="487"/>
      <c r="G2344" s="487"/>
      <c r="I2344" s="487"/>
      <c r="K2344" s="487"/>
      <c r="N2344" s="487"/>
      <c r="Q2344" s="291"/>
      <c r="R2344" s="292"/>
    </row>
    <row r="2345" spans="5:18">
      <c r="E2345" s="487"/>
      <c r="G2345" s="487"/>
      <c r="I2345" s="487"/>
      <c r="K2345" s="487"/>
      <c r="N2345" s="487"/>
      <c r="Q2345" s="291"/>
      <c r="R2345" s="292"/>
    </row>
    <row r="2346" spans="5:18">
      <c r="E2346" s="487"/>
      <c r="G2346" s="487"/>
      <c r="I2346" s="487"/>
      <c r="K2346" s="487"/>
      <c r="N2346" s="487"/>
      <c r="Q2346" s="291"/>
      <c r="R2346" s="292"/>
    </row>
    <row r="2347" spans="5:18">
      <c r="E2347" s="487"/>
      <c r="G2347" s="487"/>
      <c r="I2347" s="487"/>
      <c r="K2347" s="487"/>
      <c r="N2347" s="487"/>
      <c r="Q2347" s="291"/>
      <c r="R2347" s="292"/>
    </row>
    <row r="2348" spans="5:18">
      <c r="E2348" s="487"/>
      <c r="G2348" s="487"/>
      <c r="I2348" s="487"/>
      <c r="K2348" s="487"/>
      <c r="N2348" s="487"/>
      <c r="Q2348" s="291"/>
      <c r="R2348" s="292"/>
    </row>
    <row r="2349" spans="5:18">
      <c r="E2349" s="487"/>
      <c r="G2349" s="487"/>
      <c r="I2349" s="487"/>
      <c r="K2349" s="487"/>
      <c r="N2349" s="487"/>
      <c r="Q2349" s="291"/>
      <c r="R2349" s="292"/>
    </row>
    <row r="2350" spans="5:18">
      <c r="E2350" s="487"/>
      <c r="G2350" s="487"/>
      <c r="I2350" s="487"/>
      <c r="K2350" s="487"/>
      <c r="N2350" s="487"/>
      <c r="Q2350" s="291"/>
      <c r="R2350" s="292"/>
    </row>
    <row r="2351" spans="5:18">
      <c r="E2351" s="487"/>
      <c r="G2351" s="487"/>
      <c r="I2351" s="487"/>
      <c r="K2351" s="487"/>
      <c r="N2351" s="487"/>
      <c r="Q2351" s="291"/>
      <c r="R2351" s="292"/>
    </row>
    <row r="2352" spans="5:18">
      <c r="E2352" s="487"/>
      <c r="G2352" s="487"/>
      <c r="I2352" s="487"/>
      <c r="K2352" s="487"/>
      <c r="N2352" s="487"/>
      <c r="Q2352" s="291"/>
      <c r="R2352" s="292"/>
    </row>
    <row r="2353" spans="5:18">
      <c r="E2353" s="487"/>
      <c r="G2353" s="487"/>
      <c r="I2353" s="487"/>
      <c r="K2353" s="487"/>
      <c r="N2353" s="487"/>
      <c r="Q2353" s="291"/>
      <c r="R2353" s="292"/>
    </row>
    <row r="2354" spans="5:18">
      <c r="E2354" s="487"/>
      <c r="G2354" s="487"/>
      <c r="I2354" s="487"/>
      <c r="K2354" s="487"/>
      <c r="N2354" s="487"/>
      <c r="Q2354" s="291"/>
      <c r="R2354" s="292"/>
    </row>
    <row r="2355" spans="5:18">
      <c r="E2355" s="487"/>
      <c r="G2355" s="487"/>
      <c r="I2355" s="487"/>
      <c r="K2355" s="487"/>
      <c r="N2355" s="487"/>
      <c r="Q2355" s="291"/>
      <c r="R2355" s="292"/>
    </row>
    <row r="2356" spans="5:18">
      <c r="E2356" s="487"/>
      <c r="G2356" s="487"/>
      <c r="I2356" s="487"/>
      <c r="K2356" s="487"/>
      <c r="N2356" s="487"/>
      <c r="Q2356" s="291"/>
      <c r="R2356" s="292"/>
    </row>
    <row r="2357" spans="5:18">
      <c r="E2357" s="487"/>
      <c r="G2357" s="487"/>
      <c r="I2357" s="487"/>
      <c r="K2357" s="487"/>
      <c r="N2357" s="487"/>
      <c r="Q2357" s="291"/>
      <c r="R2357" s="292"/>
    </row>
    <row r="2358" spans="5:18">
      <c r="E2358" s="487"/>
      <c r="G2358" s="487"/>
      <c r="I2358" s="487"/>
      <c r="K2358" s="487"/>
      <c r="N2358" s="487"/>
      <c r="Q2358" s="291"/>
      <c r="R2358" s="292"/>
    </row>
    <row r="2359" spans="5:18">
      <c r="E2359" s="487"/>
      <c r="G2359" s="487"/>
      <c r="I2359" s="487"/>
      <c r="K2359" s="487"/>
      <c r="N2359" s="487"/>
      <c r="Q2359" s="291"/>
      <c r="R2359" s="292"/>
    </row>
    <row r="2360" spans="5:18">
      <c r="E2360" s="487"/>
      <c r="G2360" s="487"/>
      <c r="I2360" s="487"/>
      <c r="K2360" s="487"/>
      <c r="N2360" s="487"/>
      <c r="Q2360" s="291"/>
      <c r="R2360" s="292"/>
    </row>
    <row r="2361" spans="5:18">
      <c r="E2361" s="487"/>
      <c r="G2361" s="487"/>
      <c r="I2361" s="487"/>
      <c r="K2361" s="487"/>
      <c r="N2361" s="487"/>
      <c r="Q2361" s="291"/>
      <c r="R2361" s="292"/>
    </row>
    <row r="2362" spans="5:18">
      <c r="E2362" s="487"/>
      <c r="G2362" s="487"/>
      <c r="I2362" s="487"/>
      <c r="K2362" s="487"/>
      <c r="N2362" s="487"/>
      <c r="Q2362" s="291"/>
      <c r="R2362" s="292"/>
    </row>
    <row r="2363" spans="5:18">
      <c r="E2363" s="487"/>
      <c r="G2363" s="487"/>
      <c r="I2363" s="487"/>
      <c r="K2363" s="487"/>
      <c r="N2363" s="487"/>
      <c r="Q2363" s="291"/>
      <c r="R2363" s="292"/>
    </row>
    <row r="2364" spans="5:18">
      <c r="E2364" s="487"/>
      <c r="G2364" s="487"/>
      <c r="I2364" s="487"/>
      <c r="K2364" s="487"/>
      <c r="N2364" s="487"/>
      <c r="Q2364" s="291"/>
      <c r="R2364" s="292"/>
    </row>
    <row r="2365" spans="5:18">
      <c r="E2365" s="487"/>
      <c r="G2365" s="487"/>
      <c r="I2365" s="487"/>
      <c r="K2365" s="487"/>
      <c r="N2365" s="487"/>
      <c r="Q2365" s="291"/>
      <c r="R2365" s="292"/>
    </row>
    <row r="2366" spans="5:18">
      <c r="E2366" s="487"/>
      <c r="G2366" s="487"/>
      <c r="I2366" s="487"/>
      <c r="K2366" s="487"/>
      <c r="N2366" s="487"/>
      <c r="Q2366" s="291"/>
      <c r="R2366" s="292"/>
    </row>
    <row r="2367" spans="5:18">
      <c r="E2367" s="487"/>
      <c r="G2367" s="487"/>
      <c r="I2367" s="487"/>
      <c r="K2367" s="487"/>
      <c r="N2367" s="487"/>
      <c r="Q2367" s="291"/>
      <c r="R2367" s="292"/>
    </row>
    <row r="2368" spans="5:18">
      <c r="E2368" s="487"/>
      <c r="G2368" s="487"/>
      <c r="I2368" s="487"/>
      <c r="K2368" s="487"/>
      <c r="N2368" s="487"/>
      <c r="Q2368" s="291"/>
      <c r="R2368" s="292"/>
    </row>
    <row r="2369" spans="5:18">
      <c r="E2369" s="487"/>
      <c r="G2369" s="487"/>
      <c r="I2369" s="487"/>
      <c r="K2369" s="487"/>
      <c r="N2369" s="487"/>
      <c r="Q2369" s="291"/>
      <c r="R2369" s="292"/>
    </row>
    <row r="2370" spans="5:18">
      <c r="E2370" s="487"/>
      <c r="G2370" s="487"/>
      <c r="I2370" s="487"/>
      <c r="K2370" s="487"/>
      <c r="N2370" s="487"/>
      <c r="Q2370" s="291"/>
      <c r="R2370" s="292"/>
    </row>
    <row r="2371" spans="5:18">
      <c r="E2371" s="487"/>
      <c r="G2371" s="487"/>
      <c r="I2371" s="487"/>
      <c r="K2371" s="487"/>
      <c r="N2371" s="487"/>
      <c r="Q2371" s="291"/>
      <c r="R2371" s="292"/>
    </row>
    <row r="2372" spans="5:18">
      <c r="E2372" s="487"/>
      <c r="G2372" s="487"/>
      <c r="I2372" s="487"/>
      <c r="K2372" s="487"/>
      <c r="N2372" s="487"/>
      <c r="Q2372" s="291"/>
      <c r="R2372" s="292"/>
    </row>
    <row r="2373" spans="5:18">
      <c r="E2373" s="487"/>
      <c r="G2373" s="487"/>
      <c r="I2373" s="487"/>
      <c r="K2373" s="487"/>
      <c r="N2373" s="487"/>
      <c r="Q2373" s="291"/>
      <c r="R2373" s="292"/>
    </row>
    <row r="2374" spans="5:18">
      <c r="E2374" s="487"/>
      <c r="G2374" s="487"/>
      <c r="I2374" s="487"/>
      <c r="K2374" s="487"/>
      <c r="N2374" s="487"/>
      <c r="Q2374" s="291"/>
      <c r="R2374" s="292"/>
    </row>
    <row r="2375" spans="5:18">
      <c r="E2375" s="487"/>
      <c r="G2375" s="487"/>
      <c r="I2375" s="487"/>
      <c r="K2375" s="487"/>
      <c r="N2375" s="487"/>
      <c r="Q2375" s="291"/>
      <c r="R2375" s="292"/>
    </row>
    <row r="2376" spans="5:18">
      <c r="E2376" s="487"/>
      <c r="G2376" s="487"/>
      <c r="I2376" s="487"/>
      <c r="K2376" s="487"/>
      <c r="N2376" s="487"/>
      <c r="Q2376" s="291"/>
      <c r="R2376" s="292"/>
    </row>
    <row r="2377" spans="5:18">
      <c r="E2377" s="487"/>
      <c r="G2377" s="487"/>
      <c r="I2377" s="487"/>
      <c r="K2377" s="487"/>
      <c r="N2377" s="487"/>
      <c r="Q2377" s="291"/>
      <c r="R2377" s="292"/>
    </row>
    <row r="2378" spans="5:18">
      <c r="E2378" s="487"/>
      <c r="G2378" s="487"/>
      <c r="I2378" s="487"/>
      <c r="K2378" s="487"/>
      <c r="N2378" s="487"/>
      <c r="Q2378" s="291"/>
      <c r="R2378" s="292"/>
    </row>
    <row r="2379" spans="5:18">
      <c r="E2379" s="487"/>
      <c r="G2379" s="487"/>
      <c r="I2379" s="487"/>
      <c r="K2379" s="487"/>
      <c r="N2379" s="487"/>
      <c r="Q2379" s="291"/>
      <c r="R2379" s="292"/>
    </row>
    <row r="2380" spans="5:18">
      <c r="E2380" s="487"/>
      <c r="G2380" s="487"/>
      <c r="I2380" s="487"/>
      <c r="K2380" s="487"/>
      <c r="N2380" s="487"/>
      <c r="Q2380" s="291"/>
      <c r="R2380" s="292"/>
    </row>
    <row r="2381" spans="5:18">
      <c r="E2381" s="487"/>
      <c r="G2381" s="487"/>
      <c r="I2381" s="487"/>
      <c r="K2381" s="487"/>
      <c r="N2381" s="487"/>
      <c r="Q2381" s="291"/>
      <c r="R2381" s="292"/>
    </row>
    <row r="2382" spans="5:18">
      <c r="E2382" s="487"/>
      <c r="G2382" s="487"/>
      <c r="I2382" s="487"/>
      <c r="K2382" s="487"/>
      <c r="N2382" s="487"/>
      <c r="Q2382" s="291"/>
      <c r="R2382" s="292"/>
    </row>
    <row r="2383" spans="5:18">
      <c r="E2383" s="487"/>
      <c r="G2383" s="487"/>
      <c r="I2383" s="487"/>
      <c r="K2383" s="487"/>
      <c r="N2383" s="487"/>
      <c r="Q2383" s="291"/>
      <c r="R2383" s="292"/>
    </row>
    <row r="2384" spans="5:18">
      <c r="E2384" s="487"/>
      <c r="G2384" s="487"/>
      <c r="I2384" s="487"/>
      <c r="K2384" s="487"/>
      <c r="N2384" s="487"/>
      <c r="Q2384" s="291"/>
      <c r="R2384" s="292"/>
    </row>
    <row r="2385" spans="5:18">
      <c r="E2385" s="487"/>
      <c r="G2385" s="487"/>
      <c r="I2385" s="487"/>
      <c r="K2385" s="487"/>
      <c r="N2385" s="487"/>
      <c r="Q2385" s="291"/>
      <c r="R2385" s="292"/>
    </row>
    <row r="2386" spans="5:18">
      <c r="E2386" s="487"/>
      <c r="G2386" s="487"/>
      <c r="I2386" s="487"/>
      <c r="K2386" s="487"/>
      <c r="N2386" s="487"/>
      <c r="Q2386" s="291"/>
      <c r="R2386" s="292"/>
    </row>
    <row r="2387" spans="5:18">
      <c r="E2387" s="487"/>
      <c r="G2387" s="487"/>
      <c r="I2387" s="487"/>
      <c r="K2387" s="487"/>
      <c r="N2387" s="487"/>
      <c r="Q2387" s="291"/>
      <c r="R2387" s="292"/>
    </row>
    <row r="2388" spans="5:18">
      <c r="E2388" s="487"/>
      <c r="G2388" s="487"/>
      <c r="I2388" s="487"/>
      <c r="K2388" s="487"/>
      <c r="N2388" s="487"/>
      <c r="Q2388" s="291"/>
      <c r="R2388" s="292"/>
    </row>
    <row r="2389" spans="5:18">
      <c r="E2389" s="487"/>
      <c r="G2389" s="487"/>
      <c r="I2389" s="487"/>
      <c r="K2389" s="487"/>
      <c r="N2389" s="487"/>
      <c r="Q2389" s="291"/>
      <c r="R2389" s="292"/>
    </row>
    <row r="2390" spans="5:18">
      <c r="E2390" s="487"/>
      <c r="G2390" s="487"/>
      <c r="I2390" s="487"/>
      <c r="K2390" s="487"/>
      <c r="N2390" s="487"/>
      <c r="Q2390" s="291"/>
      <c r="R2390" s="292"/>
    </row>
    <row r="2391" spans="5:18">
      <c r="E2391" s="487"/>
      <c r="G2391" s="487"/>
      <c r="I2391" s="487"/>
      <c r="K2391" s="487"/>
      <c r="N2391" s="487"/>
      <c r="Q2391" s="291"/>
      <c r="R2391" s="292"/>
    </row>
    <row r="2392" spans="5:18">
      <c r="E2392" s="487"/>
      <c r="G2392" s="487"/>
      <c r="I2392" s="487"/>
      <c r="K2392" s="487"/>
      <c r="N2392" s="487"/>
      <c r="Q2392" s="291"/>
      <c r="R2392" s="292"/>
    </row>
    <row r="2393" spans="5:18">
      <c r="E2393" s="487"/>
      <c r="G2393" s="487"/>
      <c r="I2393" s="487"/>
      <c r="K2393" s="487"/>
      <c r="N2393" s="487"/>
      <c r="Q2393" s="291"/>
      <c r="R2393" s="292"/>
    </row>
    <row r="2394" spans="5:18">
      <c r="E2394" s="487"/>
      <c r="G2394" s="487"/>
      <c r="I2394" s="487"/>
      <c r="K2394" s="487"/>
      <c r="N2394" s="487"/>
      <c r="Q2394" s="291"/>
      <c r="R2394" s="292"/>
    </row>
    <row r="2395" spans="5:18">
      <c r="E2395" s="487"/>
      <c r="G2395" s="487"/>
      <c r="I2395" s="487"/>
      <c r="K2395" s="487"/>
      <c r="N2395" s="487"/>
      <c r="Q2395" s="291"/>
      <c r="R2395" s="292"/>
    </row>
    <row r="2396" spans="5:18">
      <c r="E2396" s="487"/>
      <c r="G2396" s="487"/>
      <c r="I2396" s="487"/>
      <c r="K2396" s="487"/>
      <c r="N2396" s="487"/>
      <c r="Q2396" s="291"/>
      <c r="R2396" s="292"/>
    </row>
    <row r="2397" spans="5:18">
      <c r="E2397" s="487"/>
      <c r="G2397" s="487"/>
      <c r="I2397" s="487"/>
      <c r="K2397" s="487"/>
      <c r="N2397" s="487"/>
      <c r="Q2397" s="291"/>
      <c r="R2397" s="292"/>
    </row>
    <row r="2398" spans="5:18">
      <c r="E2398" s="487"/>
      <c r="G2398" s="487"/>
      <c r="I2398" s="487"/>
      <c r="K2398" s="487"/>
      <c r="N2398" s="487"/>
      <c r="Q2398" s="291"/>
      <c r="R2398" s="292"/>
    </row>
    <row r="2399" spans="5:18">
      <c r="E2399" s="487"/>
      <c r="G2399" s="487"/>
      <c r="I2399" s="487"/>
      <c r="K2399" s="487"/>
      <c r="N2399" s="487"/>
      <c r="Q2399" s="291"/>
      <c r="R2399" s="292"/>
    </row>
    <row r="2400" spans="5:18">
      <c r="E2400" s="487"/>
      <c r="G2400" s="487"/>
      <c r="I2400" s="487"/>
      <c r="K2400" s="487"/>
      <c r="N2400" s="487"/>
      <c r="Q2400" s="291"/>
      <c r="R2400" s="292"/>
    </row>
    <row r="2401" spans="5:18">
      <c r="E2401" s="487"/>
      <c r="G2401" s="487"/>
      <c r="I2401" s="487"/>
      <c r="K2401" s="487"/>
      <c r="N2401" s="487"/>
      <c r="Q2401" s="291"/>
      <c r="R2401" s="292"/>
    </row>
    <row r="2402" spans="5:18">
      <c r="E2402" s="487"/>
      <c r="G2402" s="487"/>
      <c r="I2402" s="487"/>
      <c r="K2402" s="487"/>
      <c r="N2402" s="487"/>
      <c r="Q2402" s="291"/>
      <c r="R2402" s="292"/>
    </row>
    <row r="2403" spans="5:18">
      <c r="E2403" s="487"/>
      <c r="G2403" s="487"/>
      <c r="I2403" s="487"/>
      <c r="K2403" s="487"/>
      <c r="N2403" s="487"/>
      <c r="Q2403" s="291"/>
      <c r="R2403" s="292"/>
    </row>
    <row r="2404" spans="5:18">
      <c r="E2404" s="487"/>
      <c r="G2404" s="487"/>
      <c r="I2404" s="487"/>
      <c r="K2404" s="487"/>
      <c r="N2404" s="487"/>
      <c r="Q2404" s="291"/>
      <c r="R2404" s="292"/>
    </row>
    <row r="2405" spans="5:18">
      <c r="E2405" s="487"/>
      <c r="G2405" s="487"/>
      <c r="I2405" s="487"/>
      <c r="K2405" s="487"/>
      <c r="N2405" s="487"/>
      <c r="Q2405" s="291"/>
      <c r="R2405" s="292"/>
    </row>
    <row r="2406" spans="5:18">
      <c r="E2406" s="487"/>
      <c r="G2406" s="487"/>
      <c r="I2406" s="487"/>
      <c r="K2406" s="487"/>
      <c r="N2406" s="487"/>
      <c r="Q2406" s="291"/>
      <c r="R2406" s="292"/>
    </row>
    <row r="2407" spans="5:18">
      <c r="E2407" s="487"/>
      <c r="G2407" s="487"/>
      <c r="I2407" s="487"/>
      <c r="K2407" s="487"/>
      <c r="N2407" s="487"/>
      <c r="Q2407" s="291"/>
      <c r="R2407" s="292"/>
    </row>
    <row r="2408" spans="5:18">
      <c r="E2408" s="487"/>
      <c r="G2408" s="487"/>
      <c r="I2408" s="487"/>
      <c r="K2408" s="487"/>
      <c r="N2408" s="487"/>
      <c r="Q2408" s="291"/>
      <c r="R2408" s="292"/>
    </row>
    <row r="2409" spans="5:18">
      <c r="E2409" s="487"/>
      <c r="G2409" s="487"/>
      <c r="I2409" s="487"/>
      <c r="K2409" s="487"/>
      <c r="N2409" s="487"/>
      <c r="Q2409" s="291"/>
      <c r="R2409" s="292"/>
    </row>
    <row r="2410" spans="5:18">
      <c r="E2410" s="487"/>
      <c r="G2410" s="487"/>
      <c r="I2410" s="487"/>
      <c r="K2410" s="487"/>
      <c r="N2410" s="487"/>
      <c r="Q2410" s="291"/>
      <c r="R2410" s="292"/>
    </row>
    <row r="2411" spans="5:18">
      <c r="E2411" s="487"/>
      <c r="G2411" s="487"/>
      <c r="I2411" s="487"/>
      <c r="K2411" s="487"/>
      <c r="N2411" s="487"/>
      <c r="Q2411" s="291"/>
      <c r="R2411" s="292"/>
    </row>
    <row r="2412" spans="5:18">
      <c r="E2412" s="487"/>
      <c r="G2412" s="487"/>
      <c r="I2412" s="487"/>
      <c r="K2412" s="487"/>
      <c r="N2412" s="487"/>
      <c r="Q2412" s="291"/>
      <c r="R2412" s="292"/>
    </row>
    <row r="2413" spans="5:18">
      <c r="E2413" s="487"/>
      <c r="G2413" s="487"/>
      <c r="I2413" s="487"/>
      <c r="K2413" s="487"/>
      <c r="N2413" s="487"/>
      <c r="Q2413" s="291"/>
      <c r="R2413" s="292"/>
    </row>
    <row r="2414" spans="5:18">
      <c r="E2414" s="487"/>
      <c r="G2414" s="487"/>
      <c r="I2414" s="487"/>
      <c r="K2414" s="487"/>
      <c r="N2414" s="487"/>
      <c r="Q2414" s="291"/>
      <c r="R2414" s="292"/>
    </row>
    <row r="2415" spans="5:18">
      <c r="E2415" s="487"/>
      <c r="G2415" s="487"/>
      <c r="I2415" s="487"/>
      <c r="K2415" s="487"/>
      <c r="N2415" s="487"/>
      <c r="Q2415" s="291"/>
      <c r="R2415" s="292"/>
    </row>
    <row r="2416" spans="5:18">
      <c r="E2416" s="487"/>
      <c r="G2416" s="487"/>
      <c r="I2416" s="487"/>
      <c r="K2416" s="487"/>
      <c r="N2416" s="487"/>
      <c r="Q2416" s="291"/>
      <c r="R2416" s="292"/>
    </row>
    <row r="2417" spans="5:18">
      <c r="E2417" s="487"/>
      <c r="G2417" s="487"/>
      <c r="I2417" s="487"/>
      <c r="K2417" s="487"/>
      <c r="N2417" s="487"/>
      <c r="Q2417" s="291"/>
      <c r="R2417" s="292"/>
    </row>
    <row r="2418" spans="5:18">
      <c r="E2418" s="487"/>
      <c r="G2418" s="487"/>
      <c r="I2418" s="487"/>
      <c r="K2418" s="487"/>
      <c r="N2418" s="487"/>
      <c r="Q2418" s="291"/>
      <c r="R2418" s="292"/>
    </row>
  </sheetData>
  <autoFilter ref="A7:R268" xr:uid="{96F6BEBC-A46A-4829-A793-584AE8481C5B}">
    <filterColumn colId="17">
      <filters>
        <filter val="1"/>
      </filters>
    </filterColumn>
  </autoFilter>
  <mergeCells count="17">
    <mergeCell ref="C5:C7"/>
    <mergeCell ref="E5:E6"/>
    <mergeCell ref="F5:F6"/>
    <mergeCell ref="G5:G6"/>
    <mergeCell ref="P5:P6"/>
    <mergeCell ref="C2:Q2"/>
    <mergeCell ref="E4:G4"/>
    <mergeCell ref="H4:K4"/>
    <mergeCell ref="M4:Q4"/>
    <mergeCell ref="D5:D7"/>
    <mergeCell ref="K5:K6"/>
    <mergeCell ref="N5:N6"/>
    <mergeCell ref="Q5:Q6"/>
    <mergeCell ref="H5:H6"/>
    <mergeCell ref="I5:I6"/>
    <mergeCell ref="J5:J6"/>
    <mergeCell ref="M5:M6"/>
  </mergeCells>
  <pageMargins left="0.7" right="0.7" top="0.75" bottom="0.75" header="0.3" footer="0.3"/>
  <pageSetup orientation="portrait" r:id="rId1"/>
  <ignoredErrors>
    <ignoredError sqref="J8 J9:J268"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EFB5-83F8-4C29-BEF5-E531E446726B}">
  <dimension ref="B1:Q899"/>
  <sheetViews>
    <sheetView zoomScale="110" zoomScaleNormal="110" workbookViewId="0">
      <pane xSplit="2" ySplit="4" topLeftCell="C5" activePane="bottomRight" state="frozen"/>
      <selection pane="topRight" activeCell="B1" sqref="B1"/>
      <selection pane="bottomLeft" activeCell="A5" sqref="A5"/>
      <selection pane="bottomRight" activeCell="C2" sqref="C2"/>
    </sheetView>
  </sheetViews>
  <sheetFormatPr defaultRowHeight="12.75"/>
  <cols>
    <col min="1" max="1" width="1.7109375" customWidth="1"/>
    <col min="2" max="2" width="33.5703125" style="97" customWidth="1"/>
    <col min="3" max="3" width="12.140625" customWidth="1"/>
    <col min="4" max="4" width="8.85546875" style="97"/>
    <col min="5" max="5" width="8.85546875" style="12"/>
    <col min="6" max="6" width="12.5703125" style="89" bestFit="1" customWidth="1"/>
    <col min="7" max="7" width="10" style="97" bestFit="1" customWidth="1"/>
    <col min="8" max="8" width="10" style="91" bestFit="1" customWidth="1"/>
    <col min="9" max="9" width="12.5703125" style="89" bestFit="1" customWidth="1"/>
    <col min="10" max="10" width="2.5703125" style="103" customWidth="1"/>
    <col min="11" max="11" width="9.140625" style="84" bestFit="1" customWidth="1"/>
    <col min="12" max="12" width="9.140625" style="85" bestFit="1" customWidth="1"/>
    <col min="13" max="13" width="14.5703125" style="84" bestFit="1" customWidth="1"/>
    <col min="14" max="14" width="9.140625" style="113" bestFit="1" customWidth="1"/>
    <col min="15" max="15" width="9.140625" style="85" bestFit="1" customWidth="1"/>
    <col min="16" max="16" width="14.5703125" style="114" bestFit="1" customWidth="1"/>
  </cols>
  <sheetData>
    <row r="1" spans="2:17" s="38" customFormat="1" ht="14.25">
      <c r="B1" s="115"/>
      <c r="C1" s="119"/>
      <c r="D1" s="118"/>
      <c r="E1" s="118"/>
      <c r="F1" s="104"/>
      <c r="G1" s="118"/>
      <c r="H1" s="104"/>
      <c r="I1" s="104"/>
      <c r="J1" s="119"/>
      <c r="K1" s="104"/>
      <c r="L1" s="104"/>
      <c r="M1" s="104"/>
      <c r="N1" s="104"/>
      <c r="O1" s="104"/>
      <c r="P1" s="104"/>
      <c r="Q1" s="119"/>
    </row>
    <row r="2" spans="2:17" ht="15">
      <c r="B2" s="116"/>
      <c r="C2" s="33"/>
      <c r="D2" s="532" t="s">
        <v>2196</v>
      </c>
      <c r="E2" s="533"/>
      <c r="F2" s="533"/>
      <c r="G2" s="533"/>
      <c r="H2" s="533"/>
      <c r="I2" s="534"/>
      <c r="J2" s="101"/>
      <c r="K2" s="535" t="s">
        <v>2197</v>
      </c>
      <c r="L2" s="536"/>
      <c r="M2" s="536"/>
      <c r="N2" s="536"/>
      <c r="O2" s="536"/>
      <c r="P2" s="537"/>
      <c r="Q2" s="33"/>
    </row>
    <row r="3" spans="2:17" ht="15">
      <c r="B3" s="116"/>
      <c r="C3" s="33"/>
      <c r="D3" s="538" t="s">
        <v>62</v>
      </c>
      <c r="E3" s="539"/>
      <c r="F3" s="539"/>
      <c r="G3" s="540" t="s">
        <v>2198</v>
      </c>
      <c r="H3" s="541"/>
      <c r="I3" s="542"/>
      <c r="J3" s="101"/>
      <c r="K3" s="543" t="s">
        <v>62</v>
      </c>
      <c r="L3" s="544"/>
      <c r="M3" s="545"/>
      <c r="N3" s="546" t="s">
        <v>2198</v>
      </c>
      <c r="O3" s="547"/>
      <c r="P3" s="548"/>
      <c r="Q3" s="33"/>
    </row>
    <row r="4" spans="2:17" ht="36" customHeight="1" thickBot="1">
      <c r="B4" s="117" t="s">
        <v>119</v>
      </c>
      <c r="C4" s="98" t="s">
        <v>141</v>
      </c>
      <c r="D4" s="95" t="s">
        <v>2199</v>
      </c>
      <c r="E4" s="39" t="s">
        <v>2200</v>
      </c>
      <c r="F4" s="92" t="s">
        <v>152</v>
      </c>
      <c r="G4" s="95" t="s">
        <v>2199</v>
      </c>
      <c r="H4" s="77" t="s">
        <v>2200</v>
      </c>
      <c r="I4" s="92" t="s">
        <v>152</v>
      </c>
      <c r="J4" s="102"/>
      <c r="K4" s="100" t="s">
        <v>2199</v>
      </c>
      <c r="L4" s="77" t="s">
        <v>2200</v>
      </c>
      <c r="M4" s="92" t="s">
        <v>152</v>
      </c>
      <c r="N4" s="105" t="s">
        <v>2199</v>
      </c>
      <c r="O4" s="77" t="s">
        <v>2200</v>
      </c>
      <c r="P4" s="106" t="s">
        <v>152</v>
      </c>
      <c r="Q4" s="37"/>
    </row>
    <row r="5" spans="2:17" ht="15">
      <c r="B5" s="116" t="str">
        <f>Residential!A5</f>
        <v>Acenaphthene</v>
      </c>
      <c r="C5" s="33" t="str">
        <f>Residential!B5</f>
        <v>83-32-9</v>
      </c>
      <c r="D5" s="96" t="str">
        <f>Residential!H5</f>
        <v>NITI</v>
      </c>
      <c r="E5" s="40" t="str">
        <f>Residential!K5</f>
        <v>NITI</v>
      </c>
      <c r="F5" s="93" t="str">
        <f>Residential!M5</f>
        <v>NITI</v>
      </c>
      <c r="G5" s="96" t="str">
        <f>Commercial!H5</f>
        <v>NITI</v>
      </c>
      <c r="H5" s="90" t="str">
        <f>Commercial!K5</f>
        <v>NITI</v>
      </c>
      <c r="I5" s="93" t="str">
        <f>Commercial!M5</f>
        <v>NITI</v>
      </c>
      <c r="J5" s="101"/>
      <c r="K5" s="78" t="str">
        <f>IFERROR(VLOOKUP($C5,Acute!$B$8:$R$300,4,FALSE),"--")</f>
        <v>--</v>
      </c>
      <c r="L5" s="79" t="str">
        <f>IFERROR(VLOOKUP($C5,Acute!$B$8:$R$300,8,FALSE),"--")</f>
        <v>--</v>
      </c>
      <c r="M5" s="80" t="str">
        <f>IFERROR(VLOOKUP($C5,Acute!$B$8:$R$300,13,FALSE),"--")</f>
        <v>--</v>
      </c>
      <c r="N5" s="107" t="str">
        <f>IFERROR(VLOOKUP($C5,Acute!$B$8:$R$300,6,FALSE),"--")</f>
        <v>--</v>
      </c>
      <c r="O5" s="79" t="str">
        <f>IFERROR(VLOOKUP($C5,Acute!$B$8:$R$300,10,FALSE),"--")</f>
        <v>--</v>
      </c>
      <c r="P5" s="108" t="str">
        <f>IFERROR(VLOOKUP($C5,Acute!$B$8:$R$300,16,FALSE),"--")</f>
        <v>--</v>
      </c>
      <c r="Q5" s="33"/>
    </row>
    <row r="6" spans="2:17" ht="15">
      <c r="B6" s="116" t="str">
        <f>Residential!A6</f>
        <v>Acephate</v>
      </c>
      <c r="C6" s="33" t="str">
        <f>Residential!B6</f>
        <v>30560-19-1</v>
      </c>
      <c r="D6" s="96" t="str">
        <f>Residential!H6</f>
        <v>NITI</v>
      </c>
      <c r="E6" s="40" t="str">
        <f>Residential!K6</f>
        <v>NITI, NV</v>
      </c>
      <c r="F6" s="93" t="str">
        <f>Residential!M6</f>
        <v>NITI, NV</v>
      </c>
      <c r="G6" s="96" t="str">
        <f>Commercial!H6</f>
        <v>NITI</v>
      </c>
      <c r="H6" s="90" t="str">
        <f>Commercial!K6</f>
        <v>NITI, NV</v>
      </c>
      <c r="I6" s="93" t="str">
        <f>Commercial!M6</f>
        <v>NITI, NV</v>
      </c>
      <c r="J6" s="101"/>
      <c r="K6" s="78" t="str">
        <f>IFERROR(VLOOKUP($C6,Acute!$B$8:$R$300,4,FALSE),"--")</f>
        <v>--</v>
      </c>
      <c r="L6" s="79" t="str">
        <f>IFERROR(VLOOKUP($C6,Acute!$B$8:$R$300,8,FALSE),"--")</f>
        <v>--</v>
      </c>
      <c r="M6" s="80" t="str">
        <f>IFERROR(VLOOKUP($C6,Acute!$B$8:$R$300,13,FALSE),"--")</f>
        <v>--</v>
      </c>
      <c r="N6" s="107" t="str">
        <f>IFERROR(VLOOKUP($C6,Acute!$B$8:$R$300,6,FALSE),"--")</f>
        <v>--</v>
      </c>
      <c r="O6" s="79" t="str">
        <f>IFERROR(VLOOKUP($C6,Acute!$B$8:$R$300,10,FALSE),"--")</f>
        <v>--</v>
      </c>
      <c r="P6" s="108" t="str">
        <f>IFERROR(VLOOKUP($C6,Acute!$B$8:$R$300,16,FALSE),"--")</f>
        <v>--</v>
      </c>
      <c r="Q6" s="33"/>
    </row>
    <row r="7" spans="2:17" ht="15">
      <c r="B7" s="116" t="str">
        <f>Residential!A7</f>
        <v>Acetaldehyde</v>
      </c>
      <c r="C7" s="33" t="str">
        <f>Residential!B7</f>
        <v>75-07-0</v>
      </c>
      <c r="D7" s="96">
        <f>Residential!H7</f>
        <v>1.3</v>
      </c>
      <c r="E7" s="40">
        <f>Residential!K7</f>
        <v>43</v>
      </c>
      <c r="F7" s="93">
        <f>Residential!M7</f>
        <v>710</v>
      </c>
      <c r="G7" s="96">
        <f>Commercial!H7</f>
        <v>5.6</v>
      </c>
      <c r="H7" s="90">
        <f>Commercial!K7</f>
        <v>190</v>
      </c>
      <c r="I7" s="93">
        <f>Commercial!M7</f>
        <v>3100</v>
      </c>
      <c r="J7" s="101"/>
      <c r="K7" s="78">
        <f>IFERROR(VLOOKUP($C7,Acute!$B$8:$R$300,4,FALSE),"--")</f>
        <v>470</v>
      </c>
      <c r="L7" s="79">
        <f>IFERROR(VLOOKUP($C7,Acute!$B$8:$R$300,8,FALSE),"--")</f>
        <v>16000</v>
      </c>
      <c r="M7" s="80">
        <f>IFERROR(VLOOKUP($C7,Acute!$B$8:$R$300,13,FALSE),"--")</f>
        <v>260000</v>
      </c>
      <c r="N7" s="107">
        <f>IFERROR(VLOOKUP($C7,Acute!$B$8:$R$300,6,FALSE),"--")</f>
        <v>1400</v>
      </c>
      <c r="O7" s="79">
        <f>IFERROR(VLOOKUP($C7,Acute!$B$8:$R$300,10,FALSE),"--")</f>
        <v>47000</v>
      </c>
      <c r="P7" s="108">
        <f>IFERROR(VLOOKUP($C7,Acute!$B$8:$R$300,16,FALSE),"--")</f>
        <v>780000</v>
      </c>
    </row>
    <row r="8" spans="2:17" ht="15">
      <c r="B8" s="116" t="str">
        <f>Residential!A8</f>
        <v>Acetochlor</v>
      </c>
      <c r="C8" s="33" t="str">
        <f>Residential!B8</f>
        <v>34256-82-1</v>
      </c>
      <c r="D8" s="96" t="str">
        <f>Residential!H8</f>
        <v>NITI</v>
      </c>
      <c r="E8" s="40" t="str">
        <f>Residential!K8</f>
        <v>NITI, NV</v>
      </c>
      <c r="F8" s="93" t="str">
        <f>Residential!M8</f>
        <v>NITI, NV</v>
      </c>
      <c r="G8" s="96" t="str">
        <f>Commercial!H8</f>
        <v>NITI</v>
      </c>
      <c r="H8" s="90" t="str">
        <f>Commercial!K8</f>
        <v>NITI, NV</v>
      </c>
      <c r="I8" s="93" t="str">
        <f>Commercial!M8</f>
        <v>NITI, NV</v>
      </c>
      <c r="J8" s="101"/>
      <c r="K8" s="78" t="str">
        <f>IFERROR(VLOOKUP($C8,Acute!$B$8:$R$300,4,FALSE),"--")</f>
        <v>--</v>
      </c>
      <c r="L8" s="79" t="str">
        <f>IFERROR(VLOOKUP($C8,Acute!$B$8:$R$300,8,FALSE),"--")</f>
        <v>--</v>
      </c>
      <c r="M8" s="80" t="str">
        <f>IFERROR(VLOOKUP($C8,Acute!$B$8:$R$300,13,FALSE),"--")</f>
        <v>--</v>
      </c>
      <c r="N8" s="107" t="str">
        <f>IFERROR(VLOOKUP($C8,Acute!$B$8:$R$300,6,FALSE),"--")</f>
        <v>--</v>
      </c>
      <c r="O8" s="79" t="str">
        <f>IFERROR(VLOOKUP($C8,Acute!$B$8:$R$300,10,FALSE),"--")</f>
        <v>--</v>
      </c>
      <c r="P8" s="108" t="str">
        <f>IFERROR(VLOOKUP($C8,Acute!$B$8:$R$300,16,FALSE),"--")</f>
        <v>--</v>
      </c>
    </row>
    <row r="9" spans="2:17" ht="15">
      <c r="B9" s="116" t="str">
        <f>Residential!A9</f>
        <v>Acetone</v>
      </c>
      <c r="C9" s="33" t="str">
        <f>Residential!B9</f>
        <v>67-64-1</v>
      </c>
      <c r="D9" s="96" t="str">
        <f>Residential!H9</f>
        <v>NITI</v>
      </c>
      <c r="E9" s="40" t="str">
        <f>Residential!K9</f>
        <v>NITI</v>
      </c>
      <c r="F9" s="93" t="str">
        <f>Residential!M9</f>
        <v>NITI</v>
      </c>
      <c r="G9" s="96" t="str">
        <f>Commercial!H9</f>
        <v>NITI</v>
      </c>
      <c r="H9" s="90" t="str">
        <f>Commercial!K9</f>
        <v>NITI</v>
      </c>
      <c r="I9" s="93" t="str">
        <f>Commercial!M9</f>
        <v>NITI</v>
      </c>
      <c r="J9" s="101"/>
      <c r="K9" s="78">
        <f>IFERROR(VLOOKUP($C9,Acute!$B$8:$R$300,4,FALSE),"--")</f>
        <v>62000</v>
      </c>
      <c r="L9" s="79">
        <f>IFERROR(VLOOKUP($C9,Acute!$B$8:$R$300,8,FALSE),"--")</f>
        <v>2100000</v>
      </c>
      <c r="M9" s="80" t="str">
        <f>IFERROR(VLOOKUP($C9,Acute!$B$8:$R$300,13,FALSE),"--")</f>
        <v>NC</v>
      </c>
      <c r="N9" s="107">
        <f>IFERROR(VLOOKUP($C9,Acute!$B$8:$R$300,6,FALSE),"--")</f>
        <v>190000</v>
      </c>
      <c r="O9" s="79">
        <f>IFERROR(VLOOKUP($C9,Acute!$B$8:$R$300,10,FALSE),"--")</f>
        <v>6300000</v>
      </c>
      <c r="P9" s="108" t="str">
        <f>IFERROR(VLOOKUP($C9,Acute!$B$8:$R$300,16,FALSE),"--")</f>
        <v>NC</v>
      </c>
    </row>
    <row r="10" spans="2:17" ht="15">
      <c r="B10" s="116" t="str">
        <f>Residential!A10</f>
        <v>Acetone Cyanohydrin</v>
      </c>
      <c r="C10" s="33" t="str">
        <f>Residential!B10</f>
        <v>75-86-5</v>
      </c>
      <c r="D10" s="96">
        <f>Residential!H10</f>
        <v>2.1</v>
      </c>
      <c r="E10" s="40" t="str">
        <f>Residential!K10</f>
        <v>NV</v>
      </c>
      <c r="F10" s="93" t="str">
        <f>Residential!M10</f>
        <v>NV</v>
      </c>
      <c r="G10" s="96">
        <f>Commercial!H10</f>
        <v>8.8000000000000007</v>
      </c>
      <c r="H10" s="90" t="str">
        <f>Commercial!K10</f>
        <v>NV</v>
      </c>
      <c r="I10" s="93" t="str">
        <f>Commercial!M10</f>
        <v>NV</v>
      </c>
      <c r="J10" s="101"/>
      <c r="K10" s="78" t="str">
        <f>IFERROR(VLOOKUP($C10,Acute!$B$8:$R$300,4,FALSE),"--")</f>
        <v>--</v>
      </c>
      <c r="L10" s="79" t="str">
        <f>IFERROR(VLOOKUP($C10,Acute!$B$8:$R$300,8,FALSE),"--")</f>
        <v>--</v>
      </c>
      <c r="M10" s="80" t="str">
        <f>IFERROR(VLOOKUP($C10,Acute!$B$8:$R$300,13,FALSE),"--")</f>
        <v>--</v>
      </c>
      <c r="N10" s="107" t="str">
        <f>IFERROR(VLOOKUP($C10,Acute!$B$8:$R$300,6,FALSE),"--")</f>
        <v>--</v>
      </c>
      <c r="O10" s="79" t="str">
        <f>IFERROR(VLOOKUP($C10,Acute!$B$8:$R$300,10,FALSE),"--")</f>
        <v>--</v>
      </c>
      <c r="P10" s="108" t="str">
        <f>IFERROR(VLOOKUP($C10,Acute!$B$8:$R$300,16,FALSE),"--")</f>
        <v>--</v>
      </c>
    </row>
    <row r="11" spans="2:17" ht="15">
      <c r="B11" s="116" t="str">
        <f>Residential!A11</f>
        <v>Acetonitrile</v>
      </c>
      <c r="C11" s="33" t="str">
        <f>Residential!B11</f>
        <v>75-05-8</v>
      </c>
      <c r="D11" s="96">
        <f>Residential!H11</f>
        <v>63</v>
      </c>
      <c r="E11" s="40">
        <f>Residential!K11</f>
        <v>2100</v>
      </c>
      <c r="F11" s="93">
        <f>Residential!M11</f>
        <v>77000</v>
      </c>
      <c r="G11" s="96">
        <f>Commercial!H11</f>
        <v>260</v>
      </c>
      <c r="H11" s="90">
        <f>Commercial!K11</f>
        <v>8800</v>
      </c>
      <c r="I11" s="93">
        <f>Commercial!M11</f>
        <v>320000</v>
      </c>
      <c r="J11" s="101"/>
      <c r="K11" s="78" t="str">
        <f>IFERROR(VLOOKUP($C11,Acute!$B$8:$R$300,4,FALSE),"--")</f>
        <v>--</v>
      </c>
      <c r="L11" s="79" t="str">
        <f>IFERROR(VLOOKUP($C11,Acute!$B$8:$R$300,8,FALSE),"--")</f>
        <v>--</v>
      </c>
      <c r="M11" s="80" t="str">
        <f>IFERROR(VLOOKUP($C11,Acute!$B$8:$R$300,13,FALSE),"--")</f>
        <v>--</v>
      </c>
      <c r="N11" s="107" t="str">
        <f>IFERROR(VLOOKUP($C11,Acute!$B$8:$R$300,6,FALSE),"--")</f>
        <v>--</v>
      </c>
      <c r="O11" s="79" t="str">
        <f>IFERROR(VLOOKUP($C11,Acute!$B$8:$R$300,10,FALSE),"--")</f>
        <v>--</v>
      </c>
      <c r="P11" s="108" t="str">
        <f>IFERROR(VLOOKUP($C11,Acute!$B$8:$R$300,16,FALSE),"--")</f>
        <v>--</v>
      </c>
    </row>
    <row r="12" spans="2:17" ht="15">
      <c r="B12" s="116" t="str">
        <f>Residential!A12</f>
        <v>Acetophenone</v>
      </c>
      <c r="C12" s="33" t="str">
        <f>Residential!B12</f>
        <v>98-86-2</v>
      </c>
      <c r="D12" s="96" t="str">
        <f>Residential!H12</f>
        <v>NITI</v>
      </c>
      <c r="E12" s="40" t="str">
        <f>Residential!K12</f>
        <v>NITI</v>
      </c>
      <c r="F12" s="93" t="str">
        <f>Residential!M12</f>
        <v>NITI</v>
      </c>
      <c r="G12" s="96" t="str">
        <f>Commercial!H12</f>
        <v>NITI</v>
      </c>
      <c r="H12" s="90" t="str">
        <f>Commercial!K12</f>
        <v>NITI</v>
      </c>
      <c r="I12" s="93" t="str">
        <f>Commercial!M12</f>
        <v>NITI</v>
      </c>
      <c r="J12" s="101"/>
      <c r="K12" s="78" t="str">
        <f>IFERROR(VLOOKUP($C12,Acute!$B$8:$R$300,4,FALSE),"--")</f>
        <v>--</v>
      </c>
      <c r="L12" s="79" t="str">
        <f>IFERROR(VLOOKUP($C12,Acute!$B$8:$R$300,8,FALSE),"--")</f>
        <v>--</v>
      </c>
      <c r="M12" s="80" t="str">
        <f>IFERROR(VLOOKUP($C12,Acute!$B$8:$R$300,13,FALSE),"--")</f>
        <v>--</v>
      </c>
      <c r="N12" s="107" t="str">
        <f>IFERROR(VLOOKUP($C12,Acute!$B$8:$R$300,6,FALSE),"--")</f>
        <v>--</v>
      </c>
      <c r="O12" s="79" t="str">
        <f>IFERROR(VLOOKUP($C12,Acute!$B$8:$R$300,10,FALSE),"--")</f>
        <v>--</v>
      </c>
      <c r="P12" s="108" t="str">
        <f>IFERROR(VLOOKUP($C12,Acute!$B$8:$R$300,16,FALSE),"--")</f>
        <v>--</v>
      </c>
    </row>
    <row r="13" spans="2:17" ht="15">
      <c r="B13" s="116" t="str">
        <f>Residential!A13</f>
        <v>Acetylaminofluorene, 2-</v>
      </c>
      <c r="C13" s="33" t="str">
        <f>Residential!B13</f>
        <v>53-96-3</v>
      </c>
      <c r="D13" s="96">
        <f>Residential!H13</f>
        <v>2.2000000000000001E-3</v>
      </c>
      <c r="E13" s="40" t="str">
        <f>Residential!K13</f>
        <v>NV</v>
      </c>
      <c r="F13" s="93" t="str">
        <f>Residential!M13</f>
        <v>NV</v>
      </c>
      <c r="G13" s="96">
        <f>Commercial!H13</f>
        <v>9.4000000000000004E-3</v>
      </c>
      <c r="H13" s="90" t="str">
        <f>Commercial!K13</f>
        <v>NV</v>
      </c>
      <c r="I13" s="93" t="str">
        <f>Commercial!M13</f>
        <v>NV</v>
      </c>
      <c r="J13" s="101"/>
      <c r="K13" s="78" t="str">
        <f>IFERROR(VLOOKUP($C13,Acute!$B$8:$R$300,4,FALSE),"--")</f>
        <v>--</v>
      </c>
      <c r="L13" s="79" t="str">
        <f>IFERROR(VLOOKUP($C13,Acute!$B$8:$R$300,8,FALSE),"--")</f>
        <v>--</v>
      </c>
      <c r="M13" s="80" t="str">
        <f>IFERROR(VLOOKUP($C13,Acute!$B$8:$R$300,13,FALSE),"--")</f>
        <v>--</v>
      </c>
      <c r="N13" s="107" t="str">
        <f>IFERROR(VLOOKUP($C13,Acute!$B$8:$R$300,6,FALSE),"--")</f>
        <v>--</v>
      </c>
      <c r="O13" s="79" t="str">
        <f>IFERROR(VLOOKUP($C13,Acute!$B$8:$R$300,10,FALSE),"--")</f>
        <v>--</v>
      </c>
      <c r="P13" s="108" t="str">
        <f>IFERROR(VLOOKUP($C13,Acute!$B$8:$R$300,16,FALSE),"--")</f>
        <v>--</v>
      </c>
    </row>
    <row r="14" spans="2:17" ht="15">
      <c r="B14" s="116" t="str">
        <f>Residential!A14</f>
        <v>Acrolein</v>
      </c>
      <c r="C14" s="33" t="str">
        <f>Residential!B14</f>
        <v>107-02-8</v>
      </c>
      <c r="D14" s="96">
        <f>Residential!H14</f>
        <v>2.1000000000000001E-2</v>
      </c>
      <c r="E14" s="40">
        <f>Residential!K14</f>
        <v>0.7</v>
      </c>
      <c r="F14" s="94">
        <f>Residential!M14</f>
        <v>6.9</v>
      </c>
      <c r="G14" s="96">
        <f>Commercial!H14</f>
        <v>8.7999999999999995E-2</v>
      </c>
      <c r="H14" s="40">
        <f>Commercial!K14</f>
        <v>2.9</v>
      </c>
      <c r="I14" s="93">
        <f>Commercial!M14</f>
        <v>29</v>
      </c>
      <c r="J14" s="101"/>
      <c r="K14" s="78">
        <f>IFERROR(VLOOKUP($C14,Acute!$B$8:$R$300,4,FALSE),"--")</f>
        <v>6.9</v>
      </c>
      <c r="L14" s="79">
        <f>IFERROR(VLOOKUP($C14,Acute!$B$8:$R$300,8,FALSE),"--")</f>
        <v>230</v>
      </c>
      <c r="M14" s="80">
        <f>IFERROR(VLOOKUP($C14,Acute!$B$8:$R$300,13,FALSE),"--")</f>
        <v>2300</v>
      </c>
      <c r="N14" s="107">
        <f>IFERROR(VLOOKUP($C14,Acute!$B$8:$R$300,6,FALSE),"--")</f>
        <v>21</v>
      </c>
      <c r="O14" s="79">
        <f>IFERROR(VLOOKUP($C14,Acute!$B$8:$R$300,10,FALSE),"--")</f>
        <v>700</v>
      </c>
      <c r="P14" s="108">
        <f>IFERROR(VLOOKUP($C14,Acute!$B$8:$R$300,16,FALSE),"--")</f>
        <v>6900</v>
      </c>
    </row>
    <row r="15" spans="2:17" ht="15">
      <c r="B15" s="116" t="str">
        <f>Residential!A15</f>
        <v>Acrylamide</v>
      </c>
      <c r="C15" s="33" t="str">
        <f>Residential!B15</f>
        <v>79-06-1</v>
      </c>
      <c r="D15" s="96">
        <f>Residential!H15</f>
        <v>0.01</v>
      </c>
      <c r="E15" s="40" t="str">
        <f>Residential!K15</f>
        <v>NV</v>
      </c>
      <c r="F15" s="93" t="str">
        <f>Residential!M15</f>
        <v>NV</v>
      </c>
      <c r="G15" s="96">
        <f>Commercial!H15</f>
        <v>0.12</v>
      </c>
      <c r="H15" s="40" t="str">
        <f>Commercial!K15</f>
        <v>NV</v>
      </c>
      <c r="I15" s="93" t="str">
        <f>Commercial!M15</f>
        <v>NV</v>
      </c>
      <c r="J15" s="101"/>
      <c r="K15" s="78" t="str">
        <f>IFERROR(VLOOKUP($C15,Acute!$B$8:$R$300,4,FALSE),"--")</f>
        <v>--</v>
      </c>
      <c r="L15" s="79" t="str">
        <f>IFERROR(VLOOKUP($C15,Acute!$B$8:$R$300,8,FALSE),"--")</f>
        <v>--</v>
      </c>
      <c r="M15" s="80" t="str">
        <f>IFERROR(VLOOKUP($C15,Acute!$B$8:$R$300,13,FALSE),"--")</f>
        <v>--</v>
      </c>
      <c r="N15" s="107" t="str">
        <f>IFERROR(VLOOKUP($C15,Acute!$B$8:$R$300,6,FALSE),"--")</f>
        <v>--</v>
      </c>
      <c r="O15" s="79" t="str">
        <f>IFERROR(VLOOKUP($C15,Acute!$B$8:$R$300,10,FALSE),"--")</f>
        <v>--</v>
      </c>
      <c r="P15" s="108" t="str">
        <f>IFERROR(VLOOKUP($C15,Acute!$B$8:$R$300,16,FALSE),"--")</f>
        <v>--</v>
      </c>
    </row>
    <row r="16" spans="2:17" ht="15">
      <c r="B16" s="116" t="str">
        <f>Residential!A16</f>
        <v>Acrylic Acid</v>
      </c>
      <c r="C16" s="33" t="str">
        <f>Residential!B16</f>
        <v>79-10-7</v>
      </c>
      <c r="D16" s="96">
        <f>Residential!H16</f>
        <v>0.21</v>
      </c>
      <c r="E16" s="40">
        <f>Residential!K16</f>
        <v>7</v>
      </c>
      <c r="F16" s="93">
        <f>Residential!M16</f>
        <v>35000</v>
      </c>
      <c r="G16" s="96">
        <f>Commercial!H16</f>
        <v>0.88</v>
      </c>
      <c r="H16" s="40">
        <f>Commercial!K16</f>
        <v>29</v>
      </c>
      <c r="I16" s="93">
        <f>Commercial!M16</f>
        <v>150000</v>
      </c>
      <c r="J16" s="101"/>
      <c r="K16" s="78">
        <f>IFERROR(VLOOKUP($C16,Acute!$B$8:$R$300,4,FALSE),"--")</f>
        <v>6000</v>
      </c>
      <c r="L16" s="79">
        <f>IFERROR(VLOOKUP($C16,Acute!$B$8:$R$300,8,FALSE),"--")</f>
        <v>200000</v>
      </c>
      <c r="M16" s="80">
        <f>IFERROR(VLOOKUP($C16,Acute!$B$8:$R$300,13,FALSE),"--")</f>
        <v>1000000000</v>
      </c>
      <c r="N16" s="107">
        <f>IFERROR(VLOOKUP($C16,Acute!$B$8:$R$300,6,FALSE),"--")</f>
        <v>18000</v>
      </c>
      <c r="O16" s="79">
        <f>IFERROR(VLOOKUP($C16,Acute!$B$8:$R$300,10,FALSE),"--")</f>
        <v>600000</v>
      </c>
      <c r="P16" s="108">
        <f>IFERROR(VLOOKUP($C16,Acute!$B$8:$R$300,16,FALSE),"--")</f>
        <v>3100000000</v>
      </c>
    </row>
    <row r="17" spans="2:16" ht="15">
      <c r="B17" s="116" t="str">
        <f>Residential!A17</f>
        <v>Acrylonitrile</v>
      </c>
      <c r="C17" s="33" t="str">
        <f>Residential!B17</f>
        <v>107-13-1</v>
      </c>
      <c r="D17" s="96">
        <f>Residential!H17</f>
        <v>4.1000000000000002E-2</v>
      </c>
      <c r="E17" s="40">
        <f>Residential!K17</f>
        <v>1.4</v>
      </c>
      <c r="F17" s="93">
        <f>Residential!M17</f>
        <v>13</v>
      </c>
      <c r="G17" s="96">
        <f>Commercial!H17</f>
        <v>0.18</v>
      </c>
      <c r="H17" s="40">
        <f>Commercial!K17</f>
        <v>6</v>
      </c>
      <c r="I17" s="93">
        <f>Commercial!M17</f>
        <v>58</v>
      </c>
      <c r="J17" s="101"/>
      <c r="K17" s="78">
        <f>IFERROR(VLOOKUP($C17,Acute!$B$8:$R$300,4,FALSE),"--")</f>
        <v>220</v>
      </c>
      <c r="L17" s="79">
        <f>IFERROR(VLOOKUP($C17,Acute!$B$8:$R$300,8,FALSE),"--")</f>
        <v>7300</v>
      </c>
      <c r="M17" s="80">
        <f>IFERROR(VLOOKUP($C17,Acute!$B$8:$R$300,13,FALSE),"--")</f>
        <v>70000</v>
      </c>
      <c r="N17" s="107">
        <f>IFERROR(VLOOKUP($C17,Acute!$B$8:$R$300,6,FALSE),"--")</f>
        <v>660</v>
      </c>
      <c r="O17" s="79">
        <f>IFERROR(VLOOKUP($C17,Acute!$B$8:$R$300,10,FALSE),"--")</f>
        <v>22000</v>
      </c>
      <c r="P17" s="108">
        <f>IFERROR(VLOOKUP($C17,Acute!$B$8:$R$300,16,FALSE),"--")</f>
        <v>210000</v>
      </c>
    </row>
    <row r="18" spans="2:16" ht="15">
      <c r="B18" s="116" t="str">
        <f>Residential!A18</f>
        <v>Adiponitrile</v>
      </c>
      <c r="C18" s="33" t="str">
        <f>Residential!B18</f>
        <v>111-69-3</v>
      </c>
      <c r="D18" s="96">
        <f>Residential!H18</f>
        <v>6.3</v>
      </c>
      <c r="E18" s="40" t="str">
        <f>Residential!K18</f>
        <v>NV</v>
      </c>
      <c r="F18" s="93" t="str">
        <f>Residential!M18</f>
        <v>NV</v>
      </c>
      <c r="G18" s="96">
        <f>Commercial!H18</f>
        <v>26</v>
      </c>
      <c r="H18" s="40" t="str">
        <f>Commercial!K18</f>
        <v>NV</v>
      </c>
      <c r="I18" s="93" t="str">
        <f>Commercial!M18</f>
        <v>NV</v>
      </c>
      <c r="J18" s="101"/>
      <c r="K18" s="78" t="str">
        <f>IFERROR(VLOOKUP($C18,Acute!$B$8:$R$300,4,FALSE),"--")</f>
        <v>--</v>
      </c>
      <c r="L18" s="79" t="str">
        <f>IFERROR(VLOOKUP($C18,Acute!$B$8:$R$300,8,FALSE),"--")</f>
        <v>--</v>
      </c>
      <c r="M18" s="80" t="str">
        <f>IFERROR(VLOOKUP($C18,Acute!$B$8:$R$300,13,FALSE),"--")</f>
        <v>--</v>
      </c>
      <c r="N18" s="107" t="str">
        <f>IFERROR(VLOOKUP($C18,Acute!$B$8:$R$300,6,FALSE),"--")</f>
        <v>--</v>
      </c>
      <c r="O18" s="79" t="str">
        <f>IFERROR(VLOOKUP($C18,Acute!$B$8:$R$300,10,FALSE),"--")</f>
        <v>--</v>
      </c>
      <c r="P18" s="108" t="str">
        <f>IFERROR(VLOOKUP($C18,Acute!$B$8:$R$300,16,FALSE),"--")</f>
        <v>--</v>
      </c>
    </row>
    <row r="19" spans="2:16" ht="15">
      <c r="B19" s="116" t="str">
        <f>Residential!A19</f>
        <v>Alachlor</v>
      </c>
      <c r="C19" s="33" t="str">
        <f>Residential!B19</f>
        <v>15972-60-8</v>
      </c>
      <c r="D19" s="96" t="str">
        <f>Residential!H19</f>
        <v>NITI</v>
      </c>
      <c r="E19" s="40" t="str">
        <f>Residential!K19</f>
        <v>NITI, NV</v>
      </c>
      <c r="F19" s="93" t="str">
        <f>Residential!M19</f>
        <v>NITI, NV</v>
      </c>
      <c r="G19" s="96" t="str">
        <f>Commercial!H19</f>
        <v>NITI</v>
      </c>
      <c r="H19" s="40" t="str">
        <f>Commercial!K19</f>
        <v>NITI, NV</v>
      </c>
      <c r="I19" s="93" t="str">
        <f>Commercial!M19</f>
        <v>NITI, NV</v>
      </c>
      <c r="J19" s="101"/>
      <c r="K19" s="78" t="str">
        <f>IFERROR(VLOOKUP($C19,Acute!$B$8:$R$300,4,FALSE),"--")</f>
        <v>--</v>
      </c>
      <c r="L19" s="79" t="str">
        <f>IFERROR(VLOOKUP($C19,Acute!$B$8:$R$300,8,FALSE),"--")</f>
        <v>--</v>
      </c>
      <c r="M19" s="80" t="str">
        <f>IFERROR(VLOOKUP($C19,Acute!$B$8:$R$300,13,FALSE),"--")</f>
        <v>--</v>
      </c>
      <c r="N19" s="107" t="str">
        <f>IFERROR(VLOOKUP($C19,Acute!$B$8:$R$300,6,FALSE),"--")</f>
        <v>--</v>
      </c>
      <c r="O19" s="79" t="str">
        <f>IFERROR(VLOOKUP($C19,Acute!$B$8:$R$300,10,FALSE),"--")</f>
        <v>--</v>
      </c>
      <c r="P19" s="108" t="str">
        <f>IFERROR(VLOOKUP($C19,Acute!$B$8:$R$300,16,FALSE),"--")</f>
        <v>--</v>
      </c>
    </row>
    <row r="20" spans="2:16" ht="15">
      <c r="B20" s="116" t="str">
        <f>Residential!A20</f>
        <v>Aldicarb</v>
      </c>
      <c r="C20" s="33" t="str">
        <f>Residential!B20</f>
        <v>116-06-3</v>
      </c>
      <c r="D20" s="96" t="str">
        <f>Residential!H20</f>
        <v>NITI</v>
      </c>
      <c r="E20" s="40" t="str">
        <f>Residential!K20</f>
        <v>NITI, NV</v>
      </c>
      <c r="F20" s="93" t="str">
        <f>Residential!M20</f>
        <v>NITI, NV</v>
      </c>
      <c r="G20" s="96" t="str">
        <f>Commercial!H20</f>
        <v>NITI</v>
      </c>
      <c r="H20" s="40" t="str">
        <f>Commercial!K20</f>
        <v>NITI, NV</v>
      </c>
      <c r="I20" s="93" t="str">
        <f>Commercial!M20</f>
        <v>NITI, NV</v>
      </c>
      <c r="J20" s="101"/>
      <c r="K20" s="78" t="str">
        <f>IFERROR(VLOOKUP($C20,Acute!$B$8:$R$300,4,FALSE),"--")</f>
        <v>--</v>
      </c>
      <c r="L20" s="79" t="str">
        <f>IFERROR(VLOOKUP($C20,Acute!$B$8:$R$300,8,FALSE),"--")</f>
        <v>--</v>
      </c>
      <c r="M20" s="80" t="str">
        <f>IFERROR(VLOOKUP($C20,Acute!$B$8:$R$300,13,FALSE),"--")</f>
        <v>--</v>
      </c>
      <c r="N20" s="107" t="str">
        <f>IFERROR(VLOOKUP($C20,Acute!$B$8:$R$300,6,FALSE),"--")</f>
        <v>--</v>
      </c>
      <c r="O20" s="79" t="str">
        <f>IFERROR(VLOOKUP($C20,Acute!$B$8:$R$300,10,FALSE),"--")</f>
        <v>--</v>
      </c>
      <c r="P20" s="108" t="str">
        <f>IFERROR(VLOOKUP($C20,Acute!$B$8:$R$300,16,FALSE),"--")</f>
        <v>--</v>
      </c>
    </row>
    <row r="21" spans="2:16" ht="15">
      <c r="B21" s="116" t="str">
        <f>Residential!A21</f>
        <v>Aldicarb Sulfone</v>
      </c>
      <c r="C21" s="33" t="str">
        <f>Residential!B21</f>
        <v>1646-88-4</v>
      </c>
      <c r="D21" s="96" t="str">
        <f>Residential!H21</f>
        <v>NITI</v>
      </c>
      <c r="E21" s="40" t="str">
        <f>Residential!K21</f>
        <v>NITI, NV</v>
      </c>
      <c r="F21" s="93" t="str">
        <f>Residential!M21</f>
        <v>NITI, NV</v>
      </c>
      <c r="G21" s="96" t="str">
        <f>Commercial!H21</f>
        <v>NITI</v>
      </c>
      <c r="H21" s="40" t="str">
        <f>Commercial!K21</f>
        <v>NITI, NV</v>
      </c>
      <c r="I21" s="93" t="str">
        <f>Commercial!M21</f>
        <v>NITI, NV</v>
      </c>
      <c r="J21" s="101"/>
      <c r="K21" s="78" t="str">
        <f>IFERROR(VLOOKUP($C21,Acute!$B$8:$R$300,4,FALSE),"--")</f>
        <v>--</v>
      </c>
      <c r="L21" s="79" t="str">
        <f>IFERROR(VLOOKUP($C21,Acute!$B$8:$R$300,8,FALSE),"--")</f>
        <v>--</v>
      </c>
      <c r="M21" s="80" t="str">
        <f>IFERROR(VLOOKUP($C21,Acute!$B$8:$R$300,13,FALSE),"--")</f>
        <v>--</v>
      </c>
      <c r="N21" s="107" t="str">
        <f>IFERROR(VLOOKUP($C21,Acute!$B$8:$R$300,6,FALSE),"--")</f>
        <v>--</v>
      </c>
      <c r="O21" s="79" t="str">
        <f>IFERROR(VLOOKUP($C21,Acute!$B$8:$R$300,10,FALSE),"--")</f>
        <v>--</v>
      </c>
      <c r="P21" s="108" t="str">
        <f>IFERROR(VLOOKUP($C21,Acute!$B$8:$R$300,16,FALSE),"--")</f>
        <v>--</v>
      </c>
    </row>
    <row r="22" spans="2:16" ht="15">
      <c r="B22" s="116" t="str">
        <f>Residential!A22</f>
        <v>Aldrin</v>
      </c>
      <c r="C22" s="33" t="str">
        <f>Residential!B22</f>
        <v>309-00-2</v>
      </c>
      <c r="D22" s="96">
        <f>Residential!H22</f>
        <v>5.6999999999999998E-4</v>
      </c>
      <c r="E22" s="40">
        <f>Residential!K22</f>
        <v>1.9E-2</v>
      </c>
      <c r="F22" s="94">
        <f>Residential!M22</f>
        <v>8.1</v>
      </c>
      <c r="G22" s="96">
        <f>Commercial!H22</f>
        <v>2.5000000000000001E-3</v>
      </c>
      <c r="H22" s="40">
        <f>Commercial!K22</f>
        <v>8.3000000000000004E-2</v>
      </c>
      <c r="I22" s="93">
        <f>Commercial!M22</f>
        <v>35</v>
      </c>
      <c r="J22" s="101"/>
      <c r="K22" s="78" t="str">
        <f>IFERROR(VLOOKUP($C22,Acute!$B$8:$R$300,4,FALSE),"--")</f>
        <v>--</v>
      </c>
      <c r="L22" s="79" t="str">
        <f>IFERROR(VLOOKUP($C22,Acute!$B$8:$R$300,8,FALSE),"--")</f>
        <v>--</v>
      </c>
      <c r="M22" s="80" t="str">
        <f>IFERROR(VLOOKUP($C22,Acute!$B$8:$R$300,13,FALSE),"--")</f>
        <v>--</v>
      </c>
      <c r="N22" s="107" t="str">
        <f>IFERROR(VLOOKUP($C22,Acute!$B$8:$R$300,6,FALSE),"--")</f>
        <v>--</v>
      </c>
      <c r="O22" s="79" t="str">
        <f>IFERROR(VLOOKUP($C22,Acute!$B$8:$R$300,10,FALSE),"--")</f>
        <v>--</v>
      </c>
      <c r="P22" s="108" t="str">
        <f>IFERROR(VLOOKUP($C22,Acute!$B$8:$R$300,16,FALSE),"--")</f>
        <v>--</v>
      </c>
    </row>
    <row r="23" spans="2:16" ht="15">
      <c r="B23" s="116" t="str">
        <f>Residential!A23</f>
        <v>Allyl Alcohol</v>
      </c>
      <c r="C23" s="33" t="str">
        <f>Residential!B23</f>
        <v>107-18-6</v>
      </c>
      <c r="D23" s="96">
        <f>Residential!H23</f>
        <v>0.1</v>
      </c>
      <c r="E23" s="40">
        <f>Residential!K23</f>
        <v>3.5</v>
      </c>
      <c r="F23" s="93">
        <f>Residential!M23</f>
        <v>1100</v>
      </c>
      <c r="G23" s="96">
        <f>Commercial!H23</f>
        <v>0.44</v>
      </c>
      <c r="H23" s="40">
        <f>Commercial!K23</f>
        <v>15</v>
      </c>
      <c r="I23" s="93">
        <f>Commercial!M23</f>
        <v>4700</v>
      </c>
      <c r="J23" s="101"/>
      <c r="K23" s="78" t="str">
        <f>IFERROR(VLOOKUP($C23,Acute!$B$8:$R$300,4,FALSE),"--")</f>
        <v>--</v>
      </c>
      <c r="L23" s="79" t="str">
        <f>IFERROR(VLOOKUP($C23,Acute!$B$8:$R$300,8,FALSE),"--")</f>
        <v>--</v>
      </c>
      <c r="M23" s="80" t="str">
        <f>IFERROR(VLOOKUP($C23,Acute!$B$8:$R$300,13,FALSE),"--")</f>
        <v>--</v>
      </c>
      <c r="N23" s="107" t="str">
        <f>IFERROR(VLOOKUP($C23,Acute!$B$8:$R$300,6,FALSE),"--")</f>
        <v>--</v>
      </c>
      <c r="O23" s="79" t="str">
        <f>IFERROR(VLOOKUP($C23,Acute!$B$8:$R$300,10,FALSE),"--")</f>
        <v>--</v>
      </c>
      <c r="P23" s="108" t="str">
        <f>IFERROR(VLOOKUP($C23,Acute!$B$8:$R$300,16,FALSE),"--")</f>
        <v>--</v>
      </c>
    </row>
    <row r="24" spans="2:16" ht="15">
      <c r="B24" s="116" t="str">
        <f>Residential!A24</f>
        <v>Allyl Chloride</v>
      </c>
      <c r="C24" s="33" t="str">
        <f>Residential!B24</f>
        <v>107-05-1</v>
      </c>
      <c r="D24" s="96">
        <f>Residential!H24</f>
        <v>0.47</v>
      </c>
      <c r="E24" s="40">
        <f>Residential!K24</f>
        <v>16</v>
      </c>
      <c r="F24" s="94">
        <f>Residential!M24</f>
        <v>1.7</v>
      </c>
      <c r="G24" s="96">
        <f>Commercial!H24</f>
        <v>2</v>
      </c>
      <c r="H24" s="40">
        <f>Commercial!K24</f>
        <v>68</v>
      </c>
      <c r="I24" s="93">
        <f>Commercial!M24</f>
        <v>7.5</v>
      </c>
      <c r="J24" s="101"/>
      <c r="K24" s="78" t="str">
        <f>IFERROR(VLOOKUP($C24,Acute!$B$8:$R$300,4,FALSE),"--")</f>
        <v>--</v>
      </c>
      <c r="L24" s="79" t="str">
        <f>IFERROR(VLOOKUP($C24,Acute!$B$8:$R$300,8,FALSE),"--")</f>
        <v>--</v>
      </c>
      <c r="M24" s="80" t="str">
        <f>IFERROR(VLOOKUP($C24,Acute!$B$8:$R$300,13,FALSE),"--")</f>
        <v>--</v>
      </c>
      <c r="N24" s="107" t="str">
        <f>IFERROR(VLOOKUP($C24,Acute!$B$8:$R$300,6,FALSE),"--")</f>
        <v>--</v>
      </c>
      <c r="O24" s="79" t="str">
        <f>IFERROR(VLOOKUP($C24,Acute!$B$8:$R$300,10,FALSE),"--")</f>
        <v>--</v>
      </c>
      <c r="P24" s="108" t="str">
        <f>IFERROR(VLOOKUP($C24,Acute!$B$8:$R$300,16,FALSE),"--")</f>
        <v>--</v>
      </c>
    </row>
    <row r="25" spans="2:16" ht="15">
      <c r="B25" s="116" t="str">
        <f>Residential!A25</f>
        <v>Aluminum</v>
      </c>
      <c r="C25" s="33" t="str">
        <f>Residential!B25</f>
        <v>7429-90-5</v>
      </c>
      <c r="D25" s="96">
        <f>Residential!H25</f>
        <v>5.2</v>
      </c>
      <c r="E25" s="40" t="str">
        <f>Residential!K25</f>
        <v>NV</v>
      </c>
      <c r="F25" s="93" t="str">
        <f>Residential!M25</f>
        <v>NV</v>
      </c>
      <c r="G25" s="96">
        <f>Commercial!H25</f>
        <v>22</v>
      </c>
      <c r="H25" s="90" t="str">
        <f>Commercial!K25</f>
        <v>NV</v>
      </c>
      <c r="I25" s="93" t="str">
        <f>Commercial!M25</f>
        <v>NV</v>
      </c>
      <c r="J25" s="101"/>
      <c r="K25" s="78" t="str">
        <f>IFERROR(VLOOKUP($C25,Acute!$B$8:$R$300,4,FALSE),"--")</f>
        <v>--</v>
      </c>
      <c r="L25" s="79" t="str">
        <f>IFERROR(VLOOKUP($C25,Acute!$B$8:$R$300,8,FALSE),"--")</f>
        <v>--</v>
      </c>
      <c r="M25" s="80" t="str">
        <f>IFERROR(VLOOKUP($C25,Acute!$B$8:$R$300,13,FALSE),"--")</f>
        <v>--</v>
      </c>
      <c r="N25" s="107" t="str">
        <f>IFERROR(VLOOKUP($C25,Acute!$B$8:$R$300,6,FALSE),"--")</f>
        <v>--</v>
      </c>
      <c r="O25" s="79" t="str">
        <f>IFERROR(VLOOKUP($C25,Acute!$B$8:$R$300,10,FALSE),"--")</f>
        <v>--</v>
      </c>
      <c r="P25" s="108" t="str">
        <f>IFERROR(VLOOKUP($C25,Acute!$B$8:$R$300,16,FALSE),"--")</f>
        <v>--</v>
      </c>
    </row>
    <row r="26" spans="2:16" ht="15">
      <c r="B26" s="116" t="str">
        <f>Residential!A26</f>
        <v>Aluminum Phosphide</v>
      </c>
      <c r="C26" s="33" t="str">
        <f>Residential!B26</f>
        <v>20859-73-8</v>
      </c>
      <c r="D26" s="96" t="str">
        <f>Residential!H26</f>
        <v>NITI</v>
      </c>
      <c r="E26" s="40" t="str">
        <f>Residential!K26</f>
        <v>NITI, NV</v>
      </c>
      <c r="F26" s="93" t="str">
        <f>Residential!M26</f>
        <v>NITI, NV</v>
      </c>
      <c r="G26" s="96" t="str">
        <f>Commercial!H26</f>
        <v>NITI</v>
      </c>
      <c r="H26" s="90" t="str">
        <f>Commercial!K26</f>
        <v>NITI, NV</v>
      </c>
      <c r="I26" s="93" t="str">
        <f>Commercial!M26</f>
        <v>NITI, NV</v>
      </c>
      <c r="J26" s="101"/>
      <c r="K26" s="78" t="str">
        <f>IFERROR(VLOOKUP($C26,Acute!$B$8:$R$300,4,FALSE),"--")</f>
        <v>--</v>
      </c>
      <c r="L26" s="79" t="str">
        <f>IFERROR(VLOOKUP($C26,Acute!$B$8:$R$300,8,FALSE),"--")</f>
        <v>--</v>
      </c>
      <c r="M26" s="80" t="str">
        <f>IFERROR(VLOOKUP($C26,Acute!$B$8:$R$300,13,FALSE),"--")</f>
        <v>--</v>
      </c>
      <c r="N26" s="107" t="str">
        <f>IFERROR(VLOOKUP($C26,Acute!$B$8:$R$300,6,FALSE),"--")</f>
        <v>--</v>
      </c>
      <c r="O26" s="79" t="str">
        <f>IFERROR(VLOOKUP($C26,Acute!$B$8:$R$300,10,FALSE),"--")</f>
        <v>--</v>
      </c>
      <c r="P26" s="108" t="str">
        <f>IFERROR(VLOOKUP($C26,Acute!$B$8:$R$300,16,FALSE),"--")</f>
        <v>--</v>
      </c>
    </row>
    <row r="27" spans="2:16" ht="15">
      <c r="B27" s="116" t="str">
        <f>Residential!A27</f>
        <v>Aluminum metaphosphate</v>
      </c>
      <c r="C27" s="33" t="str">
        <f>Residential!B27</f>
        <v>13776-88-0</v>
      </c>
      <c r="D27" s="96" t="str">
        <f>Residential!H27</f>
        <v>NITI</v>
      </c>
      <c r="E27" s="40" t="str">
        <f>Residential!K27</f>
        <v>NITI, NV</v>
      </c>
      <c r="F27" s="93" t="str">
        <f>Residential!M27</f>
        <v>NITI, NV</v>
      </c>
      <c r="G27" s="96" t="str">
        <f>Commercial!H27</f>
        <v>NITI</v>
      </c>
      <c r="H27" s="90" t="str">
        <f>Commercial!K27</f>
        <v>NITI, NV</v>
      </c>
      <c r="I27" s="93" t="str">
        <f>Commercial!M27</f>
        <v>NITI, NV</v>
      </c>
      <c r="J27" s="101"/>
      <c r="K27" s="78" t="str">
        <f>IFERROR(VLOOKUP($C27,Acute!$B$8:$R$300,4,FALSE),"--")</f>
        <v>--</v>
      </c>
      <c r="L27" s="79" t="str">
        <f>IFERROR(VLOOKUP($C27,Acute!$B$8:$R$300,8,FALSE),"--")</f>
        <v>--</v>
      </c>
      <c r="M27" s="80" t="str">
        <f>IFERROR(VLOOKUP($C27,Acute!$B$8:$R$300,13,FALSE),"--")</f>
        <v>--</v>
      </c>
      <c r="N27" s="107" t="str">
        <f>IFERROR(VLOOKUP($C27,Acute!$B$8:$R$300,6,FALSE),"--")</f>
        <v>--</v>
      </c>
      <c r="O27" s="79" t="str">
        <f>IFERROR(VLOOKUP($C27,Acute!$B$8:$R$300,10,FALSE),"--")</f>
        <v>--</v>
      </c>
      <c r="P27" s="108" t="str">
        <f>IFERROR(VLOOKUP($C27,Acute!$B$8:$R$300,16,FALSE),"--")</f>
        <v>--</v>
      </c>
    </row>
    <row r="28" spans="2:16" ht="15">
      <c r="B28" s="116" t="str">
        <f>Residential!A28</f>
        <v>Aluminum salts of inorganic phosphates</v>
      </c>
      <c r="C28" s="33" t="str">
        <f>Residential!B28</f>
        <v>NA</v>
      </c>
      <c r="D28" s="96" t="str">
        <f>Residential!H28</f>
        <v>NITI</v>
      </c>
      <c r="E28" s="40" t="str">
        <f>Residential!K28</f>
        <v>NITI, NV</v>
      </c>
      <c r="F28" s="93" t="str">
        <f>Residential!M28</f>
        <v>NITI, NV</v>
      </c>
      <c r="G28" s="96" t="str">
        <f>Commercial!H28</f>
        <v>NITI</v>
      </c>
      <c r="H28" s="90" t="str">
        <f>Commercial!K28</f>
        <v>NITI, NV</v>
      </c>
      <c r="I28" s="93" t="str">
        <f>Commercial!M28</f>
        <v>NITI, NV</v>
      </c>
      <c r="J28" s="101"/>
      <c r="K28" s="78" t="str">
        <f>IFERROR(VLOOKUP($C28,Acute!$B$8:$R$300,4,FALSE),"--")</f>
        <v>--</v>
      </c>
      <c r="L28" s="79" t="str">
        <f>IFERROR(VLOOKUP($C28,Acute!$B$8:$R$300,8,FALSE),"--")</f>
        <v>--</v>
      </c>
      <c r="M28" s="80" t="str">
        <f>IFERROR(VLOOKUP($C28,Acute!$B$8:$R$300,13,FALSE),"--")</f>
        <v>--</v>
      </c>
      <c r="N28" s="107" t="str">
        <f>IFERROR(VLOOKUP($C28,Acute!$B$8:$R$300,6,FALSE),"--")</f>
        <v>--</v>
      </c>
      <c r="O28" s="79" t="str">
        <f>IFERROR(VLOOKUP($C28,Acute!$B$8:$R$300,10,FALSE),"--")</f>
        <v>--</v>
      </c>
      <c r="P28" s="108" t="str">
        <f>IFERROR(VLOOKUP($C28,Acute!$B$8:$R$300,16,FALSE),"--")</f>
        <v>--</v>
      </c>
    </row>
    <row r="29" spans="2:16" ht="15">
      <c r="B29" s="116" t="str">
        <f>Residential!A29</f>
        <v>Ametryn</v>
      </c>
      <c r="C29" s="33" t="str">
        <f>Residential!B29</f>
        <v>834-12-8</v>
      </c>
      <c r="D29" s="96" t="str">
        <f>Residential!H29</f>
        <v>NITI</v>
      </c>
      <c r="E29" s="40" t="str">
        <f>Residential!K29</f>
        <v>NITI, NV</v>
      </c>
      <c r="F29" s="93" t="str">
        <f>Residential!M29</f>
        <v>NITI, NV</v>
      </c>
      <c r="G29" s="96" t="str">
        <f>Commercial!H29</f>
        <v>NITI</v>
      </c>
      <c r="H29" s="90" t="str">
        <f>Commercial!K29</f>
        <v>NITI, NV</v>
      </c>
      <c r="I29" s="93" t="str">
        <f>Commercial!M29</f>
        <v>NITI, NV</v>
      </c>
      <c r="J29" s="101"/>
      <c r="K29" s="78" t="str">
        <f>IFERROR(VLOOKUP($C29,Acute!$B$8:$R$300,4,FALSE),"--")</f>
        <v>--</v>
      </c>
      <c r="L29" s="79" t="str">
        <f>IFERROR(VLOOKUP($C29,Acute!$B$8:$R$300,8,FALSE),"--")</f>
        <v>--</v>
      </c>
      <c r="M29" s="80" t="str">
        <f>IFERROR(VLOOKUP($C29,Acute!$B$8:$R$300,13,FALSE),"--")</f>
        <v>--</v>
      </c>
      <c r="N29" s="107" t="str">
        <f>IFERROR(VLOOKUP($C29,Acute!$B$8:$R$300,6,FALSE),"--")</f>
        <v>--</v>
      </c>
      <c r="O29" s="79" t="str">
        <f>IFERROR(VLOOKUP($C29,Acute!$B$8:$R$300,10,FALSE),"--")</f>
        <v>--</v>
      </c>
      <c r="P29" s="108" t="str">
        <f>IFERROR(VLOOKUP($C29,Acute!$B$8:$R$300,16,FALSE),"--")</f>
        <v>--</v>
      </c>
    </row>
    <row r="30" spans="2:16" ht="15">
      <c r="B30" s="116" t="str">
        <f>Residential!A30</f>
        <v>Aminobiphenyl, 4-</v>
      </c>
      <c r="C30" s="33" t="str">
        <f>Residential!B30</f>
        <v>92-67-1</v>
      </c>
      <c r="D30" s="96">
        <f>Residential!H30</f>
        <v>4.6999999999999999E-4</v>
      </c>
      <c r="E30" s="40" t="str">
        <f>Residential!K30</f>
        <v>NV</v>
      </c>
      <c r="F30" s="93" t="str">
        <f>Residential!M30</f>
        <v>NV</v>
      </c>
      <c r="G30" s="96">
        <f>Commercial!H30</f>
        <v>2E-3</v>
      </c>
      <c r="H30" s="90" t="str">
        <f>Commercial!K30</f>
        <v>NV</v>
      </c>
      <c r="I30" s="93" t="str">
        <f>Commercial!M30</f>
        <v>NV</v>
      </c>
      <c r="J30" s="101"/>
      <c r="K30" s="78" t="str">
        <f>IFERROR(VLOOKUP($C30,Acute!$B$8:$R$300,4,FALSE),"--")</f>
        <v>--</v>
      </c>
      <c r="L30" s="79" t="str">
        <f>IFERROR(VLOOKUP($C30,Acute!$B$8:$R$300,8,FALSE),"--")</f>
        <v>--</v>
      </c>
      <c r="M30" s="80" t="str">
        <f>IFERROR(VLOOKUP($C30,Acute!$B$8:$R$300,13,FALSE),"--")</f>
        <v>--</v>
      </c>
      <c r="N30" s="107" t="str">
        <f>IFERROR(VLOOKUP($C30,Acute!$B$8:$R$300,6,FALSE),"--")</f>
        <v>--</v>
      </c>
      <c r="O30" s="79" t="str">
        <f>IFERROR(VLOOKUP($C30,Acute!$B$8:$R$300,10,FALSE),"--")</f>
        <v>--</v>
      </c>
      <c r="P30" s="108" t="str">
        <f>IFERROR(VLOOKUP($C30,Acute!$B$8:$R$300,16,FALSE),"--")</f>
        <v>--</v>
      </c>
    </row>
    <row r="31" spans="2:16" ht="15">
      <c r="B31" s="116" t="str">
        <f>Residential!A31</f>
        <v>Aminophenol, m-</v>
      </c>
      <c r="C31" s="33" t="str">
        <f>Residential!B31</f>
        <v>591-27-5</v>
      </c>
      <c r="D31" s="96" t="str">
        <f>Residential!H31</f>
        <v>NITI</v>
      </c>
      <c r="E31" s="40" t="str">
        <f>Residential!K31</f>
        <v>NITI, NV</v>
      </c>
      <c r="F31" s="93" t="str">
        <f>Residential!M31</f>
        <v>NITI, NV</v>
      </c>
      <c r="G31" s="96" t="str">
        <f>Commercial!H31</f>
        <v>NITI</v>
      </c>
      <c r="H31" s="90" t="str">
        <f>Commercial!K31</f>
        <v>NITI, NV</v>
      </c>
      <c r="I31" s="93" t="str">
        <f>Commercial!M31</f>
        <v>NITI, NV</v>
      </c>
      <c r="J31" s="101"/>
      <c r="K31" s="78" t="str">
        <f>IFERROR(VLOOKUP($C31,Acute!$B$8:$R$300,4,FALSE),"--")</f>
        <v>--</v>
      </c>
      <c r="L31" s="79" t="str">
        <f>IFERROR(VLOOKUP($C31,Acute!$B$8:$R$300,8,FALSE),"--")</f>
        <v>--</v>
      </c>
      <c r="M31" s="80" t="str">
        <f>IFERROR(VLOOKUP($C31,Acute!$B$8:$R$300,13,FALSE),"--")</f>
        <v>--</v>
      </c>
      <c r="N31" s="107" t="str">
        <f>IFERROR(VLOOKUP($C31,Acute!$B$8:$R$300,6,FALSE),"--")</f>
        <v>--</v>
      </c>
      <c r="O31" s="79" t="str">
        <f>IFERROR(VLOOKUP($C31,Acute!$B$8:$R$300,10,FALSE),"--")</f>
        <v>--</v>
      </c>
      <c r="P31" s="108" t="str">
        <f>IFERROR(VLOOKUP($C31,Acute!$B$8:$R$300,16,FALSE),"--")</f>
        <v>--</v>
      </c>
    </row>
    <row r="32" spans="2:16" ht="15">
      <c r="B32" s="116" t="str">
        <f>Residential!A32</f>
        <v>Aminophenol, o-</v>
      </c>
      <c r="C32" s="33" t="str">
        <f>Residential!B32</f>
        <v>95-55-6</v>
      </c>
      <c r="D32" s="96" t="str">
        <f>Residential!H32</f>
        <v>NITI</v>
      </c>
      <c r="E32" s="40" t="str">
        <f>Residential!K32</f>
        <v>NITI, NV</v>
      </c>
      <c r="F32" s="93" t="str">
        <f>Residential!M32</f>
        <v>NITI, NV</v>
      </c>
      <c r="G32" s="96" t="str">
        <f>Commercial!H32</f>
        <v>NITI</v>
      </c>
      <c r="H32" s="90" t="str">
        <f>Commercial!K32</f>
        <v>NITI, NV</v>
      </c>
      <c r="I32" s="93" t="str">
        <f>Commercial!M32</f>
        <v>NITI, NV</v>
      </c>
      <c r="J32" s="101"/>
      <c r="K32" s="78" t="str">
        <f>IFERROR(VLOOKUP($C32,Acute!$B$8:$R$300,4,FALSE),"--")</f>
        <v>--</v>
      </c>
      <c r="L32" s="79" t="str">
        <f>IFERROR(VLOOKUP($C32,Acute!$B$8:$R$300,8,FALSE),"--")</f>
        <v>--</v>
      </c>
      <c r="M32" s="80" t="str">
        <f>IFERROR(VLOOKUP($C32,Acute!$B$8:$R$300,13,FALSE),"--")</f>
        <v>--</v>
      </c>
      <c r="N32" s="107" t="str">
        <f>IFERROR(VLOOKUP($C32,Acute!$B$8:$R$300,6,FALSE),"--")</f>
        <v>--</v>
      </c>
      <c r="O32" s="79" t="str">
        <f>IFERROR(VLOOKUP($C32,Acute!$B$8:$R$300,10,FALSE),"--")</f>
        <v>--</v>
      </c>
      <c r="P32" s="108" t="str">
        <f>IFERROR(VLOOKUP($C32,Acute!$B$8:$R$300,16,FALSE),"--")</f>
        <v>--</v>
      </c>
    </row>
    <row r="33" spans="2:16" ht="15">
      <c r="B33" s="116" t="str">
        <f>Residential!A33</f>
        <v>Aminophenol, p-</v>
      </c>
      <c r="C33" s="33" t="str">
        <f>Residential!B33</f>
        <v>123-30-8</v>
      </c>
      <c r="D33" s="96" t="str">
        <f>Residential!H33</f>
        <v>NITI</v>
      </c>
      <c r="E33" s="90" t="str">
        <f>Residential!K33</f>
        <v>NITI, NV</v>
      </c>
      <c r="F33" s="93" t="str">
        <f>Residential!M33</f>
        <v>NITI, NV</v>
      </c>
      <c r="G33" s="96" t="str">
        <f>Commercial!H33</f>
        <v>NITI</v>
      </c>
      <c r="H33" s="90" t="str">
        <f>Commercial!K33</f>
        <v>NITI, NV</v>
      </c>
      <c r="I33" s="93" t="str">
        <f>Commercial!M33</f>
        <v>NITI, NV</v>
      </c>
      <c r="J33" s="101"/>
      <c r="K33" s="78" t="str">
        <f>IFERROR(VLOOKUP($C33,Acute!$B$8:$R$300,4,FALSE),"--")</f>
        <v>--</v>
      </c>
      <c r="L33" s="79" t="str">
        <f>IFERROR(VLOOKUP($C33,Acute!$B$8:$R$300,8,FALSE),"--")</f>
        <v>--</v>
      </c>
      <c r="M33" s="80" t="str">
        <f>IFERROR(VLOOKUP($C33,Acute!$B$8:$R$300,13,FALSE),"--")</f>
        <v>--</v>
      </c>
      <c r="N33" s="107" t="str">
        <f>IFERROR(VLOOKUP($C33,Acute!$B$8:$R$300,6,FALSE),"--")</f>
        <v>--</v>
      </c>
      <c r="O33" s="79" t="str">
        <f>IFERROR(VLOOKUP($C33,Acute!$B$8:$R$300,10,FALSE),"--")</f>
        <v>--</v>
      </c>
      <c r="P33" s="108" t="str">
        <f>IFERROR(VLOOKUP($C33,Acute!$B$8:$R$300,16,FALSE),"--")</f>
        <v>--</v>
      </c>
    </row>
    <row r="34" spans="2:16" ht="15">
      <c r="B34" s="116" t="str">
        <f>Residential!A34</f>
        <v>Amitraz</v>
      </c>
      <c r="C34" s="33" t="str">
        <f>Residential!B34</f>
        <v>33089-61-1</v>
      </c>
      <c r="D34" s="96" t="str">
        <f>Residential!H34</f>
        <v>NITI</v>
      </c>
      <c r="E34" s="40" t="str">
        <f>Residential!K34</f>
        <v>NITI, NV</v>
      </c>
      <c r="F34" s="93" t="str">
        <f>Residential!M34</f>
        <v>NITI, NV</v>
      </c>
      <c r="G34" s="96" t="str">
        <f>Commercial!H34</f>
        <v>NITI</v>
      </c>
      <c r="H34" s="90" t="str">
        <f>Commercial!K34</f>
        <v>NITI, NV</v>
      </c>
      <c r="I34" s="93" t="str">
        <f>Commercial!M34</f>
        <v>NITI, NV</v>
      </c>
      <c r="J34" s="101"/>
      <c r="K34" s="78" t="str">
        <f>IFERROR(VLOOKUP($C34,Acute!$B$8:$R$300,4,FALSE),"--")</f>
        <v>--</v>
      </c>
      <c r="L34" s="79" t="str">
        <f>IFERROR(VLOOKUP($C34,Acute!$B$8:$R$300,8,FALSE),"--")</f>
        <v>--</v>
      </c>
      <c r="M34" s="80" t="str">
        <f>IFERROR(VLOOKUP($C34,Acute!$B$8:$R$300,13,FALSE),"--")</f>
        <v>--</v>
      </c>
      <c r="N34" s="107" t="str">
        <f>IFERROR(VLOOKUP($C34,Acute!$B$8:$R$300,6,FALSE),"--")</f>
        <v>--</v>
      </c>
      <c r="O34" s="79" t="str">
        <f>IFERROR(VLOOKUP($C34,Acute!$B$8:$R$300,10,FALSE),"--")</f>
        <v>--</v>
      </c>
      <c r="P34" s="108" t="str">
        <f>IFERROR(VLOOKUP($C34,Acute!$B$8:$R$300,16,FALSE),"--")</f>
        <v>--</v>
      </c>
    </row>
    <row r="35" spans="2:16" ht="15">
      <c r="B35" s="116" t="str">
        <f>Residential!A35</f>
        <v>Ammonia</v>
      </c>
      <c r="C35" s="33" t="str">
        <f>Residential!B35</f>
        <v>7664-41-7</v>
      </c>
      <c r="D35" s="96">
        <f>Residential!H35</f>
        <v>520</v>
      </c>
      <c r="E35" s="40">
        <f>Residential!K35</f>
        <v>17000</v>
      </c>
      <c r="F35" s="93">
        <f>Residential!M35</f>
        <v>1100000</v>
      </c>
      <c r="G35" s="96">
        <f>Commercial!H35</f>
        <v>2200</v>
      </c>
      <c r="H35" s="90">
        <f>Commercial!K35</f>
        <v>73000</v>
      </c>
      <c r="I35" s="93">
        <f>Commercial!M35</f>
        <v>4600000</v>
      </c>
      <c r="J35" s="101"/>
      <c r="K35" s="78">
        <f>IFERROR(VLOOKUP($C35,Acute!$B$8:$R$300,4,FALSE),"--")</f>
        <v>1200</v>
      </c>
      <c r="L35" s="79">
        <f>IFERROR(VLOOKUP($C35,Acute!$B$8:$R$300,8,FALSE),"--")</f>
        <v>40000</v>
      </c>
      <c r="M35" s="80">
        <f>IFERROR(VLOOKUP($C35,Acute!$B$8:$R$300,13,FALSE),"--")</f>
        <v>2500000</v>
      </c>
      <c r="N35" s="107">
        <f>IFERROR(VLOOKUP($C35,Acute!$B$8:$R$300,6,FALSE),"--")</f>
        <v>3600</v>
      </c>
      <c r="O35" s="79">
        <f>IFERROR(VLOOKUP($C35,Acute!$B$8:$R$300,10,FALSE),"--")</f>
        <v>120000</v>
      </c>
      <c r="P35" s="108">
        <f>IFERROR(VLOOKUP($C35,Acute!$B$8:$R$300,16,FALSE),"--")</f>
        <v>7500000</v>
      </c>
    </row>
    <row r="36" spans="2:16" ht="15">
      <c r="B36" s="116" t="str">
        <f>Residential!A36</f>
        <v>Ammonium Perchlorate</v>
      </c>
      <c r="C36" s="33" t="str">
        <f>Residential!B36</f>
        <v>7790-98-9</v>
      </c>
      <c r="D36" s="96" t="str">
        <f>Residential!H36</f>
        <v>NITI</v>
      </c>
      <c r="E36" s="40" t="str">
        <f>Residential!K36</f>
        <v>NITI, NV</v>
      </c>
      <c r="F36" s="93" t="str">
        <f>Residential!M36</f>
        <v>NITI, NV</v>
      </c>
      <c r="G36" s="96" t="str">
        <f>Commercial!H36</f>
        <v>NITI</v>
      </c>
      <c r="H36" s="90" t="str">
        <f>Commercial!K36</f>
        <v>NITI, NV</v>
      </c>
      <c r="I36" s="93" t="str">
        <f>Commercial!M36</f>
        <v>NITI, NV</v>
      </c>
      <c r="J36" s="101"/>
      <c r="K36" s="78" t="str">
        <f>IFERROR(VLOOKUP($C36,Acute!$B$8:$R$300,4,FALSE),"--")</f>
        <v>--</v>
      </c>
      <c r="L36" s="79" t="str">
        <f>IFERROR(VLOOKUP($C36,Acute!$B$8:$R$300,8,FALSE),"--")</f>
        <v>--</v>
      </c>
      <c r="M36" s="80" t="str">
        <f>IFERROR(VLOOKUP($C36,Acute!$B$8:$R$300,13,FALSE),"--")</f>
        <v>--</v>
      </c>
      <c r="N36" s="107" t="str">
        <f>IFERROR(VLOOKUP($C36,Acute!$B$8:$R$300,6,FALSE),"--")</f>
        <v>--</v>
      </c>
      <c r="O36" s="79" t="str">
        <f>IFERROR(VLOOKUP($C36,Acute!$B$8:$R$300,10,FALSE),"--")</f>
        <v>--</v>
      </c>
      <c r="P36" s="108" t="str">
        <f>IFERROR(VLOOKUP($C36,Acute!$B$8:$R$300,16,FALSE),"--")</f>
        <v>--</v>
      </c>
    </row>
    <row r="37" spans="2:16" ht="15">
      <c r="B37" s="116" t="str">
        <f>Residential!A37</f>
        <v>Ammonium Picrate</v>
      </c>
      <c r="C37" s="33" t="str">
        <f>Residential!B37</f>
        <v>131-74-8</v>
      </c>
      <c r="D37" s="96" t="str">
        <f>Residential!H37</f>
        <v>NITI</v>
      </c>
      <c r="E37" s="40" t="str">
        <f>Residential!K37</f>
        <v>NITI, NV</v>
      </c>
      <c r="F37" s="93" t="str">
        <f>Residential!M37</f>
        <v>NITI, NV</v>
      </c>
      <c r="G37" s="96" t="str">
        <f>Commercial!H37</f>
        <v>NITI</v>
      </c>
      <c r="H37" s="90" t="str">
        <f>Commercial!K37</f>
        <v>NITI, NV</v>
      </c>
      <c r="I37" s="93" t="str">
        <f>Commercial!M37</f>
        <v>NITI, NV</v>
      </c>
      <c r="J37" s="101"/>
      <c r="K37" s="78" t="str">
        <f>IFERROR(VLOOKUP($C37,Acute!$B$8:$R$300,4,FALSE),"--")</f>
        <v>--</v>
      </c>
      <c r="L37" s="79" t="str">
        <f>IFERROR(VLOOKUP($C37,Acute!$B$8:$R$300,8,FALSE),"--")</f>
        <v>--</v>
      </c>
      <c r="M37" s="80" t="str">
        <f>IFERROR(VLOOKUP($C37,Acute!$B$8:$R$300,13,FALSE),"--")</f>
        <v>--</v>
      </c>
      <c r="N37" s="107" t="str">
        <f>IFERROR(VLOOKUP($C37,Acute!$B$8:$R$300,6,FALSE),"--")</f>
        <v>--</v>
      </c>
      <c r="O37" s="79" t="str">
        <f>IFERROR(VLOOKUP($C37,Acute!$B$8:$R$300,10,FALSE),"--")</f>
        <v>--</v>
      </c>
      <c r="P37" s="108" t="str">
        <f>IFERROR(VLOOKUP($C37,Acute!$B$8:$R$300,16,FALSE),"--")</f>
        <v>--</v>
      </c>
    </row>
    <row r="38" spans="2:16" ht="15">
      <c r="B38" s="116" t="str">
        <f>Residential!A38</f>
        <v>Ammonium Sulfamate</v>
      </c>
      <c r="C38" s="33" t="str">
        <f>Residential!B38</f>
        <v>7773-06-0</v>
      </c>
      <c r="D38" s="96" t="str">
        <f>Residential!H38</f>
        <v>NITI</v>
      </c>
      <c r="E38" s="40" t="str">
        <f>Residential!K38</f>
        <v>NITI, NV</v>
      </c>
      <c r="F38" s="93" t="str">
        <f>Residential!M38</f>
        <v>NITI, NV</v>
      </c>
      <c r="G38" s="96" t="str">
        <f>Commercial!H38</f>
        <v>NITI</v>
      </c>
      <c r="H38" s="90" t="str">
        <f>Commercial!K38</f>
        <v>NITI, NV</v>
      </c>
      <c r="I38" s="93" t="str">
        <f>Commercial!M38</f>
        <v>NITI, NV</v>
      </c>
      <c r="J38" s="101"/>
      <c r="K38" s="78" t="str">
        <f>IFERROR(VLOOKUP($C38,Acute!$B$8:$R$300,4,FALSE),"--")</f>
        <v>--</v>
      </c>
      <c r="L38" s="79" t="str">
        <f>IFERROR(VLOOKUP($C38,Acute!$B$8:$R$300,8,FALSE),"--")</f>
        <v>--</v>
      </c>
      <c r="M38" s="80" t="str">
        <f>IFERROR(VLOOKUP($C38,Acute!$B$8:$R$300,13,FALSE),"--")</f>
        <v>--</v>
      </c>
      <c r="N38" s="107" t="str">
        <f>IFERROR(VLOOKUP($C38,Acute!$B$8:$R$300,6,FALSE),"--")</f>
        <v>--</v>
      </c>
      <c r="O38" s="79" t="str">
        <f>IFERROR(VLOOKUP($C38,Acute!$B$8:$R$300,10,FALSE),"--")</f>
        <v>--</v>
      </c>
      <c r="P38" s="108" t="str">
        <f>IFERROR(VLOOKUP($C38,Acute!$B$8:$R$300,16,FALSE),"--")</f>
        <v>--</v>
      </c>
    </row>
    <row r="39" spans="2:16" ht="15">
      <c r="B39" s="116" t="str">
        <f>Residential!A39</f>
        <v>Ammonium perfluoro-2-methyl-3-oxahexanoate</v>
      </c>
      <c r="C39" s="33" t="str">
        <f>Residential!B39</f>
        <v>62037-80-3</v>
      </c>
      <c r="D39" s="96" t="str">
        <f>Residential!H39</f>
        <v>NITI</v>
      </c>
      <c r="E39" s="40" t="str">
        <f>Residential!K39</f>
        <v>NITI, NV</v>
      </c>
      <c r="F39" s="93" t="str">
        <f>Residential!M39</f>
        <v>NITI, NV</v>
      </c>
      <c r="G39" s="96" t="str">
        <f>Commercial!H39</f>
        <v>NITI</v>
      </c>
      <c r="H39" s="90" t="str">
        <f>Commercial!K39</f>
        <v>NITI, NV</v>
      </c>
      <c r="I39" s="93" t="str">
        <f>Commercial!M39</f>
        <v>NITI, NV</v>
      </c>
      <c r="J39" s="101"/>
      <c r="K39" s="78" t="str">
        <f>IFERROR(VLOOKUP($C39,Acute!$B$8:$R$300,4,FALSE),"--")</f>
        <v>--</v>
      </c>
      <c r="L39" s="79" t="str">
        <f>IFERROR(VLOOKUP($C39,Acute!$B$8:$R$300,8,FALSE),"--")</f>
        <v>--</v>
      </c>
      <c r="M39" s="80" t="str">
        <f>IFERROR(VLOOKUP($C39,Acute!$B$8:$R$300,13,FALSE),"--")</f>
        <v>--</v>
      </c>
      <c r="N39" s="107" t="str">
        <f>IFERROR(VLOOKUP($C39,Acute!$B$8:$R$300,6,FALSE),"--")</f>
        <v>--</v>
      </c>
      <c r="O39" s="79" t="str">
        <f>IFERROR(VLOOKUP($C39,Acute!$B$8:$R$300,10,FALSE),"--")</f>
        <v>--</v>
      </c>
      <c r="P39" s="108" t="str">
        <f>IFERROR(VLOOKUP($C39,Acute!$B$8:$R$300,16,FALSE),"--")</f>
        <v>--</v>
      </c>
    </row>
    <row r="40" spans="2:16" ht="15">
      <c r="B40" s="116" t="str">
        <f>Residential!A40</f>
        <v>Ammonium perfluorobutanoate</v>
      </c>
      <c r="C40" s="33" t="str">
        <f>Residential!B40</f>
        <v>10495-86-0</v>
      </c>
      <c r="D40" s="96" t="str">
        <f>Residential!H40</f>
        <v>NITI</v>
      </c>
      <c r="E40" s="40" t="str">
        <f>Residential!K40</f>
        <v>NITI</v>
      </c>
      <c r="F40" s="93" t="str">
        <f>Residential!M40</f>
        <v>NITI</v>
      </c>
      <c r="G40" s="96" t="str">
        <f>Commercial!H40</f>
        <v>NITI</v>
      </c>
      <c r="H40" s="90" t="str">
        <f>Commercial!K40</f>
        <v>NITI</v>
      </c>
      <c r="I40" s="93" t="str">
        <f>Commercial!M40</f>
        <v>NITI</v>
      </c>
      <c r="J40" s="101"/>
      <c r="K40" s="78" t="str">
        <f>IFERROR(VLOOKUP($C40,Acute!$B$8:$R$300,4,FALSE),"--")</f>
        <v>--</v>
      </c>
      <c r="L40" s="79" t="str">
        <f>IFERROR(VLOOKUP($C40,Acute!$B$8:$R$300,8,FALSE),"--")</f>
        <v>--</v>
      </c>
      <c r="M40" s="80" t="str">
        <f>IFERROR(VLOOKUP($C40,Acute!$B$8:$R$300,13,FALSE),"--")</f>
        <v>--</v>
      </c>
      <c r="N40" s="107" t="str">
        <f>IFERROR(VLOOKUP($C40,Acute!$B$8:$R$300,6,FALSE),"--")</f>
        <v>--</v>
      </c>
      <c r="O40" s="79" t="str">
        <f>IFERROR(VLOOKUP($C40,Acute!$B$8:$R$300,10,FALSE),"--")</f>
        <v>--</v>
      </c>
      <c r="P40" s="108" t="str">
        <f>IFERROR(VLOOKUP($C40,Acute!$B$8:$R$300,16,FALSE),"--")</f>
        <v>--</v>
      </c>
    </row>
    <row r="41" spans="2:16" ht="15">
      <c r="B41" s="116" t="str">
        <f>Residential!A41</f>
        <v>Ammonium perfluorohexanoate</v>
      </c>
      <c r="C41" s="33" t="str">
        <f>Residential!B41</f>
        <v>21615-47-4</v>
      </c>
      <c r="D41" s="96" t="str">
        <f>Residential!H41</f>
        <v>NITI</v>
      </c>
      <c r="E41" s="40" t="str">
        <f>Residential!K41</f>
        <v>NITI, NV</v>
      </c>
      <c r="F41" s="93" t="str">
        <f>Residential!M41</f>
        <v>NITI, NV</v>
      </c>
      <c r="G41" s="96" t="str">
        <f>Commercial!H41</f>
        <v>NITI</v>
      </c>
      <c r="H41" s="90" t="str">
        <f>Commercial!K41</f>
        <v>NITI, NV</v>
      </c>
      <c r="I41" s="93" t="str">
        <f>Commercial!M41</f>
        <v>NITI, NV</v>
      </c>
      <c r="J41" s="101"/>
      <c r="K41" s="78" t="str">
        <f>IFERROR(VLOOKUP($C41,Acute!$B$8:$R$300,4,FALSE),"--")</f>
        <v>--</v>
      </c>
      <c r="L41" s="79" t="str">
        <f>IFERROR(VLOOKUP($C41,Acute!$B$8:$R$300,8,FALSE),"--")</f>
        <v>--</v>
      </c>
      <c r="M41" s="80" t="str">
        <f>IFERROR(VLOOKUP($C41,Acute!$B$8:$R$300,13,FALSE),"--")</f>
        <v>--</v>
      </c>
      <c r="N41" s="107" t="str">
        <f>IFERROR(VLOOKUP($C41,Acute!$B$8:$R$300,6,FALSE),"--")</f>
        <v>--</v>
      </c>
      <c r="O41" s="79" t="str">
        <f>IFERROR(VLOOKUP($C41,Acute!$B$8:$R$300,10,FALSE),"--")</f>
        <v>--</v>
      </c>
      <c r="P41" s="108" t="str">
        <f>IFERROR(VLOOKUP($C41,Acute!$B$8:$R$300,16,FALSE),"--")</f>
        <v>--</v>
      </c>
    </row>
    <row r="42" spans="2:16" ht="15">
      <c r="B42" s="116" t="str">
        <f>Residential!A42</f>
        <v>Amyl Alcohol, tert-</v>
      </c>
      <c r="C42" s="33" t="str">
        <f>Residential!B42</f>
        <v>75-85-4</v>
      </c>
      <c r="D42" s="96">
        <f>Residential!H42</f>
        <v>3.1</v>
      </c>
      <c r="E42" s="40">
        <f>Residential!K42</f>
        <v>100</v>
      </c>
      <c r="F42" s="93">
        <f>Residential!M42</f>
        <v>12000</v>
      </c>
      <c r="G42" s="96">
        <f>Commercial!H42</f>
        <v>13</v>
      </c>
      <c r="H42" s="90">
        <f>Commercial!K42</f>
        <v>440</v>
      </c>
      <c r="I42" s="93">
        <f>Commercial!M42</f>
        <v>51000</v>
      </c>
      <c r="J42" s="101"/>
      <c r="K42" s="78" t="str">
        <f>IFERROR(VLOOKUP($C42,Acute!$B$8:$R$300,4,FALSE),"--")</f>
        <v>--</v>
      </c>
      <c r="L42" s="79" t="str">
        <f>IFERROR(VLOOKUP($C42,Acute!$B$8:$R$300,8,FALSE),"--")</f>
        <v>--</v>
      </c>
      <c r="M42" s="80" t="str">
        <f>IFERROR(VLOOKUP($C42,Acute!$B$8:$R$300,13,FALSE),"--")</f>
        <v>--</v>
      </c>
      <c r="N42" s="107" t="str">
        <f>IFERROR(VLOOKUP($C42,Acute!$B$8:$R$300,6,FALSE),"--")</f>
        <v>--</v>
      </c>
      <c r="O42" s="79" t="str">
        <f>IFERROR(VLOOKUP($C42,Acute!$B$8:$R$300,10,FALSE),"--")</f>
        <v>--</v>
      </c>
      <c r="P42" s="108" t="str">
        <f>IFERROR(VLOOKUP($C42,Acute!$B$8:$R$300,16,FALSE),"--")</f>
        <v>--</v>
      </c>
    </row>
    <row r="43" spans="2:16" ht="15">
      <c r="B43" s="116" t="str">
        <f>Residential!A43</f>
        <v>Aniline</v>
      </c>
      <c r="C43" s="33" t="str">
        <f>Residential!B43</f>
        <v>62-53-3</v>
      </c>
      <c r="D43" s="96">
        <f>Residential!H43</f>
        <v>1</v>
      </c>
      <c r="E43" s="40" t="str">
        <f>Residential!K43</f>
        <v>NV</v>
      </c>
      <c r="F43" s="93" t="str">
        <f>Residential!M43</f>
        <v>NV</v>
      </c>
      <c r="G43" s="96">
        <f>Commercial!H43</f>
        <v>4.4000000000000004</v>
      </c>
      <c r="H43" s="90" t="str">
        <f>Commercial!K43</f>
        <v>NV</v>
      </c>
      <c r="I43" s="93" t="str">
        <f>Commercial!M43</f>
        <v>NV</v>
      </c>
      <c r="J43" s="101"/>
      <c r="K43" s="78" t="str">
        <f>IFERROR(VLOOKUP($C43,Acute!$B$8:$R$300,4,FALSE),"--")</f>
        <v>--</v>
      </c>
      <c r="L43" s="79" t="str">
        <f>IFERROR(VLOOKUP($C43,Acute!$B$8:$R$300,8,FALSE),"--")</f>
        <v>--</v>
      </c>
      <c r="M43" s="80" t="str">
        <f>IFERROR(VLOOKUP($C43,Acute!$B$8:$R$300,13,FALSE),"--")</f>
        <v>--</v>
      </c>
      <c r="N43" s="107" t="str">
        <f>IFERROR(VLOOKUP($C43,Acute!$B$8:$R$300,6,FALSE),"--")</f>
        <v>--</v>
      </c>
      <c r="O43" s="79" t="str">
        <f>IFERROR(VLOOKUP($C43,Acute!$B$8:$R$300,10,FALSE),"--")</f>
        <v>--</v>
      </c>
      <c r="P43" s="108" t="str">
        <f>IFERROR(VLOOKUP($C43,Acute!$B$8:$R$300,16,FALSE),"--")</f>
        <v>--</v>
      </c>
    </row>
    <row r="44" spans="2:16" ht="15">
      <c r="B44" s="116" t="str">
        <f>Residential!A44</f>
        <v>Anthracene</v>
      </c>
      <c r="C44" s="33" t="str">
        <f>Residential!B44</f>
        <v>120-12-7</v>
      </c>
      <c r="D44" s="96" t="str">
        <f>Residential!H44</f>
        <v>NITI</v>
      </c>
      <c r="E44" s="40" t="str">
        <f>Residential!K44</f>
        <v>NITI</v>
      </c>
      <c r="F44" s="93" t="str">
        <f>Residential!M44</f>
        <v>NITI</v>
      </c>
      <c r="G44" s="96" t="str">
        <f>Commercial!H44</f>
        <v>NITI</v>
      </c>
      <c r="H44" s="90" t="str">
        <f>Commercial!K44</f>
        <v>NITI</v>
      </c>
      <c r="I44" s="93" t="str">
        <f>Commercial!M44</f>
        <v>NITI</v>
      </c>
      <c r="J44" s="101"/>
      <c r="K44" s="86" t="str">
        <f>IFERROR(VLOOKUP($C44,Acute!$B$8:$R$300,4,FALSE),"--")</f>
        <v>--</v>
      </c>
      <c r="L44" s="87" t="str">
        <f>IFERROR(VLOOKUP($C44,Acute!$B$8:$R$300,8,FALSE),"--")</f>
        <v>--</v>
      </c>
      <c r="M44" s="88" t="str">
        <f>IFERROR(VLOOKUP($C44,Acute!$B$8:$R$300,13,FALSE),"--")</f>
        <v>--</v>
      </c>
      <c r="N44" s="109" t="str">
        <f>IFERROR(VLOOKUP($C44,Acute!$B$8:$R$300,6,FALSE),"--")</f>
        <v>--</v>
      </c>
      <c r="O44" s="79" t="str">
        <f>IFERROR(VLOOKUP($C44,Acute!$B$8:$R$300,10,FALSE),"--")</f>
        <v>--</v>
      </c>
      <c r="P44" s="108" t="str">
        <f>IFERROR(VLOOKUP($C44,Acute!$B$8:$R$300,16,FALSE),"--")</f>
        <v>--</v>
      </c>
    </row>
    <row r="45" spans="2:16" ht="15">
      <c r="B45" s="116" t="str">
        <f>Residential!A45</f>
        <v>Anthraquinone, 9,10-</v>
      </c>
      <c r="C45" s="33" t="str">
        <f>Residential!B45</f>
        <v>84-65-1</v>
      </c>
      <c r="D45" s="96" t="str">
        <f>Residential!H45</f>
        <v>NITI</v>
      </c>
      <c r="E45" s="40" t="str">
        <f>Residential!K45</f>
        <v>NITI, NV</v>
      </c>
      <c r="F45" s="93" t="str">
        <f>Residential!M45</f>
        <v>NITI, NV</v>
      </c>
      <c r="G45" s="96" t="str">
        <f>Commercial!H45</f>
        <v>NITI</v>
      </c>
      <c r="H45" s="90" t="str">
        <f>Commercial!K45</f>
        <v>NITI, NV</v>
      </c>
      <c r="I45" s="93" t="str">
        <f>Commercial!M45</f>
        <v>NITI, NV</v>
      </c>
      <c r="J45" s="101"/>
      <c r="K45" s="86" t="str">
        <f>IFERROR(VLOOKUP($C45,Acute!$B$8:$R$300,4,FALSE),"--")</f>
        <v>--</v>
      </c>
      <c r="L45" s="87" t="str">
        <f>IFERROR(VLOOKUP($C45,Acute!$B$8:$R$300,8,FALSE),"--")</f>
        <v>--</v>
      </c>
      <c r="M45" s="88" t="str">
        <f>IFERROR(VLOOKUP($C45,Acute!$B$8:$R$300,13,FALSE),"--")</f>
        <v>--</v>
      </c>
      <c r="N45" s="109" t="str">
        <f>IFERROR(VLOOKUP($C45,Acute!$B$8:$R$300,6,FALSE),"--")</f>
        <v>--</v>
      </c>
      <c r="O45" s="79" t="str">
        <f>IFERROR(VLOOKUP($C45,Acute!$B$8:$R$300,10,FALSE),"--")</f>
        <v>--</v>
      </c>
      <c r="P45" s="108" t="str">
        <f>IFERROR(VLOOKUP($C45,Acute!$B$8:$R$300,16,FALSE),"--")</f>
        <v>--</v>
      </c>
    </row>
    <row r="46" spans="2:16" ht="15">
      <c r="B46" s="116" t="str">
        <f>Residential!A46</f>
        <v>Antimony (metallic)</v>
      </c>
      <c r="C46" s="33" t="str">
        <f>Residential!B46</f>
        <v>7440-36-0</v>
      </c>
      <c r="D46" s="96">
        <f>Residential!H46</f>
        <v>0.31</v>
      </c>
      <c r="E46" s="40" t="str">
        <f>Residential!K46</f>
        <v>NV</v>
      </c>
      <c r="F46" s="93" t="str">
        <f>Residential!M46</f>
        <v>NV</v>
      </c>
      <c r="G46" s="96">
        <f>Commercial!H46</f>
        <v>1.3</v>
      </c>
      <c r="H46" s="90" t="str">
        <f>Commercial!K46</f>
        <v>NV</v>
      </c>
      <c r="I46" s="93" t="str">
        <f>Commercial!M46</f>
        <v>NV</v>
      </c>
      <c r="J46" s="101"/>
      <c r="K46" s="86">
        <f>IFERROR(VLOOKUP($C46,Acute!$B$8:$R$300,4,FALSE),"--")</f>
        <v>1</v>
      </c>
      <c r="L46" s="87" t="str">
        <f>IFERROR(VLOOKUP($C46,Acute!$B$8:$R$300,8,FALSE),"--")</f>
        <v>NV</v>
      </c>
      <c r="M46" s="88" t="str">
        <f>IFERROR(VLOOKUP($C46,Acute!$B$8:$R$300,13,FALSE),"--")</f>
        <v>NV</v>
      </c>
      <c r="N46" s="109">
        <f>IFERROR(VLOOKUP($C46,Acute!$B$8:$R$300,6,FALSE),"--")</f>
        <v>3</v>
      </c>
      <c r="O46" s="79" t="str">
        <f>IFERROR(VLOOKUP($C46,Acute!$B$8:$R$300,10,FALSE),"--")</f>
        <v>NV</v>
      </c>
      <c r="P46" s="108" t="str">
        <f>IFERROR(VLOOKUP($C46,Acute!$B$8:$R$300,16,FALSE),"--")</f>
        <v>NV</v>
      </c>
    </row>
    <row r="47" spans="2:16" ht="15">
      <c r="B47" s="116" t="str">
        <f>Residential!A47</f>
        <v>Antimony Pentoxide</v>
      </c>
      <c r="C47" s="33" t="str">
        <f>Residential!B47</f>
        <v>1314-60-9</v>
      </c>
      <c r="D47" s="96" t="str">
        <f>Residential!H47</f>
        <v>NITI</v>
      </c>
      <c r="E47" s="40" t="str">
        <f>Residential!K47</f>
        <v>NITI, NV</v>
      </c>
      <c r="F47" s="93" t="str">
        <f>Residential!M47</f>
        <v>NITI, NV</v>
      </c>
      <c r="G47" s="96" t="str">
        <f>Commercial!H47</f>
        <v>NITI</v>
      </c>
      <c r="H47" s="90" t="str">
        <f>Commercial!K47</f>
        <v>NITI, NV</v>
      </c>
      <c r="I47" s="93" t="str">
        <f>Commercial!M47</f>
        <v>NITI, NV</v>
      </c>
      <c r="J47" s="101"/>
      <c r="K47" s="86" t="str">
        <f>IFERROR(VLOOKUP($C47,Acute!$B$8:$R$300,4,FALSE),"--")</f>
        <v>--</v>
      </c>
      <c r="L47" s="87" t="str">
        <f>IFERROR(VLOOKUP($C47,Acute!$B$8:$R$300,8,FALSE),"--")</f>
        <v>--</v>
      </c>
      <c r="M47" s="88" t="str">
        <f>IFERROR(VLOOKUP($C47,Acute!$B$8:$R$300,13,FALSE),"--")</f>
        <v>--</v>
      </c>
      <c r="N47" s="109" t="str">
        <f>IFERROR(VLOOKUP($C47,Acute!$B$8:$R$300,6,FALSE),"--")</f>
        <v>--</v>
      </c>
      <c r="O47" s="79" t="str">
        <f>IFERROR(VLOOKUP($C47,Acute!$B$8:$R$300,10,FALSE),"--")</f>
        <v>--</v>
      </c>
      <c r="P47" s="108" t="str">
        <f>IFERROR(VLOOKUP($C47,Acute!$B$8:$R$300,16,FALSE),"--")</f>
        <v>--</v>
      </c>
    </row>
    <row r="48" spans="2:16" ht="15">
      <c r="B48" s="116" t="str">
        <f>Residential!A48</f>
        <v>Antimony Tetroxide</v>
      </c>
      <c r="C48" s="33" t="str">
        <f>Residential!B48</f>
        <v>1332-81-6</v>
      </c>
      <c r="D48" s="96" t="str">
        <f>Residential!H48</f>
        <v>NITI</v>
      </c>
      <c r="E48" s="40" t="str">
        <f>Residential!K48</f>
        <v>NITI, NV</v>
      </c>
      <c r="F48" s="93" t="str">
        <f>Residential!M48</f>
        <v>NITI, NV</v>
      </c>
      <c r="G48" s="96" t="str">
        <f>Commercial!H48</f>
        <v>NITI</v>
      </c>
      <c r="H48" s="90" t="str">
        <f>Commercial!K48</f>
        <v>NITI, NV</v>
      </c>
      <c r="I48" s="93" t="str">
        <f>Commercial!M48</f>
        <v>NITI, NV</v>
      </c>
      <c r="J48" s="101"/>
      <c r="K48" s="86" t="str">
        <f>IFERROR(VLOOKUP($C48,Acute!$B$8:$R$300,4,FALSE),"--")</f>
        <v>--</v>
      </c>
      <c r="L48" s="87" t="str">
        <f>IFERROR(VLOOKUP($C48,Acute!$B$8:$R$300,8,FALSE),"--")</f>
        <v>--</v>
      </c>
      <c r="M48" s="88" t="str">
        <f>IFERROR(VLOOKUP($C48,Acute!$B$8:$R$300,13,FALSE),"--")</f>
        <v>--</v>
      </c>
      <c r="N48" s="109" t="str">
        <f>IFERROR(VLOOKUP($C48,Acute!$B$8:$R$300,6,FALSE),"--")</f>
        <v>--</v>
      </c>
      <c r="O48" s="79" t="str">
        <f>IFERROR(VLOOKUP($C48,Acute!$B$8:$R$300,10,FALSE),"--")</f>
        <v>--</v>
      </c>
      <c r="P48" s="108" t="str">
        <f>IFERROR(VLOOKUP($C48,Acute!$B$8:$R$300,16,FALSE),"--")</f>
        <v>--</v>
      </c>
    </row>
    <row r="49" spans="2:16" ht="15">
      <c r="B49" s="116" t="str">
        <f>Residential!A49</f>
        <v>Antimony Trioxide</v>
      </c>
      <c r="C49" s="33" t="str">
        <f>Residential!B49</f>
        <v>1309-64-4</v>
      </c>
      <c r="D49" s="96">
        <f>Residential!H49</f>
        <v>0.21</v>
      </c>
      <c r="E49" s="40" t="str">
        <f>Residential!K49</f>
        <v>NV</v>
      </c>
      <c r="F49" s="93" t="str">
        <f>Residential!M49</f>
        <v>NV</v>
      </c>
      <c r="G49" s="96">
        <f>Commercial!H49</f>
        <v>0.88</v>
      </c>
      <c r="H49" s="90" t="str">
        <f>Commercial!K49</f>
        <v>NV</v>
      </c>
      <c r="I49" s="93" t="str">
        <f>Commercial!M49</f>
        <v>NV</v>
      </c>
      <c r="J49" s="101"/>
      <c r="K49" s="86" t="str">
        <f>IFERROR(VLOOKUP($C49,Acute!$B$8:$R$300,4,FALSE),"--")</f>
        <v>--</v>
      </c>
      <c r="L49" s="87" t="str">
        <f>IFERROR(VLOOKUP($C49,Acute!$B$8:$R$300,8,FALSE),"--")</f>
        <v>--</v>
      </c>
      <c r="M49" s="88" t="str">
        <f>IFERROR(VLOOKUP($C49,Acute!$B$8:$R$300,13,FALSE),"--")</f>
        <v>--</v>
      </c>
      <c r="N49" s="109" t="str">
        <f>IFERROR(VLOOKUP($C49,Acute!$B$8:$R$300,6,FALSE),"--")</f>
        <v>--</v>
      </c>
      <c r="O49" s="79" t="str">
        <f>IFERROR(VLOOKUP($C49,Acute!$B$8:$R$300,10,FALSE),"--")</f>
        <v>--</v>
      </c>
      <c r="P49" s="108" t="str">
        <f>IFERROR(VLOOKUP($C49,Acute!$B$8:$R$300,16,FALSE),"--")</f>
        <v>--</v>
      </c>
    </row>
    <row r="50" spans="2:16" ht="15">
      <c r="B50" s="116" t="str">
        <f>Residential!A50</f>
        <v>Aroclor 1016</v>
      </c>
      <c r="C50" s="33" t="str">
        <f>Residential!B50</f>
        <v>12674-11-2</v>
      </c>
      <c r="D50" s="96">
        <f>Residential!H50</f>
        <v>0.14000000000000001</v>
      </c>
      <c r="E50" s="40">
        <f>Residential!K50</f>
        <v>4.7</v>
      </c>
      <c r="F50" s="93">
        <f>Residential!M50</f>
        <v>17</v>
      </c>
      <c r="G50" s="96">
        <f>Commercial!H50</f>
        <v>0.61</v>
      </c>
      <c r="H50" s="90">
        <f>Commercial!K50</f>
        <v>20</v>
      </c>
      <c r="I50" s="93">
        <f>Commercial!M50</f>
        <v>75</v>
      </c>
      <c r="J50" s="101"/>
      <c r="K50" s="86" t="str">
        <f>IFERROR(VLOOKUP($C50,Acute!$B$8:$R$300,4,FALSE),"--")</f>
        <v>--</v>
      </c>
      <c r="L50" s="87" t="str">
        <f>IFERROR(VLOOKUP($C50,Acute!$B$8:$R$300,8,FALSE),"--")</f>
        <v>--</v>
      </c>
      <c r="M50" s="88" t="str">
        <f>IFERROR(VLOOKUP($C50,Acute!$B$8:$R$300,13,FALSE),"--")</f>
        <v>--</v>
      </c>
      <c r="N50" s="109" t="str">
        <f>IFERROR(VLOOKUP($C50,Acute!$B$8:$R$300,6,FALSE),"--")</f>
        <v>--</v>
      </c>
      <c r="O50" s="79" t="str">
        <f>IFERROR(VLOOKUP($C50,Acute!$B$8:$R$300,10,FALSE),"--")</f>
        <v>--</v>
      </c>
      <c r="P50" s="108" t="str">
        <f>IFERROR(VLOOKUP($C50,Acute!$B$8:$R$300,16,FALSE),"--")</f>
        <v>--</v>
      </c>
    </row>
    <row r="51" spans="2:16" ht="15">
      <c r="B51" s="116" t="str">
        <f>Residential!A51</f>
        <v>Aroclor 1221</v>
      </c>
      <c r="C51" s="33" t="str">
        <f>Residential!B51</f>
        <v>11104-28-2</v>
      </c>
      <c r="D51" s="96">
        <f>Residential!H51</f>
        <v>4.8999999999999998E-3</v>
      </c>
      <c r="E51" s="40">
        <f>Residential!K51</f>
        <v>0.16</v>
      </c>
      <c r="F51" s="94">
        <f>Residential!M51</f>
        <v>0.53</v>
      </c>
      <c r="G51" s="96">
        <f>Commercial!H51</f>
        <v>2.1999999999999999E-2</v>
      </c>
      <c r="H51" s="40">
        <f>Commercial!K51</f>
        <v>0.72</v>
      </c>
      <c r="I51" s="94">
        <f>Commercial!M51</f>
        <v>2.2999999999999998</v>
      </c>
      <c r="J51" s="101"/>
      <c r="K51" s="86" t="str">
        <f>IFERROR(VLOOKUP($C51,Acute!$B$8:$R$300,4,FALSE),"--")</f>
        <v>--</v>
      </c>
      <c r="L51" s="87" t="str">
        <f>IFERROR(VLOOKUP($C51,Acute!$B$8:$R$300,8,FALSE),"--")</f>
        <v>--</v>
      </c>
      <c r="M51" s="88" t="str">
        <f>IFERROR(VLOOKUP($C51,Acute!$B$8:$R$300,13,FALSE),"--")</f>
        <v>--</v>
      </c>
      <c r="N51" s="109" t="str">
        <f>IFERROR(VLOOKUP($C51,Acute!$B$8:$R$300,6,FALSE),"--")</f>
        <v>--</v>
      </c>
      <c r="O51" s="79" t="str">
        <f>IFERROR(VLOOKUP($C51,Acute!$B$8:$R$300,10,FALSE),"--")</f>
        <v>--</v>
      </c>
      <c r="P51" s="108" t="str">
        <f>IFERROR(VLOOKUP($C51,Acute!$B$8:$R$300,16,FALSE),"--")</f>
        <v>--</v>
      </c>
    </row>
    <row r="52" spans="2:16" ht="15">
      <c r="B52" s="116" t="str">
        <f>Residential!A52</f>
        <v>Aroclor 1232</v>
      </c>
      <c r="C52" s="33" t="str">
        <f>Residential!B52</f>
        <v>11141-16-5</v>
      </c>
      <c r="D52" s="96">
        <f>Residential!H52</f>
        <v>4.8999999999999998E-3</v>
      </c>
      <c r="E52" s="40">
        <f>Residential!K52</f>
        <v>0.16</v>
      </c>
      <c r="F52" s="94">
        <f>Residential!M52</f>
        <v>0.16</v>
      </c>
      <c r="G52" s="96">
        <f>Commercial!H52</f>
        <v>2.1999999999999999E-2</v>
      </c>
      <c r="H52" s="40">
        <f>Commercial!K52</f>
        <v>0.72</v>
      </c>
      <c r="I52" s="94">
        <f>Commercial!M52</f>
        <v>0.71</v>
      </c>
      <c r="J52" s="101"/>
      <c r="K52" s="86" t="str">
        <f>IFERROR(VLOOKUP($C52,Acute!$B$8:$R$300,4,FALSE),"--")</f>
        <v>--</v>
      </c>
      <c r="L52" s="87" t="str">
        <f>IFERROR(VLOOKUP($C52,Acute!$B$8:$R$300,8,FALSE),"--")</f>
        <v>--</v>
      </c>
      <c r="M52" s="88" t="str">
        <f>IFERROR(VLOOKUP($C52,Acute!$B$8:$R$300,13,FALSE),"--")</f>
        <v>--</v>
      </c>
      <c r="N52" s="109" t="str">
        <f>IFERROR(VLOOKUP($C52,Acute!$B$8:$R$300,6,FALSE),"--")</f>
        <v>--</v>
      </c>
      <c r="O52" s="79" t="str">
        <f>IFERROR(VLOOKUP($C52,Acute!$B$8:$R$300,10,FALSE),"--")</f>
        <v>--</v>
      </c>
      <c r="P52" s="108" t="str">
        <f>IFERROR(VLOOKUP($C52,Acute!$B$8:$R$300,16,FALSE),"--")</f>
        <v>--</v>
      </c>
    </row>
    <row r="53" spans="2:16" ht="15">
      <c r="B53" s="116" t="str">
        <f>Residential!A53</f>
        <v>Aroclor 1242</v>
      </c>
      <c r="C53" s="33" t="str">
        <f>Residential!B53</f>
        <v>53469-21-9</v>
      </c>
      <c r="D53" s="96">
        <f>Residential!H53</f>
        <v>4.8999999999999998E-3</v>
      </c>
      <c r="E53" s="40">
        <f>Residential!K53</f>
        <v>0.16</v>
      </c>
      <c r="F53" s="94">
        <f>Residential!M53</f>
        <v>1.3</v>
      </c>
      <c r="G53" s="96">
        <f>Commercial!H53</f>
        <v>2.1999999999999999E-2</v>
      </c>
      <c r="H53" s="40">
        <f>Commercial!K53</f>
        <v>0.72</v>
      </c>
      <c r="I53" s="94">
        <f>Commercial!M53</f>
        <v>5.8</v>
      </c>
      <c r="J53" s="101"/>
      <c r="K53" s="86" t="str">
        <f>IFERROR(VLOOKUP($C53,Acute!$B$8:$R$300,4,FALSE),"--")</f>
        <v>--</v>
      </c>
      <c r="L53" s="87" t="str">
        <f>IFERROR(VLOOKUP($C53,Acute!$B$8:$R$300,8,FALSE),"--")</f>
        <v>--</v>
      </c>
      <c r="M53" s="88" t="str">
        <f>IFERROR(VLOOKUP($C53,Acute!$B$8:$R$300,13,FALSE),"--")</f>
        <v>--</v>
      </c>
      <c r="N53" s="109" t="str">
        <f>IFERROR(VLOOKUP($C53,Acute!$B$8:$R$300,6,FALSE),"--")</f>
        <v>--</v>
      </c>
      <c r="O53" s="79" t="str">
        <f>IFERROR(VLOOKUP($C53,Acute!$B$8:$R$300,10,FALSE),"--")</f>
        <v>--</v>
      </c>
      <c r="P53" s="108" t="str">
        <f>IFERROR(VLOOKUP($C53,Acute!$B$8:$R$300,16,FALSE),"--")</f>
        <v>--</v>
      </c>
    </row>
    <row r="54" spans="2:16" ht="15">
      <c r="B54" s="116" t="str">
        <f>Residential!A54</f>
        <v>Aroclor 1248</v>
      </c>
      <c r="C54" s="33" t="str">
        <f>Residential!B54</f>
        <v>12672-29-6</v>
      </c>
      <c r="D54" s="96">
        <f>Residential!H54</f>
        <v>4.8999999999999998E-3</v>
      </c>
      <c r="E54" s="40">
        <f>Residential!K54</f>
        <v>0.16</v>
      </c>
      <c r="F54" s="94">
        <f>Residential!M54</f>
        <v>0.27</v>
      </c>
      <c r="G54" s="96">
        <f>Commercial!H54</f>
        <v>2.1999999999999999E-2</v>
      </c>
      <c r="H54" s="40">
        <f>Commercial!K54</f>
        <v>0.72</v>
      </c>
      <c r="I54" s="94">
        <f>Commercial!M54</f>
        <v>1.2</v>
      </c>
      <c r="J54" s="101"/>
      <c r="K54" s="86" t="str">
        <f>IFERROR(VLOOKUP($C54,Acute!$B$8:$R$300,4,FALSE),"--")</f>
        <v>--</v>
      </c>
      <c r="L54" s="87" t="str">
        <f>IFERROR(VLOOKUP($C54,Acute!$B$8:$R$300,8,FALSE),"--")</f>
        <v>--</v>
      </c>
      <c r="M54" s="88" t="str">
        <f>IFERROR(VLOOKUP($C54,Acute!$B$8:$R$300,13,FALSE),"--")</f>
        <v>--</v>
      </c>
      <c r="N54" s="109" t="str">
        <f>IFERROR(VLOOKUP($C54,Acute!$B$8:$R$300,6,FALSE),"--")</f>
        <v>--</v>
      </c>
      <c r="O54" s="79" t="str">
        <f>IFERROR(VLOOKUP($C54,Acute!$B$8:$R$300,10,FALSE),"--")</f>
        <v>--</v>
      </c>
      <c r="P54" s="108" t="str">
        <f>IFERROR(VLOOKUP($C54,Acute!$B$8:$R$300,16,FALSE),"--")</f>
        <v>--</v>
      </c>
    </row>
    <row r="55" spans="2:16" ht="15">
      <c r="B55" s="116" t="str">
        <f>Residential!A55</f>
        <v>Aroclor 1254</v>
      </c>
      <c r="C55" s="33" t="str">
        <f>Residential!B55</f>
        <v>11097-69-1</v>
      </c>
      <c r="D55" s="96">
        <f>Residential!H55</f>
        <v>4.8999999999999998E-3</v>
      </c>
      <c r="E55" s="40">
        <f>Residential!K55</f>
        <v>0.16</v>
      </c>
      <c r="F55" s="94">
        <f>Residential!M55</f>
        <v>1.7</v>
      </c>
      <c r="G55" s="96">
        <f>Commercial!H55</f>
        <v>2.1999999999999999E-2</v>
      </c>
      <c r="H55" s="40">
        <f>Commercial!K55</f>
        <v>0.72</v>
      </c>
      <c r="I55" s="94">
        <f>Commercial!M55</f>
        <v>7.2</v>
      </c>
      <c r="J55" s="101"/>
      <c r="K55" s="86" t="str">
        <f>IFERROR(VLOOKUP($C55,Acute!$B$8:$R$300,4,FALSE),"--")</f>
        <v>--</v>
      </c>
      <c r="L55" s="87" t="str">
        <f>IFERROR(VLOOKUP($C55,Acute!$B$8:$R$300,8,FALSE),"--")</f>
        <v>--</v>
      </c>
      <c r="M55" s="88" t="str">
        <f>IFERROR(VLOOKUP($C55,Acute!$B$8:$R$300,13,FALSE),"--")</f>
        <v>--</v>
      </c>
      <c r="N55" s="109" t="str">
        <f>IFERROR(VLOOKUP($C55,Acute!$B$8:$R$300,6,FALSE),"--")</f>
        <v>--</v>
      </c>
      <c r="O55" s="79" t="str">
        <f>IFERROR(VLOOKUP($C55,Acute!$B$8:$R$300,10,FALSE),"--")</f>
        <v>--</v>
      </c>
      <c r="P55" s="108" t="str">
        <f>IFERROR(VLOOKUP($C55,Acute!$B$8:$R$300,16,FALSE),"--")</f>
        <v>--</v>
      </c>
    </row>
    <row r="56" spans="2:16" ht="15">
      <c r="B56" s="116" t="str">
        <f>Residential!A56</f>
        <v>Aroclor 1260</v>
      </c>
      <c r="C56" s="33" t="str">
        <f>Residential!B56</f>
        <v>11096-82-5</v>
      </c>
      <c r="D56" s="96">
        <f>Residential!H56</f>
        <v>4.8999999999999998E-3</v>
      </c>
      <c r="E56" s="40">
        <f>Residential!K56</f>
        <v>0.16</v>
      </c>
      <c r="F56" s="94">
        <f>Residential!M56</f>
        <v>0.36</v>
      </c>
      <c r="G56" s="96">
        <f>Commercial!H56</f>
        <v>2.1999999999999999E-2</v>
      </c>
      <c r="H56" s="40">
        <f>Commercial!K56</f>
        <v>0.72</v>
      </c>
      <c r="I56" s="94">
        <f>Commercial!M56</f>
        <v>1.6</v>
      </c>
      <c r="J56" s="101"/>
      <c r="K56" s="86" t="str">
        <f>IFERROR(VLOOKUP($C56,Acute!$B$8:$R$300,4,FALSE),"--")</f>
        <v>--</v>
      </c>
      <c r="L56" s="87" t="str">
        <f>IFERROR(VLOOKUP($C56,Acute!$B$8:$R$300,8,FALSE),"--")</f>
        <v>--</v>
      </c>
      <c r="M56" s="88" t="str">
        <f>IFERROR(VLOOKUP($C56,Acute!$B$8:$R$300,13,FALSE),"--")</f>
        <v>--</v>
      </c>
      <c r="N56" s="109" t="str">
        <f>IFERROR(VLOOKUP($C56,Acute!$B$8:$R$300,6,FALSE),"--")</f>
        <v>--</v>
      </c>
      <c r="O56" s="79" t="str">
        <f>IFERROR(VLOOKUP($C56,Acute!$B$8:$R$300,10,FALSE),"--")</f>
        <v>--</v>
      </c>
      <c r="P56" s="108" t="str">
        <f>IFERROR(VLOOKUP($C56,Acute!$B$8:$R$300,16,FALSE),"--")</f>
        <v>--</v>
      </c>
    </row>
    <row r="57" spans="2:16" ht="15">
      <c r="B57" s="116" t="str">
        <f>Residential!A57</f>
        <v>Aroclor 5460</v>
      </c>
      <c r="C57" s="33" t="str">
        <f>Residential!B57</f>
        <v>11126-42-4</v>
      </c>
      <c r="D57" s="96" t="str">
        <f>Residential!H57</f>
        <v>NITI</v>
      </c>
      <c r="E57" s="40" t="str">
        <f>Residential!K57</f>
        <v>NITI</v>
      </c>
      <c r="F57" s="93" t="str">
        <f>Residential!M57</f>
        <v>NITI</v>
      </c>
      <c r="G57" s="96" t="str">
        <f>Commercial!H57</f>
        <v>NITI</v>
      </c>
      <c r="H57" s="90" t="str">
        <f>Commercial!K57</f>
        <v>NITI</v>
      </c>
      <c r="I57" s="93" t="str">
        <f>Commercial!M57</f>
        <v>NITI</v>
      </c>
      <c r="J57" s="101"/>
      <c r="K57" s="86" t="str">
        <f>IFERROR(VLOOKUP($C57,Acute!$B$8:$R$300,4,FALSE),"--")</f>
        <v>--</v>
      </c>
      <c r="L57" s="87" t="str">
        <f>IFERROR(VLOOKUP($C57,Acute!$B$8:$R$300,8,FALSE),"--")</f>
        <v>--</v>
      </c>
      <c r="M57" s="88" t="str">
        <f>IFERROR(VLOOKUP($C57,Acute!$B$8:$R$300,13,FALSE),"--")</f>
        <v>--</v>
      </c>
      <c r="N57" s="109" t="str">
        <f>IFERROR(VLOOKUP($C57,Acute!$B$8:$R$300,6,FALSE),"--")</f>
        <v>--</v>
      </c>
      <c r="O57" s="79" t="str">
        <f>IFERROR(VLOOKUP($C57,Acute!$B$8:$R$300,10,FALSE),"--")</f>
        <v>--</v>
      </c>
      <c r="P57" s="108" t="str">
        <f>IFERROR(VLOOKUP($C57,Acute!$B$8:$R$300,16,FALSE),"--")</f>
        <v>--</v>
      </c>
    </row>
    <row r="58" spans="2:16" ht="15">
      <c r="B58" s="116" t="str">
        <f>Residential!A58</f>
        <v>Arsenic, Inorganic</v>
      </c>
      <c r="C58" s="33" t="str">
        <f>Residential!B58</f>
        <v>7440-38-2</v>
      </c>
      <c r="D58" s="96">
        <f>Residential!H58</f>
        <v>6.4999999999999997E-4</v>
      </c>
      <c r="E58" s="40" t="str">
        <f>Residential!K58</f>
        <v>NV</v>
      </c>
      <c r="F58" s="93" t="str">
        <f>Residential!M58</f>
        <v>NV</v>
      </c>
      <c r="G58" s="96">
        <f>Commercial!H58</f>
        <v>2.8999999999999998E-3</v>
      </c>
      <c r="H58" s="90" t="str">
        <f>Commercial!K58</f>
        <v>NV</v>
      </c>
      <c r="I58" s="93" t="str">
        <f>Commercial!M58</f>
        <v>NV</v>
      </c>
      <c r="J58" s="101"/>
      <c r="K58" s="86">
        <f>IFERROR(VLOOKUP($C58,Acute!$B$8:$R$300,4,FALSE),"--")</f>
        <v>0.2</v>
      </c>
      <c r="L58" s="87" t="str">
        <f>IFERROR(VLOOKUP($C58,Acute!$B$8:$R$300,8,FALSE),"--")</f>
        <v>NV</v>
      </c>
      <c r="M58" s="88" t="str">
        <f>IFERROR(VLOOKUP($C58,Acute!$B$8:$R$300,13,FALSE),"--")</f>
        <v>NV</v>
      </c>
      <c r="N58" s="109">
        <f>IFERROR(VLOOKUP($C58,Acute!$B$8:$R$300,6,FALSE),"--")</f>
        <v>0.6</v>
      </c>
      <c r="O58" s="79" t="str">
        <f>IFERROR(VLOOKUP($C58,Acute!$B$8:$R$300,10,FALSE),"--")</f>
        <v>NV</v>
      </c>
      <c r="P58" s="108" t="str">
        <f>IFERROR(VLOOKUP($C58,Acute!$B$8:$R$300,16,FALSE),"--")</f>
        <v>NV</v>
      </c>
    </row>
    <row r="59" spans="2:16" ht="15">
      <c r="B59" s="116" t="str">
        <f>Residential!A59</f>
        <v>Arsine</v>
      </c>
      <c r="C59" s="33" t="str">
        <f>Residential!B59</f>
        <v>7784-42-1</v>
      </c>
      <c r="D59" s="96">
        <f>Residential!H59</f>
        <v>5.1999999999999998E-2</v>
      </c>
      <c r="E59" s="40" t="str">
        <f>Residential!K59</f>
        <v>NV</v>
      </c>
      <c r="F59" s="93" t="str">
        <f>Residential!M59</f>
        <v>NV</v>
      </c>
      <c r="G59" s="96">
        <f>Commercial!H59</f>
        <v>0.22</v>
      </c>
      <c r="H59" s="90" t="str">
        <f>Commercial!K59</f>
        <v>NV</v>
      </c>
      <c r="I59" s="93" t="str">
        <f>Commercial!M59</f>
        <v>NV</v>
      </c>
      <c r="J59" s="101"/>
      <c r="K59" s="86">
        <f>IFERROR(VLOOKUP($C59,Acute!$B$8:$R$300,4,FALSE),"--")</f>
        <v>0.2</v>
      </c>
      <c r="L59" s="87" t="str">
        <f>IFERROR(VLOOKUP($C59,Acute!$B$8:$R$300,8,FALSE),"--")</f>
        <v>NV</v>
      </c>
      <c r="M59" s="88" t="str">
        <f>IFERROR(VLOOKUP($C59,Acute!$B$8:$R$300,13,FALSE),"--")</f>
        <v>NV</v>
      </c>
      <c r="N59" s="109">
        <f>IFERROR(VLOOKUP($C59,Acute!$B$8:$R$300,6,FALSE),"--")</f>
        <v>0.6</v>
      </c>
      <c r="O59" s="79" t="str">
        <f>IFERROR(VLOOKUP($C59,Acute!$B$8:$R$300,10,FALSE),"--")</f>
        <v>NV</v>
      </c>
      <c r="P59" s="108" t="str">
        <f>IFERROR(VLOOKUP($C59,Acute!$B$8:$R$300,16,FALSE),"--")</f>
        <v>NV</v>
      </c>
    </row>
    <row r="60" spans="2:16" ht="15">
      <c r="B60" s="116" t="str">
        <f>Residential!A60</f>
        <v>Asulam</v>
      </c>
      <c r="C60" s="33" t="str">
        <f>Residential!B60</f>
        <v>3337-71-1</v>
      </c>
      <c r="D60" s="96" t="str">
        <f>Residential!H60</f>
        <v>NITI</v>
      </c>
      <c r="E60" s="40" t="str">
        <f>Residential!K60</f>
        <v>NITI, NV</v>
      </c>
      <c r="F60" s="93" t="str">
        <f>Residential!M60</f>
        <v>NITI, NV</v>
      </c>
      <c r="G60" s="96" t="str">
        <f>Commercial!H60</f>
        <v>NITI</v>
      </c>
      <c r="H60" s="90" t="str">
        <f>Commercial!K60</f>
        <v>NITI, NV</v>
      </c>
      <c r="I60" s="93" t="str">
        <f>Commercial!M60</f>
        <v>NITI, NV</v>
      </c>
      <c r="J60" s="101"/>
      <c r="K60" s="78" t="str">
        <f>IFERROR(VLOOKUP($C60,Acute!$B$8:$R$300,4,FALSE),"--")</f>
        <v>--</v>
      </c>
      <c r="L60" s="79" t="str">
        <f>IFERROR(VLOOKUP($C60,Acute!$B$8:$R$300,8,FALSE),"--")</f>
        <v>--</v>
      </c>
      <c r="M60" s="80" t="str">
        <f>IFERROR(VLOOKUP($C60,Acute!$B$8:$R$300,13,FALSE),"--")</f>
        <v>--</v>
      </c>
      <c r="N60" s="107" t="str">
        <f>IFERROR(VLOOKUP($C60,Acute!$B$8:$R$300,6,FALSE),"--")</f>
        <v>--</v>
      </c>
      <c r="O60" s="79" t="str">
        <f>IFERROR(VLOOKUP($C60,Acute!$B$8:$R$300,10,FALSE),"--")</f>
        <v>--</v>
      </c>
      <c r="P60" s="108" t="str">
        <f>IFERROR(VLOOKUP($C60,Acute!$B$8:$R$300,16,FALSE),"--")</f>
        <v>--</v>
      </c>
    </row>
    <row r="61" spans="2:16" ht="15">
      <c r="B61" s="116" t="str">
        <f>Residential!A61</f>
        <v>Atrazine</v>
      </c>
      <c r="C61" s="33" t="str">
        <f>Residential!B61</f>
        <v>1912-24-9</v>
      </c>
      <c r="D61" s="96" t="str">
        <f>Residential!H61</f>
        <v>NITI</v>
      </c>
      <c r="E61" s="40" t="str">
        <f>Residential!K61</f>
        <v>NITI, NV</v>
      </c>
      <c r="F61" s="93" t="str">
        <f>Residential!M61</f>
        <v>NITI, NV</v>
      </c>
      <c r="G61" s="96" t="str">
        <f>Commercial!H61</f>
        <v>NITI</v>
      </c>
      <c r="H61" s="90" t="str">
        <f>Commercial!K61</f>
        <v>NITI, NV</v>
      </c>
      <c r="I61" s="93" t="str">
        <f>Commercial!M61</f>
        <v>NITI, NV</v>
      </c>
      <c r="J61" s="101"/>
      <c r="K61" s="78" t="str">
        <f>IFERROR(VLOOKUP($C61,Acute!$B$8:$R$300,4,FALSE),"--")</f>
        <v>--</v>
      </c>
      <c r="L61" s="79" t="str">
        <f>IFERROR(VLOOKUP($C61,Acute!$B$8:$R$300,8,FALSE),"--")</f>
        <v>--</v>
      </c>
      <c r="M61" s="80" t="str">
        <f>IFERROR(VLOOKUP($C61,Acute!$B$8:$R$300,13,FALSE),"--")</f>
        <v>--</v>
      </c>
      <c r="N61" s="107" t="str">
        <f>IFERROR(VLOOKUP($C61,Acute!$B$8:$R$300,6,FALSE),"--")</f>
        <v>--</v>
      </c>
      <c r="O61" s="79" t="str">
        <f>IFERROR(VLOOKUP($C61,Acute!$B$8:$R$300,10,FALSE),"--")</f>
        <v>--</v>
      </c>
      <c r="P61" s="108" t="str">
        <f>IFERROR(VLOOKUP($C61,Acute!$B$8:$R$300,16,FALSE),"--")</f>
        <v>--</v>
      </c>
    </row>
    <row r="62" spans="2:16" ht="15">
      <c r="B62" s="116" t="str">
        <f>Residential!A62</f>
        <v>Auramine</v>
      </c>
      <c r="C62" s="33" t="str">
        <f>Residential!B62</f>
        <v>492-80-8</v>
      </c>
      <c r="D62" s="96">
        <f>Residential!H62</f>
        <v>1.0999999999999999E-2</v>
      </c>
      <c r="E62" s="40" t="str">
        <f>Residential!K62</f>
        <v>NV</v>
      </c>
      <c r="F62" s="93" t="str">
        <f>Residential!M62</f>
        <v>NV</v>
      </c>
      <c r="G62" s="96">
        <f>Commercial!H62</f>
        <v>4.9000000000000002E-2</v>
      </c>
      <c r="H62" s="90" t="str">
        <f>Commercial!K62</f>
        <v>NV</v>
      </c>
      <c r="I62" s="93" t="str">
        <f>Commercial!M62</f>
        <v>NV</v>
      </c>
      <c r="J62" s="101"/>
      <c r="K62" s="78" t="str">
        <f>IFERROR(VLOOKUP($C62,Acute!$B$8:$R$300,4,FALSE),"--")</f>
        <v>--</v>
      </c>
      <c r="L62" s="79" t="str">
        <f>IFERROR(VLOOKUP($C62,Acute!$B$8:$R$300,8,FALSE),"--")</f>
        <v>--</v>
      </c>
      <c r="M62" s="80" t="str">
        <f>IFERROR(VLOOKUP($C62,Acute!$B$8:$R$300,13,FALSE),"--")</f>
        <v>--</v>
      </c>
      <c r="N62" s="107" t="str">
        <f>IFERROR(VLOOKUP($C62,Acute!$B$8:$R$300,6,FALSE),"--")</f>
        <v>--</v>
      </c>
      <c r="O62" s="79" t="str">
        <f>IFERROR(VLOOKUP($C62,Acute!$B$8:$R$300,10,FALSE),"--")</f>
        <v>--</v>
      </c>
      <c r="P62" s="108" t="str">
        <f>IFERROR(VLOOKUP($C62,Acute!$B$8:$R$300,16,FALSE),"--")</f>
        <v>--</v>
      </c>
    </row>
    <row r="63" spans="2:16" ht="15">
      <c r="B63" s="116" t="str">
        <f>Residential!A63</f>
        <v>Avermectin B1</v>
      </c>
      <c r="C63" s="33" t="str">
        <f>Residential!B63</f>
        <v>65195-55-3</v>
      </c>
      <c r="D63" s="96" t="str">
        <f>Residential!H63</f>
        <v>NITI</v>
      </c>
      <c r="E63" s="40" t="str">
        <f>Residential!K63</f>
        <v>NITI, NV</v>
      </c>
      <c r="F63" s="93" t="str">
        <f>Residential!M63</f>
        <v>NITI, NV</v>
      </c>
      <c r="G63" s="96" t="str">
        <f>Commercial!H63</f>
        <v>NITI</v>
      </c>
      <c r="H63" s="90" t="str">
        <f>Commercial!K63</f>
        <v>NITI, NV</v>
      </c>
      <c r="I63" s="93" t="str">
        <f>Commercial!M63</f>
        <v>NITI, NV</v>
      </c>
      <c r="J63" s="101"/>
      <c r="K63" s="78" t="str">
        <f>IFERROR(VLOOKUP($C63,Acute!$B$8:$R$300,4,FALSE),"--")</f>
        <v>--</v>
      </c>
      <c r="L63" s="79" t="str">
        <f>IFERROR(VLOOKUP($C63,Acute!$B$8:$R$300,8,FALSE),"--")</f>
        <v>--</v>
      </c>
      <c r="M63" s="80" t="str">
        <f>IFERROR(VLOOKUP($C63,Acute!$B$8:$R$300,13,FALSE),"--")</f>
        <v>--</v>
      </c>
      <c r="N63" s="107" t="str">
        <f>IFERROR(VLOOKUP($C63,Acute!$B$8:$R$300,6,FALSE),"--")</f>
        <v>--</v>
      </c>
      <c r="O63" s="79" t="str">
        <f>IFERROR(VLOOKUP($C63,Acute!$B$8:$R$300,10,FALSE),"--")</f>
        <v>--</v>
      </c>
      <c r="P63" s="108" t="str">
        <f>IFERROR(VLOOKUP($C63,Acute!$B$8:$R$300,16,FALSE),"--")</f>
        <v>--</v>
      </c>
    </row>
    <row r="64" spans="2:16" ht="15">
      <c r="B64" s="116" t="str">
        <f>Residential!A64</f>
        <v>Azinphos-methyl</v>
      </c>
      <c r="C64" s="33" t="str">
        <f>Residential!B64</f>
        <v>86-50-0</v>
      </c>
      <c r="D64" s="96">
        <f>Residential!H64</f>
        <v>10</v>
      </c>
      <c r="E64" s="40" t="str">
        <f>Residential!K64</f>
        <v>NV</v>
      </c>
      <c r="F64" s="93" t="str">
        <f>Residential!M64</f>
        <v>NV</v>
      </c>
      <c r="G64" s="96">
        <f>Commercial!H64</f>
        <v>44</v>
      </c>
      <c r="H64" s="90" t="str">
        <f>Commercial!K64</f>
        <v>NV</v>
      </c>
      <c r="I64" s="93" t="str">
        <f>Commercial!M64</f>
        <v>NV</v>
      </c>
      <c r="J64" s="101"/>
      <c r="K64" s="78" t="str">
        <f>IFERROR(VLOOKUP($C64,Acute!$B$8:$R$300,4,FALSE),"--")</f>
        <v>--</v>
      </c>
      <c r="L64" s="79" t="str">
        <f>IFERROR(VLOOKUP($C64,Acute!$B$8:$R$300,8,FALSE),"--")</f>
        <v>--</v>
      </c>
      <c r="M64" s="80" t="str">
        <f>IFERROR(VLOOKUP($C64,Acute!$B$8:$R$300,13,FALSE),"--")</f>
        <v>--</v>
      </c>
      <c r="N64" s="107" t="str">
        <f>IFERROR(VLOOKUP($C64,Acute!$B$8:$R$300,6,FALSE),"--")</f>
        <v>--</v>
      </c>
      <c r="O64" s="79" t="str">
        <f>IFERROR(VLOOKUP($C64,Acute!$B$8:$R$300,10,FALSE),"--")</f>
        <v>--</v>
      </c>
      <c r="P64" s="108" t="str">
        <f>IFERROR(VLOOKUP($C64,Acute!$B$8:$R$300,16,FALSE),"--")</f>
        <v>--</v>
      </c>
    </row>
    <row r="65" spans="2:16" ht="15">
      <c r="B65" s="116" t="str">
        <f>Residential!A65</f>
        <v>Azobenzene</v>
      </c>
      <c r="C65" s="33" t="str">
        <f>Residential!B65</f>
        <v>103-33-3</v>
      </c>
      <c r="D65" s="96">
        <f>Residential!H65</f>
        <v>9.0999999999999998E-2</v>
      </c>
      <c r="E65" s="40">
        <f>Residential!K65</f>
        <v>3</v>
      </c>
      <c r="F65" s="93">
        <f>Residential!M65</f>
        <v>500</v>
      </c>
      <c r="G65" s="96">
        <f>Commercial!H65</f>
        <v>0.4</v>
      </c>
      <c r="H65" s="90">
        <f>Commercial!K65</f>
        <v>13</v>
      </c>
      <c r="I65" s="93">
        <f>Commercial!M65</f>
        <v>2200</v>
      </c>
      <c r="J65" s="101"/>
      <c r="K65" s="78" t="str">
        <f>IFERROR(VLOOKUP($C65,Acute!$B$8:$R$300,4,FALSE),"--")</f>
        <v>--</v>
      </c>
      <c r="L65" s="79" t="str">
        <f>IFERROR(VLOOKUP($C65,Acute!$B$8:$R$300,8,FALSE),"--")</f>
        <v>--</v>
      </c>
      <c r="M65" s="80" t="str">
        <f>IFERROR(VLOOKUP($C65,Acute!$B$8:$R$300,13,FALSE),"--")</f>
        <v>--</v>
      </c>
      <c r="N65" s="107" t="str">
        <f>IFERROR(VLOOKUP($C65,Acute!$B$8:$R$300,6,FALSE),"--")</f>
        <v>--</v>
      </c>
      <c r="O65" s="79" t="str">
        <f>IFERROR(VLOOKUP($C65,Acute!$B$8:$R$300,10,FALSE),"--")</f>
        <v>--</v>
      </c>
      <c r="P65" s="108" t="str">
        <f>IFERROR(VLOOKUP($C65,Acute!$B$8:$R$300,16,FALSE),"--")</f>
        <v>--</v>
      </c>
    </row>
    <row r="66" spans="2:16" ht="15">
      <c r="B66" s="116" t="str">
        <f>Residential!A66</f>
        <v>Azodicarbonamide</v>
      </c>
      <c r="C66" s="33" t="str">
        <f>Residential!B66</f>
        <v>123-77-3</v>
      </c>
      <c r="D66" s="96">
        <f>Residential!H66</f>
        <v>7.3000000000000001E-3</v>
      </c>
      <c r="E66" s="40" t="str">
        <f>Residential!K66</f>
        <v>NV</v>
      </c>
      <c r="F66" s="93" t="str">
        <f>Residential!M66</f>
        <v>NV</v>
      </c>
      <c r="G66" s="96">
        <f>Commercial!H66</f>
        <v>3.1E-2</v>
      </c>
      <c r="H66" s="90" t="str">
        <f>Commercial!K66</f>
        <v>NV</v>
      </c>
      <c r="I66" s="93" t="str">
        <f>Commercial!M66</f>
        <v>NV</v>
      </c>
      <c r="J66" s="101"/>
      <c r="K66" s="78" t="str">
        <f>IFERROR(VLOOKUP($C66,Acute!$B$8:$R$300,4,FALSE),"--")</f>
        <v>--</v>
      </c>
      <c r="L66" s="79" t="str">
        <f>IFERROR(VLOOKUP($C66,Acute!$B$8:$R$300,8,FALSE),"--")</f>
        <v>--</v>
      </c>
      <c r="M66" s="80" t="str">
        <f>IFERROR(VLOOKUP($C66,Acute!$B$8:$R$300,13,FALSE),"--")</f>
        <v>--</v>
      </c>
      <c r="N66" s="107" t="str">
        <f>IFERROR(VLOOKUP($C66,Acute!$B$8:$R$300,6,FALSE),"--")</f>
        <v>--</v>
      </c>
      <c r="O66" s="79" t="str">
        <f>IFERROR(VLOOKUP($C66,Acute!$B$8:$R$300,10,FALSE),"--")</f>
        <v>--</v>
      </c>
      <c r="P66" s="108" t="str">
        <f>IFERROR(VLOOKUP($C66,Acute!$B$8:$R$300,16,FALSE),"--")</f>
        <v>--</v>
      </c>
    </row>
    <row r="67" spans="2:16" ht="15">
      <c r="B67" s="116" t="str">
        <f>Residential!A67</f>
        <v>Barium</v>
      </c>
      <c r="C67" s="33" t="str">
        <f>Residential!B67</f>
        <v>7440-39-3</v>
      </c>
      <c r="D67" s="96">
        <f>Residential!H67</f>
        <v>0.52</v>
      </c>
      <c r="E67" s="40" t="str">
        <f>Residential!K67</f>
        <v>NV</v>
      </c>
      <c r="F67" s="93" t="str">
        <f>Residential!M67</f>
        <v>NV</v>
      </c>
      <c r="G67" s="96">
        <f>Commercial!H67</f>
        <v>2.2000000000000002</v>
      </c>
      <c r="H67" s="90" t="str">
        <f>Commercial!K67</f>
        <v>NV</v>
      </c>
      <c r="I67" s="93" t="str">
        <f>Commercial!M67</f>
        <v>NV</v>
      </c>
      <c r="J67" s="101"/>
      <c r="K67" s="78" t="str">
        <f>IFERROR(VLOOKUP($C67,Acute!$B$8:$R$300,4,FALSE),"--")</f>
        <v>--</v>
      </c>
      <c r="L67" s="79" t="str">
        <f>IFERROR(VLOOKUP($C67,Acute!$B$8:$R$300,8,FALSE),"--")</f>
        <v>--</v>
      </c>
      <c r="M67" s="80" t="str">
        <f>IFERROR(VLOOKUP($C67,Acute!$B$8:$R$300,13,FALSE),"--")</f>
        <v>--</v>
      </c>
      <c r="N67" s="107" t="str">
        <f>IFERROR(VLOOKUP($C67,Acute!$B$8:$R$300,6,FALSE),"--")</f>
        <v>--</v>
      </c>
      <c r="O67" s="79" t="str">
        <f>IFERROR(VLOOKUP($C67,Acute!$B$8:$R$300,10,FALSE),"--")</f>
        <v>--</v>
      </c>
      <c r="P67" s="108" t="str">
        <f>IFERROR(VLOOKUP($C67,Acute!$B$8:$R$300,16,FALSE),"--")</f>
        <v>--</v>
      </c>
    </row>
    <row r="68" spans="2:16" ht="15">
      <c r="B68" s="116" t="str">
        <f>Residential!A68</f>
        <v>Benfluralin</v>
      </c>
      <c r="C68" s="33" t="str">
        <f>Residential!B68</f>
        <v>1861-40-1</v>
      </c>
      <c r="D68" s="96" t="str">
        <f>Residential!H68</f>
        <v>NITI</v>
      </c>
      <c r="E68" s="40" t="str">
        <f>Residential!K68</f>
        <v>NITI</v>
      </c>
      <c r="F68" s="93" t="str">
        <f>Residential!M68</f>
        <v>NITI</v>
      </c>
      <c r="G68" s="96" t="str">
        <f>Commercial!H68</f>
        <v>NITI</v>
      </c>
      <c r="H68" s="90" t="str">
        <f>Commercial!K68</f>
        <v>NITI</v>
      </c>
      <c r="I68" s="93" t="str">
        <f>Commercial!M68</f>
        <v>NITI</v>
      </c>
      <c r="J68" s="101"/>
      <c r="K68" s="78" t="str">
        <f>IFERROR(VLOOKUP($C68,Acute!$B$8:$R$300,4,FALSE),"--")</f>
        <v>--</v>
      </c>
      <c r="L68" s="79" t="str">
        <f>IFERROR(VLOOKUP($C68,Acute!$B$8:$R$300,8,FALSE),"--")</f>
        <v>--</v>
      </c>
      <c r="M68" s="80" t="str">
        <f>IFERROR(VLOOKUP($C68,Acute!$B$8:$R$300,13,FALSE),"--")</f>
        <v>--</v>
      </c>
      <c r="N68" s="107" t="str">
        <f>IFERROR(VLOOKUP($C68,Acute!$B$8:$R$300,6,FALSE),"--")</f>
        <v>--</v>
      </c>
      <c r="O68" s="79" t="str">
        <f>IFERROR(VLOOKUP($C68,Acute!$B$8:$R$300,10,FALSE),"--")</f>
        <v>--</v>
      </c>
      <c r="P68" s="108" t="str">
        <f>IFERROR(VLOOKUP($C68,Acute!$B$8:$R$300,16,FALSE),"--")</f>
        <v>--</v>
      </c>
    </row>
    <row r="69" spans="2:16" ht="15">
      <c r="B69" s="116" t="str">
        <f>Residential!A69</f>
        <v>Benomyl</v>
      </c>
      <c r="C69" s="33" t="str">
        <f>Residential!B69</f>
        <v>17804-35-2</v>
      </c>
      <c r="D69" s="96" t="str">
        <f>Residential!H69</f>
        <v>NITI</v>
      </c>
      <c r="E69" s="40" t="str">
        <f>Residential!K69</f>
        <v>NITI, NV</v>
      </c>
      <c r="F69" s="93" t="str">
        <f>Residential!M69</f>
        <v>NITI, NV</v>
      </c>
      <c r="G69" s="96" t="str">
        <f>Commercial!H69</f>
        <v>NITI</v>
      </c>
      <c r="H69" s="90" t="str">
        <f>Commercial!K69</f>
        <v>NITI, NV</v>
      </c>
      <c r="I69" s="93" t="str">
        <f>Commercial!M69</f>
        <v>NITI, NV</v>
      </c>
      <c r="J69" s="101"/>
      <c r="K69" s="78" t="str">
        <f>IFERROR(VLOOKUP($C69,Acute!$B$8:$R$300,4,FALSE),"--")</f>
        <v>--</v>
      </c>
      <c r="L69" s="79" t="str">
        <f>IFERROR(VLOOKUP($C69,Acute!$B$8:$R$300,8,FALSE),"--")</f>
        <v>--</v>
      </c>
      <c r="M69" s="80" t="str">
        <f>IFERROR(VLOOKUP($C69,Acute!$B$8:$R$300,13,FALSE),"--")</f>
        <v>--</v>
      </c>
      <c r="N69" s="107" t="str">
        <f>IFERROR(VLOOKUP($C69,Acute!$B$8:$R$300,6,FALSE),"--")</f>
        <v>--</v>
      </c>
      <c r="O69" s="79" t="str">
        <f>IFERROR(VLOOKUP($C69,Acute!$B$8:$R$300,10,FALSE),"--")</f>
        <v>--</v>
      </c>
      <c r="P69" s="108" t="str">
        <f>IFERROR(VLOOKUP($C69,Acute!$B$8:$R$300,16,FALSE),"--")</f>
        <v>--</v>
      </c>
    </row>
    <row r="70" spans="2:16" ht="15">
      <c r="B70" s="116" t="str">
        <f>Residential!A70</f>
        <v>Bensulfuron-methyl</v>
      </c>
      <c r="C70" s="33" t="str">
        <f>Residential!B70</f>
        <v>83055-99-6</v>
      </c>
      <c r="D70" s="96" t="str">
        <f>Residential!H70</f>
        <v>NITI</v>
      </c>
      <c r="E70" s="40" t="str">
        <f>Residential!K70</f>
        <v>NITI, NV</v>
      </c>
      <c r="F70" s="93" t="str">
        <f>Residential!M70</f>
        <v>NITI, NV</v>
      </c>
      <c r="G70" s="96" t="str">
        <f>Commercial!H70</f>
        <v>NITI</v>
      </c>
      <c r="H70" s="90" t="str">
        <f>Commercial!K70</f>
        <v>NITI, NV</v>
      </c>
      <c r="I70" s="93" t="str">
        <f>Commercial!M70</f>
        <v>NITI, NV</v>
      </c>
      <c r="J70" s="101"/>
      <c r="K70" s="78" t="str">
        <f>IFERROR(VLOOKUP($C70,Acute!$B$8:$R$300,4,FALSE),"--")</f>
        <v>--</v>
      </c>
      <c r="L70" s="79" t="str">
        <f>IFERROR(VLOOKUP($C70,Acute!$B$8:$R$300,8,FALSE),"--")</f>
        <v>--</v>
      </c>
      <c r="M70" s="80" t="str">
        <f>IFERROR(VLOOKUP($C70,Acute!$B$8:$R$300,13,FALSE),"--")</f>
        <v>--</v>
      </c>
      <c r="N70" s="107" t="str">
        <f>IFERROR(VLOOKUP($C70,Acute!$B$8:$R$300,6,FALSE),"--")</f>
        <v>--</v>
      </c>
      <c r="O70" s="79" t="str">
        <f>IFERROR(VLOOKUP($C70,Acute!$B$8:$R$300,10,FALSE),"--")</f>
        <v>--</v>
      </c>
      <c r="P70" s="108" t="str">
        <f>IFERROR(VLOOKUP($C70,Acute!$B$8:$R$300,16,FALSE),"--")</f>
        <v>--</v>
      </c>
    </row>
    <row r="71" spans="2:16" ht="15">
      <c r="B71" s="116" t="str">
        <f>Residential!A71</f>
        <v>Bentazon</v>
      </c>
      <c r="C71" s="33" t="str">
        <f>Residential!B71</f>
        <v>25057-89-0</v>
      </c>
      <c r="D71" s="96" t="str">
        <f>Residential!H71</f>
        <v>NITI</v>
      </c>
      <c r="E71" s="40" t="str">
        <f>Residential!K71</f>
        <v>NITI, NV</v>
      </c>
      <c r="F71" s="93" t="str">
        <f>Residential!M71</f>
        <v>NITI, NV</v>
      </c>
      <c r="G71" s="96" t="str">
        <f>Commercial!H71</f>
        <v>NITI</v>
      </c>
      <c r="H71" s="90" t="str">
        <f>Commercial!K71</f>
        <v>NITI, NV</v>
      </c>
      <c r="I71" s="93" t="str">
        <f>Commercial!M71</f>
        <v>NITI, NV</v>
      </c>
      <c r="J71" s="101"/>
      <c r="K71" s="78" t="str">
        <f>IFERROR(VLOOKUP($C71,Acute!$B$8:$R$300,4,FALSE),"--")</f>
        <v>--</v>
      </c>
      <c r="L71" s="79" t="str">
        <f>IFERROR(VLOOKUP($C71,Acute!$B$8:$R$300,8,FALSE),"--")</f>
        <v>--</v>
      </c>
      <c r="M71" s="80" t="str">
        <f>IFERROR(VLOOKUP($C71,Acute!$B$8:$R$300,13,FALSE),"--")</f>
        <v>--</v>
      </c>
      <c r="N71" s="107" t="str">
        <f>IFERROR(VLOOKUP($C71,Acute!$B$8:$R$300,6,FALSE),"--")</f>
        <v>--</v>
      </c>
      <c r="O71" s="79" t="str">
        <f>IFERROR(VLOOKUP($C71,Acute!$B$8:$R$300,10,FALSE),"--")</f>
        <v>--</v>
      </c>
      <c r="P71" s="108" t="str">
        <f>IFERROR(VLOOKUP($C71,Acute!$B$8:$R$300,16,FALSE),"--")</f>
        <v>--</v>
      </c>
    </row>
    <row r="72" spans="2:16" ht="15">
      <c r="B72" s="116" t="str">
        <f>Residential!A72</f>
        <v>Benz[a]anthracene</v>
      </c>
      <c r="C72" s="33" t="str">
        <f>Residential!B72</f>
        <v>56-55-3</v>
      </c>
      <c r="D72" s="96">
        <f>Residential!H72</f>
        <v>1.7000000000000001E-2</v>
      </c>
      <c r="E72" s="40">
        <f>Residential!K72</f>
        <v>0.56000000000000005</v>
      </c>
      <c r="F72" s="93">
        <f>Residential!M72</f>
        <v>190</v>
      </c>
      <c r="G72" s="96">
        <f>Commercial!H72</f>
        <v>0.2</v>
      </c>
      <c r="H72" s="40">
        <f>Commercial!K72</f>
        <v>6.8</v>
      </c>
      <c r="I72" s="93">
        <f>Commercial!M72</f>
        <v>2300</v>
      </c>
      <c r="J72" s="101"/>
      <c r="K72" s="78" t="str">
        <f>IFERROR(VLOOKUP($C72,Acute!$B$8:$R$300,4,FALSE),"--")</f>
        <v>--</v>
      </c>
      <c r="L72" s="79" t="str">
        <f>IFERROR(VLOOKUP($C72,Acute!$B$8:$R$300,8,FALSE),"--")</f>
        <v>--</v>
      </c>
      <c r="M72" s="80" t="str">
        <f>IFERROR(VLOOKUP($C72,Acute!$B$8:$R$300,13,FALSE),"--")</f>
        <v>--</v>
      </c>
      <c r="N72" s="107" t="str">
        <f>IFERROR(VLOOKUP($C72,Acute!$B$8:$R$300,6,FALSE),"--")</f>
        <v>--</v>
      </c>
      <c r="O72" s="79" t="str">
        <f>IFERROR(VLOOKUP($C72,Acute!$B$8:$R$300,10,FALSE),"--")</f>
        <v>--</v>
      </c>
      <c r="P72" s="108" t="str">
        <f>IFERROR(VLOOKUP($C72,Acute!$B$8:$R$300,16,FALSE),"--")</f>
        <v>--</v>
      </c>
    </row>
    <row r="73" spans="2:16" ht="15">
      <c r="B73" s="116" t="str">
        <f>Residential!A73</f>
        <v>Benzaldehyde</v>
      </c>
      <c r="C73" s="33" t="str">
        <f>Residential!B73</f>
        <v>100-52-7</v>
      </c>
      <c r="D73" s="96" t="str">
        <f>Residential!H73</f>
        <v>NITI</v>
      </c>
      <c r="E73" s="40" t="str">
        <f>Residential!K73</f>
        <v>NITI</v>
      </c>
      <c r="F73" s="93" t="str">
        <f>Residential!M73</f>
        <v>NITI</v>
      </c>
      <c r="G73" s="96" t="str">
        <f>Commercial!H73</f>
        <v>NITI</v>
      </c>
      <c r="H73" s="90" t="str">
        <f>Commercial!K73</f>
        <v>NITI</v>
      </c>
      <c r="I73" s="93" t="str">
        <f>Commercial!M73</f>
        <v>NITI</v>
      </c>
      <c r="J73" s="101"/>
      <c r="K73" s="78" t="str">
        <f>IFERROR(VLOOKUP($C73,Acute!$B$8:$R$300,4,FALSE),"--")</f>
        <v>--</v>
      </c>
      <c r="L73" s="79" t="str">
        <f>IFERROR(VLOOKUP($C73,Acute!$B$8:$R$300,8,FALSE),"--")</f>
        <v>--</v>
      </c>
      <c r="M73" s="80" t="str">
        <f>IFERROR(VLOOKUP($C73,Acute!$B$8:$R$300,13,FALSE),"--")</f>
        <v>--</v>
      </c>
      <c r="N73" s="107" t="str">
        <f>IFERROR(VLOOKUP($C73,Acute!$B$8:$R$300,6,FALSE),"--")</f>
        <v>--</v>
      </c>
      <c r="O73" s="79" t="str">
        <f>IFERROR(VLOOKUP($C73,Acute!$B$8:$R$300,10,FALSE),"--")</f>
        <v>--</v>
      </c>
      <c r="P73" s="108" t="str">
        <f>IFERROR(VLOOKUP($C73,Acute!$B$8:$R$300,16,FALSE),"--")</f>
        <v>--</v>
      </c>
    </row>
    <row r="74" spans="2:16" ht="15">
      <c r="B74" s="116" t="str">
        <f>Residential!A74</f>
        <v>Benzene</v>
      </c>
      <c r="C74" s="33" t="str">
        <f>Residential!B74</f>
        <v>71-43-2</v>
      </c>
      <c r="D74" s="96">
        <f>Residential!H74</f>
        <v>0.36</v>
      </c>
      <c r="E74" s="40">
        <f>Residential!K74</f>
        <v>12</v>
      </c>
      <c r="F74" s="94">
        <f>Residential!M74</f>
        <v>2.8</v>
      </c>
      <c r="G74" s="96">
        <f>Commercial!H74</f>
        <v>1.6</v>
      </c>
      <c r="H74" s="90">
        <f>Commercial!K74</f>
        <v>52</v>
      </c>
      <c r="I74" s="93">
        <f>Commercial!M74</f>
        <v>12</v>
      </c>
      <c r="J74" s="101"/>
      <c r="K74" s="78">
        <f>IFERROR(VLOOKUP($C74,Acute!$B$8:$R$300,4,FALSE),"--")</f>
        <v>29</v>
      </c>
      <c r="L74" s="79">
        <f>IFERROR(VLOOKUP($C74,Acute!$B$8:$R$300,8,FALSE),"--")</f>
        <v>970</v>
      </c>
      <c r="M74" s="80">
        <f>IFERROR(VLOOKUP($C74,Acute!$B$8:$R$300,13,FALSE),"--")</f>
        <v>230</v>
      </c>
      <c r="N74" s="107">
        <f>IFERROR(VLOOKUP($C74,Acute!$B$8:$R$300,6,FALSE),"--")</f>
        <v>87</v>
      </c>
      <c r="O74" s="79">
        <f>IFERROR(VLOOKUP($C74,Acute!$B$8:$R$300,10,FALSE),"--")</f>
        <v>2900</v>
      </c>
      <c r="P74" s="108">
        <f>IFERROR(VLOOKUP($C74,Acute!$B$8:$R$300,16,FALSE),"--")</f>
        <v>650</v>
      </c>
    </row>
    <row r="75" spans="2:16" ht="15">
      <c r="B75" s="116" t="str">
        <f>Residential!A75</f>
        <v>Benzenediamine-2-methyl sulfate, 1,4-</v>
      </c>
      <c r="C75" s="33" t="str">
        <f>Residential!B75</f>
        <v>6369-59-1</v>
      </c>
      <c r="D75" s="96" t="str">
        <f>Residential!H75</f>
        <v>NITI</v>
      </c>
      <c r="E75" s="40" t="str">
        <f>Residential!K75</f>
        <v>NITI, NV</v>
      </c>
      <c r="F75" s="93" t="str">
        <f>Residential!M75</f>
        <v>NITI, NV</v>
      </c>
      <c r="G75" s="96" t="str">
        <f>Commercial!H75</f>
        <v>NITI</v>
      </c>
      <c r="H75" s="90" t="str">
        <f>Commercial!K75</f>
        <v>NITI, NV</v>
      </c>
      <c r="I75" s="93" t="str">
        <f>Commercial!M75</f>
        <v>NITI, NV</v>
      </c>
      <c r="J75" s="101"/>
      <c r="K75" s="78" t="str">
        <f>IFERROR(VLOOKUP($C75,Acute!$B$8:$R$300,4,FALSE),"--")</f>
        <v>--</v>
      </c>
      <c r="L75" s="79" t="str">
        <f>IFERROR(VLOOKUP($C75,Acute!$B$8:$R$300,8,FALSE),"--")</f>
        <v>--</v>
      </c>
      <c r="M75" s="80" t="str">
        <f>IFERROR(VLOOKUP($C75,Acute!$B$8:$R$300,13,FALSE),"--")</f>
        <v>--</v>
      </c>
      <c r="N75" s="107" t="str">
        <f>IFERROR(VLOOKUP($C75,Acute!$B$8:$R$300,6,FALSE),"--")</f>
        <v>--</v>
      </c>
      <c r="O75" s="79" t="str">
        <f>IFERROR(VLOOKUP($C75,Acute!$B$8:$R$300,10,FALSE),"--")</f>
        <v>--</v>
      </c>
      <c r="P75" s="108" t="str">
        <f>IFERROR(VLOOKUP($C75,Acute!$B$8:$R$300,16,FALSE),"--")</f>
        <v>--</v>
      </c>
    </row>
    <row r="76" spans="2:16" ht="15">
      <c r="B76" s="116" t="str">
        <f>Residential!A76</f>
        <v>Benzenethiol</v>
      </c>
      <c r="C76" s="33" t="str">
        <f>Residential!B76</f>
        <v>108-98-5</v>
      </c>
      <c r="D76" s="96" t="str">
        <f>Residential!H76</f>
        <v>NITI</v>
      </c>
      <c r="E76" s="40" t="str">
        <f>Residential!K76</f>
        <v>NITI</v>
      </c>
      <c r="F76" s="93" t="str">
        <f>Residential!M76</f>
        <v>NITI</v>
      </c>
      <c r="G76" s="96" t="str">
        <f>Commercial!H76</f>
        <v>NITI</v>
      </c>
      <c r="H76" s="90" t="str">
        <f>Commercial!K76</f>
        <v>NITI</v>
      </c>
      <c r="I76" s="93" t="str">
        <f>Commercial!M76</f>
        <v>NITI</v>
      </c>
      <c r="J76" s="101"/>
      <c r="K76" s="78" t="str">
        <f>IFERROR(VLOOKUP($C76,Acute!$B$8:$R$300,4,FALSE),"--")</f>
        <v>--</v>
      </c>
      <c r="L76" s="79" t="str">
        <f>IFERROR(VLOOKUP($C76,Acute!$B$8:$R$300,8,FALSE),"--")</f>
        <v>--</v>
      </c>
      <c r="M76" s="80" t="str">
        <f>IFERROR(VLOOKUP($C76,Acute!$B$8:$R$300,13,FALSE),"--")</f>
        <v>--</v>
      </c>
      <c r="N76" s="107" t="str">
        <f>IFERROR(VLOOKUP($C76,Acute!$B$8:$R$300,6,FALSE),"--")</f>
        <v>--</v>
      </c>
      <c r="O76" s="79" t="str">
        <f>IFERROR(VLOOKUP($C76,Acute!$B$8:$R$300,10,FALSE),"--")</f>
        <v>--</v>
      </c>
      <c r="P76" s="108" t="str">
        <f>IFERROR(VLOOKUP($C76,Acute!$B$8:$R$300,16,FALSE),"--")</f>
        <v>--</v>
      </c>
    </row>
    <row r="77" spans="2:16" ht="15">
      <c r="B77" s="116" t="str">
        <f>Residential!A77</f>
        <v>Benzidine</v>
      </c>
      <c r="C77" s="33" t="str">
        <f>Residential!B77</f>
        <v>92-87-5</v>
      </c>
      <c r="D77" s="96">
        <f>Residential!H77</f>
        <v>1.5E-5</v>
      </c>
      <c r="E77" s="40" t="str">
        <f>Residential!K77</f>
        <v>NV</v>
      </c>
      <c r="F77" s="93" t="str">
        <f>Residential!M77</f>
        <v>NV</v>
      </c>
      <c r="G77" s="96">
        <f>Commercial!H77</f>
        <v>1.8000000000000001E-4</v>
      </c>
      <c r="H77" s="90" t="str">
        <f>Commercial!K77</f>
        <v>NV</v>
      </c>
      <c r="I77" s="93" t="str">
        <f>Commercial!M77</f>
        <v>NV</v>
      </c>
      <c r="J77" s="101"/>
      <c r="K77" s="78" t="str">
        <f>IFERROR(VLOOKUP($C77,Acute!$B$8:$R$300,4,FALSE),"--")</f>
        <v>--</v>
      </c>
      <c r="L77" s="79" t="str">
        <f>IFERROR(VLOOKUP($C77,Acute!$B$8:$R$300,8,FALSE),"--")</f>
        <v>--</v>
      </c>
      <c r="M77" s="80" t="str">
        <f>IFERROR(VLOOKUP($C77,Acute!$B$8:$R$300,13,FALSE),"--")</f>
        <v>--</v>
      </c>
      <c r="N77" s="107" t="str">
        <f>IFERROR(VLOOKUP($C77,Acute!$B$8:$R$300,6,FALSE),"--")</f>
        <v>--</v>
      </c>
      <c r="O77" s="79" t="str">
        <f>IFERROR(VLOOKUP($C77,Acute!$B$8:$R$300,10,FALSE),"--")</f>
        <v>--</v>
      </c>
      <c r="P77" s="108" t="str">
        <f>IFERROR(VLOOKUP($C77,Acute!$B$8:$R$300,16,FALSE),"--")</f>
        <v>--</v>
      </c>
    </row>
    <row r="78" spans="2:16" ht="15">
      <c r="B78" s="116" t="str">
        <f>Residential!A78</f>
        <v>Benzo(e)pyrene</v>
      </c>
      <c r="C78" s="33" t="str">
        <f>Residential!B78</f>
        <v>192-97-2</v>
      </c>
      <c r="D78" s="96">
        <f>Residential!H78</f>
        <v>2.0999999999999999E-3</v>
      </c>
      <c r="E78" s="40" t="str">
        <f>Residential!K78</f>
        <v>NV</v>
      </c>
      <c r="F78" s="93" t="str">
        <f>Residential!M78</f>
        <v>NV</v>
      </c>
      <c r="G78" s="96">
        <f>Commercial!H78</f>
        <v>8.8000000000000005E-3</v>
      </c>
      <c r="H78" s="90" t="str">
        <f>Commercial!K78</f>
        <v>NV</v>
      </c>
      <c r="I78" s="93" t="str">
        <f>Commercial!M78</f>
        <v>NV</v>
      </c>
      <c r="J78" s="101"/>
      <c r="K78" s="78" t="str">
        <f>IFERROR(VLOOKUP($C78,Acute!$B$8:$R$300,4,FALSE),"--")</f>
        <v>--</v>
      </c>
      <c r="L78" s="79" t="str">
        <f>IFERROR(VLOOKUP($C78,Acute!$B$8:$R$300,8,FALSE),"--")</f>
        <v>--</v>
      </c>
      <c r="M78" s="80" t="str">
        <f>IFERROR(VLOOKUP($C78,Acute!$B$8:$R$300,13,FALSE),"--")</f>
        <v>--</v>
      </c>
      <c r="N78" s="107" t="str">
        <f>IFERROR(VLOOKUP($C78,Acute!$B$8:$R$300,6,FALSE),"--")</f>
        <v>--</v>
      </c>
      <c r="O78" s="79" t="str">
        <f>IFERROR(VLOOKUP($C78,Acute!$B$8:$R$300,10,FALSE),"--")</f>
        <v>--</v>
      </c>
      <c r="P78" s="108" t="str">
        <f>IFERROR(VLOOKUP($C78,Acute!$B$8:$R$300,16,FALSE),"--")</f>
        <v>--</v>
      </c>
    </row>
    <row r="79" spans="2:16" ht="15">
      <c r="B79" s="116" t="str">
        <f>Residential!A79</f>
        <v>Benzo(j)fluoranthene</v>
      </c>
      <c r="C79" s="33" t="str">
        <f>Residential!B79</f>
        <v>205-82-3</v>
      </c>
      <c r="D79" s="96">
        <f>Residential!H79</f>
        <v>2.5999999999999999E-2</v>
      </c>
      <c r="E79" s="40" t="str">
        <f>Residential!K79</f>
        <v>NV</v>
      </c>
      <c r="F79" s="93" t="str">
        <f>Residential!M79</f>
        <v>NV</v>
      </c>
      <c r="G79" s="96">
        <f>Commercial!H79</f>
        <v>0.11</v>
      </c>
      <c r="H79" s="90" t="str">
        <f>Commercial!K79</f>
        <v>NV</v>
      </c>
      <c r="I79" s="93" t="str">
        <f>Commercial!M79</f>
        <v>NV</v>
      </c>
      <c r="J79" s="101"/>
      <c r="K79" s="78" t="str">
        <f>IFERROR(VLOOKUP($C79,Acute!$B$8:$R$300,4,FALSE),"--")</f>
        <v>--</v>
      </c>
      <c r="L79" s="79" t="str">
        <f>IFERROR(VLOOKUP($C79,Acute!$B$8:$R$300,8,FALSE),"--")</f>
        <v>--</v>
      </c>
      <c r="M79" s="80" t="str">
        <f>IFERROR(VLOOKUP($C79,Acute!$B$8:$R$300,13,FALSE),"--")</f>
        <v>--</v>
      </c>
      <c r="N79" s="107" t="str">
        <f>IFERROR(VLOOKUP($C79,Acute!$B$8:$R$300,6,FALSE),"--")</f>
        <v>--</v>
      </c>
      <c r="O79" s="79" t="str">
        <f>IFERROR(VLOOKUP($C79,Acute!$B$8:$R$300,10,FALSE),"--")</f>
        <v>--</v>
      </c>
      <c r="P79" s="108" t="str">
        <f>IFERROR(VLOOKUP($C79,Acute!$B$8:$R$300,16,FALSE),"--")</f>
        <v>--</v>
      </c>
    </row>
    <row r="80" spans="2:16" ht="15">
      <c r="B80" s="116" t="str">
        <f>Residential!A80</f>
        <v>Benzo[a]pyrene</v>
      </c>
      <c r="C80" s="33" t="str">
        <f>Residential!B80</f>
        <v>50-32-8</v>
      </c>
      <c r="D80" s="96">
        <f>Residential!H80</f>
        <v>1.6999999999999999E-3</v>
      </c>
      <c r="E80" s="40" t="str">
        <f>Residential!K80</f>
        <v>NV</v>
      </c>
      <c r="F80" s="93" t="str">
        <f>Residential!M80</f>
        <v>NV</v>
      </c>
      <c r="G80" s="96">
        <f>Commercial!H80</f>
        <v>8.8000000000000005E-3</v>
      </c>
      <c r="H80" s="90" t="str">
        <f>Commercial!K80</f>
        <v>NV</v>
      </c>
      <c r="I80" s="93" t="str">
        <f>Commercial!M80</f>
        <v>NV</v>
      </c>
      <c r="J80" s="101"/>
      <c r="K80" s="86">
        <f>IFERROR(VLOOKUP($C80,Acute!$B$8:$R$300,4,FALSE),"--")</f>
        <v>2E-3</v>
      </c>
      <c r="L80" s="87" t="str">
        <f>IFERROR(VLOOKUP($C80,Acute!$B$8:$R$300,8,FALSE),"--")</f>
        <v>NV</v>
      </c>
      <c r="M80" s="88" t="str">
        <f>IFERROR(VLOOKUP($C80,Acute!$B$8:$R$300,13,FALSE),"--")</f>
        <v>NV</v>
      </c>
      <c r="N80" s="109">
        <f>IFERROR(VLOOKUP($C80,Acute!$B$8:$R$300,6,FALSE),"--")</f>
        <v>6.0000000000000001E-3</v>
      </c>
      <c r="O80" s="87" t="str">
        <f>IFERROR(VLOOKUP($C80,Acute!$B$8:$R$300,10,FALSE),"--")</f>
        <v>NV</v>
      </c>
      <c r="P80" s="108" t="str">
        <f>IFERROR(VLOOKUP($C80,Acute!$B$8:$R$300,16,FALSE),"--")</f>
        <v>NV</v>
      </c>
    </row>
    <row r="81" spans="2:16" ht="15">
      <c r="B81" s="116" t="str">
        <f>Residential!A81</f>
        <v>Benzo[b]fluoranthene</v>
      </c>
      <c r="C81" s="33" t="str">
        <f>Residential!B81</f>
        <v>205-99-2</v>
      </c>
      <c r="D81" s="96">
        <f>Residential!H81</f>
        <v>1.7000000000000001E-2</v>
      </c>
      <c r="E81" s="40" t="str">
        <f>Residential!K81</f>
        <v>NV</v>
      </c>
      <c r="F81" s="93" t="str">
        <f>Residential!M81</f>
        <v>NV</v>
      </c>
      <c r="G81" s="96">
        <f>Commercial!H81</f>
        <v>0.2</v>
      </c>
      <c r="H81" s="90" t="str">
        <f>Commercial!K81</f>
        <v>NV</v>
      </c>
      <c r="I81" s="93" t="str">
        <f>Commercial!M81</f>
        <v>NV</v>
      </c>
      <c r="J81" s="101"/>
      <c r="K81" s="86" t="str">
        <f>IFERROR(VLOOKUP($C81,Acute!$B$8:$R$300,4,FALSE),"--")</f>
        <v>--</v>
      </c>
      <c r="L81" s="87" t="str">
        <f>IFERROR(VLOOKUP($C81,Acute!$B$8:$R$300,8,FALSE),"--")</f>
        <v>--</v>
      </c>
      <c r="M81" s="88" t="str">
        <f>IFERROR(VLOOKUP($C81,Acute!$B$8:$R$300,13,FALSE),"--")</f>
        <v>--</v>
      </c>
      <c r="N81" s="109" t="str">
        <f>IFERROR(VLOOKUP($C81,Acute!$B$8:$R$300,6,FALSE),"--")</f>
        <v>--</v>
      </c>
      <c r="O81" s="87" t="str">
        <f>IFERROR(VLOOKUP($C81,Acute!$B$8:$R$300,10,FALSE),"--")</f>
        <v>--</v>
      </c>
      <c r="P81" s="108" t="str">
        <f>IFERROR(VLOOKUP($C81,Acute!$B$8:$R$300,16,FALSE),"--")</f>
        <v>--</v>
      </c>
    </row>
    <row r="82" spans="2:16" ht="15">
      <c r="B82" s="116" t="str">
        <f>Residential!A82</f>
        <v>Benzo[k]fluoranthene</v>
      </c>
      <c r="C82" s="33" t="str">
        <f>Residential!B82</f>
        <v>207-08-9</v>
      </c>
      <c r="D82" s="96">
        <f>Residential!H82</f>
        <v>0.17</v>
      </c>
      <c r="E82" s="40" t="str">
        <f>Residential!K82</f>
        <v>NV</v>
      </c>
      <c r="F82" s="93" t="str">
        <f>Residential!M82</f>
        <v>NV</v>
      </c>
      <c r="G82" s="96">
        <f>Commercial!H82</f>
        <v>2</v>
      </c>
      <c r="H82" s="90" t="str">
        <f>Commercial!K82</f>
        <v>NV</v>
      </c>
      <c r="I82" s="93" t="str">
        <f>Commercial!M82</f>
        <v>NV</v>
      </c>
      <c r="J82" s="101"/>
      <c r="K82" s="78" t="str">
        <f>IFERROR(VLOOKUP($C82,Acute!$B$8:$R$300,4,FALSE),"--")</f>
        <v>--</v>
      </c>
      <c r="L82" s="79" t="str">
        <f>IFERROR(VLOOKUP($C82,Acute!$B$8:$R$300,8,FALSE),"--")</f>
        <v>--</v>
      </c>
      <c r="M82" s="80" t="str">
        <f>IFERROR(VLOOKUP($C82,Acute!$B$8:$R$300,13,FALSE),"--")</f>
        <v>--</v>
      </c>
      <c r="N82" s="107" t="str">
        <f>IFERROR(VLOOKUP($C82,Acute!$B$8:$R$300,6,FALSE),"--")</f>
        <v>--</v>
      </c>
      <c r="O82" s="79" t="str">
        <f>IFERROR(VLOOKUP($C82,Acute!$B$8:$R$300,10,FALSE),"--")</f>
        <v>--</v>
      </c>
      <c r="P82" s="108" t="str">
        <f>IFERROR(VLOOKUP($C82,Acute!$B$8:$R$300,16,FALSE),"--")</f>
        <v>--</v>
      </c>
    </row>
    <row r="83" spans="2:16" ht="15">
      <c r="B83" s="116" t="str">
        <f>Residential!A83</f>
        <v>Benzoic Acid</v>
      </c>
      <c r="C83" s="33" t="str">
        <f>Residential!B83</f>
        <v>65-85-0</v>
      </c>
      <c r="D83" s="96" t="str">
        <f>Residential!H83</f>
        <v>NITI</v>
      </c>
      <c r="E83" s="40" t="str">
        <f>Residential!K83</f>
        <v>NITI, NV</v>
      </c>
      <c r="F83" s="93" t="str">
        <f>Residential!M83</f>
        <v>NITI, NV</v>
      </c>
      <c r="G83" s="96" t="str">
        <f>Commercial!H83</f>
        <v>NITI</v>
      </c>
      <c r="H83" s="90" t="str">
        <f>Commercial!K83</f>
        <v>NITI, NV</v>
      </c>
      <c r="I83" s="93" t="str">
        <f>Commercial!M83</f>
        <v>NITI, NV</v>
      </c>
      <c r="J83" s="101"/>
      <c r="K83" s="78" t="str">
        <f>IFERROR(VLOOKUP($C83,Acute!$B$8:$R$300,4,FALSE),"--")</f>
        <v>--</v>
      </c>
      <c r="L83" s="79" t="str">
        <f>IFERROR(VLOOKUP($C83,Acute!$B$8:$R$300,8,FALSE),"--")</f>
        <v>--</v>
      </c>
      <c r="M83" s="80" t="str">
        <f>IFERROR(VLOOKUP($C83,Acute!$B$8:$R$300,13,FALSE),"--")</f>
        <v>--</v>
      </c>
      <c r="N83" s="107" t="str">
        <f>IFERROR(VLOOKUP($C83,Acute!$B$8:$R$300,6,FALSE),"--")</f>
        <v>--</v>
      </c>
      <c r="O83" s="79" t="str">
        <f>IFERROR(VLOOKUP($C83,Acute!$B$8:$R$300,10,FALSE),"--")</f>
        <v>--</v>
      </c>
      <c r="P83" s="108" t="str">
        <f>IFERROR(VLOOKUP($C83,Acute!$B$8:$R$300,16,FALSE),"--")</f>
        <v>--</v>
      </c>
    </row>
    <row r="84" spans="2:16" ht="15">
      <c r="B84" s="116" t="str">
        <f>Residential!A84</f>
        <v>Benzotrichloride</v>
      </c>
      <c r="C84" s="33" t="str">
        <f>Residential!B84</f>
        <v>98-07-7</v>
      </c>
      <c r="D84" s="96" t="str">
        <f>Residential!H84</f>
        <v>NITI</v>
      </c>
      <c r="E84" s="40" t="str">
        <f>Residential!K84</f>
        <v>NITI</v>
      </c>
      <c r="F84" s="93" t="str">
        <f>Residential!M84</f>
        <v>NITI</v>
      </c>
      <c r="G84" s="96" t="str">
        <f>Commercial!H84</f>
        <v>NITI</v>
      </c>
      <c r="H84" s="90" t="str">
        <f>Commercial!K84</f>
        <v>NITI</v>
      </c>
      <c r="I84" s="93" t="str">
        <f>Commercial!M84</f>
        <v>NITI</v>
      </c>
      <c r="J84" s="101"/>
      <c r="K84" s="78" t="str">
        <f>IFERROR(VLOOKUP($C84,Acute!$B$8:$R$300,4,FALSE),"--")</f>
        <v>--</v>
      </c>
      <c r="L84" s="79" t="str">
        <f>IFERROR(VLOOKUP($C84,Acute!$B$8:$R$300,8,FALSE),"--")</f>
        <v>--</v>
      </c>
      <c r="M84" s="80" t="str">
        <f>IFERROR(VLOOKUP($C84,Acute!$B$8:$R$300,13,FALSE),"--")</f>
        <v>--</v>
      </c>
      <c r="N84" s="107" t="str">
        <f>IFERROR(VLOOKUP($C84,Acute!$B$8:$R$300,6,FALSE),"--")</f>
        <v>--</v>
      </c>
      <c r="O84" s="79" t="str">
        <f>IFERROR(VLOOKUP($C84,Acute!$B$8:$R$300,10,FALSE),"--")</f>
        <v>--</v>
      </c>
      <c r="P84" s="108" t="str">
        <f>IFERROR(VLOOKUP($C84,Acute!$B$8:$R$300,16,FALSE),"--")</f>
        <v>--</v>
      </c>
    </row>
    <row r="85" spans="2:16" ht="15">
      <c r="B85" s="116" t="str">
        <f>Residential!A85</f>
        <v>Benzyl Alcohol</v>
      </c>
      <c r="C85" s="33" t="str">
        <f>Residential!B85</f>
        <v>100-51-6</v>
      </c>
      <c r="D85" s="96" t="str">
        <f>Residential!H85</f>
        <v>NITI</v>
      </c>
      <c r="E85" s="40" t="str">
        <f>Residential!K85</f>
        <v>NITI, NV</v>
      </c>
      <c r="F85" s="93" t="str">
        <f>Residential!M85</f>
        <v>NITI, NV</v>
      </c>
      <c r="G85" s="96" t="str">
        <f>Commercial!H85</f>
        <v>NITI</v>
      </c>
      <c r="H85" s="90" t="str">
        <f>Commercial!K85</f>
        <v>NITI, NV</v>
      </c>
      <c r="I85" s="93" t="str">
        <f>Commercial!M85</f>
        <v>NITI, NV</v>
      </c>
      <c r="J85" s="101"/>
      <c r="K85" s="78" t="str">
        <f>IFERROR(VLOOKUP($C85,Acute!$B$8:$R$300,4,FALSE),"--")</f>
        <v>--</v>
      </c>
      <c r="L85" s="79" t="str">
        <f>IFERROR(VLOOKUP($C85,Acute!$B$8:$R$300,8,FALSE),"--")</f>
        <v>--</v>
      </c>
      <c r="M85" s="80" t="str">
        <f>IFERROR(VLOOKUP($C85,Acute!$B$8:$R$300,13,FALSE),"--")</f>
        <v>--</v>
      </c>
      <c r="N85" s="107" t="str">
        <f>IFERROR(VLOOKUP($C85,Acute!$B$8:$R$300,6,FALSE),"--")</f>
        <v>--</v>
      </c>
      <c r="O85" s="79" t="str">
        <f>IFERROR(VLOOKUP($C85,Acute!$B$8:$R$300,10,FALSE),"--")</f>
        <v>--</v>
      </c>
      <c r="P85" s="108" t="str">
        <f>IFERROR(VLOOKUP($C85,Acute!$B$8:$R$300,16,FALSE),"--")</f>
        <v>--</v>
      </c>
    </row>
    <row r="86" spans="2:16" ht="15">
      <c r="B86" s="116" t="str">
        <f>Residential!A86</f>
        <v>Benzyl Chloride</v>
      </c>
      <c r="C86" s="33" t="str">
        <f>Residential!B86</f>
        <v>100-44-7</v>
      </c>
      <c r="D86" s="96">
        <f>Residential!H86</f>
        <v>5.7000000000000002E-2</v>
      </c>
      <c r="E86" s="40">
        <f>Residential!K86</f>
        <v>1.9</v>
      </c>
      <c r="F86" s="94">
        <f>Residential!M86</f>
        <v>7.2</v>
      </c>
      <c r="G86" s="96">
        <f>Commercial!H86</f>
        <v>0.25</v>
      </c>
      <c r="H86" s="40">
        <f>Commercial!K86</f>
        <v>8.3000000000000007</v>
      </c>
      <c r="I86" s="93">
        <f>Commercial!M86</f>
        <v>31</v>
      </c>
      <c r="J86" s="101"/>
      <c r="K86" s="78">
        <f>IFERROR(VLOOKUP($C86,Acute!$B$8:$R$300,4,FALSE),"--")</f>
        <v>240</v>
      </c>
      <c r="L86" s="79">
        <f>IFERROR(VLOOKUP($C86,Acute!$B$8:$R$300,8,FALSE),"--")</f>
        <v>8000</v>
      </c>
      <c r="M86" s="80">
        <f>IFERROR(VLOOKUP($C86,Acute!$B$8:$R$300,13,FALSE),"--")</f>
        <v>30000</v>
      </c>
      <c r="N86" s="107">
        <f>IFERROR(VLOOKUP($C86,Acute!$B$8:$R$300,6,FALSE),"--")</f>
        <v>720</v>
      </c>
      <c r="O86" s="79">
        <f>IFERROR(VLOOKUP($C86,Acute!$B$8:$R$300,10,FALSE),"--")</f>
        <v>24000</v>
      </c>
      <c r="P86" s="108">
        <f>IFERROR(VLOOKUP($C86,Acute!$B$8:$R$300,16,FALSE),"--")</f>
        <v>89000</v>
      </c>
    </row>
    <row r="87" spans="2:16" ht="15">
      <c r="B87" s="116" t="str">
        <f>Residential!A87</f>
        <v>Beryllium and compounds</v>
      </c>
      <c r="C87" s="33" t="str">
        <f>Residential!B87</f>
        <v>7440-41-7</v>
      </c>
      <c r="D87" s="96">
        <f>Residential!H87</f>
        <v>1.1999999999999999E-3</v>
      </c>
      <c r="E87" s="40" t="str">
        <f>Residential!K87</f>
        <v>NV</v>
      </c>
      <c r="F87" s="93" t="str">
        <f>Residential!M87</f>
        <v>NV</v>
      </c>
      <c r="G87" s="96">
        <f>Commercial!H87</f>
        <v>5.1000000000000004E-3</v>
      </c>
      <c r="H87" s="90" t="str">
        <f>Commercial!K87</f>
        <v>NV</v>
      </c>
      <c r="I87" s="93" t="str">
        <f>Commercial!M87</f>
        <v>NV</v>
      </c>
      <c r="J87" s="101"/>
      <c r="K87" s="86">
        <f>IFERROR(VLOOKUP($C87,Acute!$B$8:$R$300,4,FALSE),"--")</f>
        <v>0.02</v>
      </c>
      <c r="L87" s="87" t="str">
        <f>IFERROR(VLOOKUP($C87,Acute!$B$8:$R$300,8,FALSE),"--")</f>
        <v>NV</v>
      </c>
      <c r="M87" s="88" t="str">
        <f>IFERROR(VLOOKUP($C87,Acute!$B$8:$R$300,13,FALSE),"--")</f>
        <v>NV</v>
      </c>
      <c r="N87" s="109">
        <f>IFERROR(VLOOKUP($C87,Acute!$B$8:$R$300,6,FALSE),"--")</f>
        <v>0.06</v>
      </c>
      <c r="O87" s="79" t="str">
        <f>IFERROR(VLOOKUP($C87,Acute!$B$8:$R$300,10,FALSE),"--")</f>
        <v>NV</v>
      </c>
      <c r="P87" s="108" t="str">
        <f>IFERROR(VLOOKUP($C87,Acute!$B$8:$R$300,16,FALSE),"--")</f>
        <v>NV</v>
      </c>
    </row>
    <row r="88" spans="2:16" ht="15">
      <c r="B88" s="116" t="str">
        <f>Residential!A88</f>
        <v>Bifenox</v>
      </c>
      <c r="C88" s="33" t="str">
        <f>Residential!B88</f>
        <v>42576-02-3</v>
      </c>
      <c r="D88" s="96" t="str">
        <f>Residential!H88</f>
        <v>NITI</v>
      </c>
      <c r="E88" s="40" t="str">
        <f>Residential!K88</f>
        <v>NITI, NV</v>
      </c>
      <c r="F88" s="93" t="str">
        <f>Residential!M88</f>
        <v>NITI, NV</v>
      </c>
      <c r="G88" s="96" t="str">
        <f>Commercial!H88</f>
        <v>NITI</v>
      </c>
      <c r="H88" s="90" t="str">
        <f>Commercial!K88</f>
        <v>NITI, NV</v>
      </c>
      <c r="I88" s="93" t="str">
        <f>Commercial!M88</f>
        <v>NITI, NV</v>
      </c>
      <c r="J88" s="101"/>
      <c r="K88" s="78" t="str">
        <f>IFERROR(VLOOKUP($C88,Acute!$B$8:$R$300,4,FALSE),"--")</f>
        <v>--</v>
      </c>
      <c r="L88" s="79" t="str">
        <f>IFERROR(VLOOKUP($C88,Acute!$B$8:$R$300,8,FALSE),"--")</f>
        <v>--</v>
      </c>
      <c r="M88" s="80" t="str">
        <f>IFERROR(VLOOKUP($C88,Acute!$B$8:$R$300,13,FALSE),"--")</f>
        <v>--</v>
      </c>
      <c r="N88" s="107" t="str">
        <f>IFERROR(VLOOKUP($C88,Acute!$B$8:$R$300,6,FALSE),"--")</f>
        <v>--</v>
      </c>
      <c r="O88" s="79" t="str">
        <f>IFERROR(VLOOKUP($C88,Acute!$B$8:$R$300,10,FALSE),"--")</f>
        <v>--</v>
      </c>
      <c r="P88" s="108" t="str">
        <f>IFERROR(VLOOKUP($C88,Acute!$B$8:$R$300,16,FALSE),"--")</f>
        <v>--</v>
      </c>
    </row>
    <row r="89" spans="2:16" ht="15">
      <c r="B89" s="116" t="str">
        <f>Residential!A89</f>
        <v>Biphenthrin</v>
      </c>
      <c r="C89" s="33" t="str">
        <f>Residential!B89</f>
        <v>82657-04-3</v>
      </c>
      <c r="D89" s="96" t="str">
        <f>Residential!H89</f>
        <v>NITI</v>
      </c>
      <c r="E89" s="40" t="str">
        <f>Residential!K89</f>
        <v>NITI, NV</v>
      </c>
      <c r="F89" s="93" t="str">
        <f>Residential!M89</f>
        <v>NITI, NV</v>
      </c>
      <c r="G89" s="96" t="str">
        <f>Commercial!H89</f>
        <v>NITI</v>
      </c>
      <c r="H89" s="90" t="str">
        <f>Commercial!K89</f>
        <v>NITI, NV</v>
      </c>
      <c r="I89" s="93" t="str">
        <f>Commercial!M89</f>
        <v>NITI, NV</v>
      </c>
      <c r="J89" s="101"/>
      <c r="K89" s="78" t="str">
        <f>IFERROR(VLOOKUP($C89,Acute!$B$8:$R$300,4,FALSE),"--")</f>
        <v>--</v>
      </c>
      <c r="L89" s="79" t="str">
        <f>IFERROR(VLOOKUP($C89,Acute!$B$8:$R$300,8,FALSE),"--")</f>
        <v>--</v>
      </c>
      <c r="M89" s="80" t="str">
        <f>IFERROR(VLOOKUP($C89,Acute!$B$8:$R$300,13,FALSE),"--")</f>
        <v>--</v>
      </c>
      <c r="N89" s="107" t="str">
        <f>IFERROR(VLOOKUP($C89,Acute!$B$8:$R$300,6,FALSE),"--")</f>
        <v>--</v>
      </c>
      <c r="O89" s="79" t="str">
        <f>IFERROR(VLOOKUP($C89,Acute!$B$8:$R$300,10,FALSE),"--")</f>
        <v>--</v>
      </c>
      <c r="P89" s="108" t="str">
        <f>IFERROR(VLOOKUP($C89,Acute!$B$8:$R$300,16,FALSE),"--")</f>
        <v>--</v>
      </c>
    </row>
    <row r="90" spans="2:16" ht="15">
      <c r="B90" s="116" t="str">
        <f>Residential!A90</f>
        <v>Biphenyl, 1,1'-</v>
      </c>
      <c r="C90" s="33" t="str">
        <f>Residential!B90</f>
        <v>92-52-4</v>
      </c>
      <c r="D90" s="96">
        <f>Residential!H90</f>
        <v>0.42</v>
      </c>
      <c r="E90" s="40">
        <f>Residential!K90</f>
        <v>14</v>
      </c>
      <c r="F90" s="93">
        <f>Residential!M90</f>
        <v>91</v>
      </c>
      <c r="G90" s="96">
        <f>Commercial!H90</f>
        <v>1.8</v>
      </c>
      <c r="H90" s="90">
        <f>Commercial!K90</f>
        <v>58</v>
      </c>
      <c r="I90" s="93">
        <f>Commercial!M90</f>
        <v>380</v>
      </c>
      <c r="J90" s="101"/>
      <c r="K90" s="78" t="str">
        <f>IFERROR(VLOOKUP($C90,Acute!$B$8:$R$300,4,FALSE),"--")</f>
        <v>--</v>
      </c>
      <c r="L90" s="79" t="str">
        <f>IFERROR(VLOOKUP($C90,Acute!$B$8:$R$300,8,FALSE),"--")</f>
        <v>--</v>
      </c>
      <c r="M90" s="80" t="str">
        <f>IFERROR(VLOOKUP($C90,Acute!$B$8:$R$300,13,FALSE),"--")</f>
        <v>--</v>
      </c>
      <c r="N90" s="107" t="str">
        <f>IFERROR(VLOOKUP($C90,Acute!$B$8:$R$300,6,FALSE),"--")</f>
        <v>--</v>
      </c>
      <c r="O90" s="79" t="str">
        <f>IFERROR(VLOOKUP($C90,Acute!$B$8:$R$300,10,FALSE),"--")</f>
        <v>--</v>
      </c>
      <c r="P90" s="108" t="str">
        <f>IFERROR(VLOOKUP($C90,Acute!$B$8:$R$300,16,FALSE),"--")</f>
        <v>--</v>
      </c>
    </row>
    <row r="91" spans="2:16" ht="15">
      <c r="B91" s="116" t="str">
        <f>Residential!A91</f>
        <v>Bis(2-chloro-1-methylethyl) ether</v>
      </c>
      <c r="C91" s="33" t="str">
        <f>Residential!B91</f>
        <v>108-60-1</v>
      </c>
      <c r="D91" s="96" t="str">
        <f>Residential!H91</f>
        <v>NITI</v>
      </c>
      <c r="E91" s="40" t="str">
        <f>Residential!K91</f>
        <v>NITI</v>
      </c>
      <c r="F91" s="93" t="str">
        <f>Residential!M91</f>
        <v>NITI</v>
      </c>
      <c r="G91" s="96" t="str">
        <f>Commercial!H91</f>
        <v>NITI</v>
      </c>
      <c r="H91" s="90" t="str">
        <f>Commercial!K91</f>
        <v>NITI</v>
      </c>
      <c r="I91" s="93" t="str">
        <f>Commercial!M91</f>
        <v>NITI</v>
      </c>
      <c r="J91" s="101"/>
      <c r="K91" s="78" t="str">
        <f>IFERROR(VLOOKUP($C91,Acute!$B$8:$R$300,4,FALSE),"--")</f>
        <v>--</v>
      </c>
      <c r="L91" s="79" t="str">
        <f>IFERROR(VLOOKUP($C91,Acute!$B$8:$R$300,8,FALSE),"--")</f>
        <v>--</v>
      </c>
      <c r="M91" s="80" t="str">
        <f>IFERROR(VLOOKUP($C91,Acute!$B$8:$R$300,13,FALSE),"--")</f>
        <v>--</v>
      </c>
      <c r="N91" s="107" t="str">
        <f>IFERROR(VLOOKUP($C91,Acute!$B$8:$R$300,6,FALSE),"--")</f>
        <v>--</v>
      </c>
      <c r="O91" s="79" t="str">
        <f>IFERROR(VLOOKUP($C91,Acute!$B$8:$R$300,10,FALSE),"--")</f>
        <v>--</v>
      </c>
      <c r="P91" s="108" t="str">
        <f>IFERROR(VLOOKUP($C91,Acute!$B$8:$R$300,16,FALSE),"--")</f>
        <v>--</v>
      </c>
    </row>
    <row r="92" spans="2:16" ht="15">
      <c r="B92" s="116" t="str">
        <f>Residential!A92</f>
        <v>Bis(2-chloroethoxy)methane</v>
      </c>
      <c r="C92" s="33" t="str">
        <f>Residential!B92</f>
        <v>111-91-1</v>
      </c>
      <c r="D92" s="96" t="str">
        <f>Residential!H92</f>
        <v>NITI</v>
      </c>
      <c r="E92" s="40" t="str">
        <f>Residential!K92</f>
        <v>NITI, NV</v>
      </c>
      <c r="F92" s="93" t="str">
        <f>Residential!M92</f>
        <v>NITI, NV</v>
      </c>
      <c r="G92" s="96" t="str">
        <f>Commercial!H92</f>
        <v>NITI</v>
      </c>
      <c r="H92" s="90" t="str">
        <f>Commercial!K92</f>
        <v>NITI, NV</v>
      </c>
      <c r="I92" s="93" t="str">
        <f>Commercial!M92</f>
        <v>NITI, NV</v>
      </c>
      <c r="J92" s="101"/>
      <c r="K92" s="78" t="str">
        <f>IFERROR(VLOOKUP($C92,Acute!$B$8:$R$300,4,FALSE),"--")</f>
        <v>--</v>
      </c>
      <c r="L92" s="79" t="str">
        <f>IFERROR(VLOOKUP($C92,Acute!$B$8:$R$300,8,FALSE),"--")</f>
        <v>--</v>
      </c>
      <c r="M92" s="80" t="str">
        <f>IFERROR(VLOOKUP($C92,Acute!$B$8:$R$300,13,FALSE),"--")</f>
        <v>--</v>
      </c>
      <c r="N92" s="107" t="str">
        <f>IFERROR(VLOOKUP($C92,Acute!$B$8:$R$300,6,FALSE),"--")</f>
        <v>--</v>
      </c>
      <c r="O92" s="79" t="str">
        <f>IFERROR(VLOOKUP($C92,Acute!$B$8:$R$300,10,FALSE),"--")</f>
        <v>--</v>
      </c>
      <c r="P92" s="108" t="str">
        <f>IFERROR(VLOOKUP($C92,Acute!$B$8:$R$300,16,FALSE),"--")</f>
        <v>--</v>
      </c>
    </row>
    <row r="93" spans="2:16" ht="15">
      <c r="B93" s="116" t="str">
        <f>Residential!A93</f>
        <v>Bis(2-chloroethyl)ether</v>
      </c>
      <c r="C93" s="33" t="str">
        <f>Residential!B93</f>
        <v>111-44-4</v>
      </c>
      <c r="D93" s="96">
        <f>Residential!H93</f>
        <v>8.5000000000000006E-3</v>
      </c>
      <c r="E93" s="40">
        <f>Residential!K93</f>
        <v>0.28000000000000003</v>
      </c>
      <c r="F93" s="93">
        <f>Residential!M93</f>
        <v>32</v>
      </c>
      <c r="G93" s="96">
        <f>Commercial!H93</f>
        <v>3.6999999999999998E-2</v>
      </c>
      <c r="H93" s="40">
        <f>Commercial!K93</f>
        <v>1.2</v>
      </c>
      <c r="I93" s="93">
        <f>Commercial!M93</f>
        <v>140</v>
      </c>
      <c r="J93" s="101"/>
      <c r="K93" s="78">
        <f>IFERROR(VLOOKUP($C93,Acute!$B$8:$R$300,4,FALSE),"--")</f>
        <v>120</v>
      </c>
      <c r="L93" s="79">
        <f>IFERROR(VLOOKUP($C93,Acute!$B$8:$R$300,8,FALSE),"--")</f>
        <v>4000</v>
      </c>
      <c r="M93" s="80">
        <f>IFERROR(VLOOKUP($C93,Acute!$B$8:$R$300,13,FALSE),"--")</f>
        <v>450000</v>
      </c>
      <c r="N93" s="107">
        <f>IFERROR(VLOOKUP($C93,Acute!$B$8:$R$300,6,FALSE),"--")</f>
        <v>360</v>
      </c>
      <c r="O93" s="79">
        <f>IFERROR(VLOOKUP($C93,Acute!$B$8:$R$300,10,FALSE),"--")</f>
        <v>12000</v>
      </c>
      <c r="P93" s="108">
        <f>IFERROR(VLOOKUP($C93,Acute!$B$8:$R$300,16,FALSE),"--")</f>
        <v>1400000</v>
      </c>
    </row>
    <row r="94" spans="2:16" ht="15">
      <c r="B94" s="116" t="str">
        <f>Residential!A94</f>
        <v>Bis(2-ethylhexyl)phthalate</v>
      </c>
      <c r="C94" s="33" t="str">
        <f>Residential!B94</f>
        <v>117-81-7</v>
      </c>
      <c r="D94" s="96">
        <f>Residential!H94</f>
        <v>1.2</v>
      </c>
      <c r="E94" s="40" t="str">
        <f>Residential!K94</f>
        <v>NV</v>
      </c>
      <c r="F94" s="93" t="str">
        <f>Residential!M94</f>
        <v>NV</v>
      </c>
      <c r="G94" s="96">
        <f>Commercial!H94</f>
        <v>5.0999999999999996</v>
      </c>
      <c r="H94" s="90" t="str">
        <f>Commercial!K94</f>
        <v>NV</v>
      </c>
      <c r="I94" s="93" t="str">
        <f>Commercial!M94</f>
        <v>NV</v>
      </c>
      <c r="J94" s="101"/>
      <c r="K94" s="78" t="str">
        <f>IFERROR(VLOOKUP($C94,Acute!$B$8:$R$300,4,FALSE),"--")</f>
        <v>--</v>
      </c>
      <c r="L94" s="79" t="str">
        <f>IFERROR(VLOOKUP($C94,Acute!$B$8:$R$300,8,FALSE),"--")</f>
        <v>--</v>
      </c>
      <c r="M94" s="80" t="str">
        <f>IFERROR(VLOOKUP($C94,Acute!$B$8:$R$300,13,FALSE),"--")</f>
        <v>--</v>
      </c>
      <c r="N94" s="107" t="str">
        <f>IFERROR(VLOOKUP($C94,Acute!$B$8:$R$300,6,FALSE),"--")</f>
        <v>--</v>
      </c>
      <c r="O94" s="79" t="str">
        <f>IFERROR(VLOOKUP($C94,Acute!$B$8:$R$300,10,FALSE),"--")</f>
        <v>--</v>
      </c>
      <c r="P94" s="108" t="str">
        <f>IFERROR(VLOOKUP($C94,Acute!$B$8:$R$300,16,FALSE),"--")</f>
        <v>--</v>
      </c>
    </row>
    <row r="95" spans="2:16" ht="15">
      <c r="B95" s="116" t="str">
        <f>Residential!A95</f>
        <v>Bis(chloromethyl)ether</v>
      </c>
      <c r="C95" s="33" t="str">
        <f>Residential!B95</f>
        <v>542-88-1</v>
      </c>
      <c r="D95" s="96">
        <f>Residential!H95</f>
        <v>4.5000000000000003E-5</v>
      </c>
      <c r="E95" s="40">
        <f>Residential!K95</f>
        <v>1.5E-3</v>
      </c>
      <c r="F95" s="94">
        <f>Residential!M95</f>
        <v>5.0000000000000001E-4</v>
      </c>
      <c r="G95" s="96">
        <f>Commercial!H95</f>
        <v>2.0000000000000001E-4</v>
      </c>
      <c r="H95" s="40">
        <f>Commercial!K95</f>
        <v>6.6E-3</v>
      </c>
      <c r="I95" s="94">
        <f>Commercial!M95</f>
        <v>2.2000000000000001E-3</v>
      </c>
      <c r="J95" s="101"/>
      <c r="K95" s="86">
        <f>IFERROR(VLOOKUP($C95,Acute!$B$8:$R$300,4,FALSE),"--")</f>
        <v>1.4</v>
      </c>
      <c r="L95" s="87">
        <f>IFERROR(VLOOKUP($C95,Acute!$B$8:$R$300,8,FALSE),"--")</f>
        <v>47</v>
      </c>
      <c r="M95" s="88">
        <f>IFERROR(VLOOKUP($C95,Acute!$B$8:$R$300,13,FALSE),"--")</f>
        <v>16</v>
      </c>
      <c r="N95" s="109">
        <f>IFERROR(VLOOKUP($C95,Acute!$B$8:$R$300,6,FALSE),"--")</f>
        <v>4.2</v>
      </c>
      <c r="O95" s="79">
        <f>IFERROR(VLOOKUP($C95,Acute!$B$8:$R$300,10,FALSE),"--")</f>
        <v>140</v>
      </c>
      <c r="P95" s="108">
        <f>IFERROR(VLOOKUP($C95,Acute!$B$8:$R$300,16,FALSE),"--")</f>
        <v>46</v>
      </c>
    </row>
    <row r="96" spans="2:16" ht="15">
      <c r="B96" s="116" t="str">
        <f>Residential!A96</f>
        <v>Bis(trifluoromethylsulfonyl)amine (TFSI)</v>
      </c>
      <c r="C96" s="33" t="str">
        <f>Residential!B96</f>
        <v>82113-65-3</v>
      </c>
      <c r="D96" s="96" t="str">
        <f>Residential!H96</f>
        <v>NITI</v>
      </c>
      <c r="E96" s="40" t="str">
        <f>Residential!K96</f>
        <v>NITI</v>
      </c>
      <c r="F96" s="93" t="str">
        <f>Residential!M96</f>
        <v>NITI</v>
      </c>
      <c r="G96" s="96" t="str">
        <f>Commercial!H96</f>
        <v>NITI</v>
      </c>
      <c r="H96" s="90" t="str">
        <f>Commercial!K96</f>
        <v>NITI</v>
      </c>
      <c r="I96" s="93" t="str">
        <f>Commercial!M96</f>
        <v>NITI</v>
      </c>
      <c r="J96" s="101"/>
      <c r="K96" s="78" t="str">
        <f>IFERROR(VLOOKUP($C96,Acute!$B$8:$R$300,4,FALSE),"--")</f>
        <v>--</v>
      </c>
      <c r="L96" s="79" t="str">
        <f>IFERROR(VLOOKUP($C96,Acute!$B$8:$R$300,8,FALSE),"--")</f>
        <v>--</v>
      </c>
      <c r="M96" s="80" t="str">
        <f>IFERROR(VLOOKUP($C96,Acute!$B$8:$R$300,13,FALSE),"--")</f>
        <v>--</v>
      </c>
      <c r="N96" s="107" t="str">
        <f>IFERROR(VLOOKUP($C96,Acute!$B$8:$R$300,6,FALSE),"--")</f>
        <v>--</v>
      </c>
      <c r="O96" s="79" t="str">
        <f>IFERROR(VLOOKUP($C96,Acute!$B$8:$R$300,10,FALSE),"--")</f>
        <v>--</v>
      </c>
      <c r="P96" s="108" t="str">
        <f>IFERROR(VLOOKUP($C96,Acute!$B$8:$R$300,16,FALSE),"--")</f>
        <v>--</v>
      </c>
    </row>
    <row r="97" spans="2:16" ht="15">
      <c r="B97" s="116" t="str">
        <f>Residential!A97</f>
        <v>Bisphenol A</v>
      </c>
      <c r="C97" s="33" t="str">
        <f>Residential!B97</f>
        <v>80-05-7</v>
      </c>
      <c r="D97" s="96" t="str">
        <f>Residential!H97</f>
        <v>NITI</v>
      </c>
      <c r="E97" s="40" t="str">
        <f>Residential!K97</f>
        <v>NITI, NV</v>
      </c>
      <c r="F97" s="93" t="str">
        <f>Residential!M97</f>
        <v>NITI, NV</v>
      </c>
      <c r="G97" s="96" t="str">
        <f>Commercial!H97</f>
        <v>NITI</v>
      </c>
      <c r="H97" s="90" t="str">
        <f>Commercial!K97</f>
        <v>NITI, NV</v>
      </c>
      <c r="I97" s="93" t="str">
        <f>Commercial!M97</f>
        <v>NITI, NV</v>
      </c>
      <c r="J97" s="101"/>
      <c r="K97" s="78" t="str">
        <f>IFERROR(VLOOKUP($C97,Acute!$B$8:$R$300,4,FALSE),"--")</f>
        <v>--</v>
      </c>
      <c r="L97" s="79" t="str">
        <f>IFERROR(VLOOKUP($C97,Acute!$B$8:$R$300,8,FALSE),"--")</f>
        <v>--</v>
      </c>
      <c r="M97" s="80" t="str">
        <f>IFERROR(VLOOKUP($C97,Acute!$B$8:$R$300,13,FALSE),"--")</f>
        <v>--</v>
      </c>
      <c r="N97" s="107" t="str">
        <f>IFERROR(VLOOKUP($C97,Acute!$B$8:$R$300,6,FALSE),"--")</f>
        <v>--</v>
      </c>
      <c r="O97" s="79" t="str">
        <f>IFERROR(VLOOKUP($C97,Acute!$B$8:$R$300,10,FALSE),"--")</f>
        <v>--</v>
      </c>
      <c r="P97" s="108" t="str">
        <f>IFERROR(VLOOKUP($C97,Acute!$B$8:$R$300,16,FALSE),"--")</f>
        <v>--</v>
      </c>
    </row>
    <row r="98" spans="2:16" ht="15">
      <c r="B98" s="116" t="str">
        <f>Residential!A98</f>
        <v>Boron And Borates Only</v>
      </c>
      <c r="C98" s="33" t="str">
        <f>Residential!B98</f>
        <v>7440-42-8</v>
      </c>
      <c r="D98" s="96">
        <f>Residential!H98</f>
        <v>21</v>
      </c>
      <c r="E98" s="40" t="str">
        <f>Residential!K98</f>
        <v>NV</v>
      </c>
      <c r="F98" s="93" t="str">
        <f>Residential!M98</f>
        <v>NV</v>
      </c>
      <c r="G98" s="96">
        <f>Commercial!H98</f>
        <v>88</v>
      </c>
      <c r="H98" s="90" t="str">
        <f>Commercial!K98</f>
        <v>NV</v>
      </c>
      <c r="I98" s="93" t="str">
        <f>Commercial!M98</f>
        <v>NV</v>
      </c>
      <c r="J98" s="101"/>
      <c r="K98" s="78" t="str">
        <f>IFERROR(VLOOKUP($C98,Acute!$B$8:$R$300,4,FALSE),"--")</f>
        <v>--</v>
      </c>
      <c r="L98" s="79" t="str">
        <f>IFERROR(VLOOKUP($C98,Acute!$B$8:$R$300,8,FALSE),"--")</f>
        <v>--</v>
      </c>
      <c r="M98" s="80" t="str">
        <f>IFERROR(VLOOKUP($C98,Acute!$B$8:$R$300,13,FALSE),"--")</f>
        <v>--</v>
      </c>
      <c r="N98" s="107" t="str">
        <f>IFERROR(VLOOKUP($C98,Acute!$B$8:$R$300,6,FALSE),"--")</f>
        <v>--</v>
      </c>
      <c r="O98" s="79" t="str">
        <f>IFERROR(VLOOKUP($C98,Acute!$B$8:$R$300,10,FALSE),"--")</f>
        <v>--</v>
      </c>
      <c r="P98" s="108" t="str">
        <f>IFERROR(VLOOKUP($C98,Acute!$B$8:$R$300,16,FALSE),"--")</f>
        <v>--</v>
      </c>
    </row>
    <row r="99" spans="2:16" ht="15">
      <c r="B99" s="116" t="str">
        <f>Residential!A99</f>
        <v>Boron Trichloride</v>
      </c>
      <c r="C99" s="33" t="str">
        <f>Residential!B99</f>
        <v>10294-34-5</v>
      </c>
      <c r="D99" s="96">
        <f>Residential!H99</f>
        <v>21</v>
      </c>
      <c r="E99" s="40">
        <f>Residential!K99</f>
        <v>700</v>
      </c>
      <c r="F99" s="93" t="str">
        <f>Residential!M99</f>
        <v>NV</v>
      </c>
      <c r="G99" s="96">
        <f>Commercial!H99</f>
        <v>88</v>
      </c>
      <c r="H99" s="90">
        <f>Commercial!K99</f>
        <v>2900</v>
      </c>
      <c r="I99" s="93" t="str">
        <f>Commercial!M99</f>
        <v>NV</v>
      </c>
      <c r="J99" s="101"/>
      <c r="K99" s="78" t="str">
        <f>IFERROR(VLOOKUP($C99,Acute!$B$8:$R$300,4,FALSE),"--")</f>
        <v>--</v>
      </c>
      <c r="L99" s="79" t="str">
        <f>IFERROR(VLOOKUP($C99,Acute!$B$8:$R$300,8,FALSE),"--")</f>
        <v>--</v>
      </c>
      <c r="M99" s="80" t="str">
        <f>IFERROR(VLOOKUP($C99,Acute!$B$8:$R$300,13,FALSE),"--")</f>
        <v>--</v>
      </c>
      <c r="N99" s="107" t="str">
        <f>IFERROR(VLOOKUP($C99,Acute!$B$8:$R$300,6,FALSE),"--")</f>
        <v>--</v>
      </c>
      <c r="O99" s="79" t="str">
        <f>IFERROR(VLOOKUP($C99,Acute!$B$8:$R$300,10,FALSE),"--")</f>
        <v>--</v>
      </c>
      <c r="P99" s="108" t="str">
        <f>IFERROR(VLOOKUP($C99,Acute!$B$8:$R$300,16,FALSE),"--")</f>
        <v>--</v>
      </c>
    </row>
    <row r="100" spans="2:16" ht="15">
      <c r="B100" s="116" t="str">
        <f>Residential!A100</f>
        <v>Boron Trifluoride</v>
      </c>
      <c r="C100" s="33" t="str">
        <f>Residential!B100</f>
        <v>7637-07-2</v>
      </c>
      <c r="D100" s="96">
        <f>Residential!H100</f>
        <v>14</v>
      </c>
      <c r="E100" s="40">
        <f>Residential!K100</f>
        <v>450</v>
      </c>
      <c r="F100" s="93" t="str">
        <f>Residential!M100</f>
        <v>NV</v>
      </c>
      <c r="G100" s="96">
        <f>Commercial!H100</f>
        <v>57</v>
      </c>
      <c r="H100" s="90">
        <f>Commercial!K100</f>
        <v>1900</v>
      </c>
      <c r="I100" s="93" t="str">
        <f>Commercial!M100</f>
        <v>NV</v>
      </c>
      <c r="J100" s="101"/>
      <c r="K100" s="78" t="str">
        <f>IFERROR(VLOOKUP($C100,Acute!$B$8:$R$300,4,FALSE),"--")</f>
        <v>--</v>
      </c>
      <c r="L100" s="79" t="str">
        <f>IFERROR(VLOOKUP($C100,Acute!$B$8:$R$300,8,FALSE),"--")</f>
        <v>--</v>
      </c>
      <c r="M100" s="80" t="str">
        <f>IFERROR(VLOOKUP($C100,Acute!$B$8:$R$300,13,FALSE),"--")</f>
        <v>--</v>
      </c>
      <c r="N100" s="107" t="str">
        <f>IFERROR(VLOOKUP($C100,Acute!$B$8:$R$300,6,FALSE),"--")</f>
        <v>--</v>
      </c>
      <c r="O100" s="79" t="str">
        <f>IFERROR(VLOOKUP($C100,Acute!$B$8:$R$300,10,FALSE),"--")</f>
        <v>--</v>
      </c>
      <c r="P100" s="108" t="str">
        <f>IFERROR(VLOOKUP($C100,Acute!$B$8:$R$300,16,FALSE),"--")</f>
        <v>--</v>
      </c>
    </row>
    <row r="101" spans="2:16" ht="15">
      <c r="B101" s="116" t="str">
        <f>Residential!A101</f>
        <v>Bromate</v>
      </c>
      <c r="C101" s="33" t="str">
        <f>Residential!B101</f>
        <v>15541-45-4</v>
      </c>
      <c r="D101" s="96">
        <f>Residential!H101</f>
        <v>0.02</v>
      </c>
      <c r="E101" s="40" t="str">
        <f>Residential!K101</f>
        <v>NV</v>
      </c>
      <c r="F101" s="93" t="str">
        <f>Residential!M101</f>
        <v>NV</v>
      </c>
      <c r="G101" s="96">
        <f>Commercial!H101</f>
        <v>8.7999999999999995E-2</v>
      </c>
      <c r="H101" s="90" t="str">
        <f>Commercial!K101</f>
        <v>NV</v>
      </c>
      <c r="I101" s="93" t="str">
        <f>Commercial!M101</f>
        <v>NV</v>
      </c>
      <c r="J101" s="101"/>
      <c r="K101" s="78" t="str">
        <f>IFERROR(VLOOKUP($C101,Acute!$B$8:$R$300,4,FALSE),"--")</f>
        <v>--</v>
      </c>
      <c r="L101" s="79" t="str">
        <f>IFERROR(VLOOKUP($C101,Acute!$B$8:$R$300,8,FALSE),"--")</f>
        <v>--</v>
      </c>
      <c r="M101" s="80" t="str">
        <f>IFERROR(VLOOKUP($C101,Acute!$B$8:$R$300,13,FALSE),"--")</f>
        <v>--</v>
      </c>
      <c r="N101" s="107" t="str">
        <f>IFERROR(VLOOKUP($C101,Acute!$B$8:$R$300,6,FALSE),"--")</f>
        <v>--</v>
      </c>
      <c r="O101" s="79" t="str">
        <f>IFERROR(VLOOKUP($C101,Acute!$B$8:$R$300,10,FALSE),"--")</f>
        <v>--</v>
      </c>
      <c r="P101" s="108" t="str">
        <f>IFERROR(VLOOKUP($C101,Acute!$B$8:$R$300,16,FALSE),"--")</f>
        <v>--</v>
      </c>
    </row>
    <row r="102" spans="2:16" ht="15">
      <c r="B102" s="116" t="str">
        <f>Residential!A102</f>
        <v>Bromo-2-chloroethane, 1-</v>
      </c>
      <c r="C102" s="33" t="str">
        <f>Residential!B102</f>
        <v>107-04-0</v>
      </c>
      <c r="D102" s="96">
        <f>Residential!H102</f>
        <v>6.3E-2</v>
      </c>
      <c r="E102" s="40">
        <f>Residential!K102</f>
        <v>2.1</v>
      </c>
      <c r="F102" s="93">
        <f>Residential!M102</f>
        <v>3.5</v>
      </c>
      <c r="G102" s="96">
        <f>Commercial!H102</f>
        <v>0.26</v>
      </c>
      <c r="H102" s="90">
        <f>Commercial!K102</f>
        <v>8.8000000000000007</v>
      </c>
      <c r="I102" s="93">
        <f>Commercial!M102</f>
        <v>15</v>
      </c>
      <c r="J102" s="101"/>
      <c r="K102" s="78" t="str">
        <f>IFERROR(VLOOKUP($C102,Acute!$B$8:$R$300,4,FALSE),"--")</f>
        <v>--</v>
      </c>
      <c r="L102" s="79" t="str">
        <f>IFERROR(VLOOKUP($C102,Acute!$B$8:$R$300,8,FALSE),"--")</f>
        <v>--</v>
      </c>
      <c r="M102" s="80" t="str">
        <f>IFERROR(VLOOKUP($C102,Acute!$B$8:$R$300,13,FALSE),"--")</f>
        <v>--</v>
      </c>
      <c r="N102" s="107" t="str">
        <f>IFERROR(VLOOKUP($C102,Acute!$B$8:$R$300,6,FALSE),"--")</f>
        <v>--</v>
      </c>
      <c r="O102" s="79" t="str">
        <f>IFERROR(VLOOKUP($C102,Acute!$B$8:$R$300,10,FALSE),"--")</f>
        <v>--</v>
      </c>
      <c r="P102" s="108" t="str">
        <f>IFERROR(VLOOKUP($C102,Acute!$B$8:$R$300,16,FALSE),"--")</f>
        <v>--</v>
      </c>
    </row>
    <row r="103" spans="2:16" ht="15">
      <c r="B103" s="116" t="str">
        <f>Residential!A103</f>
        <v>Bromo-3-fluorobenzene, 1-</v>
      </c>
      <c r="C103" s="33" t="str">
        <f>Residential!B103</f>
        <v>1073-06-9</v>
      </c>
      <c r="D103" s="96" t="str">
        <f>Residential!H103</f>
        <v>NITI</v>
      </c>
      <c r="E103" s="40" t="str">
        <f>Residential!K103</f>
        <v>NITI</v>
      </c>
      <c r="F103" s="93" t="str">
        <f>Residential!M103</f>
        <v>NITI</v>
      </c>
      <c r="G103" s="96" t="str">
        <f>Commercial!H103</f>
        <v>NITI</v>
      </c>
      <c r="H103" s="90" t="str">
        <f>Commercial!K103</f>
        <v>NITI</v>
      </c>
      <c r="I103" s="93" t="str">
        <f>Commercial!M103</f>
        <v>NITI</v>
      </c>
      <c r="J103" s="101"/>
      <c r="K103" s="78" t="str">
        <f>IFERROR(VLOOKUP($C103,Acute!$B$8:$R$300,4,FALSE),"--")</f>
        <v>--</v>
      </c>
      <c r="L103" s="79" t="str">
        <f>IFERROR(VLOOKUP($C103,Acute!$B$8:$R$300,8,FALSE),"--")</f>
        <v>--</v>
      </c>
      <c r="M103" s="80" t="str">
        <f>IFERROR(VLOOKUP($C103,Acute!$B$8:$R$300,13,FALSE),"--")</f>
        <v>--</v>
      </c>
      <c r="N103" s="107" t="str">
        <f>IFERROR(VLOOKUP($C103,Acute!$B$8:$R$300,6,FALSE),"--")</f>
        <v>--</v>
      </c>
      <c r="O103" s="79" t="str">
        <f>IFERROR(VLOOKUP($C103,Acute!$B$8:$R$300,10,FALSE),"--")</f>
        <v>--</v>
      </c>
      <c r="P103" s="108" t="str">
        <f>IFERROR(VLOOKUP($C103,Acute!$B$8:$R$300,16,FALSE),"--")</f>
        <v>--</v>
      </c>
    </row>
    <row r="104" spans="2:16" ht="15">
      <c r="B104" s="116" t="str">
        <f>Residential!A104</f>
        <v>Bromo-4-fluorobenzene, 1-</v>
      </c>
      <c r="C104" s="33" t="str">
        <f>Residential!B104</f>
        <v>460-00-4</v>
      </c>
      <c r="D104" s="96" t="str">
        <f>Residential!H104</f>
        <v>NITI</v>
      </c>
      <c r="E104" s="40" t="str">
        <f>Residential!K104</f>
        <v>NITI</v>
      </c>
      <c r="F104" s="93" t="str">
        <f>Residential!M104</f>
        <v>NITI</v>
      </c>
      <c r="G104" s="96" t="str">
        <f>Commercial!H104</f>
        <v>NITI</v>
      </c>
      <c r="H104" s="90" t="str">
        <f>Commercial!K104</f>
        <v>NITI</v>
      </c>
      <c r="I104" s="93" t="str">
        <f>Commercial!M104</f>
        <v>NITI</v>
      </c>
      <c r="J104" s="101"/>
      <c r="K104" s="78" t="str">
        <f>IFERROR(VLOOKUP($C104,Acute!$B$8:$R$300,4,FALSE),"--")</f>
        <v>--</v>
      </c>
      <c r="L104" s="79" t="str">
        <f>IFERROR(VLOOKUP($C104,Acute!$B$8:$R$300,8,FALSE),"--")</f>
        <v>--</v>
      </c>
      <c r="M104" s="80" t="str">
        <f>IFERROR(VLOOKUP($C104,Acute!$B$8:$R$300,13,FALSE),"--")</f>
        <v>--</v>
      </c>
      <c r="N104" s="107" t="str">
        <f>IFERROR(VLOOKUP($C104,Acute!$B$8:$R$300,6,FALSE),"--")</f>
        <v>--</v>
      </c>
      <c r="O104" s="79" t="str">
        <f>IFERROR(VLOOKUP($C104,Acute!$B$8:$R$300,10,FALSE),"--")</f>
        <v>--</v>
      </c>
      <c r="P104" s="108" t="str">
        <f>IFERROR(VLOOKUP($C104,Acute!$B$8:$R$300,16,FALSE),"--")</f>
        <v>--</v>
      </c>
    </row>
    <row r="105" spans="2:16" ht="15">
      <c r="B105" s="116" t="str">
        <f>Residential!A105</f>
        <v>Bromoacetic acid</v>
      </c>
      <c r="C105" s="33" t="str">
        <f>Residential!B105</f>
        <v>79-08-3</v>
      </c>
      <c r="D105" s="96" t="str">
        <f>Residential!H105</f>
        <v>NITI</v>
      </c>
      <c r="E105" s="40" t="str">
        <f>Residential!K105</f>
        <v>NITI, NV</v>
      </c>
      <c r="F105" s="93" t="str">
        <f>Residential!M105</f>
        <v>NITI, NV</v>
      </c>
      <c r="G105" s="96" t="str">
        <f>Commercial!H105</f>
        <v>NITI</v>
      </c>
      <c r="H105" s="90" t="str">
        <f>Commercial!K105</f>
        <v>NITI, NV</v>
      </c>
      <c r="I105" s="93" t="str">
        <f>Commercial!M105</f>
        <v>NITI, NV</v>
      </c>
      <c r="J105" s="101"/>
      <c r="K105" s="78" t="str">
        <f>IFERROR(VLOOKUP($C105,Acute!$B$8:$R$300,4,FALSE),"--")</f>
        <v>--</v>
      </c>
      <c r="L105" s="79" t="str">
        <f>IFERROR(VLOOKUP($C105,Acute!$B$8:$R$300,8,FALSE),"--")</f>
        <v>--</v>
      </c>
      <c r="M105" s="80" t="str">
        <f>IFERROR(VLOOKUP($C105,Acute!$B$8:$R$300,13,FALSE),"--")</f>
        <v>--</v>
      </c>
      <c r="N105" s="107" t="str">
        <f>IFERROR(VLOOKUP($C105,Acute!$B$8:$R$300,6,FALSE),"--")</f>
        <v>--</v>
      </c>
      <c r="O105" s="79" t="str">
        <f>IFERROR(VLOOKUP($C105,Acute!$B$8:$R$300,10,FALSE),"--")</f>
        <v>--</v>
      </c>
      <c r="P105" s="108" t="str">
        <f>IFERROR(VLOOKUP($C105,Acute!$B$8:$R$300,16,FALSE),"--")</f>
        <v>--</v>
      </c>
    </row>
    <row r="106" spans="2:16" ht="15">
      <c r="B106" s="116" t="str">
        <f>Residential!A106</f>
        <v>Bromobenzene</v>
      </c>
      <c r="C106" s="33" t="str">
        <f>Residential!B106</f>
        <v>108-86-1</v>
      </c>
      <c r="D106" s="96">
        <f>Residential!H106</f>
        <v>63</v>
      </c>
      <c r="E106" s="40">
        <f>Residential!K106</f>
        <v>2100</v>
      </c>
      <c r="F106" s="93">
        <f>Residential!M106</f>
        <v>1500</v>
      </c>
      <c r="G106" s="96">
        <f>Commercial!H106</f>
        <v>260</v>
      </c>
      <c r="H106" s="90">
        <f>Commercial!K106</f>
        <v>8800</v>
      </c>
      <c r="I106" s="93">
        <f>Commercial!M106</f>
        <v>6300</v>
      </c>
      <c r="J106" s="101"/>
      <c r="K106" s="78" t="str">
        <f>IFERROR(VLOOKUP($C106,Acute!$B$8:$R$300,4,FALSE),"--")</f>
        <v>--</v>
      </c>
      <c r="L106" s="79" t="str">
        <f>IFERROR(VLOOKUP($C106,Acute!$B$8:$R$300,8,FALSE),"--")</f>
        <v>--</v>
      </c>
      <c r="M106" s="80" t="str">
        <f>IFERROR(VLOOKUP($C106,Acute!$B$8:$R$300,13,FALSE),"--")</f>
        <v>--</v>
      </c>
      <c r="N106" s="107" t="str">
        <f>IFERROR(VLOOKUP($C106,Acute!$B$8:$R$300,6,FALSE),"--")</f>
        <v>--</v>
      </c>
      <c r="O106" s="79" t="str">
        <f>IFERROR(VLOOKUP($C106,Acute!$B$8:$R$300,10,FALSE),"--")</f>
        <v>--</v>
      </c>
      <c r="P106" s="108" t="str">
        <f>IFERROR(VLOOKUP($C106,Acute!$B$8:$R$300,16,FALSE),"--")</f>
        <v>--</v>
      </c>
    </row>
    <row r="107" spans="2:16" ht="15">
      <c r="B107" s="116" t="str">
        <f>Residential!A107</f>
        <v>Bromochloromethane</v>
      </c>
      <c r="C107" s="33" t="str">
        <f>Residential!B107</f>
        <v>74-97-5</v>
      </c>
      <c r="D107" s="96">
        <f>Residential!H107</f>
        <v>42</v>
      </c>
      <c r="E107" s="40">
        <f>Residential!K107</f>
        <v>1400</v>
      </c>
      <c r="F107" s="94">
        <f>Residential!M107</f>
        <v>1200</v>
      </c>
      <c r="G107" s="96">
        <f>Commercial!H107</f>
        <v>180</v>
      </c>
      <c r="H107" s="90">
        <f>Commercial!K107</f>
        <v>5800</v>
      </c>
      <c r="I107" s="94">
        <f>Commercial!M107</f>
        <v>5000</v>
      </c>
      <c r="J107" s="101"/>
      <c r="K107" s="78" t="str">
        <f>IFERROR(VLOOKUP($C107,Acute!$B$8:$R$300,4,FALSE),"--")</f>
        <v>--</v>
      </c>
      <c r="L107" s="79" t="str">
        <f>IFERROR(VLOOKUP($C107,Acute!$B$8:$R$300,8,FALSE),"--")</f>
        <v>--</v>
      </c>
      <c r="M107" s="80" t="str">
        <f>IFERROR(VLOOKUP($C107,Acute!$B$8:$R$300,13,FALSE),"--")</f>
        <v>--</v>
      </c>
      <c r="N107" s="107" t="str">
        <f>IFERROR(VLOOKUP($C107,Acute!$B$8:$R$300,6,FALSE),"--")</f>
        <v>--</v>
      </c>
      <c r="O107" s="79" t="str">
        <f>IFERROR(VLOOKUP($C107,Acute!$B$8:$R$300,10,FALSE),"--")</f>
        <v>--</v>
      </c>
      <c r="P107" s="108" t="str">
        <f>IFERROR(VLOOKUP($C107,Acute!$B$8:$R$300,16,FALSE),"--")</f>
        <v>--</v>
      </c>
    </row>
    <row r="108" spans="2:16" ht="15">
      <c r="B108" s="116" t="str">
        <f>Residential!A108</f>
        <v>Bromodichloromethane</v>
      </c>
      <c r="C108" s="33" t="str">
        <f>Residential!B108</f>
        <v>75-27-4</v>
      </c>
      <c r="D108" s="96">
        <f>Residential!H108</f>
        <v>7.5999999999999998E-2</v>
      </c>
      <c r="E108" s="40">
        <f>Residential!K108</f>
        <v>2.5</v>
      </c>
      <c r="F108" s="93">
        <f>Residential!M108</f>
        <v>1.6</v>
      </c>
      <c r="G108" s="96">
        <f>Commercial!H108</f>
        <v>0.33</v>
      </c>
      <c r="H108" s="90">
        <f>Commercial!K108</f>
        <v>11</v>
      </c>
      <c r="I108" s="93">
        <f>Commercial!M108</f>
        <v>6.9</v>
      </c>
      <c r="J108" s="101"/>
      <c r="K108" s="78" t="str">
        <f>IFERROR(VLOOKUP($C108,Acute!$B$8:$R$300,4,FALSE),"--")</f>
        <v>--</v>
      </c>
      <c r="L108" s="79" t="str">
        <f>IFERROR(VLOOKUP($C108,Acute!$B$8:$R$300,8,FALSE),"--")</f>
        <v>--</v>
      </c>
      <c r="M108" s="80" t="str">
        <f>IFERROR(VLOOKUP($C108,Acute!$B$8:$R$300,13,FALSE),"--")</f>
        <v>--</v>
      </c>
      <c r="N108" s="107" t="str">
        <f>IFERROR(VLOOKUP($C108,Acute!$B$8:$R$300,6,FALSE),"--")</f>
        <v>--</v>
      </c>
      <c r="O108" s="79" t="str">
        <f>IFERROR(VLOOKUP($C108,Acute!$B$8:$R$300,10,FALSE),"--")</f>
        <v>--</v>
      </c>
      <c r="P108" s="108" t="str">
        <f>IFERROR(VLOOKUP($C108,Acute!$B$8:$R$300,16,FALSE),"--")</f>
        <v>--</v>
      </c>
    </row>
    <row r="109" spans="2:16" ht="15">
      <c r="B109" s="116" t="str">
        <f>Residential!A109</f>
        <v>Bromoform</v>
      </c>
      <c r="C109" s="33" t="str">
        <f>Residential!B109</f>
        <v>75-25-2</v>
      </c>
      <c r="D109" s="96">
        <f>Residential!H109</f>
        <v>2.6</v>
      </c>
      <c r="E109" s="40">
        <f>Residential!K109</f>
        <v>85</v>
      </c>
      <c r="F109" s="93">
        <f>Residential!M109</f>
        <v>250</v>
      </c>
      <c r="G109" s="96">
        <f>Commercial!H109</f>
        <v>11</v>
      </c>
      <c r="H109" s="90">
        <f>Commercial!K109</f>
        <v>370</v>
      </c>
      <c r="I109" s="93">
        <f>Commercial!M109</f>
        <v>1100</v>
      </c>
      <c r="J109" s="101"/>
      <c r="K109" s="78" t="str">
        <f>IFERROR(VLOOKUP($C109,Acute!$B$8:$R$300,4,FALSE),"--")</f>
        <v>--</v>
      </c>
      <c r="L109" s="79" t="str">
        <f>IFERROR(VLOOKUP($C109,Acute!$B$8:$R$300,8,FALSE),"--")</f>
        <v>--</v>
      </c>
      <c r="M109" s="80" t="str">
        <f>IFERROR(VLOOKUP($C109,Acute!$B$8:$R$300,13,FALSE),"--")</f>
        <v>--</v>
      </c>
      <c r="N109" s="107" t="str">
        <f>IFERROR(VLOOKUP($C109,Acute!$B$8:$R$300,6,FALSE),"--")</f>
        <v>--</v>
      </c>
      <c r="O109" s="79" t="str">
        <f>IFERROR(VLOOKUP($C109,Acute!$B$8:$R$300,10,FALSE),"--")</f>
        <v>--</v>
      </c>
      <c r="P109" s="108" t="str">
        <f>IFERROR(VLOOKUP($C109,Acute!$B$8:$R$300,16,FALSE),"--")</f>
        <v>--</v>
      </c>
    </row>
    <row r="110" spans="2:16" ht="15">
      <c r="B110" s="116" t="str">
        <f>Residential!A110</f>
        <v>Bromomethane</v>
      </c>
      <c r="C110" s="33" t="str">
        <f>Residential!B110</f>
        <v>74-83-9</v>
      </c>
      <c r="D110" s="96">
        <f>Residential!H110</f>
        <v>5.2</v>
      </c>
      <c r="E110" s="40">
        <f>Residential!K110</f>
        <v>170</v>
      </c>
      <c r="F110" s="93">
        <f>Residential!M110</f>
        <v>25</v>
      </c>
      <c r="G110" s="96">
        <f>Commercial!H110</f>
        <v>22</v>
      </c>
      <c r="H110" s="90">
        <f>Commercial!K110</f>
        <v>730</v>
      </c>
      <c r="I110" s="93">
        <f>Commercial!M110</f>
        <v>110</v>
      </c>
      <c r="J110" s="101"/>
      <c r="K110" s="78">
        <f>IFERROR(VLOOKUP($C110,Acute!$B$8:$R$300,4,FALSE),"--")</f>
        <v>3900</v>
      </c>
      <c r="L110" s="79">
        <f>IFERROR(VLOOKUP($C110,Acute!$B$8:$R$300,8,FALSE),"--")</f>
        <v>130000</v>
      </c>
      <c r="M110" s="80">
        <f>IFERROR(VLOOKUP($C110,Acute!$B$8:$R$300,13,FALSE),"--")</f>
        <v>19000</v>
      </c>
      <c r="N110" s="107">
        <f>IFERROR(VLOOKUP($C110,Acute!$B$8:$R$300,6,FALSE),"--")</f>
        <v>12000</v>
      </c>
      <c r="O110" s="79">
        <f>IFERROR(VLOOKUP($C110,Acute!$B$8:$R$300,10,FALSE),"--")</f>
        <v>400000</v>
      </c>
      <c r="P110" s="108">
        <f>IFERROR(VLOOKUP($C110,Acute!$B$8:$R$300,16,FALSE),"--")</f>
        <v>60000</v>
      </c>
    </row>
    <row r="111" spans="2:16" ht="15">
      <c r="B111" s="116" t="str">
        <f>Residential!A111</f>
        <v>Bromophos</v>
      </c>
      <c r="C111" s="33" t="str">
        <f>Residential!B111</f>
        <v>2104-96-3</v>
      </c>
      <c r="D111" s="96" t="str">
        <f>Residential!H111</f>
        <v>NITI</v>
      </c>
      <c r="E111" s="40" t="str">
        <f>Residential!K111</f>
        <v>NITI</v>
      </c>
      <c r="F111" s="94" t="str">
        <f>Residential!M111</f>
        <v>NITI</v>
      </c>
      <c r="G111" s="96" t="str">
        <f>Commercial!H111</f>
        <v>NITI</v>
      </c>
      <c r="H111" s="40" t="str">
        <f>Commercial!K111</f>
        <v>NITI</v>
      </c>
      <c r="I111" s="94" t="str">
        <f>Commercial!M111</f>
        <v>NITI</v>
      </c>
      <c r="J111" s="101"/>
      <c r="K111" s="78" t="str">
        <f>IFERROR(VLOOKUP($C111,Acute!$B$8:$R$300,4,FALSE),"--")</f>
        <v>--</v>
      </c>
      <c r="L111" s="79" t="str">
        <f>IFERROR(VLOOKUP($C111,Acute!$B$8:$R$300,8,FALSE),"--")</f>
        <v>--</v>
      </c>
      <c r="M111" s="80" t="str">
        <f>IFERROR(VLOOKUP($C111,Acute!$B$8:$R$300,13,FALSE),"--")</f>
        <v>--</v>
      </c>
      <c r="N111" s="107" t="str">
        <f>IFERROR(VLOOKUP($C111,Acute!$B$8:$R$300,6,FALSE),"--")</f>
        <v>--</v>
      </c>
      <c r="O111" s="79" t="str">
        <f>IFERROR(VLOOKUP($C111,Acute!$B$8:$R$300,10,FALSE),"--")</f>
        <v>--</v>
      </c>
      <c r="P111" s="108" t="str">
        <f>IFERROR(VLOOKUP($C111,Acute!$B$8:$R$300,16,FALSE),"--")</f>
        <v>--</v>
      </c>
    </row>
    <row r="112" spans="2:16" ht="15">
      <c r="B112" s="116" t="str">
        <f>Residential!A112</f>
        <v>Bromopropane, 1-</v>
      </c>
      <c r="C112" s="33" t="str">
        <f>Residential!B112</f>
        <v>106-94-5</v>
      </c>
      <c r="D112" s="96">
        <f>Residential!H112</f>
        <v>0.76</v>
      </c>
      <c r="E112" s="40">
        <f>Residential!K112</f>
        <v>25</v>
      </c>
      <c r="F112" s="94">
        <f>Residential!M112</f>
        <v>4.3</v>
      </c>
      <c r="G112" s="96">
        <f>Commercial!H112</f>
        <v>3.3</v>
      </c>
      <c r="H112" s="40">
        <f>Commercial!K112</f>
        <v>110</v>
      </c>
      <c r="I112" s="94">
        <f>Commercial!M112</f>
        <v>19</v>
      </c>
      <c r="J112" s="101"/>
      <c r="K112" s="78">
        <f>IFERROR(VLOOKUP($C112,Acute!$B$8:$R$300,4,FALSE),"--")</f>
        <v>1700</v>
      </c>
      <c r="L112" s="79">
        <f>IFERROR(VLOOKUP($C112,Acute!$B$8:$R$300,8,FALSE),"--")</f>
        <v>57000</v>
      </c>
      <c r="M112" s="80">
        <f>IFERROR(VLOOKUP($C112,Acute!$B$8:$R$300,13,FALSE),"--")</f>
        <v>9600</v>
      </c>
      <c r="N112" s="107">
        <f>IFERROR(VLOOKUP($C112,Acute!$B$8:$R$300,6,FALSE),"--")</f>
        <v>5100</v>
      </c>
      <c r="O112" s="79">
        <f>IFERROR(VLOOKUP($C112,Acute!$B$8:$R$300,10,FALSE),"--")</f>
        <v>170000</v>
      </c>
      <c r="P112" s="108">
        <f>IFERROR(VLOOKUP($C112,Acute!$B$8:$R$300,16,FALSE),"--")</f>
        <v>29000</v>
      </c>
    </row>
    <row r="113" spans="2:16" ht="15">
      <c r="B113" s="116" t="str">
        <f>Residential!A113</f>
        <v>Bromoxynil</v>
      </c>
      <c r="C113" s="33" t="str">
        <f>Residential!B113</f>
        <v>1689-84-5</v>
      </c>
      <c r="D113" s="96" t="str">
        <f>Residential!H113</f>
        <v>NITI</v>
      </c>
      <c r="E113" s="40" t="str">
        <f>Residential!K113</f>
        <v>NITI, NV</v>
      </c>
      <c r="F113" s="94" t="str">
        <f>Residential!M113</f>
        <v>NITI, NV</v>
      </c>
      <c r="G113" s="96" t="str">
        <f>Commercial!H113</f>
        <v>NITI</v>
      </c>
      <c r="H113" s="40" t="str">
        <f>Commercial!K113</f>
        <v>NITI, NV</v>
      </c>
      <c r="I113" s="94" t="str">
        <f>Commercial!M113</f>
        <v>NITI, NV</v>
      </c>
      <c r="J113" s="101"/>
      <c r="K113" s="78" t="str">
        <f>IFERROR(VLOOKUP($C113,Acute!$B$8:$R$300,4,FALSE),"--")</f>
        <v>--</v>
      </c>
      <c r="L113" s="79" t="str">
        <f>IFERROR(VLOOKUP($C113,Acute!$B$8:$R$300,8,FALSE),"--")</f>
        <v>--</v>
      </c>
      <c r="M113" s="80" t="str">
        <f>IFERROR(VLOOKUP($C113,Acute!$B$8:$R$300,13,FALSE),"--")</f>
        <v>--</v>
      </c>
      <c r="N113" s="107" t="str">
        <f>IFERROR(VLOOKUP($C113,Acute!$B$8:$R$300,6,FALSE),"--")</f>
        <v>--</v>
      </c>
      <c r="O113" s="79" t="str">
        <f>IFERROR(VLOOKUP($C113,Acute!$B$8:$R$300,10,FALSE),"--")</f>
        <v>--</v>
      </c>
      <c r="P113" s="108" t="str">
        <f>IFERROR(VLOOKUP($C113,Acute!$B$8:$R$300,16,FALSE),"--")</f>
        <v>--</v>
      </c>
    </row>
    <row r="114" spans="2:16" ht="15">
      <c r="B114" s="116" t="str">
        <f>Residential!A114</f>
        <v>Bromoxynil Octanoate</v>
      </c>
      <c r="C114" s="33" t="str">
        <f>Residential!B114</f>
        <v>1689-99-2</v>
      </c>
      <c r="D114" s="96" t="str">
        <f>Residential!H114</f>
        <v>NITI</v>
      </c>
      <c r="E114" s="40" t="str">
        <f>Residential!K114</f>
        <v>NITI</v>
      </c>
      <c r="F114" s="94" t="str">
        <f>Residential!M114</f>
        <v>NITI</v>
      </c>
      <c r="G114" s="96" t="str">
        <f>Commercial!H114</f>
        <v>NITI</v>
      </c>
      <c r="H114" s="40" t="str">
        <f>Commercial!K114</f>
        <v>NITI</v>
      </c>
      <c r="I114" s="94" t="str">
        <f>Commercial!M114</f>
        <v>NITI</v>
      </c>
      <c r="J114" s="101"/>
      <c r="K114" s="78" t="str">
        <f>IFERROR(VLOOKUP($C114,Acute!$B$8:$R$300,4,FALSE),"--")</f>
        <v>--</v>
      </c>
      <c r="L114" s="79" t="str">
        <f>IFERROR(VLOOKUP($C114,Acute!$B$8:$R$300,8,FALSE),"--")</f>
        <v>--</v>
      </c>
      <c r="M114" s="80" t="str">
        <f>IFERROR(VLOOKUP($C114,Acute!$B$8:$R$300,13,FALSE),"--")</f>
        <v>--</v>
      </c>
      <c r="N114" s="107" t="str">
        <f>IFERROR(VLOOKUP($C114,Acute!$B$8:$R$300,6,FALSE),"--")</f>
        <v>--</v>
      </c>
      <c r="O114" s="79" t="str">
        <f>IFERROR(VLOOKUP($C114,Acute!$B$8:$R$300,10,FALSE),"--")</f>
        <v>--</v>
      </c>
      <c r="P114" s="108" t="str">
        <f>IFERROR(VLOOKUP($C114,Acute!$B$8:$R$300,16,FALSE),"--")</f>
        <v>--</v>
      </c>
    </row>
    <row r="115" spans="2:16" ht="15">
      <c r="B115" s="116" t="str">
        <f>Residential!A115</f>
        <v>Butadiene, 1,3-</v>
      </c>
      <c r="C115" s="33" t="str">
        <f>Residential!B115</f>
        <v>106-99-0</v>
      </c>
      <c r="D115" s="96">
        <f>Residential!H115</f>
        <v>9.4E-2</v>
      </c>
      <c r="E115" s="40">
        <f>Residential!K115</f>
        <v>3.1</v>
      </c>
      <c r="F115" s="93">
        <f>Residential!M115</f>
        <v>4.3999999999999997E-2</v>
      </c>
      <c r="G115" s="96">
        <f>Commercial!H115</f>
        <v>0.41</v>
      </c>
      <c r="H115" s="90">
        <f>Commercial!K115</f>
        <v>14</v>
      </c>
      <c r="I115" s="93">
        <f>Commercial!M115</f>
        <v>0.19</v>
      </c>
      <c r="J115" s="101"/>
      <c r="K115" s="78">
        <f>IFERROR(VLOOKUP($C115,Acute!$B$8:$R$300,4,FALSE),"--")</f>
        <v>660</v>
      </c>
      <c r="L115" s="79">
        <f>IFERROR(VLOOKUP($C115,Acute!$B$8:$R$300,8,FALSE),"--")</f>
        <v>22000</v>
      </c>
      <c r="M115" s="80">
        <f>IFERROR(VLOOKUP($C115,Acute!$B$8:$R$300,13,FALSE),"--")</f>
        <v>310</v>
      </c>
      <c r="N115" s="107">
        <f>IFERROR(VLOOKUP($C115,Acute!$B$8:$R$300,6,FALSE),"--")</f>
        <v>2000</v>
      </c>
      <c r="O115" s="79">
        <f>IFERROR(VLOOKUP($C115,Acute!$B$8:$R$300,10,FALSE),"--")</f>
        <v>67000</v>
      </c>
      <c r="P115" s="108">
        <f>IFERROR(VLOOKUP($C115,Acute!$B$8:$R$300,16,FALSE),"--")</f>
        <v>930</v>
      </c>
    </row>
    <row r="116" spans="2:16" ht="15">
      <c r="B116" s="116" t="str">
        <f>Residential!A116</f>
        <v>Butanol, N-</v>
      </c>
      <c r="C116" s="33" t="str">
        <f>Residential!B116</f>
        <v>71-36-3</v>
      </c>
      <c r="D116" s="96" t="str">
        <f>Residential!H116</f>
        <v>NITI</v>
      </c>
      <c r="E116" s="40" t="str">
        <f>Residential!K116</f>
        <v>NITI</v>
      </c>
      <c r="F116" s="93" t="str">
        <f>Residential!M116</f>
        <v>NITI</v>
      </c>
      <c r="G116" s="96" t="str">
        <f>Commercial!H116</f>
        <v>NITI</v>
      </c>
      <c r="H116" s="90" t="str">
        <f>Commercial!K116</f>
        <v>NITI</v>
      </c>
      <c r="I116" s="93" t="str">
        <f>Commercial!M116</f>
        <v>NITI</v>
      </c>
      <c r="J116" s="101"/>
      <c r="K116" s="78" t="str">
        <f>IFERROR(VLOOKUP($C116,Acute!$B$8:$R$300,4,FALSE),"--")</f>
        <v>--</v>
      </c>
      <c r="L116" s="79" t="str">
        <f>IFERROR(VLOOKUP($C116,Acute!$B$8:$R$300,8,FALSE),"--")</f>
        <v>--</v>
      </c>
      <c r="M116" s="80" t="str">
        <f>IFERROR(VLOOKUP($C116,Acute!$B$8:$R$300,13,FALSE),"--")</f>
        <v>--</v>
      </c>
      <c r="N116" s="107" t="str">
        <f>IFERROR(VLOOKUP($C116,Acute!$B$8:$R$300,6,FALSE),"--")</f>
        <v>--</v>
      </c>
      <c r="O116" s="79" t="str">
        <f>IFERROR(VLOOKUP($C116,Acute!$B$8:$R$300,10,FALSE),"--")</f>
        <v>--</v>
      </c>
      <c r="P116" s="108" t="str">
        <f>IFERROR(VLOOKUP($C116,Acute!$B$8:$R$300,16,FALSE),"--")</f>
        <v>--</v>
      </c>
    </row>
    <row r="117" spans="2:16" ht="15">
      <c r="B117" s="116" t="str">
        <f>Residential!A117</f>
        <v>Butyl Alcohol, t-</v>
      </c>
      <c r="C117" s="33" t="str">
        <f>Residential!B117</f>
        <v>75-65-0</v>
      </c>
      <c r="D117" s="96">
        <f>Residential!H117</f>
        <v>5200</v>
      </c>
      <c r="E117" s="90">
        <f>Residential!K117</f>
        <v>170000</v>
      </c>
      <c r="F117" s="93">
        <f>Residential!M117</f>
        <v>30000000</v>
      </c>
      <c r="G117" s="96">
        <f>Commercial!H117</f>
        <v>22000</v>
      </c>
      <c r="H117" s="90">
        <f>Commercial!K117</f>
        <v>730000</v>
      </c>
      <c r="I117" s="93">
        <f>Commercial!M117</f>
        <v>130000000</v>
      </c>
      <c r="J117" s="101"/>
      <c r="K117" s="78" t="str">
        <f>IFERROR(VLOOKUP($C117,Acute!$B$8:$R$300,4,FALSE),"--")</f>
        <v>--</v>
      </c>
      <c r="L117" s="79" t="str">
        <f>IFERROR(VLOOKUP($C117,Acute!$B$8:$R$300,8,FALSE),"--")</f>
        <v>--</v>
      </c>
      <c r="M117" s="80" t="str">
        <f>IFERROR(VLOOKUP($C117,Acute!$B$8:$R$300,13,FALSE),"--")</f>
        <v>--</v>
      </c>
      <c r="N117" s="107" t="str">
        <f>IFERROR(VLOOKUP($C117,Acute!$B$8:$R$300,6,FALSE),"--")</f>
        <v>--</v>
      </c>
      <c r="O117" s="79" t="str">
        <f>IFERROR(VLOOKUP($C117,Acute!$B$8:$R$300,10,FALSE),"--")</f>
        <v>--</v>
      </c>
      <c r="P117" s="108" t="str">
        <f>IFERROR(VLOOKUP($C117,Acute!$B$8:$R$300,16,FALSE),"--")</f>
        <v>--</v>
      </c>
    </row>
    <row r="118" spans="2:16" ht="15">
      <c r="B118" s="116" t="str">
        <f>Residential!A118</f>
        <v>Butyl Benzyl Phthalate</v>
      </c>
      <c r="C118" s="33" t="str">
        <f>Residential!B118</f>
        <v>85-68-7</v>
      </c>
      <c r="D118" s="96" t="str">
        <f>Residential!H118</f>
        <v>NITI</v>
      </c>
      <c r="E118" s="90" t="str">
        <f>Residential!K118</f>
        <v>NITI, NV</v>
      </c>
      <c r="F118" s="93" t="str">
        <f>Residential!M118</f>
        <v>NITI, NV</v>
      </c>
      <c r="G118" s="96" t="str">
        <f>Commercial!H118</f>
        <v>NITI</v>
      </c>
      <c r="H118" s="90" t="str">
        <f>Commercial!K118</f>
        <v>NITI, NV</v>
      </c>
      <c r="I118" s="93" t="str">
        <f>Commercial!M118</f>
        <v>NITI, NV</v>
      </c>
      <c r="J118" s="101"/>
      <c r="K118" s="78" t="str">
        <f>IFERROR(VLOOKUP($C118,Acute!$B$8:$R$300,4,FALSE),"--")</f>
        <v>--</v>
      </c>
      <c r="L118" s="79" t="str">
        <f>IFERROR(VLOOKUP($C118,Acute!$B$8:$R$300,8,FALSE),"--")</f>
        <v>--</v>
      </c>
      <c r="M118" s="80" t="str">
        <f>IFERROR(VLOOKUP($C118,Acute!$B$8:$R$300,13,FALSE),"--")</f>
        <v>--</v>
      </c>
      <c r="N118" s="107" t="str">
        <f>IFERROR(VLOOKUP($C118,Acute!$B$8:$R$300,6,FALSE),"--")</f>
        <v>--</v>
      </c>
      <c r="O118" s="79" t="str">
        <f>IFERROR(VLOOKUP($C118,Acute!$B$8:$R$300,10,FALSE),"--")</f>
        <v>--</v>
      </c>
      <c r="P118" s="108" t="str">
        <f>IFERROR(VLOOKUP($C118,Acute!$B$8:$R$300,16,FALSE),"--")</f>
        <v>--</v>
      </c>
    </row>
    <row r="119" spans="2:16" ht="15">
      <c r="B119" s="116" t="str">
        <f>Residential!A119</f>
        <v>Butyl alcohol, sec-</v>
      </c>
      <c r="C119" s="33" t="str">
        <f>Residential!B119</f>
        <v>78-92-2</v>
      </c>
      <c r="D119" s="96">
        <f>Residential!H119</f>
        <v>31000</v>
      </c>
      <c r="E119" s="90">
        <f>Residential!K119</f>
        <v>1000000</v>
      </c>
      <c r="F119" s="93">
        <f>Residential!M119</f>
        <v>190000000</v>
      </c>
      <c r="G119" s="96">
        <f>Commercial!H119</f>
        <v>130000</v>
      </c>
      <c r="H119" s="90">
        <f>Commercial!K119</f>
        <v>4400000</v>
      </c>
      <c r="I119" s="93">
        <f>Commercial!M119</f>
        <v>800000000</v>
      </c>
      <c r="J119" s="101"/>
      <c r="K119" s="78" t="str">
        <f>IFERROR(VLOOKUP($C119,Acute!$B$8:$R$300,4,FALSE),"--")</f>
        <v>--</v>
      </c>
      <c r="L119" s="79" t="str">
        <f>IFERROR(VLOOKUP($C119,Acute!$B$8:$R$300,8,FALSE),"--")</f>
        <v>--</v>
      </c>
      <c r="M119" s="80" t="str">
        <f>IFERROR(VLOOKUP($C119,Acute!$B$8:$R$300,13,FALSE),"--")</f>
        <v>--</v>
      </c>
      <c r="N119" s="107" t="str">
        <f>IFERROR(VLOOKUP($C119,Acute!$B$8:$R$300,6,FALSE),"--")</f>
        <v>--</v>
      </c>
      <c r="O119" s="79" t="str">
        <f>IFERROR(VLOOKUP($C119,Acute!$B$8:$R$300,10,FALSE),"--")</f>
        <v>--</v>
      </c>
      <c r="P119" s="108" t="str">
        <f>IFERROR(VLOOKUP($C119,Acute!$B$8:$R$300,16,FALSE),"--")</f>
        <v>--</v>
      </c>
    </row>
    <row r="120" spans="2:16" ht="15">
      <c r="B120" s="116" t="str">
        <f>Residential!A120</f>
        <v>Butylate</v>
      </c>
      <c r="C120" s="33" t="str">
        <f>Residential!B120</f>
        <v>2008-41-5</v>
      </c>
      <c r="D120" s="96" t="str">
        <f>Residential!H120</f>
        <v>NITI</v>
      </c>
      <c r="E120" s="90" t="str">
        <f>Residential!K120</f>
        <v>NITI</v>
      </c>
      <c r="F120" s="93" t="str">
        <f>Residential!M120</f>
        <v>NITI</v>
      </c>
      <c r="G120" s="96" t="str">
        <f>Commercial!H120</f>
        <v>NITI</v>
      </c>
      <c r="H120" s="90" t="str">
        <f>Commercial!K120</f>
        <v>NITI</v>
      </c>
      <c r="I120" s="93" t="str">
        <f>Commercial!M120</f>
        <v>NITI</v>
      </c>
      <c r="J120" s="101"/>
      <c r="K120" s="78" t="str">
        <f>IFERROR(VLOOKUP($C120,Acute!$B$8:$R$300,4,FALSE),"--")</f>
        <v>--</v>
      </c>
      <c r="L120" s="79" t="str">
        <f>IFERROR(VLOOKUP($C120,Acute!$B$8:$R$300,8,FALSE),"--")</f>
        <v>--</v>
      </c>
      <c r="M120" s="80" t="str">
        <f>IFERROR(VLOOKUP($C120,Acute!$B$8:$R$300,13,FALSE),"--")</f>
        <v>--</v>
      </c>
      <c r="N120" s="107" t="str">
        <f>IFERROR(VLOOKUP($C120,Acute!$B$8:$R$300,6,FALSE),"--")</f>
        <v>--</v>
      </c>
      <c r="O120" s="79" t="str">
        <f>IFERROR(VLOOKUP($C120,Acute!$B$8:$R$300,10,FALSE),"--")</f>
        <v>--</v>
      </c>
      <c r="P120" s="108" t="str">
        <f>IFERROR(VLOOKUP($C120,Acute!$B$8:$R$300,16,FALSE),"--")</f>
        <v>--</v>
      </c>
    </row>
    <row r="121" spans="2:16" ht="15">
      <c r="B121" s="116" t="str">
        <f>Residential!A121</f>
        <v>Butylated hydroxyanisole</v>
      </c>
      <c r="C121" s="33" t="str">
        <f>Residential!B121</f>
        <v>25013-16-5</v>
      </c>
      <c r="D121" s="96">
        <f>Residential!H121</f>
        <v>49</v>
      </c>
      <c r="E121" s="40" t="str">
        <f>Residential!K121</f>
        <v>NV</v>
      </c>
      <c r="F121" s="93" t="str">
        <f>Residential!M121</f>
        <v>NV</v>
      </c>
      <c r="G121" s="96">
        <f>Commercial!H121</f>
        <v>220</v>
      </c>
      <c r="H121" s="90" t="str">
        <f>Commercial!K121</f>
        <v>NV</v>
      </c>
      <c r="I121" s="93" t="str">
        <f>Commercial!M121</f>
        <v>NV</v>
      </c>
      <c r="J121" s="101"/>
      <c r="K121" s="78" t="str">
        <f>IFERROR(VLOOKUP($C121,Acute!$B$8:$R$300,4,FALSE),"--")</f>
        <v>--</v>
      </c>
      <c r="L121" s="79" t="str">
        <f>IFERROR(VLOOKUP($C121,Acute!$B$8:$R$300,8,FALSE),"--")</f>
        <v>--</v>
      </c>
      <c r="M121" s="80" t="str">
        <f>IFERROR(VLOOKUP($C121,Acute!$B$8:$R$300,13,FALSE),"--")</f>
        <v>--</v>
      </c>
      <c r="N121" s="107" t="str">
        <f>IFERROR(VLOOKUP($C121,Acute!$B$8:$R$300,6,FALSE),"--")</f>
        <v>--</v>
      </c>
      <c r="O121" s="79" t="str">
        <f>IFERROR(VLOOKUP($C121,Acute!$B$8:$R$300,10,FALSE),"--")</f>
        <v>--</v>
      </c>
      <c r="P121" s="108" t="str">
        <f>IFERROR(VLOOKUP($C121,Acute!$B$8:$R$300,16,FALSE),"--")</f>
        <v>--</v>
      </c>
    </row>
    <row r="122" spans="2:16" ht="15">
      <c r="B122" s="116" t="str">
        <f>Residential!A122</f>
        <v>Butylated hydroxytoluene</v>
      </c>
      <c r="C122" s="33" t="str">
        <f>Residential!B122</f>
        <v>128-37-0</v>
      </c>
      <c r="D122" s="96" t="str">
        <f>Residential!H122</f>
        <v>NITI</v>
      </c>
      <c r="E122" s="40" t="str">
        <f>Residential!K122</f>
        <v>NITI, NV</v>
      </c>
      <c r="F122" s="93" t="str">
        <f>Residential!M122</f>
        <v>NITI, NV</v>
      </c>
      <c r="G122" s="96" t="str">
        <f>Commercial!H122</f>
        <v>NITI</v>
      </c>
      <c r="H122" s="90" t="str">
        <f>Commercial!K122</f>
        <v>NITI, NV</v>
      </c>
      <c r="I122" s="93" t="str">
        <f>Commercial!M122</f>
        <v>NITI, NV</v>
      </c>
      <c r="J122" s="101"/>
      <c r="K122" s="78" t="str">
        <f>IFERROR(VLOOKUP($C122,Acute!$B$8:$R$300,4,FALSE),"--")</f>
        <v>--</v>
      </c>
      <c r="L122" s="79" t="str">
        <f>IFERROR(VLOOKUP($C122,Acute!$B$8:$R$300,8,FALSE),"--")</f>
        <v>--</v>
      </c>
      <c r="M122" s="80" t="str">
        <f>IFERROR(VLOOKUP($C122,Acute!$B$8:$R$300,13,FALSE),"--")</f>
        <v>--</v>
      </c>
      <c r="N122" s="107" t="str">
        <f>IFERROR(VLOOKUP($C122,Acute!$B$8:$R$300,6,FALSE),"--")</f>
        <v>--</v>
      </c>
      <c r="O122" s="79" t="str">
        <f>IFERROR(VLOOKUP($C122,Acute!$B$8:$R$300,10,FALSE),"--")</f>
        <v>--</v>
      </c>
      <c r="P122" s="108" t="str">
        <f>IFERROR(VLOOKUP($C122,Acute!$B$8:$R$300,16,FALSE),"--")</f>
        <v>--</v>
      </c>
    </row>
    <row r="123" spans="2:16" ht="15">
      <c r="B123" s="116" t="str">
        <f>Residential!A123</f>
        <v>Butylbenzene, n-</v>
      </c>
      <c r="C123" s="33" t="str">
        <f>Residential!B123</f>
        <v>104-51-8</v>
      </c>
      <c r="D123" s="96" t="str">
        <f>Residential!H123</f>
        <v>NITI</v>
      </c>
      <c r="E123" s="40" t="str">
        <f>Residential!K123</f>
        <v>NITI</v>
      </c>
      <c r="F123" s="93" t="str">
        <f>Residential!M123</f>
        <v>NITI</v>
      </c>
      <c r="G123" s="96" t="str">
        <f>Commercial!H123</f>
        <v>NITI</v>
      </c>
      <c r="H123" s="90" t="str">
        <f>Commercial!K123</f>
        <v>NITI</v>
      </c>
      <c r="I123" s="93" t="str">
        <f>Commercial!M123</f>
        <v>NITI</v>
      </c>
      <c r="J123" s="101"/>
      <c r="K123" s="78" t="str">
        <f>IFERROR(VLOOKUP($C123,Acute!$B$8:$R$300,4,FALSE),"--")</f>
        <v>--</v>
      </c>
      <c r="L123" s="79" t="str">
        <f>IFERROR(VLOOKUP($C123,Acute!$B$8:$R$300,8,FALSE),"--")</f>
        <v>--</v>
      </c>
      <c r="M123" s="80" t="str">
        <f>IFERROR(VLOOKUP($C123,Acute!$B$8:$R$300,13,FALSE),"--")</f>
        <v>--</v>
      </c>
      <c r="N123" s="107" t="str">
        <f>IFERROR(VLOOKUP($C123,Acute!$B$8:$R$300,6,FALSE),"--")</f>
        <v>--</v>
      </c>
      <c r="O123" s="79" t="str">
        <f>IFERROR(VLOOKUP($C123,Acute!$B$8:$R$300,10,FALSE),"--")</f>
        <v>--</v>
      </c>
      <c r="P123" s="108" t="str">
        <f>IFERROR(VLOOKUP($C123,Acute!$B$8:$R$300,16,FALSE),"--")</f>
        <v>--</v>
      </c>
    </row>
    <row r="124" spans="2:16" ht="15">
      <c r="B124" s="116" t="str">
        <f>Residential!A124</f>
        <v>Butylbenzene, sec-</v>
      </c>
      <c r="C124" s="33" t="str">
        <f>Residential!B124</f>
        <v>135-98-8</v>
      </c>
      <c r="D124" s="96" t="str">
        <f>Residential!H124</f>
        <v>NITI</v>
      </c>
      <c r="E124" s="40" t="str">
        <f>Residential!K124</f>
        <v>NITI</v>
      </c>
      <c r="F124" s="93" t="str">
        <f>Residential!M124</f>
        <v>NITI</v>
      </c>
      <c r="G124" s="96" t="str">
        <f>Commercial!H124</f>
        <v>NITI</v>
      </c>
      <c r="H124" s="90" t="str">
        <f>Commercial!K124</f>
        <v>NITI</v>
      </c>
      <c r="I124" s="93" t="str">
        <f>Commercial!M124</f>
        <v>NITI</v>
      </c>
      <c r="J124" s="101"/>
      <c r="K124" s="78" t="str">
        <f>IFERROR(VLOOKUP($C124,Acute!$B$8:$R$300,4,FALSE),"--")</f>
        <v>--</v>
      </c>
      <c r="L124" s="79" t="str">
        <f>IFERROR(VLOOKUP($C124,Acute!$B$8:$R$300,8,FALSE),"--")</f>
        <v>--</v>
      </c>
      <c r="M124" s="80" t="str">
        <f>IFERROR(VLOOKUP($C124,Acute!$B$8:$R$300,13,FALSE),"--")</f>
        <v>--</v>
      </c>
      <c r="N124" s="107" t="str">
        <f>IFERROR(VLOOKUP($C124,Acute!$B$8:$R$300,6,FALSE),"--")</f>
        <v>--</v>
      </c>
      <c r="O124" s="79" t="str">
        <f>IFERROR(VLOOKUP($C124,Acute!$B$8:$R$300,10,FALSE),"--")</f>
        <v>--</v>
      </c>
      <c r="P124" s="108" t="str">
        <f>IFERROR(VLOOKUP($C124,Acute!$B$8:$R$300,16,FALSE),"--")</f>
        <v>--</v>
      </c>
    </row>
    <row r="125" spans="2:16" ht="15">
      <c r="B125" s="116" t="str">
        <f>Residential!A125</f>
        <v>Butylbenzene, tert-</v>
      </c>
      <c r="C125" s="33" t="str">
        <f>Residential!B125</f>
        <v>98-06-6</v>
      </c>
      <c r="D125" s="96" t="str">
        <f>Residential!H125</f>
        <v>NITI</v>
      </c>
      <c r="E125" s="40" t="str">
        <f>Residential!K125</f>
        <v>NITI</v>
      </c>
      <c r="F125" s="93" t="str">
        <f>Residential!M125</f>
        <v>NITI</v>
      </c>
      <c r="G125" s="96" t="str">
        <f>Commercial!H125</f>
        <v>NITI</v>
      </c>
      <c r="H125" s="90" t="str">
        <f>Commercial!K125</f>
        <v>NITI</v>
      </c>
      <c r="I125" s="93" t="str">
        <f>Commercial!M125</f>
        <v>NITI</v>
      </c>
      <c r="J125" s="101"/>
      <c r="K125" s="78" t="str">
        <f>IFERROR(VLOOKUP($C125,Acute!$B$8:$R$300,4,FALSE),"--")</f>
        <v>--</v>
      </c>
      <c r="L125" s="79" t="str">
        <f>IFERROR(VLOOKUP($C125,Acute!$B$8:$R$300,8,FALSE),"--")</f>
        <v>--</v>
      </c>
      <c r="M125" s="80" t="str">
        <f>IFERROR(VLOOKUP($C125,Acute!$B$8:$R$300,13,FALSE),"--")</f>
        <v>--</v>
      </c>
      <c r="N125" s="107" t="str">
        <f>IFERROR(VLOOKUP($C125,Acute!$B$8:$R$300,6,FALSE),"--")</f>
        <v>--</v>
      </c>
      <c r="O125" s="79" t="str">
        <f>IFERROR(VLOOKUP($C125,Acute!$B$8:$R$300,10,FALSE),"--")</f>
        <v>--</v>
      </c>
      <c r="P125" s="108" t="str">
        <f>IFERROR(VLOOKUP($C125,Acute!$B$8:$R$300,16,FALSE),"--")</f>
        <v>--</v>
      </c>
    </row>
    <row r="126" spans="2:16" ht="15">
      <c r="B126" s="116" t="str">
        <f>Residential!A126</f>
        <v>Butylphthalyl Butylglycolate</v>
      </c>
      <c r="C126" s="33" t="str">
        <f>Residential!B126</f>
        <v>85-70-1</v>
      </c>
      <c r="D126" s="96" t="str">
        <f>Residential!H126</f>
        <v>NITI</v>
      </c>
      <c r="E126" s="40" t="str">
        <f>Residential!K126</f>
        <v>NITI, NV</v>
      </c>
      <c r="F126" s="93" t="str">
        <f>Residential!M126</f>
        <v>NITI, NV</v>
      </c>
      <c r="G126" s="96" t="str">
        <f>Commercial!H126</f>
        <v>NITI</v>
      </c>
      <c r="H126" s="90" t="str">
        <f>Commercial!K126</f>
        <v>NITI, NV</v>
      </c>
      <c r="I126" s="93" t="str">
        <f>Commercial!M126</f>
        <v>NITI, NV</v>
      </c>
      <c r="J126" s="101"/>
      <c r="K126" s="78" t="str">
        <f>IFERROR(VLOOKUP($C126,Acute!$B$8:$R$300,4,FALSE),"--")</f>
        <v>--</v>
      </c>
      <c r="L126" s="79" t="str">
        <f>IFERROR(VLOOKUP($C126,Acute!$B$8:$R$300,8,FALSE),"--")</f>
        <v>--</v>
      </c>
      <c r="M126" s="80" t="str">
        <f>IFERROR(VLOOKUP($C126,Acute!$B$8:$R$300,13,FALSE),"--")</f>
        <v>--</v>
      </c>
      <c r="N126" s="107" t="str">
        <f>IFERROR(VLOOKUP($C126,Acute!$B$8:$R$300,6,FALSE),"--")</f>
        <v>--</v>
      </c>
      <c r="O126" s="79" t="str">
        <f>IFERROR(VLOOKUP($C126,Acute!$B$8:$R$300,10,FALSE),"--")</f>
        <v>--</v>
      </c>
      <c r="P126" s="108" t="str">
        <f>IFERROR(VLOOKUP($C126,Acute!$B$8:$R$300,16,FALSE),"--")</f>
        <v>--</v>
      </c>
    </row>
    <row r="127" spans="2:16" ht="15">
      <c r="B127" s="116" t="str">
        <f>Residential!A127</f>
        <v>Cacodylic Acid</v>
      </c>
      <c r="C127" s="33" t="str">
        <f>Residential!B127</f>
        <v>75-60-5</v>
      </c>
      <c r="D127" s="96" t="str">
        <f>Residential!H127</f>
        <v>NITI</v>
      </c>
      <c r="E127" s="40" t="str">
        <f>Residential!K127</f>
        <v>NITI, NV</v>
      </c>
      <c r="F127" s="93" t="str">
        <f>Residential!M127</f>
        <v>NITI, NV</v>
      </c>
      <c r="G127" s="96" t="str">
        <f>Commercial!H127</f>
        <v>NITI</v>
      </c>
      <c r="H127" s="90" t="str">
        <f>Commercial!K127</f>
        <v>NITI, NV</v>
      </c>
      <c r="I127" s="93" t="str">
        <f>Commercial!M127</f>
        <v>NITI, NV</v>
      </c>
      <c r="J127" s="101"/>
      <c r="K127" s="78" t="str">
        <f>IFERROR(VLOOKUP($C127,Acute!$B$8:$R$300,4,FALSE),"--")</f>
        <v>--</v>
      </c>
      <c r="L127" s="79" t="str">
        <f>IFERROR(VLOOKUP($C127,Acute!$B$8:$R$300,8,FALSE),"--")</f>
        <v>--</v>
      </c>
      <c r="M127" s="80" t="str">
        <f>IFERROR(VLOOKUP($C127,Acute!$B$8:$R$300,13,FALSE),"--")</f>
        <v>--</v>
      </c>
      <c r="N127" s="107" t="str">
        <f>IFERROR(VLOOKUP($C127,Acute!$B$8:$R$300,6,FALSE),"--")</f>
        <v>--</v>
      </c>
      <c r="O127" s="79" t="str">
        <f>IFERROR(VLOOKUP($C127,Acute!$B$8:$R$300,10,FALSE),"--")</f>
        <v>--</v>
      </c>
      <c r="P127" s="108" t="str">
        <f>IFERROR(VLOOKUP($C127,Acute!$B$8:$R$300,16,FALSE),"--")</f>
        <v>--</v>
      </c>
    </row>
    <row r="128" spans="2:16" ht="15">
      <c r="B128" s="116" t="str">
        <f>Residential!A128</f>
        <v>Cadmium (Diet)</v>
      </c>
      <c r="C128" s="33" t="str">
        <f>Residential!B128</f>
        <v>7440-43-9</v>
      </c>
      <c r="D128" s="96">
        <f>Residential!H128</f>
        <v>1.6000000000000001E-3</v>
      </c>
      <c r="E128" s="40" t="str">
        <f>Residential!K128</f>
        <v>NV</v>
      </c>
      <c r="F128" s="93" t="str">
        <f>Residential!M128</f>
        <v>NV</v>
      </c>
      <c r="G128" s="96">
        <f>Commercial!H128</f>
        <v>6.7999999999999996E-3</v>
      </c>
      <c r="H128" s="90" t="str">
        <f>Commercial!K128</f>
        <v>NV</v>
      </c>
      <c r="I128" s="93" t="str">
        <f>Commercial!M128</f>
        <v>NV</v>
      </c>
      <c r="J128" s="101"/>
      <c r="K128" s="78">
        <f>IFERROR(VLOOKUP($C128,Acute!$B$8:$R$300,4,FALSE),"--")</f>
        <v>0.03</v>
      </c>
      <c r="L128" s="79" t="str">
        <f>IFERROR(VLOOKUP($C128,Acute!$B$8:$R$300,8,FALSE),"--")</f>
        <v>NV</v>
      </c>
      <c r="M128" s="80" t="str">
        <f>IFERROR(VLOOKUP($C128,Acute!$B$8:$R$300,13,FALSE),"--")</f>
        <v>NV</v>
      </c>
      <c r="N128" s="107">
        <f>IFERROR(VLOOKUP($C128,Acute!$B$8:$R$300,6,FALSE),"--")</f>
        <v>0.09</v>
      </c>
      <c r="O128" s="79" t="str">
        <f>IFERROR(VLOOKUP($C128,Acute!$B$8:$R$300,10,FALSE),"--")</f>
        <v>NV</v>
      </c>
      <c r="P128" s="108" t="str">
        <f>IFERROR(VLOOKUP($C128,Acute!$B$8:$R$300,16,FALSE),"--")</f>
        <v>NV</v>
      </c>
    </row>
    <row r="129" spans="2:16" ht="15">
      <c r="B129" s="116" t="str">
        <f>Residential!A129</f>
        <v>Cadmium (Water)</v>
      </c>
      <c r="C129" s="33" t="str">
        <f>Residential!B129</f>
        <v>7440-43-9</v>
      </c>
      <c r="D129" s="96">
        <f>Residential!H129</f>
        <v>1.6000000000000001E-3</v>
      </c>
      <c r="E129" s="40" t="str">
        <f>Residential!K129</f>
        <v>NV</v>
      </c>
      <c r="F129" s="93" t="str">
        <f>Residential!M129</f>
        <v>NV</v>
      </c>
      <c r="G129" s="96">
        <f>Commercial!H129</f>
        <v>6.7999999999999996E-3</v>
      </c>
      <c r="H129" s="90" t="str">
        <f>Commercial!K129</f>
        <v>NV</v>
      </c>
      <c r="I129" s="93" t="str">
        <f>Commercial!M129</f>
        <v>NV</v>
      </c>
      <c r="J129" s="101"/>
      <c r="K129" s="86">
        <f>IFERROR(VLOOKUP($C129,Acute!$B$8:$R$300,4,FALSE),"--")</f>
        <v>0.03</v>
      </c>
      <c r="L129" s="87" t="str">
        <f>IFERROR(VLOOKUP($C129,Acute!$B$8:$R$300,8,FALSE),"--")</f>
        <v>NV</v>
      </c>
      <c r="M129" s="88" t="str">
        <f>IFERROR(VLOOKUP($C129,Acute!$B$8:$R$300,13,FALSE),"--")</f>
        <v>NV</v>
      </c>
      <c r="N129" s="109">
        <f>IFERROR(VLOOKUP($C129,Acute!$B$8:$R$300,6,FALSE),"--")</f>
        <v>0.09</v>
      </c>
      <c r="O129" s="79" t="str">
        <f>IFERROR(VLOOKUP($C129,Acute!$B$8:$R$300,10,FALSE),"--")</f>
        <v>NV</v>
      </c>
      <c r="P129" s="108" t="str">
        <f>IFERROR(VLOOKUP($C129,Acute!$B$8:$R$300,16,FALSE),"--")</f>
        <v>NV</v>
      </c>
    </row>
    <row r="130" spans="2:16" ht="15">
      <c r="B130" s="116" t="str">
        <f>Residential!A130</f>
        <v>Calcium Cyanide</v>
      </c>
      <c r="C130" s="33" t="str">
        <f>Residential!B130</f>
        <v>592-01-8</v>
      </c>
      <c r="D130" s="96">
        <f>Residential!H130</f>
        <v>9.4</v>
      </c>
      <c r="E130" s="40" t="str">
        <f>Residential!K130</f>
        <v>NV</v>
      </c>
      <c r="F130" s="93" t="str">
        <f>Residential!M130</f>
        <v>NV</v>
      </c>
      <c r="G130" s="96">
        <f>Commercial!H130</f>
        <v>39</v>
      </c>
      <c r="H130" s="90" t="str">
        <f>Commercial!K130</f>
        <v>NV</v>
      </c>
      <c r="I130" s="93" t="str">
        <f>Commercial!M130</f>
        <v>NV</v>
      </c>
      <c r="J130" s="101"/>
      <c r="K130" s="86" t="str">
        <f>IFERROR(VLOOKUP($C130,Acute!$B$8:$R$300,4,FALSE),"--")</f>
        <v>--</v>
      </c>
      <c r="L130" s="87" t="str">
        <f>IFERROR(VLOOKUP($C130,Acute!$B$8:$R$300,8,FALSE),"--")</f>
        <v>--</v>
      </c>
      <c r="M130" s="88" t="str">
        <f>IFERROR(VLOOKUP($C130,Acute!$B$8:$R$300,13,FALSE),"--")</f>
        <v>--</v>
      </c>
      <c r="N130" s="109" t="str">
        <f>IFERROR(VLOOKUP($C130,Acute!$B$8:$R$300,6,FALSE),"--")</f>
        <v>--</v>
      </c>
      <c r="O130" s="79" t="str">
        <f>IFERROR(VLOOKUP($C130,Acute!$B$8:$R$300,10,FALSE),"--")</f>
        <v>--</v>
      </c>
      <c r="P130" s="108" t="str">
        <f>IFERROR(VLOOKUP($C130,Acute!$B$8:$R$300,16,FALSE),"--")</f>
        <v>--</v>
      </c>
    </row>
    <row r="131" spans="2:16" ht="15">
      <c r="B131" s="116" t="str">
        <f>Residential!A131</f>
        <v>Caprolactam</v>
      </c>
      <c r="C131" s="33" t="str">
        <f>Residential!B131</f>
        <v>105-60-2</v>
      </c>
      <c r="D131" s="96">
        <f>Residential!H131</f>
        <v>2.2999999999999998</v>
      </c>
      <c r="E131" s="40" t="str">
        <f>Residential!K131</f>
        <v>NV</v>
      </c>
      <c r="F131" s="93" t="str">
        <f>Residential!M131</f>
        <v>NV</v>
      </c>
      <c r="G131" s="96">
        <f>Commercial!H131</f>
        <v>9.6</v>
      </c>
      <c r="H131" s="90" t="str">
        <f>Commercial!K131</f>
        <v>NV</v>
      </c>
      <c r="I131" s="93" t="str">
        <f>Commercial!M131</f>
        <v>NV</v>
      </c>
      <c r="J131" s="101"/>
      <c r="K131" s="78">
        <f>IFERROR(VLOOKUP($C131,Acute!$B$8:$R$300,4,FALSE),"--")</f>
        <v>50</v>
      </c>
      <c r="L131" s="79" t="str">
        <f>IFERROR(VLOOKUP($C131,Acute!$B$8:$R$300,8,FALSE),"--")</f>
        <v>NV</v>
      </c>
      <c r="M131" s="80" t="str">
        <f>IFERROR(VLOOKUP($C131,Acute!$B$8:$R$300,13,FALSE),"--")</f>
        <v>NV</v>
      </c>
      <c r="N131" s="107">
        <f>IFERROR(VLOOKUP($C131,Acute!$B$8:$R$300,6,FALSE),"--")</f>
        <v>150</v>
      </c>
      <c r="O131" s="79" t="str">
        <f>IFERROR(VLOOKUP($C131,Acute!$B$8:$R$300,10,FALSE),"--")</f>
        <v>NV</v>
      </c>
      <c r="P131" s="108" t="str">
        <f>IFERROR(VLOOKUP($C131,Acute!$B$8:$R$300,16,FALSE),"--")</f>
        <v>NV</v>
      </c>
    </row>
    <row r="132" spans="2:16" ht="15">
      <c r="B132" s="116" t="str">
        <f>Residential!A132</f>
        <v>Captafol</v>
      </c>
      <c r="C132" s="33" t="str">
        <f>Residential!B132</f>
        <v>2425-06-1</v>
      </c>
      <c r="D132" s="96">
        <f>Residential!H132</f>
        <v>6.5000000000000002E-2</v>
      </c>
      <c r="E132" s="40" t="str">
        <f>Residential!K132</f>
        <v>NV</v>
      </c>
      <c r="F132" s="93" t="str">
        <f>Residential!M132</f>
        <v>NV</v>
      </c>
      <c r="G132" s="96">
        <f>Commercial!H132</f>
        <v>0.28999999999999998</v>
      </c>
      <c r="H132" s="90" t="str">
        <f>Commercial!K132</f>
        <v>NV</v>
      </c>
      <c r="I132" s="93" t="str">
        <f>Commercial!M132</f>
        <v>NV</v>
      </c>
      <c r="J132" s="101"/>
      <c r="K132" s="78" t="str">
        <f>IFERROR(VLOOKUP($C132,Acute!$B$8:$R$300,4,FALSE),"--")</f>
        <v>--</v>
      </c>
      <c r="L132" s="79" t="str">
        <f>IFERROR(VLOOKUP($C132,Acute!$B$8:$R$300,8,FALSE),"--")</f>
        <v>--</v>
      </c>
      <c r="M132" s="80" t="str">
        <f>IFERROR(VLOOKUP($C132,Acute!$B$8:$R$300,13,FALSE),"--")</f>
        <v>--</v>
      </c>
      <c r="N132" s="107" t="str">
        <f>IFERROR(VLOOKUP($C132,Acute!$B$8:$R$300,6,FALSE),"--")</f>
        <v>--</v>
      </c>
      <c r="O132" s="79" t="str">
        <f>IFERROR(VLOOKUP($C132,Acute!$B$8:$R$300,10,FALSE),"--")</f>
        <v>--</v>
      </c>
      <c r="P132" s="108" t="str">
        <f>IFERROR(VLOOKUP($C132,Acute!$B$8:$R$300,16,FALSE),"--")</f>
        <v>--</v>
      </c>
    </row>
    <row r="133" spans="2:16" ht="15">
      <c r="B133" s="116" t="str">
        <f>Residential!A133</f>
        <v>Captan</v>
      </c>
      <c r="C133" s="33" t="str">
        <f>Residential!B133</f>
        <v>133-06-2</v>
      </c>
      <c r="D133" s="96">
        <f>Residential!H133</f>
        <v>4.3</v>
      </c>
      <c r="E133" s="40" t="str">
        <f>Residential!K133</f>
        <v>NV</v>
      </c>
      <c r="F133" s="93" t="str">
        <f>Residential!M133</f>
        <v>NV</v>
      </c>
      <c r="G133" s="96">
        <f>Commercial!H133</f>
        <v>19</v>
      </c>
      <c r="H133" s="90" t="str">
        <f>Commercial!K133</f>
        <v>NV</v>
      </c>
      <c r="I133" s="93" t="str">
        <f>Commercial!M133</f>
        <v>NV</v>
      </c>
      <c r="J133" s="101"/>
      <c r="K133" s="78" t="str">
        <f>IFERROR(VLOOKUP($C133,Acute!$B$8:$R$300,4,FALSE),"--")</f>
        <v>--</v>
      </c>
      <c r="L133" s="79" t="str">
        <f>IFERROR(VLOOKUP($C133,Acute!$B$8:$R$300,8,FALSE),"--")</f>
        <v>--</v>
      </c>
      <c r="M133" s="80" t="str">
        <f>IFERROR(VLOOKUP($C133,Acute!$B$8:$R$300,13,FALSE),"--")</f>
        <v>--</v>
      </c>
      <c r="N133" s="107" t="str">
        <f>IFERROR(VLOOKUP($C133,Acute!$B$8:$R$300,6,FALSE),"--")</f>
        <v>--</v>
      </c>
      <c r="O133" s="79" t="str">
        <f>IFERROR(VLOOKUP($C133,Acute!$B$8:$R$300,10,FALSE),"--")</f>
        <v>--</v>
      </c>
      <c r="P133" s="108" t="str">
        <f>IFERROR(VLOOKUP($C133,Acute!$B$8:$R$300,16,FALSE),"--")</f>
        <v>--</v>
      </c>
    </row>
    <row r="134" spans="2:16" ht="15">
      <c r="B134" s="116" t="str">
        <f>Residential!A134</f>
        <v>Carbaryl</v>
      </c>
      <c r="C134" s="33" t="str">
        <f>Residential!B134</f>
        <v>63-25-2</v>
      </c>
      <c r="D134" s="96" t="str">
        <f>Residential!H134</f>
        <v>NITI</v>
      </c>
      <c r="E134" s="40" t="str">
        <f>Residential!K134</f>
        <v>NITI, NV</v>
      </c>
      <c r="F134" s="93" t="str">
        <f>Residential!M134</f>
        <v>NITI, NV</v>
      </c>
      <c r="G134" s="96" t="str">
        <f>Commercial!H134</f>
        <v>NITI</v>
      </c>
      <c r="H134" s="90" t="str">
        <f>Commercial!K134</f>
        <v>NITI, NV</v>
      </c>
      <c r="I134" s="93" t="str">
        <f>Commercial!M134</f>
        <v>NITI, NV</v>
      </c>
      <c r="J134" s="101"/>
      <c r="K134" s="78" t="str">
        <f>IFERROR(VLOOKUP($C134,Acute!$B$8:$R$300,4,FALSE),"--")</f>
        <v>--</v>
      </c>
      <c r="L134" s="79" t="str">
        <f>IFERROR(VLOOKUP($C134,Acute!$B$8:$R$300,8,FALSE),"--")</f>
        <v>--</v>
      </c>
      <c r="M134" s="80" t="str">
        <f>IFERROR(VLOOKUP($C134,Acute!$B$8:$R$300,13,FALSE),"--")</f>
        <v>--</v>
      </c>
      <c r="N134" s="107" t="str">
        <f>IFERROR(VLOOKUP($C134,Acute!$B$8:$R$300,6,FALSE),"--")</f>
        <v>--</v>
      </c>
      <c r="O134" s="79" t="str">
        <f>IFERROR(VLOOKUP($C134,Acute!$B$8:$R$300,10,FALSE),"--")</f>
        <v>--</v>
      </c>
      <c r="P134" s="108" t="str">
        <f>IFERROR(VLOOKUP($C134,Acute!$B$8:$R$300,16,FALSE),"--")</f>
        <v>--</v>
      </c>
    </row>
    <row r="135" spans="2:16" ht="15">
      <c r="B135" s="116" t="str">
        <f>Residential!A135</f>
        <v>Carbofuran</v>
      </c>
      <c r="C135" s="33" t="str">
        <f>Residential!B135</f>
        <v>1563-66-2</v>
      </c>
      <c r="D135" s="96" t="str">
        <f>Residential!H135</f>
        <v>NITI</v>
      </c>
      <c r="E135" s="40" t="str">
        <f>Residential!K135</f>
        <v>NITI, NV</v>
      </c>
      <c r="F135" s="93" t="str">
        <f>Residential!M135</f>
        <v>NITI, NV</v>
      </c>
      <c r="G135" s="96" t="str">
        <f>Commercial!H135</f>
        <v>NITI</v>
      </c>
      <c r="H135" s="90" t="str">
        <f>Commercial!K135</f>
        <v>NITI, NV</v>
      </c>
      <c r="I135" s="93" t="str">
        <f>Commercial!M135</f>
        <v>NITI, NV</v>
      </c>
      <c r="J135" s="101"/>
      <c r="K135" s="78" t="str">
        <f>IFERROR(VLOOKUP($C135,Acute!$B$8:$R$300,4,FALSE),"--")</f>
        <v>--</v>
      </c>
      <c r="L135" s="79" t="str">
        <f>IFERROR(VLOOKUP($C135,Acute!$B$8:$R$300,8,FALSE),"--")</f>
        <v>--</v>
      </c>
      <c r="M135" s="80" t="str">
        <f>IFERROR(VLOOKUP($C135,Acute!$B$8:$R$300,13,FALSE),"--")</f>
        <v>--</v>
      </c>
      <c r="N135" s="107" t="str">
        <f>IFERROR(VLOOKUP($C135,Acute!$B$8:$R$300,6,FALSE),"--")</f>
        <v>--</v>
      </c>
      <c r="O135" s="79" t="str">
        <f>IFERROR(VLOOKUP($C135,Acute!$B$8:$R$300,10,FALSE),"--")</f>
        <v>--</v>
      </c>
      <c r="P135" s="108" t="str">
        <f>IFERROR(VLOOKUP($C135,Acute!$B$8:$R$300,16,FALSE),"--")</f>
        <v>--</v>
      </c>
    </row>
    <row r="136" spans="2:16" ht="15">
      <c r="B136" s="116" t="str">
        <f>Residential!A136</f>
        <v>Carbon Disulfide</v>
      </c>
      <c r="C136" s="33" t="str">
        <f>Residential!B136</f>
        <v>75-15-0</v>
      </c>
      <c r="D136" s="96">
        <f>Residential!H136</f>
        <v>730</v>
      </c>
      <c r="E136" s="40">
        <f>Residential!K136</f>
        <v>24000</v>
      </c>
      <c r="F136" s="93">
        <f>Residential!M136</f>
        <v>1900</v>
      </c>
      <c r="G136" s="96">
        <f>Commercial!H136</f>
        <v>3100</v>
      </c>
      <c r="H136" s="90">
        <f>Commercial!K136</f>
        <v>100000</v>
      </c>
      <c r="I136" s="93">
        <f>Commercial!M136</f>
        <v>8200</v>
      </c>
      <c r="J136" s="101"/>
      <c r="K136" s="78">
        <f>IFERROR(VLOOKUP($C136,Acute!$B$8:$R$300,4,FALSE),"--")</f>
        <v>6200</v>
      </c>
      <c r="L136" s="79">
        <f>IFERROR(VLOOKUP($C136,Acute!$B$8:$R$300,8,FALSE),"--")</f>
        <v>210000</v>
      </c>
      <c r="M136" s="80">
        <f>IFERROR(VLOOKUP($C136,Acute!$B$8:$R$300,13,FALSE),"--")</f>
        <v>16000</v>
      </c>
      <c r="N136" s="107">
        <f>IFERROR(VLOOKUP($C136,Acute!$B$8:$R$300,6,FALSE),"--")</f>
        <v>19000</v>
      </c>
      <c r="O136" s="79">
        <f>IFERROR(VLOOKUP($C136,Acute!$B$8:$R$300,10,FALSE),"--")</f>
        <v>630000</v>
      </c>
      <c r="P136" s="108">
        <f>IFERROR(VLOOKUP($C136,Acute!$B$8:$R$300,16,FALSE),"--")</f>
        <v>50000</v>
      </c>
    </row>
    <row r="137" spans="2:16" ht="15">
      <c r="B137" s="116" t="str">
        <f>Residential!A137</f>
        <v>Carbon Tetrachloride</v>
      </c>
      <c r="C137" s="33" t="str">
        <f>Residential!B137</f>
        <v>56-23-5</v>
      </c>
      <c r="D137" s="96">
        <f>Residential!H137</f>
        <v>0.47</v>
      </c>
      <c r="E137" s="40">
        <f>Residential!K137</f>
        <v>16</v>
      </c>
      <c r="F137" s="93">
        <f>Residential!M137</f>
        <v>0.71</v>
      </c>
      <c r="G137" s="96">
        <f>Commercial!H137</f>
        <v>2</v>
      </c>
      <c r="H137" s="90">
        <f>Commercial!K137</f>
        <v>68</v>
      </c>
      <c r="I137" s="93">
        <f>Commercial!M137</f>
        <v>3.1</v>
      </c>
      <c r="J137" s="101"/>
      <c r="K137" s="78">
        <f>IFERROR(VLOOKUP($C137,Acute!$B$8:$R$300,4,FALSE),"--")</f>
        <v>1900</v>
      </c>
      <c r="L137" s="79">
        <f>IFERROR(VLOOKUP($C137,Acute!$B$8:$R$300,8,FALSE),"--")</f>
        <v>63000</v>
      </c>
      <c r="M137" s="80">
        <f>IFERROR(VLOOKUP($C137,Acute!$B$8:$R$300,13,FALSE),"--")</f>
        <v>2900</v>
      </c>
      <c r="N137" s="107">
        <f>IFERROR(VLOOKUP($C137,Acute!$B$8:$R$300,6,FALSE),"--")</f>
        <v>5700</v>
      </c>
      <c r="O137" s="79">
        <f>IFERROR(VLOOKUP($C137,Acute!$B$8:$R$300,10,FALSE),"--")</f>
        <v>190000</v>
      </c>
      <c r="P137" s="108">
        <f>IFERROR(VLOOKUP($C137,Acute!$B$8:$R$300,16,FALSE),"--")</f>
        <v>8800</v>
      </c>
    </row>
    <row r="138" spans="2:16" ht="15">
      <c r="B138" s="116" t="str">
        <f>Residential!A138</f>
        <v>Carbonyl Sulfide</v>
      </c>
      <c r="C138" s="33" t="str">
        <f>Residential!B138</f>
        <v>463-58-1</v>
      </c>
      <c r="D138" s="96">
        <f>Residential!H138</f>
        <v>100</v>
      </c>
      <c r="E138" s="40">
        <f>Residential!K138</f>
        <v>3500</v>
      </c>
      <c r="F138" s="93">
        <f>Residential!M138</f>
        <v>4</v>
      </c>
      <c r="G138" s="96">
        <f>Commercial!H138</f>
        <v>440</v>
      </c>
      <c r="H138" s="90">
        <f>Commercial!K138</f>
        <v>15000</v>
      </c>
      <c r="I138" s="93">
        <f>Commercial!M138</f>
        <v>17</v>
      </c>
      <c r="J138" s="101"/>
      <c r="K138" s="78">
        <f>IFERROR(VLOOKUP($C138,Acute!$B$8:$R$300,4,FALSE),"--")</f>
        <v>660</v>
      </c>
      <c r="L138" s="79">
        <f>IFERROR(VLOOKUP($C138,Acute!$B$8:$R$300,8,FALSE),"--")</f>
        <v>22000</v>
      </c>
      <c r="M138" s="80">
        <f>IFERROR(VLOOKUP($C138,Acute!$B$8:$R$300,13,FALSE),"--")</f>
        <v>26</v>
      </c>
      <c r="N138" s="107">
        <f>IFERROR(VLOOKUP($C138,Acute!$B$8:$R$300,6,FALSE),"--")</f>
        <v>2000</v>
      </c>
      <c r="O138" s="79">
        <f>IFERROR(VLOOKUP($C138,Acute!$B$8:$R$300,10,FALSE),"--")</f>
        <v>67000</v>
      </c>
      <c r="P138" s="108">
        <f>IFERROR(VLOOKUP($C138,Acute!$B$8:$R$300,16,FALSE),"--")</f>
        <v>77</v>
      </c>
    </row>
    <row r="139" spans="2:16" ht="15">
      <c r="B139" s="116" t="str">
        <f>Residential!A139</f>
        <v>Carbosulfan</v>
      </c>
      <c r="C139" s="33" t="str">
        <f>Residential!B139</f>
        <v>55285-14-8</v>
      </c>
      <c r="D139" s="96" t="str">
        <f>Residential!H139</f>
        <v>NITI</v>
      </c>
      <c r="E139" s="90" t="str">
        <f>Residential!K139</f>
        <v>NITI, NV</v>
      </c>
      <c r="F139" s="93" t="str">
        <f>Residential!M139</f>
        <v>NITI, NV</v>
      </c>
      <c r="G139" s="96" t="str">
        <f>Commercial!H139</f>
        <v>NITI</v>
      </c>
      <c r="H139" s="90" t="str">
        <f>Commercial!K139</f>
        <v>NITI, NV</v>
      </c>
      <c r="I139" s="93" t="str">
        <f>Commercial!M139</f>
        <v>NITI, NV</v>
      </c>
      <c r="J139" s="101"/>
      <c r="K139" s="78" t="str">
        <f>IFERROR(VLOOKUP($C139,Acute!$B$8:$R$300,4,FALSE),"--")</f>
        <v>--</v>
      </c>
      <c r="L139" s="79" t="str">
        <f>IFERROR(VLOOKUP($C139,Acute!$B$8:$R$300,8,FALSE),"--")</f>
        <v>--</v>
      </c>
      <c r="M139" s="80" t="str">
        <f>IFERROR(VLOOKUP($C139,Acute!$B$8:$R$300,13,FALSE),"--")</f>
        <v>--</v>
      </c>
      <c r="N139" s="107" t="str">
        <f>IFERROR(VLOOKUP($C139,Acute!$B$8:$R$300,6,FALSE),"--")</f>
        <v>--</v>
      </c>
      <c r="O139" s="79" t="str">
        <f>IFERROR(VLOOKUP($C139,Acute!$B$8:$R$300,10,FALSE),"--")</f>
        <v>--</v>
      </c>
      <c r="P139" s="108" t="str">
        <f>IFERROR(VLOOKUP($C139,Acute!$B$8:$R$300,16,FALSE),"--")</f>
        <v>--</v>
      </c>
    </row>
    <row r="140" spans="2:16" ht="15">
      <c r="B140" s="116" t="str">
        <f>Residential!A140</f>
        <v>Carboxin</v>
      </c>
      <c r="C140" s="33" t="str">
        <f>Residential!B140</f>
        <v>5234-68-4</v>
      </c>
      <c r="D140" s="96" t="str">
        <f>Residential!H140</f>
        <v>NITI</v>
      </c>
      <c r="E140" s="90" t="str">
        <f>Residential!K140</f>
        <v>NITI, NV</v>
      </c>
      <c r="F140" s="94" t="str">
        <f>Residential!M140</f>
        <v>NITI, NV</v>
      </c>
      <c r="G140" s="96" t="str">
        <f>Commercial!H140</f>
        <v>NITI</v>
      </c>
      <c r="H140" s="40" t="str">
        <f>Commercial!K140</f>
        <v>NITI, NV</v>
      </c>
      <c r="I140" s="94" t="str">
        <f>Commercial!M140</f>
        <v>NITI, NV</v>
      </c>
      <c r="J140" s="101"/>
      <c r="K140" s="78" t="str">
        <f>IFERROR(VLOOKUP($C140,Acute!$B$8:$R$300,4,FALSE),"--")</f>
        <v>--</v>
      </c>
      <c r="L140" s="79" t="str">
        <f>IFERROR(VLOOKUP($C140,Acute!$B$8:$R$300,8,FALSE),"--")</f>
        <v>--</v>
      </c>
      <c r="M140" s="80" t="str">
        <f>IFERROR(VLOOKUP($C140,Acute!$B$8:$R$300,13,FALSE),"--")</f>
        <v>--</v>
      </c>
      <c r="N140" s="107" t="str">
        <f>IFERROR(VLOOKUP($C140,Acute!$B$8:$R$300,6,FALSE),"--")</f>
        <v>--</v>
      </c>
      <c r="O140" s="79" t="str">
        <f>IFERROR(VLOOKUP($C140,Acute!$B$8:$R$300,10,FALSE),"--")</f>
        <v>--</v>
      </c>
      <c r="P140" s="108" t="str">
        <f>IFERROR(VLOOKUP($C140,Acute!$B$8:$R$300,16,FALSE),"--")</f>
        <v>--</v>
      </c>
    </row>
    <row r="141" spans="2:16" ht="15">
      <c r="B141" s="116" t="str">
        <f>Residential!A141</f>
        <v>Ceric oxide</v>
      </c>
      <c r="C141" s="33" t="str">
        <f>Residential!B141</f>
        <v>1306-38-3</v>
      </c>
      <c r="D141" s="96">
        <f>Residential!H141</f>
        <v>0.94</v>
      </c>
      <c r="E141" s="90" t="str">
        <f>Residential!K141</f>
        <v>NV</v>
      </c>
      <c r="F141" s="94" t="str">
        <f>Residential!M141</f>
        <v>NV</v>
      </c>
      <c r="G141" s="96">
        <f>Commercial!H141</f>
        <v>3.9</v>
      </c>
      <c r="H141" s="90" t="str">
        <f>Commercial!K141</f>
        <v>NV</v>
      </c>
      <c r="I141" s="93" t="str">
        <f>Commercial!M141</f>
        <v>NV</v>
      </c>
      <c r="J141" s="101"/>
      <c r="K141" s="78" t="str">
        <f>IFERROR(VLOOKUP($C141,Acute!$B$8:$R$300,4,FALSE),"--")</f>
        <v>--</v>
      </c>
      <c r="L141" s="79" t="str">
        <f>IFERROR(VLOOKUP($C141,Acute!$B$8:$R$300,8,FALSE),"--")</f>
        <v>--</v>
      </c>
      <c r="M141" s="80" t="str">
        <f>IFERROR(VLOOKUP($C141,Acute!$B$8:$R$300,13,FALSE),"--")</f>
        <v>--</v>
      </c>
      <c r="N141" s="107" t="str">
        <f>IFERROR(VLOOKUP($C141,Acute!$B$8:$R$300,6,FALSE),"--")</f>
        <v>--</v>
      </c>
      <c r="O141" s="79" t="str">
        <f>IFERROR(VLOOKUP($C141,Acute!$B$8:$R$300,10,FALSE),"--")</f>
        <v>--</v>
      </c>
      <c r="P141" s="108" t="str">
        <f>IFERROR(VLOOKUP($C141,Acute!$B$8:$R$300,16,FALSE),"--")</f>
        <v>--</v>
      </c>
    </row>
    <row r="142" spans="2:16" ht="15">
      <c r="B142" s="116" t="str">
        <f>Residential!A142</f>
        <v>Chloral Hydrate</v>
      </c>
      <c r="C142" s="33" t="str">
        <f>Residential!B142</f>
        <v>302-17-0</v>
      </c>
      <c r="D142" s="96" t="str">
        <f>Residential!H142</f>
        <v>NITI</v>
      </c>
      <c r="E142" s="40" t="str">
        <f>Residential!K142</f>
        <v>NITI</v>
      </c>
      <c r="F142" s="93" t="str">
        <f>Residential!M142</f>
        <v>NITI</v>
      </c>
      <c r="G142" s="96" t="str">
        <f>Commercial!H142</f>
        <v>NITI</v>
      </c>
      <c r="H142" s="90" t="str">
        <f>Commercial!K142</f>
        <v>NITI</v>
      </c>
      <c r="I142" s="93" t="str">
        <f>Commercial!M142</f>
        <v>NITI</v>
      </c>
      <c r="J142" s="101"/>
      <c r="K142" s="78" t="str">
        <f>IFERROR(VLOOKUP($C142,Acute!$B$8:$R$300,4,FALSE),"--")</f>
        <v>--</v>
      </c>
      <c r="L142" s="79" t="str">
        <f>IFERROR(VLOOKUP($C142,Acute!$B$8:$R$300,8,FALSE),"--")</f>
        <v>--</v>
      </c>
      <c r="M142" s="80" t="str">
        <f>IFERROR(VLOOKUP($C142,Acute!$B$8:$R$300,13,FALSE),"--")</f>
        <v>--</v>
      </c>
      <c r="N142" s="107" t="str">
        <f>IFERROR(VLOOKUP($C142,Acute!$B$8:$R$300,6,FALSE),"--")</f>
        <v>--</v>
      </c>
      <c r="O142" s="79" t="str">
        <f>IFERROR(VLOOKUP($C142,Acute!$B$8:$R$300,10,FALSE),"--")</f>
        <v>--</v>
      </c>
      <c r="P142" s="108" t="str">
        <f>IFERROR(VLOOKUP($C142,Acute!$B$8:$R$300,16,FALSE),"--")</f>
        <v>--</v>
      </c>
    </row>
    <row r="143" spans="2:16" ht="15">
      <c r="B143" s="116" t="str">
        <f>Residential!A143</f>
        <v>Chloramben</v>
      </c>
      <c r="C143" s="33" t="str">
        <f>Residential!B143</f>
        <v>133-90-4</v>
      </c>
      <c r="D143" s="96" t="str">
        <f>Residential!H143</f>
        <v>NITI</v>
      </c>
      <c r="E143" s="40" t="str">
        <f>Residential!K143</f>
        <v>NITI, NV</v>
      </c>
      <c r="F143" s="93" t="str">
        <f>Residential!M143</f>
        <v>NITI, NV</v>
      </c>
      <c r="G143" s="96" t="str">
        <f>Commercial!H143</f>
        <v>NITI</v>
      </c>
      <c r="H143" s="90" t="str">
        <f>Commercial!K143</f>
        <v>NITI, NV</v>
      </c>
      <c r="I143" s="93" t="str">
        <f>Commercial!M143</f>
        <v>NITI, NV</v>
      </c>
      <c r="J143" s="101"/>
      <c r="K143" s="78" t="str">
        <f>IFERROR(VLOOKUP($C143,Acute!$B$8:$R$300,4,FALSE),"--")</f>
        <v>--</v>
      </c>
      <c r="L143" s="79" t="str">
        <f>IFERROR(VLOOKUP($C143,Acute!$B$8:$R$300,8,FALSE),"--")</f>
        <v>--</v>
      </c>
      <c r="M143" s="80" t="str">
        <f>IFERROR(VLOOKUP($C143,Acute!$B$8:$R$300,13,FALSE),"--")</f>
        <v>--</v>
      </c>
      <c r="N143" s="107" t="str">
        <f>IFERROR(VLOOKUP($C143,Acute!$B$8:$R$300,6,FALSE),"--")</f>
        <v>--</v>
      </c>
      <c r="O143" s="79" t="str">
        <f>IFERROR(VLOOKUP($C143,Acute!$B$8:$R$300,10,FALSE),"--")</f>
        <v>--</v>
      </c>
      <c r="P143" s="108" t="str">
        <f>IFERROR(VLOOKUP($C143,Acute!$B$8:$R$300,16,FALSE),"--")</f>
        <v>--</v>
      </c>
    </row>
    <row r="144" spans="2:16" ht="15">
      <c r="B144" s="116" t="str">
        <f>Residential!A144</f>
        <v>Chloranil</v>
      </c>
      <c r="C144" s="33" t="str">
        <f>Residential!B144</f>
        <v>118-75-2</v>
      </c>
      <c r="D144" s="96" t="str">
        <f>Residential!H144</f>
        <v>NITI</v>
      </c>
      <c r="E144" s="40" t="str">
        <f>Residential!K144</f>
        <v>NITI, NV</v>
      </c>
      <c r="F144" s="93" t="str">
        <f>Residential!M144</f>
        <v>NITI, NV</v>
      </c>
      <c r="G144" s="96" t="str">
        <f>Commercial!H144</f>
        <v>NITI</v>
      </c>
      <c r="H144" s="90" t="str">
        <f>Commercial!K144</f>
        <v>NITI, NV</v>
      </c>
      <c r="I144" s="93" t="str">
        <f>Commercial!M144</f>
        <v>NITI, NV</v>
      </c>
      <c r="J144" s="101"/>
      <c r="K144" s="78" t="str">
        <f>IFERROR(VLOOKUP($C144,Acute!$B$8:$R$300,4,FALSE),"--")</f>
        <v>--</v>
      </c>
      <c r="L144" s="79" t="str">
        <f>IFERROR(VLOOKUP($C144,Acute!$B$8:$R$300,8,FALSE),"--")</f>
        <v>--</v>
      </c>
      <c r="M144" s="80" t="str">
        <f>IFERROR(VLOOKUP($C144,Acute!$B$8:$R$300,13,FALSE),"--")</f>
        <v>--</v>
      </c>
      <c r="N144" s="107" t="str">
        <f>IFERROR(VLOOKUP($C144,Acute!$B$8:$R$300,6,FALSE),"--")</f>
        <v>--</v>
      </c>
      <c r="O144" s="79" t="str">
        <f>IFERROR(VLOOKUP($C144,Acute!$B$8:$R$300,10,FALSE),"--")</f>
        <v>--</v>
      </c>
      <c r="P144" s="108" t="str">
        <f>IFERROR(VLOOKUP($C144,Acute!$B$8:$R$300,16,FALSE),"--")</f>
        <v>--</v>
      </c>
    </row>
    <row r="145" spans="2:16" ht="15">
      <c r="B145" s="116" t="str">
        <f>Residential!A145</f>
        <v>Chlordane (alpha)</v>
      </c>
      <c r="C145" s="33" t="str">
        <f>Residential!B145</f>
        <v>5103-71-9</v>
      </c>
      <c r="D145" s="96" t="str">
        <f>Residential!H145</f>
        <v>NITI</v>
      </c>
      <c r="E145" s="40" t="str">
        <f>Residential!K145</f>
        <v>NITI</v>
      </c>
      <c r="F145" s="93" t="str">
        <f>Residential!M145</f>
        <v>NITI</v>
      </c>
      <c r="G145" s="96" t="str">
        <f>Commercial!H145</f>
        <v>NITI</v>
      </c>
      <c r="H145" s="90" t="str">
        <f>Commercial!K145</f>
        <v>NITI</v>
      </c>
      <c r="I145" s="93" t="str">
        <f>Commercial!M145</f>
        <v>NITI</v>
      </c>
      <c r="J145" s="101"/>
      <c r="K145" s="78" t="str">
        <f>IFERROR(VLOOKUP($C145,Acute!$B$8:$R$300,4,FALSE),"--")</f>
        <v>--</v>
      </c>
      <c r="L145" s="79" t="str">
        <f>IFERROR(VLOOKUP($C145,Acute!$B$8:$R$300,8,FALSE),"--")</f>
        <v>--</v>
      </c>
      <c r="M145" s="80" t="str">
        <f>IFERROR(VLOOKUP($C145,Acute!$B$8:$R$300,13,FALSE),"--")</f>
        <v>--</v>
      </c>
      <c r="N145" s="107" t="str">
        <f>IFERROR(VLOOKUP($C145,Acute!$B$8:$R$300,6,FALSE),"--")</f>
        <v>--</v>
      </c>
      <c r="O145" s="79" t="str">
        <f>IFERROR(VLOOKUP($C145,Acute!$B$8:$R$300,10,FALSE),"--")</f>
        <v>--</v>
      </c>
      <c r="P145" s="108" t="str">
        <f>IFERROR(VLOOKUP($C145,Acute!$B$8:$R$300,16,FALSE),"--")</f>
        <v>--</v>
      </c>
    </row>
    <row r="146" spans="2:16" ht="15">
      <c r="B146" s="116" t="str">
        <f>Residential!A146</f>
        <v>Chlordane (gamma)</v>
      </c>
      <c r="C146" s="33" t="str">
        <f>Residential!B146</f>
        <v>5103-74-2</v>
      </c>
      <c r="D146" s="96" t="str">
        <f>Residential!H146</f>
        <v>NITI</v>
      </c>
      <c r="E146" s="40" t="str">
        <f>Residential!K146</f>
        <v>NITI</v>
      </c>
      <c r="F146" s="93" t="str">
        <f>Residential!M146</f>
        <v>NITI</v>
      </c>
      <c r="G146" s="96" t="str">
        <f>Commercial!H146</f>
        <v>NITI</v>
      </c>
      <c r="H146" s="90" t="str">
        <f>Commercial!K146</f>
        <v>NITI</v>
      </c>
      <c r="I146" s="93" t="str">
        <f>Commercial!M146</f>
        <v>NITI</v>
      </c>
      <c r="J146" s="101"/>
      <c r="K146" s="78" t="str">
        <f>IFERROR(VLOOKUP($C146,Acute!$B$8:$R$300,4,FALSE),"--")</f>
        <v>--</v>
      </c>
      <c r="L146" s="79" t="str">
        <f>IFERROR(VLOOKUP($C146,Acute!$B$8:$R$300,8,FALSE),"--")</f>
        <v>--</v>
      </c>
      <c r="M146" s="80" t="str">
        <f>IFERROR(VLOOKUP($C146,Acute!$B$8:$R$300,13,FALSE),"--")</f>
        <v>--</v>
      </c>
      <c r="N146" s="107" t="str">
        <f>IFERROR(VLOOKUP($C146,Acute!$B$8:$R$300,6,FALSE),"--")</f>
        <v>--</v>
      </c>
      <c r="O146" s="79" t="str">
        <f>IFERROR(VLOOKUP($C146,Acute!$B$8:$R$300,10,FALSE),"--")</f>
        <v>--</v>
      </c>
      <c r="P146" s="108" t="str">
        <f>IFERROR(VLOOKUP($C146,Acute!$B$8:$R$300,16,FALSE),"--")</f>
        <v>--</v>
      </c>
    </row>
    <row r="147" spans="2:16" ht="15">
      <c r="B147" s="116" t="str">
        <f>Residential!A147</f>
        <v>Chlordane (technical mixture)</v>
      </c>
      <c r="C147" s="33" t="str">
        <f>Residential!B147</f>
        <v>12789-03-6</v>
      </c>
      <c r="D147" s="96">
        <f>Residential!H147</f>
        <v>2.8000000000000001E-2</v>
      </c>
      <c r="E147" s="40">
        <f>Residential!K147</f>
        <v>0.94</v>
      </c>
      <c r="F147" s="93">
        <f>Residential!M147</f>
        <v>150</v>
      </c>
      <c r="G147" s="96">
        <f>Commercial!H147</f>
        <v>0.12</v>
      </c>
      <c r="H147" s="90">
        <f>Commercial!K147</f>
        <v>4.0999999999999996</v>
      </c>
      <c r="I147" s="93">
        <f>Commercial!M147</f>
        <v>670</v>
      </c>
      <c r="J147" s="101"/>
      <c r="K147" s="78">
        <f>IFERROR(VLOOKUP($C147,Acute!$B$8:$R$300,4,FALSE),"--")</f>
        <v>0.2</v>
      </c>
      <c r="L147" s="79">
        <f>IFERROR(VLOOKUP($C147,Acute!$B$8:$R$300,8,FALSE),"--")</f>
        <v>6.7</v>
      </c>
      <c r="M147" s="80">
        <f>IFERROR(VLOOKUP($C147,Acute!$B$8:$R$300,13,FALSE),"--")</f>
        <v>1100</v>
      </c>
      <c r="N147" s="107">
        <f>IFERROR(VLOOKUP($C147,Acute!$B$8:$R$300,6,FALSE),"--")</f>
        <v>0.6</v>
      </c>
      <c r="O147" s="79">
        <f>IFERROR(VLOOKUP($C147,Acute!$B$8:$R$300,10,FALSE),"--")</f>
        <v>20</v>
      </c>
      <c r="P147" s="108">
        <f>IFERROR(VLOOKUP($C147,Acute!$B$8:$R$300,16,FALSE),"--")</f>
        <v>3400</v>
      </c>
    </row>
    <row r="148" spans="2:16" ht="15">
      <c r="B148" s="116" t="str">
        <f>Residential!A148</f>
        <v>Chlordecone (Kepone)</v>
      </c>
      <c r="C148" s="33" t="str">
        <f>Residential!B148</f>
        <v>143-50-0</v>
      </c>
      <c r="D148" s="96">
        <f>Residential!H148</f>
        <v>6.0999999999999997E-4</v>
      </c>
      <c r="E148" s="40" t="str">
        <f>Residential!K148</f>
        <v>NV</v>
      </c>
      <c r="F148" s="93" t="str">
        <f>Residential!M148</f>
        <v>NV</v>
      </c>
      <c r="G148" s="96">
        <f>Commercial!H148</f>
        <v>2.7000000000000001E-3</v>
      </c>
      <c r="H148" s="90" t="str">
        <f>Commercial!K148</f>
        <v>NV</v>
      </c>
      <c r="I148" s="93" t="str">
        <f>Commercial!M148</f>
        <v>NV</v>
      </c>
      <c r="J148" s="101"/>
      <c r="K148" s="78" t="str">
        <f>IFERROR(VLOOKUP($C148,Acute!$B$8:$R$300,4,FALSE),"--")</f>
        <v>--</v>
      </c>
      <c r="L148" s="79" t="str">
        <f>IFERROR(VLOOKUP($C148,Acute!$B$8:$R$300,8,FALSE),"--")</f>
        <v>--</v>
      </c>
      <c r="M148" s="80" t="str">
        <f>IFERROR(VLOOKUP($C148,Acute!$B$8:$R$300,13,FALSE),"--")</f>
        <v>--</v>
      </c>
      <c r="N148" s="107" t="str">
        <f>IFERROR(VLOOKUP($C148,Acute!$B$8:$R$300,6,FALSE),"--")</f>
        <v>--</v>
      </c>
      <c r="O148" s="79" t="str">
        <f>IFERROR(VLOOKUP($C148,Acute!$B$8:$R$300,10,FALSE),"--")</f>
        <v>--</v>
      </c>
      <c r="P148" s="108" t="str">
        <f>IFERROR(VLOOKUP($C148,Acute!$B$8:$R$300,16,FALSE),"--")</f>
        <v>--</v>
      </c>
    </row>
    <row r="149" spans="2:16" ht="15">
      <c r="B149" s="116" t="str">
        <f>Residential!A149</f>
        <v>Chlorfenvinphos</v>
      </c>
      <c r="C149" s="33" t="str">
        <f>Residential!B149</f>
        <v>470-90-6</v>
      </c>
      <c r="D149" s="96" t="str">
        <f>Residential!H149</f>
        <v>NITI</v>
      </c>
      <c r="E149" s="40" t="str">
        <f>Residential!K149</f>
        <v>NITI, NV</v>
      </c>
      <c r="F149" s="93" t="str">
        <f>Residential!M149</f>
        <v>NITI, NV</v>
      </c>
      <c r="G149" s="96" t="str">
        <f>Commercial!H149</f>
        <v>NITI</v>
      </c>
      <c r="H149" s="90" t="str">
        <f>Commercial!K149</f>
        <v>NITI, NV</v>
      </c>
      <c r="I149" s="93" t="str">
        <f>Commercial!M149</f>
        <v>NITI, NV</v>
      </c>
      <c r="J149" s="101"/>
      <c r="K149" s="78" t="str">
        <f>IFERROR(VLOOKUP($C149,Acute!$B$8:$R$300,4,FALSE),"--")</f>
        <v>--</v>
      </c>
      <c r="L149" s="79" t="str">
        <f>IFERROR(VLOOKUP($C149,Acute!$B$8:$R$300,8,FALSE),"--")</f>
        <v>--</v>
      </c>
      <c r="M149" s="80" t="str">
        <f>IFERROR(VLOOKUP($C149,Acute!$B$8:$R$300,13,FALSE),"--")</f>
        <v>--</v>
      </c>
      <c r="N149" s="107" t="str">
        <f>IFERROR(VLOOKUP($C149,Acute!$B$8:$R$300,6,FALSE),"--")</f>
        <v>--</v>
      </c>
      <c r="O149" s="79" t="str">
        <f>IFERROR(VLOOKUP($C149,Acute!$B$8:$R$300,10,FALSE),"--")</f>
        <v>--</v>
      </c>
      <c r="P149" s="108" t="str">
        <f>IFERROR(VLOOKUP($C149,Acute!$B$8:$R$300,16,FALSE),"--")</f>
        <v>--</v>
      </c>
    </row>
    <row r="150" spans="2:16" ht="15">
      <c r="B150" s="116" t="str">
        <f>Residential!A150</f>
        <v>Chlorimuron, Ethyl-</v>
      </c>
      <c r="C150" s="33" t="str">
        <f>Residential!B150</f>
        <v>90982-32-4</v>
      </c>
      <c r="D150" s="96" t="str">
        <f>Residential!H150</f>
        <v>NITI</v>
      </c>
      <c r="E150" s="40" t="str">
        <f>Residential!K150</f>
        <v>NITI, NV</v>
      </c>
      <c r="F150" s="93" t="str">
        <f>Residential!M150</f>
        <v>NITI, NV</v>
      </c>
      <c r="G150" s="96" t="str">
        <f>Commercial!H150</f>
        <v>NITI</v>
      </c>
      <c r="H150" s="90" t="str">
        <f>Commercial!K150</f>
        <v>NITI, NV</v>
      </c>
      <c r="I150" s="93" t="str">
        <f>Commercial!M150</f>
        <v>NITI, NV</v>
      </c>
      <c r="J150" s="101"/>
      <c r="K150" s="78" t="str">
        <f>IFERROR(VLOOKUP($C150,Acute!$B$8:$R$300,4,FALSE),"--")</f>
        <v>--</v>
      </c>
      <c r="L150" s="79" t="str">
        <f>IFERROR(VLOOKUP($C150,Acute!$B$8:$R$300,8,FALSE),"--")</f>
        <v>--</v>
      </c>
      <c r="M150" s="80" t="str">
        <f>IFERROR(VLOOKUP($C150,Acute!$B$8:$R$300,13,FALSE),"--")</f>
        <v>--</v>
      </c>
      <c r="N150" s="107" t="str">
        <f>IFERROR(VLOOKUP($C150,Acute!$B$8:$R$300,6,FALSE),"--")</f>
        <v>--</v>
      </c>
      <c r="O150" s="79" t="str">
        <f>IFERROR(VLOOKUP($C150,Acute!$B$8:$R$300,10,FALSE),"--")</f>
        <v>--</v>
      </c>
      <c r="P150" s="108" t="str">
        <f>IFERROR(VLOOKUP($C150,Acute!$B$8:$R$300,16,FALSE),"--")</f>
        <v>--</v>
      </c>
    </row>
    <row r="151" spans="2:16" ht="15">
      <c r="B151" s="116" t="str">
        <f>Residential!A151</f>
        <v>Chlorine</v>
      </c>
      <c r="C151" s="33" t="str">
        <f>Residential!B151</f>
        <v>7782-50-5</v>
      </c>
      <c r="D151" s="96">
        <f>Residential!H151</f>
        <v>0.15</v>
      </c>
      <c r="E151" s="40">
        <f>Residential!K151</f>
        <v>5</v>
      </c>
      <c r="F151" s="93">
        <f>Residential!M151</f>
        <v>0.42</v>
      </c>
      <c r="G151" s="96">
        <f>Commercial!H151</f>
        <v>0.64</v>
      </c>
      <c r="H151" s="40">
        <f>Commercial!K151</f>
        <v>21</v>
      </c>
      <c r="I151" s="93">
        <f>Commercial!M151</f>
        <v>1.8</v>
      </c>
      <c r="J151" s="101"/>
      <c r="K151" s="86">
        <f>IFERROR(VLOOKUP($C151,Acute!$B$8:$R$300,4,FALSE),"--")</f>
        <v>170</v>
      </c>
      <c r="L151" s="87">
        <f>IFERROR(VLOOKUP($C151,Acute!$B$8:$R$300,8,FALSE),"--")</f>
        <v>5700</v>
      </c>
      <c r="M151" s="88">
        <f>IFERROR(VLOOKUP($C151,Acute!$B$8:$R$300,13,FALSE),"--")</f>
        <v>480</v>
      </c>
      <c r="N151" s="109">
        <f>IFERROR(VLOOKUP($C151,Acute!$B$8:$R$300,6,FALSE),"--")</f>
        <v>510</v>
      </c>
      <c r="O151" s="79">
        <f>IFERROR(VLOOKUP($C151,Acute!$B$8:$R$300,10,FALSE),"--")</f>
        <v>17000</v>
      </c>
      <c r="P151" s="108">
        <f>IFERROR(VLOOKUP($C151,Acute!$B$8:$R$300,16,FALSE),"--")</f>
        <v>1400</v>
      </c>
    </row>
    <row r="152" spans="2:16" ht="15">
      <c r="B152" s="116" t="str">
        <f>Residential!A152</f>
        <v>Chlorine Dioxide</v>
      </c>
      <c r="C152" s="33" t="str">
        <f>Residential!B152</f>
        <v>10049-04-4</v>
      </c>
      <c r="D152" s="96">
        <f>Residential!H152</f>
        <v>0.21</v>
      </c>
      <c r="E152" s="40">
        <f>Residential!K152</f>
        <v>7</v>
      </c>
      <c r="F152" s="93">
        <f>Residential!M152</f>
        <v>0.21</v>
      </c>
      <c r="G152" s="96">
        <f>Commercial!H152</f>
        <v>0.88</v>
      </c>
      <c r="H152" s="90">
        <f>Commercial!K152</f>
        <v>29</v>
      </c>
      <c r="I152" s="93">
        <f>Commercial!M152</f>
        <v>0.87</v>
      </c>
      <c r="J152" s="101"/>
      <c r="K152" s="86">
        <f>IFERROR(VLOOKUP($C152,Acute!$B$8:$R$300,4,FALSE),"--")</f>
        <v>2.8</v>
      </c>
      <c r="L152" s="87">
        <f>IFERROR(VLOOKUP($C152,Acute!$B$8:$R$300,8,FALSE),"--")</f>
        <v>93</v>
      </c>
      <c r="M152" s="88">
        <f>IFERROR(VLOOKUP($C152,Acute!$B$8:$R$300,13,FALSE),"--")</f>
        <v>2.8</v>
      </c>
      <c r="N152" s="109">
        <f>IFERROR(VLOOKUP($C152,Acute!$B$8:$R$300,6,FALSE),"--")</f>
        <v>8.4</v>
      </c>
      <c r="O152" s="79">
        <f>IFERROR(VLOOKUP($C152,Acute!$B$8:$R$300,10,FALSE),"--")</f>
        <v>280</v>
      </c>
      <c r="P152" s="108">
        <f>IFERROR(VLOOKUP($C152,Acute!$B$8:$R$300,16,FALSE),"--")</f>
        <v>8.3000000000000007</v>
      </c>
    </row>
    <row r="153" spans="2:16" ht="15">
      <c r="B153" s="116" t="str">
        <f>Residential!A153</f>
        <v>Chlorite (Sodium Salt)</v>
      </c>
      <c r="C153" s="33" t="str">
        <f>Residential!B153</f>
        <v>7758-19-2</v>
      </c>
      <c r="D153" s="96" t="str">
        <f>Residential!H153</f>
        <v>NITI</v>
      </c>
      <c r="E153" s="40" t="str">
        <f>Residential!K153</f>
        <v>NITI, NV</v>
      </c>
      <c r="F153" s="93" t="str">
        <f>Residential!M153</f>
        <v>NITI, NV</v>
      </c>
      <c r="G153" s="96" t="str">
        <f>Commercial!H153</f>
        <v>NITI</v>
      </c>
      <c r="H153" s="90" t="str">
        <f>Commercial!K153</f>
        <v>NITI, NV</v>
      </c>
      <c r="I153" s="93" t="str">
        <f>Commercial!M153</f>
        <v>NITI, NV</v>
      </c>
      <c r="J153" s="101"/>
      <c r="K153" s="86" t="str">
        <f>IFERROR(VLOOKUP($C153,Acute!$B$8:$R$300,4,FALSE),"--")</f>
        <v>--</v>
      </c>
      <c r="L153" s="87" t="str">
        <f>IFERROR(VLOOKUP($C153,Acute!$B$8:$R$300,8,FALSE),"--")</f>
        <v>--</v>
      </c>
      <c r="M153" s="88" t="str">
        <f>IFERROR(VLOOKUP($C153,Acute!$B$8:$R$300,13,FALSE),"--")</f>
        <v>--</v>
      </c>
      <c r="N153" s="109" t="str">
        <f>IFERROR(VLOOKUP($C153,Acute!$B$8:$R$300,6,FALSE),"--")</f>
        <v>--</v>
      </c>
      <c r="O153" s="79" t="str">
        <f>IFERROR(VLOOKUP($C153,Acute!$B$8:$R$300,10,FALSE),"--")</f>
        <v>--</v>
      </c>
      <c r="P153" s="108" t="str">
        <f>IFERROR(VLOOKUP($C153,Acute!$B$8:$R$300,16,FALSE),"--")</f>
        <v>--</v>
      </c>
    </row>
    <row r="154" spans="2:16" ht="15">
      <c r="B154" s="116" t="str">
        <f>Residential!A154</f>
        <v>Chloro-1,1-difluoroethane, 1-</v>
      </c>
      <c r="C154" s="33" t="str">
        <f>Residential!B154</f>
        <v>75-68-3</v>
      </c>
      <c r="D154" s="96">
        <f>Residential!H154</f>
        <v>52000</v>
      </c>
      <c r="E154" s="40">
        <f>Residential!K154</f>
        <v>1700000</v>
      </c>
      <c r="F154" s="93">
        <f>Residential!M154</f>
        <v>860000</v>
      </c>
      <c r="G154" s="96">
        <f>Commercial!H154</f>
        <v>220000</v>
      </c>
      <c r="H154" s="90">
        <f>Commercial!K154</f>
        <v>7300000</v>
      </c>
      <c r="I154" s="93">
        <f>Commercial!M154</f>
        <v>3600000</v>
      </c>
      <c r="J154" s="101"/>
      <c r="K154" s="86" t="str">
        <f>IFERROR(VLOOKUP($C154,Acute!$B$8:$R$300,4,FALSE),"--")</f>
        <v>--</v>
      </c>
      <c r="L154" s="87" t="str">
        <f>IFERROR(VLOOKUP($C154,Acute!$B$8:$R$300,8,FALSE),"--")</f>
        <v>--</v>
      </c>
      <c r="M154" s="88" t="str">
        <f>IFERROR(VLOOKUP($C154,Acute!$B$8:$R$300,13,FALSE),"--")</f>
        <v>--</v>
      </c>
      <c r="N154" s="109" t="str">
        <f>IFERROR(VLOOKUP($C154,Acute!$B$8:$R$300,6,FALSE),"--")</f>
        <v>--</v>
      </c>
      <c r="O154" s="79" t="str">
        <f>IFERROR(VLOOKUP($C154,Acute!$B$8:$R$300,10,FALSE),"--")</f>
        <v>--</v>
      </c>
      <c r="P154" s="108" t="str">
        <f>IFERROR(VLOOKUP($C154,Acute!$B$8:$R$300,16,FALSE),"--")</f>
        <v>--</v>
      </c>
    </row>
    <row r="155" spans="2:16" ht="15">
      <c r="B155" s="116" t="str">
        <f>Residential!A155</f>
        <v>Chloro-1,3-butadiene, 2- (Chloroprene)</v>
      </c>
      <c r="C155" s="33" t="str">
        <f>Residential!B155</f>
        <v>126-99-8</v>
      </c>
      <c r="D155" s="96">
        <f>Residential!H155</f>
        <v>9.4000000000000004E-3</v>
      </c>
      <c r="E155" s="40">
        <f>Residential!K155</f>
        <v>0.31</v>
      </c>
      <c r="F155" s="94">
        <f>Residential!M155</f>
        <v>7.4999999999999997E-3</v>
      </c>
      <c r="G155" s="96">
        <f>Commercial!H155</f>
        <v>4.1000000000000002E-2</v>
      </c>
      <c r="H155" s="40">
        <f>Commercial!K155</f>
        <v>1.4</v>
      </c>
      <c r="I155" s="94">
        <f>Commercial!M155</f>
        <v>3.3000000000000002E-2</v>
      </c>
      <c r="J155" s="101"/>
      <c r="K155" s="86" t="str">
        <f>IFERROR(VLOOKUP($C155,Acute!$B$8:$R$300,4,FALSE),"--")</f>
        <v>--</v>
      </c>
      <c r="L155" s="87" t="str">
        <f>IFERROR(VLOOKUP($C155,Acute!$B$8:$R$300,8,FALSE),"--")</f>
        <v>--</v>
      </c>
      <c r="M155" s="88" t="str">
        <f>IFERROR(VLOOKUP($C155,Acute!$B$8:$R$300,13,FALSE),"--")</f>
        <v>--</v>
      </c>
      <c r="N155" s="109" t="str">
        <f>IFERROR(VLOOKUP($C155,Acute!$B$8:$R$300,6,FALSE),"--")</f>
        <v>--</v>
      </c>
      <c r="O155" s="79" t="str">
        <f>IFERROR(VLOOKUP($C155,Acute!$B$8:$R$300,10,FALSE),"--")</f>
        <v>--</v>
      </c>
      <c r="P155" s="108" t="str">
        <f>IFERROR(VLOOKUP($C155,Acute!$B$8:$R$300,16,FALSE),"--")</f>
        <v>--</v>
      </c>
    </row>
    <row r="156" spans="2:16" ht="15">
      <c r="B156" s="116" t="str">
        <f>Residential!A156</f>
        <v>Chloro-2-methylaniline HCl, 4-</v>
      </c>
      <c r="C156" s="33" t="str">
        <f>Residential!B156</f>
        <v>3165-93-3</v>
      </c>
      <c r="D156" s="96" t="str">
        <f>Residential!H156</f>
        <v>NITI</v>
      </c>
      <c r="E156" s="40" t="str">
        <f>Residential!K156</f>
        <v>NITI, NV</v>
      </c>
      <c r="F156" s="94" t="str">
        <f>Residential!M156</f>
        <v>NITI, NV</v>
      </c>
      <c r="G156" s="96" t="str">
        <f>Commercial!H156</f>
        <v>NITI</v>
      </c>
      <c r="H156" s="40" t="str">
        <f>Commercial!K156</f>
        <v>NITI, NV</v>
      </c>
      <c r="I156" s="94" t="str">
        <f>Commercial!M156</f>
        <v>NITI, NV</v>
      </c>
      <c r="J156" s="101"/>
      <c r="K156" s="86" t="str">
        <f>IFERROR(VLOOKUP($C156,Acute!$B$8:$R$300,4,FALSE),"--")</f>
        <v>--</v>
      </c>
      <c r="L156" s="87" t="str">
        <f>IFERROR(VLOOKUP($C156,Acute!$B$8:$R$300,8,FALSE),"--")</f>
        <v>--</v>
      </c>
      <c r="M156" s="88" t="str">
        <f>IFERROR(VLOOKUP($C156,Acute!$B$8:$R$300,13,FALSE),"--")</f>
        <v>--</v>
      </c>
      <c r="N156" s="109" t="str">
        <f>IFERROR(VLOOKUP($C156,Acute!$B$8:$R$300,6,FALSE),"--")</f>
        <v>--</v>
      </c>
      <c r="O156" s="79" t="str">
        <f>IFERROR(VLOOKUP($C156,Acute!$B$8:$R$300,10,FALSE),"--")</f>
        <v>--</v>
      </c>
      <c r="P156" s="110" t="str">
        <f>IFERROR(VLOOKUP($C156,Acute!$B$8:$R$300,16,FALSE),"--")</f>
        <v>--</v>
      </c>
    </row>
    <row r="157" spans="2:16" ht="15">
      <c r="B157" s="116" t="str">
        <f>Residential!A157</f>
        <v>Chloro-2-methylaniline, 4-</v>
      </c>
      <c r="C157" s="33" t="str">
        <f>Residential!B157</f>
        <v>95-69-2</v>
      </c>
      <c r="D157" s="96">
        <f>Residential!H157</f>
        <v>3.6999999999999998E-2</v>
      </c>
      <c r="E157" s="40" t="str">
        <f>Residential!K157</f>
        <v>NV</v>
      </c>
      <c r="F157" s="93" t="str">
        <f>Residential!M157</f>
        <v>NV</v>
      </c>
      <c r="G157" s="96">
        <f>Commercial!H157</f>
        <v>0.16</v>
      </c>
      <c r="H157" s="90" t="str">
        <f>Commercial!K157</f>
        <v>NV</v>
      </c>
      <c r="I157" s="93" t="str">
        <f>Commercial!M157</f>
        <v>NV</v>
      </c>
      <c r="J157" s="101"/>
      <c r="K157" s="78" t="str">
        <f>IFERROR(VLOOKUP($C157,Acute!$B$8:$R$300,4,FALSE),"--")</f>
        <v>--</v>
      </c>
      <c r="L157" s="79" t="str">
        <f>IFERROR(VLOOKUP($C157,Acute!$B$8:$R$300,8,FALSE),"--")</f>
        <v>--</v>
      </c>
      <c r="M157" s="80" t="str">
        <f>IFERROR(VLOOKUP($C157,Acute!$B$8:$R$300,13,FALSE),"--")</f>
        <v>--</v>
      </c>
      <c r="N157" s="107" t="str">
        <f>IFERROR(VLOOKUP($C157,Acute!$B$8:$R$300,6,FALSE),"--")</f>
        <v>--</v>
      </c>
      <c r="O157" s="79" t="str">
        <f>IFERROR(VLOOKUP($C157,Acute!$B$8:$R$300,10,FALSE),"--")</f>
        <v>--</v>
      </c>
      <c r="P157" s="108" t="str">
        <f>IFERROR(VLOOKUP($C157,Acute!$B$8:$R$300,16,FALSE),"--")</f>
        <v>--</v>
      </c>
    </row>
    <row r="158" spans="2:16" ht="15">
      <c r="B158" s="116" t="str">
        <f>Residential!A158</f>
        <v>Chloroacetaldehyde, 2-</v>
      </c>
      <c r="C158" s="33" t="str">
        <f>Residential!B158</f>
        <v>107-20-0</v>
      </c>
      <c r="D158" s="96" t="str">
        <f>Residential!H158</f>
        <v>NITI</v>
      </c>
      <c r="E158" s="90" t="str">
        <f>Residential!K158</f>
        <v>NITI</v>
      </c>
      <c r="F158" s="93" t="str">
        <f>Residential!M158</f>
        <v>NITI</v>
      </c>
      <c r="G158" s="96" t="str">
        <f>Commercial!H158</f>
        <v>NITI</v>
      </c>
      <c r="H158" s="90" t="str">
        <f>Commercial!K158</f>
        <v>NITI</v>
      </c>
      <c r="I158" s="93" t="str">
        <f>Commercial!M158</f>
        <v>NITI</v>
      </c>
      <c r="J158" s="101"/>
      <c r="K158" s="78" t="str">
        <f>IFERROR(VLOOKUP($C158,Acute!$B$8:$R$300,4,FALSE),"--")</f>
        <v>--</v>
      </c>
      <c r="L158" s="79" t="str">
        <f>IFERROR(VLOOKUP($C158,Acute!$B$8:$R$300,8,FALSE),"--")</f>
        <v>--</v>
      </c>
      <c r="M158" s="80" t="str">
        <f>IFERROR(VLOOKUP($C158,Acute!$B$8:$R$300,13,FALSE),"--")</f>
        <v>--</v>
      </c>
      <c r="N158" s="107" t="str">
        <f>IFERROR(VLOOKUP($C158,Acute!$B$8:$R$300,6,FALSE),"--")</f>
        <v>--</v>
      </c>
      <c r="O158" s="79" t="str">
        <f>IFERROR(VLOOKUP($C158,Acute!$B$8:$R$300,10,FALSE),"--")</f>
        <v>--</v>
      </c>
      <c r="P158" s="108" t="str">
        <f>IFERROR(VLOOKUP($C158,Acute!$B$8:$R$300,16,FALSE),"--")</f>
        <v>--</v>
      </c>
    </row>
    <row r="159" spans="2:16" ht="15">
      <c r="B159" s="116" t="str">
        <f>Residential!A159</f>
        <v>Chloroacetic Acid</v>
      </c>
      <c r="C159" s="33" t="str">
        <f>Residential!B159</f>
        <v>79-11-8</v>
      </c>
      <c r="D159" s="96" t="str">
        <f>Residential!H159</f>
        <v>NITI</v>
      </c>
      <c r="E159" s="40" t="str">
        <f>Residential!K159</f>
        <v>NITI, NV</v>
      </c>
      <c r="F159" s="94" t="str">
        <f>Residential!M159</f>
        <v>NITI, NV</v>
      </c>
      <c r="G159" s="96" t="str">
        <f>Commercial!H159</f>
        <v>NITI</v>
      </c>
      <c r="H159" s="40" t="str">
        <f>Commercial!K159</f>
        <v>NITI, NV</v>
      </c>
      <c r="I159" s="94" t="str">
        <f>Commercial!M159</f>
        <v>NITI, NV</v>
      </c>
      <c r="J159" s="101"/>
      <c r="K159" s="78" t="str">
        <f>IFERROR(VLOOKUP($C159,Acute!$B$8:$R$300,4,FALSE),"--")</f>
        <v>--</v>
      </c>
      <c r="L159" s="79" t="str">
        <f>IFERROR(VLOOKUP($C159,Acute!$B$8:$R$300,8,FALSE),"--")</f>
        <v>--</v>
      </c>
      <c r="M159" s="80" t="str">
        <f>IFERROR(VLOOKUP($C159,Acute!$B$8:$R$300,13,FALSE),"--")</f>
        <v>--</v>
      </c>
      <c r="N159" s="107" t="str">
        <f>IFERROR(VLOOKUP($C159,Acute!$B$8:$R$300,6,FALSE),"--")</f>
        <v>--</v>
      </c>
      <c r="O159" s="79" t="str">
        <f>IFERROR(VLOOKUP($C159,Acute!$B$8:$R$300,10,FALSE),"--")</f>
        <v>--</v>
      </c>
      <c r="P159" s="108" t="str">
        <f>IFERROR(VLOOKUP($C159,Acute!$B$8:$R$300,16,FALSE),"--")</f>
        <v>--</v>
      </c>
    </row>
    <row r="160" spans="2:16" ht="15">
      <c r="B160" s="116" t="str">
        <f>Residential!A160</f>
        <v>Chloroacetophenone, 2-</v>
      </c>
      <c r="C160" s="33" t="str">
        <f>Residential!B160</f>
        <v>532-27-4</v>
      </c>
      <c r="D160" s="96">
        <f>Residential!H160</f>
        <v>3.1E-2</v>
      </c>
      <c r="E160" s="40" t="str">
        <f>Residential!K160</f>
        <v>NV</v>
      </c>
      <c r="F160" s="93" t="str">
        <f>Residential!M160</f>
        <v>NV</v>
      </c>
      <c r="G160" s="96">
        <f>Commercial!H160</f>
        <v>0.13</v>
      </c>
      <c r="H160" s="90" t="str">
        <f>Commercial!K160</f>
        <v>NV</v>
      </c>
      <c r="I160" s="93" t="str">
        <f>Commercial!M160</f>
        <v>NV</v>
      </c>
      <c r="J160" s="101"/>
      <c r="K160" s="78" t="str">
        <f>IFERROR(VLOOKUP($C160,Acute!$B$8:$R$300,4,FALSE),"--")</f>
        <v>--</v>
      </c>
      <c r="L160" s="79" t="str">
        <f>IFERROR(VLOOKUP($C160,Acute!$B$8:$R$300,8,FALSE),"--")</f>
        <v>--</v>
      </c>
      <c r="M160" s="80" t="str">
        <f>IFERROR(VLOOKUP($C160,Acute!$B$8:$R$300,13,FALSE),"--")</f>
        <v>--</v>
      </c>
      <c r="N160" s="107" t="str">
        <f>IFERROR(VLOOKUP($C160,Acute!$B$8:$R$300,6,FALSE),"--")</f>
        <v>--</v>
      </c>
      <c r="O160" s="79" t="str">
        <f>IFERROR(VLOOKUP($C160,Acute!$B$8:$R$300,10,FALSE),"--")</f>
        <v>--</v>
      </c>
      <c r="P160" s="108" t="str">
        <f>IFERROR(VLOOKUP($C160,Acute!$B$8:$R$300,16,FALSE),"--")</f>
        <v>--</v>
      </c>
    </row>
    <row r="161" spans="2:16" ht="15">
      <c r="B161" s="116" t="str">
        <f>Residential!A161</f>
        <v>Chloroaniline, p-</v>
      </c>
      <c r="C161" s="33" t="str">
        <f>Residential!B161</f>
        <v>106-47-8</v>
      </c>
      <c r="D161" s="96" t="str">
        <f>Residential!H161</f>
        <v>NITI</v>
      </c>
      <c r="E161" s="40" t="str">
        <f>Residential!K161</f>
        <v>NITI, NV</v>
      </c>
      <c r="F161" s="93" t="str">
        <f>Residential!M161</f>
        <v>NITI, NV</v>
      </c>
      <c r="G161" s="96" t="str">
        <f>Commercial!H161</f>
        <v>NITI</v>
      </c>
      <c r="H161" s="90" t="str">
        <f>Commercial!K161</f>
        <v>NITI, NV</v>
      </c>
      <c r="I161" s="93" t="str">
        <f>Commercial!M161</f>
        <v>NITI, NV</v>
      </c>
      <c r="J161" s="101"/>
      <c r="K161" s="78" t="str">
        <f>IFERROR(VLOOKUP($C161,Acute!$B$8:$R$300,4,FALSE),"--")</f>
        <v>--</v>
      </c>
      <c r="L161" s="79" t="str">
        <f>IFERROR(VLOOKUP($C161,Acute!$B$8:$R$300,8,FALSE),"--")</f>
        <v>--</v>
      </c>
      <c r="M161" s="80" t="str">
        <f>IFERROR(VLOOKUP($C161,Acute!$B$8:$R$300,13,FALSE),"--")</f>
        <v>--</v>
      </c>
      <c r="N161" s="107" t="str">
        <f>IFERROR(VLOOKUP($C161,Acute!$B$8:$R$300,6,FALSE),"--")</f>
        <v>--</v>
      </c>
      <c r="O161" s="79" t="str">
        <f>IFERROR(VLOOKUP($C161,Acute!$B$8:$R$300,10,FALSE),"--")</f>
        <v>--</v>
      </c>
      <c r="P161" s="108" t="str">
        <f>IFERROR(VLOOKUP($C161,Acute!$B$8:$R$300,16,FALSE),"--")</f>
        <v>--</v>
      </c>
    </row>
    <row r="162" spans="2:16" ht="15">
      <c r="B162" s="116" t="str">
        <f>Residential!A162</f>
        <v>Chlorobenzene</v>
      </c>
      <c r="C162" s="33" t="str">
        <f>Residential!B162</f>
        <v>108-90-7</v>
      </c>
      <c r="D162" s="96">
        <f>Residential!H162</f>
        <v>52</v>
      </c>
      <c r="E162" s="40">
        <f>Residential!K162</f>
        <v>1700</v>
      </c>
      <c r="F162" s="93">
        <f>Residential!M162</f>
        <v>810</v>
      </c>
      <c r="G162" s="96">
        <f>Commercial!H162</f>
        <v>220</v>
      </c>
      <c r="H162" s="90">
        <f>Commercial!K162</f>
        <v>7300</v>
      </c>
      <c r="I162" s="93">
        <f>Commercial!M162</f>
        <v>3400</v>
      </c>
      <c r="J162" s="101"/>
      <c r="K162" s="78" t="str">
        <f>IFERROR(VLOOKUP($C162,Acute!$B$8:$R$300,4,FALSE),"--")</f>
        <v>--</v>
      </c>
      <c r="L162" s="79" t="str">
        <f>IFERROR(VLOOKUP($C162,Acute!$B$8:$R$300,8,FALSE),"--")</f>
        <v>--</v>
      </c>
      <c r="M162" s="80" t="str">
        <f>IFERROR(VLOOKUP($C162,Acute!$B$8:$R$300,13,FALSE),"--")</f>
        <v>--</v>
      </c>
      <c r="N162" s="107" t="str">
        <f>IFERROR(VLOOKUP($C162,Acute!$B$8:$R$300,6,FALSE),"--")</f>
        <v>--</v>
      </c>
      <c r="O162" s="79" t="str">
        <f>IFERROR(VLOOKUP($C162,Acute!$B$8:$R$300,10,FALSE),"--")</f>
        <v>--</v>
      </c>
      <c r="P162" s="108" t="str">
        <f>IFERROR(VLOOKUP($C162,Acute!$B$8:$R$300,16,FALSE),"--")</f>
        <v>--</v>
      </c>
    </row>
    <row r="163" spans="2:16" ht="15">
      <c r="B163" s="116" t="str">
        <f>Residential!A163</f>
        <v>Chlorobenzene sulfonic acid, p-</v>
      </c>
      <c r="C163" s="33" t="str">
        <f>Residential!B163</f>
        <v>98-66-8</v>
      </c>
      <c r="D163" s="96" t="str">
        <f>Residential!H163</f>
        <v>NITI</v>
      </c>
      <c r="E163" s="40" t="str">
        <f>Residential!K163</f>
        <v>NITI, NV</v>
      </c>
      <c r="F163" s="93" t="str">
        <f>Residential!M163</f>
        <v>NITI, NV</v>
      </c>
      <c r="G163" s="96" t="str">
        <f>Commercial!H163</f>
        <v>NITI</v>
      </c>
      <c r="H163" s="90" t="str">
        <f>Commercial!K163</f>
        <v>NITI, NV</v>
      </c>
      <c r="I163" s="93" t="str">
        <f>Commercial!M163</f>
        <v>NITI, NV</v>
      </c>
      <c r="J163" s="101"/>
      <c r="K163" s="78" t="str">
        <f>IFERROR(VLOOKUP($C163,Acute!$B$8:$R$300,4,FALSE),"--")</f>
        <v>--</v>
      </c>
      <c r="L163" s="79" t="str">
        <f>IFERROR(VLOOKUP($C163,Acute!$B$8:$R$300,8,FALSE),"--")</f>
        <v>--</v>
      </c>
      <c r="M163" s="80" t="str">
        <f>IFERROR(VLOOKUP($C163,Acute!$B$8:$R$300,13,FALSE),"--")</f>
        <v>--</v>
      </c>
      <c r="N163" s="107" t="str">
        <f>IFERROR(VLOOKUP($C163,Acute!$B$8:$R$300,6,FALSE),"--")</f>
        <v>--</v>
      </c>
      <c r="O163" s="79" t="str">
        <f>IFERROR(VLOOKUP($C163,Acute!$B$8:$R$300,10,FALSE),"--")</f>
        <v>--</v>
      </c>
      <c r="P163" s="108" t="str">
        <f>IFERROR(VLOOKUP($C163,Acute!$B$8:$R$300,16,FALSE),"--")</f>
        <v>--</v>
      </c>
    </row>
    <row r="164" spans="2:16" ht="15">
      <c r="B164" s="116" t="str">
        <f>Residential!A164</f>
        <v>Chlorobenzilate</v>
      </c>
      <c r="C164" s="33" t="str">
        <f>Residential!B164</f>
        <v>510-15-6</v>
      </c>
      <c r="D164" s="96">
        <f>Residential!H164</f>
        <v>9.0999999999999998E-2</v>
      </c>
      <c r="E164" s="40" t="str">
        <f>Residential!K164</f>
        <v>NV</v>
      </c>
      <c r="F164" s="93" t="str">
        <f>Residential!M164</f>
        <v>NV</v>
      </c>
      <c r="G164" s="96">
        <f>Commercial!H164</f>
        <v>0.4</v>
      </c>
      <c r="H164" s="90" t="str">
        <f>Commercial!K164</f>
        <v>NV</v>
      </c>
      <c r="I164" s="93" t="str">
        <f>Commercial!M164</f>
        <v>NV</v>
      </c>
      <c r="J164" s="101"/>
      <c r="K164" s="78" t="str">
        <f>IFERROR(VLOOKUP($C164,Acute!$B$8:$R$300,4,FALSE),"--")</f>
        <v>--</v>
      </c>
      <c r="L164" s="79" t="str">
        <f>IFERROR(VLOOKUP($C164,Acute!$B$8:$R$300,8,FALSE),"--")</f>
        <v>--</v>
      </c>
      <c r="M164" s="80" t="str">
        <f>IFERROR(VLOOKUP($C164,Acute!$B$8:$R$300,13,FALSE),"--")</f>
        <v>--</v>
      </c>
      <c r="N164" s="107" t="str">
        <f>IFERROR(VLOOKUP($C164,Acute!$B$8:$R$300,6,FALSE),"--")</f>
        <v>--</v>
      </c>
      <c r="O164" s="79" t="str">
        <f>IFERROR(VLOOKUP($C164,Acute!$B$8:$R$300,10,FALSE),"--")</f>
        <v>--</v>
      </c>
      <c r="P164" s="108" t="str">
        <f>IFERROR(VLOOKUP($C164,Acute!$B$8:$R$300,16,FALSE),"--")</f>
        <v>--</v>
      </c>
    </row>
    <row r="165" spans="2:16" ht="15">
      <c r="B165" s="116" t="str">
        <f>Residential!A165</f>
        <v>Chlorobenzoic Acid, p-</v>
      </c>
      <c r="C165" s="33" t="str">
        <f>Residential!B165</f>
        <v>74-11-3</v>
      </c>
      <c r="D165" s="96" t="str">
        <f>Residential!H165</f>
        <v>NITI</v>
      </c>
      <c r="E165" s="40" t="str">
        <f>Residential!K165</f>
        <v>NITI, NV</v>
      </c>
      <c r="F165" s="93" t="str">
        <f>Residential!M165</f>
        <v>NITI, NV</v>
      </c>
      <c r="G165" s="96" t="str">
        <f>Commercial!H165</f>
        <v>NITI</v>
      </c>
      <c r="H165" s="90" t="str">
        <f>Commercial!K165</f>
        <v>NITI, NV</v>
      </c>
      <c r="I165" s="93" t="str">
        <f>Commercial!M165</f>
        <v>NITI, NV</v>
      </c>
      <c r="J165" s="101"/>
      <c r="K165" s="78" t="str">
        <f>IFERROR(VLOOKUP($C165,Acute!$B$8:$R$300,4,FALSE),"--")</f>
        <v>--</v>
      </c>
      <c r="L165" s="79" t="str">
        <f>IFERROR(VLOOKUP($C165,Acute!$B$8:$R$300,8,FALSE),"--")</f>
        <v>--</v>
      </c>
      <c r="M165" s="80" t="str">
        <f>IFERROR(VLOOKUP($C165,Acute!$B$8:$R$300,13,FALSE),"--")</f>
        <v>--</v>
      </c>
      <c r="N165" s="107" t="str">
        <f>IFERROR(VLOOKUP($C165,Acute!$B$8:$R$300,6,FALSE),"--")</f>
        <v>--</v>
      </c>
      <c r="O165" s="79" t="str">
        <f>IFERROR(VLOOKUP($C165,Acute!$B$8:$R$300,10,FALSE),"--")</f>
        <v>--</v>
      </c>
      <c r="P165" s="108" t="str">
        <f>IFERROR(VLOOKUP($C165,Acute!$B$8:$R$300,16,FALSE),"--")</f>
        <v>--</v>
      </c>
    </row>
    <row r="166" spans="2:16" ht="15">
      <c r="B166" s="116" t="str">
        <f>Residential!A166</f>
        <v>Chlorobenzotrifluoride, 4-</v>
      </c>
      <c r="C166" s="33" t="str">
        <f>Residential!B166</f>
        <v>98-56-6</v>
      </c>
      <c r="D166" s="96">
        <f>Residential!H166</f>
        <v>0.33</v>
      </c>
      <c r="E166" s="40">
        <f>Residential!K166</f>
        <v>11</v>
      </c>
      <c r="F166" s="93">
        <f>Residential!M166</f>
        <v>0.49</v>
      </c>
      <c r="G166" s="96">
        <f>Commercial!H166</f>
        <v>1.4</v>
      </c>
      <c r="H166" s="90">
        <f>Commercial!K166</f>
        <v>48</v>
      </c>
      <c r="I166" s="93">
        <f>Commercial!M166</f>
        <v>2.1</v>
      </c>
      <c r="J166" s="101"/>
      <c r="K166" s="78" t="str">
        <f>IFERROR(VLOOKUP($C166,Acute!$B$8:$R$300,4,FALSE),"--")</f>
        <v>--</v>
      </c>
      <c r="L166" s="79" t="str">
        <f>IFERROR(VLOOKUP($C166,Acute!$B$8:$R$300,8,FALSE),"--")</f>
        <v>--</v>
      </c>
      <c r="M166" s="80" t="str">
        <f>IFERROR(VLOOKUP($C166,Acute!$B$8:$R$300,13,FALSE),"--")</f>
        <v>--</v>
      </c>
      <c r="N166" s="107" t="str">
        <f>IFERROR(VLOOKUP($C166,Acute!$B$8:$R$300,6,FALSE),"--")</f>
        <v>--</v>
      </c>
      <c r="O166" s="79" t="str">
        <f>IFERROR(VLOOKUP($C166,Acute!$B$8:$R$300,10,FALSE),"--")</f>
        <v>--</v>
      </c>
      <c r="P166" s="108" t="str">
        <f>IFERROR(VLOOKUP($C166,Acute!$B$8:$R$300,16,FALSE),"--")</f>
        <v>--</v>
      </c>
    </row>
    <row r="167" spans="2:16" ht="15">
      <c r="B167" s="116" t="str">
        <f>Residential!A167</f>
        <v>Chlorobutane, 1-</v>
      </c>
      <c r="C167" s="33" t="str">
        <f>Residential!B167</f>
        <v>109-69-3</v>
      </c>
      <c r="D167" s="96" t="str">
        <f>Residential!H167</f>
        <v>NITI</v>
      </c>
      <c r="E167" s="40" t="str">
        <f>Residential!K167</f>
        <v>NITI</v>
      </c>
      <c r="F167" s="93" t="str">
        <f>Residential!M167</f>
        <v>NITI</v>
      </c>
      <c r="G167" s="96" t="str">
        <f>Commercial!H167</f>
        <v>NITI</v>
      </c>
      <c r="H167" s="90" t="str">
        <f>Commercial!K167</f>
        <v>NITI</v>
      </c>
      <c r="I167" s="93" t="str">
        <f>Commercial!M167</f>
        <v>NITI</v>
      </c>
      <c r="J167" s="101"/>
      <c r="K167" s="78" t="str">
        <f>IFERROR(VLOOKUP($C167,Acute!$B$8:$R$300,4,FALSE),"--")</f>
        <v>--</v>
      </c>
      <c r="L167" s="79" t="str">
        <f>IFERROR(VLOOKUP($C167,Acute!$B$8:$R$300,8,FALSE),"--")</f>
        <v>--</v>
      </c>
      <c r="M167" s="80" t="str">
        <f>IFERROR(VLOOKUP($C167,Acute!$B$8:$R$300,13,FALSE),"--")</f>
        <v>--</v>
      </c>
      <c r="N167" s="107" t="str">
        <f>IFERROR(VLOOKUP($C167,Acute!$B$8:$R$300,6,FALSE),"--")</f>
        <v>--</v>
      </c>
      <c r="O167" s="79" t="str">
        <f>IFERROR(VLOOKUP($C167,Acute!$B$8:$R$300,10,FALSE),"--")</f>
        <v>--</v>
      </c>
      <c r="P167" s="108" t="str">
        <f>IFERROR(VLOOKUP($C167,Acute!$B$8:$R$300,16,FALSE),"--")</f>
        <v>--</v>
      </c>
    </row>
    <row r="168" spans="2:16" ht="15">
      <c r="B168" s="116" t="str">
        <f>Residential!A168</f>
        <v>Chlorodifluoromethane</v>
      </c>
      <c r="C168" s="33" t="str">
        <f>Residential!B168</f>
        <v>75-45-6</v>
      </c>
      <c r="D168" s="96">
        <f>Residential!H168</f>
        <v>52000</v>
      </c>
      <c r="E168" s="40">
        <f>Residential!K168</f>
        <v>1700000</v>
      </c>
      <c r="F168" s="93">
        <f>Residential!M168</f>
        <v>41000</v>
      </c>
      <c r="G168" s="96">
        <f>Commercial!H168</f>
        <v>220000</v>
      </c>
      <c r="H168" s="90">
        <f>Commercial!K168</f>
        <v>7300000</v>
      </c>
      <c r="I168" s="93">
        <f>Commercial!M168</f>
        <v>170000</v>
      </c>
      <c r="J168" s="101"/>
      <c r="K168" s="78" t="str">
        <f>IFERROR(VLOOKUP($C168,Acute!$B$8:$R$300,4,FALSE),"--")</f>
        <v>--</v>
      </c>
      <c r="L168" s="79" t="str">
        <f>IFERROR(VLOOKUP($C168,Acute!$B$8:$R$300,8,FALSE),"--")</f>
        <v>--</v>
      </c>
      <c r="M168" s="80" t="str">
        <f>IFERROR(VLOOKUP($C168,Acute!$B$8:$R$300,13,FALSE),"--")</f>
        <v>--</v>
      </c>
      <c r="N168" s="107" t="str">
        <f>IFERROR(VLOOKUP($C168,Acute!$B$8:$R$300,6,FALSE),"--")</f>
        <v>--</v>
      </c>
      <c r="O168" s="79" t="str">
        <f>IFERROR(VLOOKUP($C168,Acute!$B$8:$R$300,10,FALSE),"--")</f>
        <v>--</v>
      </c>
      <c r="P168" s="108" t="str">
        <f>IFERROR(VLOOKUP($C168,Acute!$B$8:$R$300,16,FALSE),"--")</f>
        <v>--</v>
      </c>
    </row>
    <row r="169" spans="2:16" ht="15">
      <c r="B169" s="116" t="str">
        <f>Residential!A169</f>
        <v>Chloroethanol, 2-</v>
      </c>
      <c r="C169" s="33" t="str">
        <f>Residential!B169</f>
        <v>107-07-3</v>
      </c>
      <c r="D169" s="96" t="str">
        <f>Residential!H169</f>
        <v>NITI</v>
      </c>
      <c r="E169" s="40" t="str">
        <f>Residential!K169</f>
        <v>NITI</v>
      </c>
      <c r="F169" s="93" t="str">
        <f>Residential!M169</f>
        <v>NITI</v>
      </c>
      <c r="G169" s="96" t="str">
        <f>Commercial!H169</f>
        <v>NITI</v>
      </c>
      <c r="H169" s="90" t="str">
        <f>Commercial!K169</f>
        <v>NITI</v>
      </c>
      <c r="I169" s="93" t="str">
        <f>Commercial!M169</f>
        <v>NITI</v>
      </c>
      <c r="J169" s="101"/>
      <c r="K169" s="78" t="str">
        <f>IFERROR(VLOOKUP($C169,Acute!$B$8:$R$300,4,FALSE),"--")</f>
        <v>--</v>
      </c>
      <c r="L169" s="79" t="str">
        <f>IFERROR(VLOOKUP($C169,Acute!$B$8:$R$300,8,FALSE),"--")</f>
        <v>--</v>
      </c>
      <c r="M169" s="80" t="str">
        <f>IFERROR(VLOOKUP($C169,Acute!$B$8:$R$300,13,FALSE),"--")</f>
        <v>--</v>
      </c>
      <c r="N169" s="107" t="str">
        <f>IFERROR(VLOOKUP($C169,Acute!$B$8:$R$300,6,FALSE),"--")</f>
        <v>--</v>
      </c>
      <c r="O169" s="79" t="str">
        <f>IFERROR(VLOOKUP($C169,Acute!$B$8:$R$300,10,FALSE),"--")</f>
        <v>--</v>
      </c>
      <c r="P169" s="108" t="str">
        <f>IFERROR(VLOOKUP($C169,Acute!$B$8:$R$300,16,FALSE),"--")</f>
        <v>--</v>
      </c>
    </row>
    <row r="170" spans="2:16" ht="15">
      <c r="B170" s="116" t="str">
        <f>Residential!A170</f>
        <v>Chloroform</v>
      </c>
      <c r="C170" s="33" t="str">
        <f>Residential!B170</f>
        <v>67-66-3</v>
      </c>
      <c r="D170" s="96">
        <f>Residential!H170</f>
        <v>0.12</v>
      </c>
      <c r="E170" s="40">
        <f>Residential!K170</f>
        <v>4.0999999999999996</v>
      </c>
      <c r="F170" s="93">
        <f>Residential!M170</f>
        <v>1.4</v>
      </c>
      <c r="G170" s="96">
        <f>Commercial!H170</f>
        <v>0.53</v>
      </c>
      <c r="H170" s="90">
        <f>Commercial!K170</f>
        <v>18</v>
      </c>
      <c r="I170" s="93">
        <f>Commercial!M170</f>
        <v>5.9</v>
      </c>
      <c r="J170" s="101"/>
      <c r="K170" s="78">
        <f>IFERROR(VLOOKUP($C170,Acute!$B$8:$R$300,4,FALSE),"--")</f>
        <v>490</v>
      </c>
      <c r="L170" s="79">
        <f>IFERROR(VLOOKUP($C170,Acute!$B$8:$R$300,8,FALSE),"--")</f>
        <v>16000</v>
      </c>
      <c r="M170" s="80">
        <f>IFERROR(VLOOKUP($C170,Acute!$B$8:$R$300,13,FALSE),"--")</f>
        <v>5700</v>
      </c>
      <c r="N170" s="107">
        <f>IFERROR(VLOOKUP($C170,Acute!$B$8:$R$300,6,FALSE),"--")</f>
        <v>1500</v>
      </c>
      <c r="O170" s="79">
        <f>IFERROR(VLOOKUP($C170,Acute!$B$8:$R$300,10,FALSE),"--")</f>
        <v>50000</v>
      </c>
      <c r="P170" s="108">
        <f>IFERROR(VLOOKUP($C170,Acute!$B$8:$R$300,16,FALSE),"--")</f>
        <v>17000</v>
      </c>
    </row>
    <row r="171" spans="2:16" ht="15">
      <c r="B171" s="116" t="str">
        <f>Residential!A171</f>
        <v>Chloromethane</v>
      </c>
      <c r="C171" s="33" t="str">
        <f>Residential!B171</f>
        <v>74-87-3</v>
      </c>
      <c r="D171" s="96">
        <f>Residential!H171</f>
        <v>94</v>
      </c>
      <c r="E171" s="40">
        <f>Residential!K171</f>
        <v>3100</v>
      </c>
      <c r="F171" s="94">
        <f>Residential!M171</f>
        <v>350</v>
      </c>
      <c r="G171" s="96">
        <f>Commercial!H171</f>
        <v>390</v>
      </c>
      <c r="H171" s="40">
        <f>Commercial!K171</f>
        <v>13000</v>
      </c>
      <c r="I171" s="94">
        <f>Commercial!M171</f>
        <v>1500</v>
      </c>
      <c r="J171" s="101"/>
      <c r="K171" s="78">
        <f>IFERROR(VLOOKUP($C171,Acute!$B$8:$R$300,4,FALSE),"--")</f>
        <v>1000</v>
      </c>
      <c r="L171" s="79">
        <f>IFERROR(VLOOKUP($C171,Acute!$B$8:$R$300,8,FALSE),"--")</f>
        <v>33000</v>
      </c>
      <c r="M171" s="80">
        <f>IFERROR(VLOOKUP($C171,Acute!$B$8:$R$300,13,FALSE),"--")</f>
        <v>3700</v>
      </c>
      <c r="N171" s="107">
        <f>IFERROR(VLOOKUP($C171,Acute!$B$8:$R$300,6,FALSE),"--")</f>
        <v>3000</v>
      </c>
      <c r="O171" s="79">
        <f>IFERROR(VLOOKUP($C171,Acute!$B$8:$R$300,10,FALSE),"--")</f>
        <v>100000</v>
      </c>
      <c r="P171" s="108">
        <f>IFERROR(VLOOKUP($C171,Acute!$B$8:$R$300,16,FALSE),"--")</f>
        <v>12000</v>
      </c>
    </row>
    <row r="172" spans="2:16" ht="15">
      <c r="B172" s="116" t="str">
        <f>Residential!A172</f>
        <v>Chloromethyl Methyl Ether</v>
      </c>
      <c r="C172" s="33" t="str">
        <f>Residential!B172</f>
        <v>107-30-2</v>
      </c>
      <c r="D172" s="96">
        <f>Residential!H172</f>
        <v>4.1000000000000003E-3</v>
      </c>
      <c r="E172" s="40">
        <f>Residential!K172</f>
        <v>0.14000000000000001</v>
      </c>
      <c r="F172" s="93">
        <f>Residential!M172</f>
        <v>0.54</v>
      </c>
      <c r="G172" s="96">
        <f>Commercial!H172</f>
        <v>1.7999999999999999E-2</v>
      </c>
      <c r="H172" s="90">
        <f>Commercial!K172</f>
        <v>0.59</v>
      </c>
      <c r="I172" s="93">
        <f>Commercial!M172</f>
        <v>2.2999999999999998</v>
      </c>
      <c r="J172" s="101"/>
      <c r="K172" s="78" t="str">
        <f>IFERROR(VLOOKUP($C172,Acute!$B$8:$R$300,4,FALSE),"--")</f>
        <v>--</v>
      </c>
      <c r="L172" s="79" t="str">
        <f>IFERROR(VLOOKUP($C172,Acute!$B$8:$R$300,8,FALSE),"--")</f>
        <v>--</v>
      </c>
      <c r="M172" s="80" t="str">
        <f>IFERROR(VLOOKUP($C172,Acute!$B$8:$R$300,13,FALSE),"--")</f>
        <v>--</v>
      </c>
      <c r="N172" s="107" t="str">
        <f>IFERROR(VLOOKUP($C172,Acute!$B$8:$R$300,6,FALSE),"--")</f>
        <v>--</v>
      </c>
      <c r="O172" s="79" t="str">
        <f>IFERROR(VLOOKUP($C172,Acute!$B$8:$R$300,10,FALSE),"--")</f>
        <v>--</v>
      </c>
      <c r="P172" s="108" t="str">
        <f>IFERROR(VLOOKUP($C172,Acute!$B$8:$R$300,16,FALSE),"--")</f>
        <v>--</v>
      </c>
    </row>
    <row r="173" spans="2:16" ht="15">
      <c r="B173" s="116" t="str">
        <f>Residential!A173</f>
        <v>Chloronaphthalene, Beta-</v>
      </c>
      <c r="C173" s="33" t="str">
        <f>Residential!B173</f>
        <v>91-58-7</v>
      </c>
      <c r="D173" s="99" t="str">
        <f>Residential!H173</f>
        <v>NITI</v>
      </c>
      <c r="E173" s="90" t="str">
        <f>Residential!K173</f>
        <v>NITI</v>
      </c>
      <c r="F173" s="93" t="str">
        <f>Residential!M173</f>
        <v>NITI</v>
      </c>
      <c r="G173" s="96" t="str">
        <f>Commercial!H173</f>
        <v>NITI</v>
      </c>
      <c r="H173" s="90" t="str">
        <f>Commercial!K173</f>
        <v>NITI</v>
      </c>
      <c r="I173" s="93" t="str">
        <f>Commercial!M173</f>
        <v>NITI</v>
      </c>
      <c r="J173" s="101"/>
      <c r="K173" s="78" t="str">
        <f>IFERROR(VLOOKUP($C173,Acute!$B$8:$R$300,4,FALSE),"--")</f>
        <v>--</v>
      </c>
      <c r="L173" s="79" t="str">
        <f>IFERROR(VLOOKUP($C173,Acute!$B$8:$R$300,8,FALSE),"--")</f>
        <v>--</v>
      </c>
      <c r="M173" s="80" t="str">
        <f>IFERROR(VLOOKUP($C173,Acute!$B$8:$R$300,13,FALSE),"--")</f>
        <v>--</v>
      </c>
      <c r="N173" s="107" t="str">
        <f>IFERROR(VLOOKUP($C173,Acute!$B$8:$R$300,6,FALSE),"--")</f>
        <v>--</v>
      </c>
      <c r="O173" s="79" t="str">
        <f>IFERROR(VLOOKUP($C173,Acute!$B$8:$R$300,10,FALSE),"--")</f>
        <v>--</v>
      </c>
      <c r="P173" s="108" t="str">
        <f>IFERROR(VLOOKUP($C173,Acute!$B$8:$R$300,16,FALSE),"--")</f>
        <v>--</v>
      </c>
    </row>
    <row r="174" spans="2:16" ht="15">
      <c r="B174" s="116" t="str">
        <f>Residential!A174</f>
        <v>Chloronitrobenzene, o-</v>
      </c>
      <c r="C174" s="33" t="str">
        <f>Residential!B174</f>
        <v>88-73-3</v>
      </c>
      <c r="D174" s="96">
        <f>Residential!H174</f>
        <v>0.01</v>
      </c>
      <c r="E174" s="40" t="str">
        <f>Residential!K174</f>
        <v>NV</v>
      </c>
      <c r="F174" s="93" t="str">
        <f>Residential!M174</f>
        <v>NV</v>
      </c>
      <c r="G174" s="96">
        <f>Commercial!H174</f>
        <v>4.3999999999999997E-2</v>
      </c>
      <c r="H174" s="90" t="str">
        <f>Commercial!K174</f>
        <v>NV</v>
      </c>
      <c r="I174" s="93" t="str">
        <f>Commercial!M174</f>
        <v>NV</v>
      </c>
      <c r="J174" s="101"/>
      <c r="K174" s="78" t="str">
        <f>IFERROR(VLOOKUP($C174,Acute!$B$8:$R$300,4,FALSE),"--")</f>
        <v>--</v>
      </c>
      <c r="L174" s="79" t="str">
        <f>IFERROR(VLOOKUP($C174,Acute!$B$8:$R$300,8,FALSE),"--")</f>
        <v>--</v>
      </c>
      <c r="M174" s="80" t="str">
        <f>IFERROR(VLOOKUP($C174,Acute!$B$8:$R$300,13,FALSE),"--")</f>
        <v>--</v>
      </c>
      <c r="N174" s="107" t="str">
        <f>IFERROR(VLOOKUP($C174,Acute!$B$8:$R$300,6,FALSE),"--")</f>
        <v>--</v>
      </c>
      <c r="O174" s="79" t="str">
        <f>IFERROR(VLOOKUP($C174,Acute!$B$8:$R$300,10,FALSE),"--")</f>
        <v>--</v>
      </c>
      <c r="P174" s="108" t="str">
        <f>IFERROR(VLOOKUP($C174,Acute!$B$8:$R$300,16,FALSE),"--")</f>
        <v>--</v>
      </c>
    </row>
    <row r="175" spans="2:16" ht="15">
      <c r="B175" s="116" t="str">
        <f>Residential!A175</f>
        <v>Chloronitrobenzene, p-</v>
      </c>
      <c r="C175" s="33" t="str">
        <f>Residential!B175</f>
        <v>100-00-5</v>
      </c>
      <c r="D175" s="96">
        <f>Residential!H175</f>
        <v>2.1</v>
      </c>
      <c r="E175" s="40" t="str">
        <f>Residential!K175</f>
        <v>NV</v>
      </c>
      <c r="F175" s="94" t="str">
        <f>Residential!M175</f>
        <v>NV</v>
      </c>
      <c r="G175" s="96">
        <f>Commercial!H175</f>
        <v>8.8000000000000007</v>
      </c>
      <c r="H175" s="40" t="str">
        <f>Commercial!K175</f>
        <v>NV</v>
      </c>
      <c r="I175" s="94" t="str">
        <f>Commercial!M175</f>
        <v>NV</v>
      </c>
      <c r="J175" s="101"/>
      <c r="K175" s="78" t="str">
        <f>IFERROR(VLOOKUP($C175,Acute!$B$8:$R$300,4,FALSE),"--")</f>
        <v>--</v>
      </c>
      <c r="L175" s="79" t="str">
        <f>IFERROR(VLOOKUP($C175,Acute!$B$8:$R$300,8,FALSE),"--")</f>
        <v>--</v>
      </c>
      <c r="M175" s="80" t="str">
        <f>IFERROR(VLOOKUP($C175,Acute!$B$8:$R$300,13,FALSE),"--")</f>
        <v>--</v>
      </c>
      <c r="N175" s="107" t="str">
        <f>IFERROR(VLOOKUP($C175,Acute!$B$8:$R$300,6,FALSE),"--")</f>
        <v>--</v>
      </c>
      <c r="O175" s="79" t="str">
        <f>IFERROR(VLOOKUP($C175,Acute!$B$8:$R$300,10,FALSE),"--")</f>
        <v>--</v>
      </c>
      <c r="P175" s="108" t="str">
        <f>IFERROR(VLOOKUP($C175,Acute!$B$8:$R$300,16,FALSE),"--")</f>
        <v>--</v>
      </c>
    </row>
    <row r="176" spans="2:16" ht="15">
      <c r="B176" s="116" t="str">
        <f>Residential!A176</f>
        <v>Chlorophenol, 2-</v>
      </c>
      <c r="C176" s="33" t="str">
        <f>Residential!B176</f>
        <v>95-57-8</v>
      </c>
      <c r="D176" s="96" t="str">
        <f>Residential!H176</f>
        <v>NITI</v>
      </c>
      <c r="E176" s="40" t="str">
        <f>Residential!K176</f>
        <v>NITI</v>
      </c>
      <c r="F176" s="93" t="str">
        <f>Residential!M176</f>
        <v>NITI</v>
      </c>
      <c r="G176" s="96" t="str">
        <f>Commercial!H176</f>
        <v>NITI</v>
      </c>
      <c r="H176" s="90" t="str">
        <f>Commercial!K176</f>
        <v>NITI</v>
      </c>
      <c r="I176" s="93" t="str">
        <f>Commercial!M176</f>
        <v>NITI</v>
      </c>
      <c r="J176" s="101"/>
      <c r="K176" s="78" t="str">
        <f>IFERROR(VLOOKUP($C176,Acute!$B$8:$R$300,4,FALSE),"--")</f>
        <v>--</v>
      </c>
      <c r="L176" s="79" t="str">
        <f>IFERROR(VLOOKUP($C176,Acute!$B$8:$R$300,8,FALSE),"--")</f>
        <v>--</v>
      </c>
      <c r="M176" s="80" t="str">
        <f>IFERROR(VLOOKUP($C176,Acute!$B$8:$R$300,13,FALSE),"--")</f>
        <v>--</v>
      </c>
      <c r="N176" s="107" t="str">
        <f>IFERROR(VLOOKUP($C176,Acute!$B$8:$R$300,6,FALSE),"--")</f>
        <v>--</v>
      </c>
      <c r="O176" s="79" t="str">
        <f>IFERROR(VLOOKUP($C176,Acute!$B$8:$R$300,10,FALSE),"--")</f>
        <v>--</v>
      </c>
      <c r="P176" s="108" t="str">
        <f>IFERROR(VLOOKUP($C176,Acute!$B$8:$R$300,16,FALSE),"--")</f>
        <v>--</v>
      </c>
    </row>
    <row r="177" spans="2:16" ht="15">
      <c r="B177" s="116" t="str">
        <f>Residential!A177</f>
        <v>Chloropicrin</v>
      </c>
      <c r="C177" s="33" t="str">
        <f>Residential!B177</f>
        <v>76-06-2</v>
      </c>
      <c r="D177" s="96">
        <f>Residential!H177</f>
        <v>0.42</v>
      </c>
      <c r="E177" s="40">
        <f>Residential!K177</f>
        <v>14</v>
      </c>
      <c r="F177" s="94">
        <f>Residential!M177</f>
        <v>9.4</v>
      </c>
      <c r="G177" s="96">
        <f>Commercial!H177</f>
        <v>1.8</v>
      </c>
      <c r="H177" s="40">
        <f>Commercial!K177</f>
        <v>58</v>
      </c>
      <c r="I177" s="94">
        <f>Commercial!M177</f>
        <v>40</v>
      </c>
      <c r="J177" s="101"/>
      <c r="K177" s="78">
        <f>IFERROR(VLOOKUP($C177,Acute!$B$8:$R$300,4,FALSE),"--")</f>
        <v>29</v>
      </c>
      <c r="L177" s="79">
        <f>IFERROR(VLOOKUP($C177,Acute!$B$8:$R$300,8,FALSE),"--")</f>
        <v>970</v>
      </c>
      <c r="M177" s="80">
        <f>IFERROR(VLOOKUP($C177,Acute!$B$8:$R$300,13,FALSE),"--")</f>
        <v>650</v>
      </c>
      <c r="N177" s="107">
        <f>IFERROR(VLOOKUP($C177,Acute!$B$8:$R$300,6,FALSE),"--")</f>
        <v>87</v>
      </c>
      <c r="O177" s="79">
        <f>IFERROR(VLOOKUP($C177,Acute!$B$8:$R$300,10,FALSE),"--")</f>
        <v>2900</v>
      </c>
      <c r="P177" s="108">
        <f>IFERROR(VLOOKUP($C177,Acute!$B$8:$R$300,16,FALSE),"--")</f>
        <v>1900</v>
      </c>
    </row>
    <row r="178" spans="2:16" ht="15">
      <c r="B178" s="116" t="str">
        <f>Residential!A178</f>
        <v>Chlorothalonil</v>
      </c>
      <c r="C178" s="33" t="str">
        <f>Residential!B178</f>
        <v>1897-45-6</v>
      </c>
      <c r="D178" s="96" t="str">
        <f>Residential!H178</f>
        <v>NITI</v>
      </c>
      <c r="E178" s="40" t="str">
        <f>Residential!K178</f>
        <v>NITI, NV</v>
      </c>
      <c r="F178" s="93" t="str">
        <f>Residential!M178</f>
        <v>NITI, NV</v>
      </c>
      <c r="G178" s="96" t="str">
        <f>Commercial!H178</f>
        <v>NITI</v>
      </c>
      <c r="H178" s="90" t="str">
        <f>Commercial!K178</f>
        <v>NITI, NV</v>
      </c>
      <c r="I178" s="93" t="str">
        <f>Commercial!M178</f>
        <v>NITI, NV</v>
      </c>
      <c r="J178" s="101"/>
      <c r="K178" s="78" t="str">
        <f>IFERROR(VLOOKUP($C178,Acute!$B$8:$R$300,4,FALSE),"--")</f>
        <v>--</v>
      </c>
      <c r="L178" s="79" t="str">
        <f>IFERROR(VLOOKUP($C178,Acute!$B$8:$R$300,8,FALSE),"--")</f>
        <v>--</v>
      </c>
      <c r="M178" s="80" t="str">
        <f>IFERROR(VLOOKUP($C178,Acute!$B$8:$R$300,13,FALSE),"--")</f>
        <v>--</v>
      </c>
      <c r="N178" s="107" t="str">
        <f>IFERROR(VLOOKUP($C178,Acute!$B$8:$R$300,6,FALSE),"--")</f>
        <v>--</v>
      </c>
      <c r="O178" s="79" t="str">
        <f>IFERROR(VLOOKUP($C178,Acute!$B$8:$R$300,10,FALSE),"--")</f>
        <v>--</v>
      </c>
      <c r="P178" s="108" t="str">
        <f>IFERROR(VLOOKUP($C178,Acute!$B$8:$R$300,16,FALSE),"--")</f>
        <v>--</v>
      </c>
    </row>
    <row r="179" spans="2:16" ht="15">
      <c r="B179" s="116" t="str">
        <f>Residential!A179</f>
        <v>Chlorotoluene, o-</v>
      </c>
      <c r="C179" s="33" t="str">
        <f>Residential!B179</f>
        <v>95-49-8</v>
      </c>
      <c r="D179" s="96" t="str">
        <f>Residential!H179</f>
        <v>NITI</v>
      </c>
      <c r="E179" s="40" t="str">
        <f>Residential!K179</f>
        <v>NITI</v>
      </c>
      <c r="F179" s="93" t="str">
        <f>Residential!M179</f>
        <v>NITI</v>
      </c>
      <c r="G179" s="96" t="str">
        <f>Commercial!H179</f>
        <v>NITI</v>
      </c>
      <c r="H179" s="90" t="str">
        <f>Commercial!K179</f>
        <v>NITI</v>
      </c>
      <c r="I179" s="93" t="str">
        <f>Commercial!M179</f>
        <v>NITI</v>
      </c>
      <c r="J179" s="101"/>
      <c r="K179" s="78" t="str">
        <f>IFERROR(VLOOKUP($C179,Acute!$B$8:$R$300,4,FALSE),"--")</f>
        <v>--</v>
      </c>
      <c r="L179" s="79" t="str">
        <f>IFERROR(VLOOKUP($C179,Acute!$B$8:$R$300,8,FALSE),"--")</f>
        <v>--</v>
      </c>
      <c r="M179" s="80" t="str">
        <f>IFERROR(VLOOKUP($C179,Acute!$B$8:$R$300,13,FALSE),"--")</f>
        <v>--</v>
      </c>
      <c r="N179" s="107" t="str">
        <f>IFERROR(VLOOKUP($C179,Acute!$B$8:$R$300,6,FALSE),"--")</f>
        <v>--</v>
      </c>
      <c r="O179" s="79" t="str">
        <f>IFERROR(VLOOKUP($C179,Acute!$B$8:$R$300,10,FALSE),"--")</f>
        <v>--</v>
      </c>
      <c r="P179" s="108" t="str">
        <f>IFERROR(VLOOKUP($C179,Acute!$B$8:$R$300,16,FALSE),"--")</f>
        <v>--</v>
      </c>
    </row>
    <row r="180" spans="2:16" ht="15">
      <c r="B180" s="116" t="str">
        <f>Residential!A180</f>
        <v>Chlorotoluene, p-</v>
      </c>
      <c r="C180" s="33" t="str">
        <f>Residential!B180</f>
        <v>106-43-4</v>
      </c>
      <c r="D180" s="96" t="str">
        <f>Residential!H180</f>
        <v>NITI</v>
      </c>
      <c r="E180" s="40" t="str">
        <f>Residential!K180</f>
        <v>NITI</v>
      </c>
      <c r="F180" s="93" t="str">
        <f>Residential!M180</f>
        <v>NITI</v>
      </c>
      <c r="G180" s="96" t="str">
        <f>Commercial!H180</f>
        <v>NITI</v>
      </c>
      <c r="H180" s="90" t="str">
        <f>Commercial!K180</f>
        <v>NITI</v>
      </c>
      <c r="I180" s="93" t="str">
        <f>Commercial!M180</f>
        <v>NITI</v>
      </c>
      <c r="J180" s="101"/>
      <c r="K180" s="78" t="str">
        <f>IFERROR(VLOOKUP($C180,Acute!$B$8:$R$300,4,FALSE),"--")</f>
        <v>--</v>
      </c>
      <c r="L180" s="79" t="str">
        <f>IFERROR(VLOOKUP($C180,Acute!$B$8:$R$300,8,FALSE),"--")</f>
        <v>--</v>
      </c>
      <c r="M180" s="80" t="str">
        <f>IFERROR(VLOOKUP($C180,Acute!$B$8:$R$300,13,FALSE),"--")</f>
        <v>--</v>
      </c>
      <c r="N180" s="107" t="str">
        <f>IFERROR(VLOOKUP($C180,Acute!$B$8:$R$300,6,FALSE),"--")</f>
        <v>--</v>
      </c>
      <c r="O180" s="79" t="str">
        <f>IFERROR(VLOOKUP($C180,Acute!$B$8:$R$300,10,FALSE),"--")</f>
        <v>--</v>
      </c>
      <c r="P180" s="108" t="str">
        <f>IFERROR(VLOOKUP($C180,Acute!$B$8:$R$300,16,FALSE),"--")</f>
        <v>--</v>
      </c>
    </row>
    <row r="181" spans="2:16" ht="15">
      <c r="B181" s="116" t="str">
        <f>Residential!A181</f>
        <v>Chlorozotocin</v>
      </c>
      <c r="C181" s="33" t="str">
        <f>Residential!B181</f>
        <v>54749-90-5</v>
      </c>
      <c r="D181" s="96">
        <f>Residential!H181</f>
        <v>4.1E-5</v>
      </c>
      <c r="E181" s="40" t="str">
        <f>Residential!K181</f>
        <v>NV</v>
      </c>
      <c r="F181" s="93" t="str">
        <f>Residential!M181</f>
        <v>NV</v>
      </c>
      <c r="G181" s="96">
        <f>Commercial!H181</f>
        <v>1.8000000000000001E-4</v>
      </c>
      <c r="H181" s="90" t="str">
        <f>Commercial!K181</f>
        <v>NV</v>
      </c>
      <c r="I181" s="93" t="str">
        <f>Commercial!M181</f>
        <v>NV</v>
      </c>
      <c r="J181" s="101"/>
      <c r="K181" s="78" t="str">
        <f>IFERROR(VLOOKUP($C181,Acute!$B$8:$R$300,4,FALSE),"--")</f>
        <v>--</v>
      </c>
      <c r="L181" s="79" t="str">
        <f>IFERROR(VLOOKUP($C181,Acute!$B$8:$R$300,8,FALSE),"--")</f>
        <v>--</v>
      </c>
      <c r="M181" s="80" t="str">
        <f>IFERROR(VLOOKUP($C181,Acute!$B$8:$R$300,13,FALSE),"--")</f>
        <v>--</v>
      </c>
      <c r="N181" s="107" t="str">
        <f>IFERROR(VLOOKUP($C181,Acute!$B$8:$R$300,6,FALSE),"--")</f>
        <v>--</v>
      </c>
      <c r="O181" s="79" t="str">
        <f>IFERROR(VLOOKUP($C181,Acute!$B$8:$R$300,10,FALSE),"--")</f>
        <v>--</v>
      </c>
      <c r="P181" s="108" t="str">
        <f>IFERROR(VLOOKUP($C181,Acute!$B$8:$R$300,16,FALSE),"--")</f>
        <v>--</v>
      </c>
    </row>
    <row r="182" spans="2:16" ht="15">
      <c r="B182" s="116" t="str">
        <f>Residential!A182</f>
        <v>Chlorpropham</v>
      </c>
      <c r="C182" s="33" t="str">
        <f>Residential!B182</f>
        <v>101-21-3</v>
      </c>
      <c r="D182" s="96" t="str">
        <f>Residential!H182</f>
        <v>NITI</v>
      </c>
      <c r="E182" s="40" t="str">
        <f>Residential!K182</f>
        <v>NITI, NV</v>
      </c>
      <c r="F182" s="93" t="str">
        <f>Residential!M182</f>
        <v>NITI, NV</v>
      </c>
      <c r="G182" s="96" t="str">
        <f>Commercial!H182</f>
        <v>NITI</v>
      </c>
      <c r="H182" s="90" t="str">
        <f>Commercial!K182</f>
        <v>NITI, NV</v>
      </c>
      <c r="I182" s="93" t="str">
        <f>Commercial!M182</f>
        <v>NITI, NV</v>
      </c>
      <c r="J182" s="101"/>
      <c r="K182" s="78" t="str">
        <f>IFERROR(VLOOKUP($C182,Acute!$B$8:$R$300,4,FALSE),"--")</f>
        <v>--</v>
      </c>
      <c r="L182" s="79" t="str">
        <f>IFERROR(VLOOKUP($C182,Acute!$B$8:$R$300,8,FALSE),"--")</f>
        <v>--</v>
      </c>
      <c r="M182" s="80" t="str">
        <f>IFERROR(VLOOKUP($C182,Acute!$B$8:$R$300,13,FALSE),"--")</f>
        <v>--</v>
      </c>
      <c r="N182" s="107" t="str">
        <f>IFERROR(VLOOKUP($C182,Acute!$B$8:$R$300,6,FALSE),"--")</f>
        <v>--</v>
      </c>
      <c r="O182" s="79" t="str">
        <f>IFERROR(VLOOKUP($C182,Acute!$B$8:$R$300,10,FALSE),"--")</f>
        <v>--</v>
      </c>
      <c r="P182" s="108" t="str">
        <f>IFERROR(VLOOKUP($C182,Acute!$B$8:$R$300,16,FALSE),"--")</f>
        <v>--</v>
      </c>
    </row>
    <row r="183" spans="2:16" ht="15">
      <c r="B183" s="116" t="str">
        <f>Residential!A183</f>
        <v>Chlorpyrifos</v>
      </c>
      <c r="C183" s="33" t="str">
        <f>Residential!B183</f>
        <v>2921-88-2</v>
      </c>
      <c r="D183" s="96" t="str">
        <f>Residential!H183</f>
        <v>NITI</v>
      </c>
      <c r="E183" s="40" t="str">
        <f>Residential!K183</f>
        <v>NITI, NV</v>
      </c>
      <c r="F183" s="94" t="str">
        <f>Residential!M183</f>
        <v>NITI, NV</v>
      </c>
      <c r="G183" s="96" t="str">
        <f>Commercial!H183</f>
        <v>NITI</v>
      </c>
      <c r="H183" s="90" t="str">
        <f>Commercial!K183</f>
        <v>NITI, NV</v>
      </c>
      <c r="I183" s="93" t="str">
        <f>Commercial!M183</f>
        <v>NITI, NV</v>
      </c>
      <c r="J183" s="101"/>
      <c r="K183" s="78" t="str">
        <f>IFERROR(VLOOKUP($C183,Acute!$B$8:$R$300,4,FALSE),"--")</f>
        <v>--</v>
      </c>
      <c r="L183" s="79" t="str">
        <f>IFERROR(VLOOKUP($C183,Acute!$B$8:$R$300,8,FALSE),"--")</f>
        <v>--</v>
      </c>
      <c r="M183" s="80" t="str">
        <f>IFERROR(VLOOKUP($C183,Acute!$B$8:$R$300,13,FALSE),"--")</f>
        <v>--</v>
      </c>
      <c r="N183" s="107" t="str">
        <f>IFERROR(VLOOKUP($C183,Acute!$B$8:$R$300,6,FALSE),"--")</f>
        <v>--</v>
      </c>
      <c r="O183" s="79" t="str">
        <f>IFERROR(VLOOKUP($C183,Acute!$B$8:$R$300,10,FALSE),"--")</f>
        <v>--</v>
      </c>
      <c r="P183" s="108" t="str">
        <f>IFERROR(VLOOKUP($C183,Acute!$B$8:$R$300,16,FALSE),"--")</f>
        <v>--</v>
      </c>
    </row>
    <row r="184" spans="2:16" ht="15">
      <c r="B184" s="116" t="str">
        <f>Residential!A184</f>
        <v>Chlorpyrifos Methyl</v>
      </c>
      <c r="C184" s="33" t="str">
        <f>Residential!B184</f>
        <v>5598-13-0</v>
      </c>
      <c r="D184" s="96" t="str">
        <f>Residential!H184</f>
        <v>NITI</v>
      </c>
      <c r="E184" s="40" t="str">
        <f>Residential!K184</f>
        <v>NITI, NV</v>
      </c>
      <c r="F184" s="93" t="str">
        <f>Residential!M184</f>
        <v>NITI, NV</v>
      </c>
      <c r="G184" s="96" t="str">
        <f>Commercial!H184</f>
        <v>NITI</v>
      </c>
      <c r="H184" s="90" t="str">
        <f>Commercial!K184</f>
        <v>NITI, NV</v>
      </c>
      <c r="I184" s="93" t="str">
        <f>Commercial!M184</f>
        <v>NITI, NV</v>
      </c>
      <c r="J184" s="101"/>
      <c r="K184" s="78" t="str">
        <f>IFERROR(VLOOKUP($C184,Acute!$B$8:$R$300,4,FALSE),"--")</f>
        <v>--</v>
      </c>
      <c r="L184" s="79" t="str">
        <f>IFERROR(VLOOKUP($C184,Acute!$B$8:$R$300,8,FALSE),"--")</f>
        <v>--</v>
      </c>
      <c r="M184" s="80" t="str">
        <f>IFERROR(VLOOKUP($C184,Acute!$B$8:$R$300,13,FALSE),"--")</f>
        <v>--</v>
      </c>
      <c r="N184" s="107" t="str">
        <f>IFERROR(VLOOKUP($C184,Acute!$B$8:$R$300,6,FALSE),"--")</f>
        <v>--</v>
      </c>
      <c r="O184" s="79" t="str">
        <f>IFERROR(VLOOKUP($C184,Acute!$B$8:$R$300,10,FALSE),"--")</f>
        <v>--</v>
      </c>
      <c r="P184" s="108" t="str">
        <f>IFERROR(VLOOKUP($C184,Acute!$B$8:$R$300,16,FALSE),"--")</f>
        <v>--</v>
      </c>
    </row>
    <row r="185" spans="2:16" ht="15">
      <c r="B185" s="116" t="str">
        <f>Residential!A185</f>
        <v>Chlorsulfuron</v>
      </c>
      <c r="C185" s="33" t="str">
        <f>Residential!B185</f>
        <v>64902-72-3</v>
      </c>
      <c r="D185" s="96" t="str">
        <f>Residential!H185</f>
        <v>NITI</v>
      </c>
      <c r="E185" s="40" t="str">
        <f>Residential!K185</f>
        <v>NITI, NV</v>
      </c>
      <c r="F185" s="93" t="str">
        <f>Residential!M185</f>
        <v>NITI, NV</v>
      </c>
      <c r="G185" s="96" t="str">
        <f>Commercial!H185</f>
        <v>NITI</v>
      </c>
      <c r="H185" s="90" t="str">
        <f>Commercial!K185</f>
        <v>NITI, NV</v>
      </c>
      <c r="I185" s="93" t="str">
        <f>Commercial!M185</f>
        <v>NITI, NV</v>
      </c>
      <c r="J185" s="101"/>
      <c r="K185" s="78" t="str">
        <f>IFERROR(VLOOKUP($C185,Acute!$B$8:$R$300,4,FALSE),"--")</f>
        <v>--</v>
      </c>
      <c r="L185" s="79" t="str">
        <f>IFERROR(VLOOKUP($C185,Acute!$B$8:$R$300,8,FALSE),"--")</f>
        <v>--</v>
      </c>
      <c r="M185" s="80" t="str">
        <f>IFERROR(VLOOKUP($C185,Acute!$B$8:$R$300,13,FALSE),"--")</f>
        <v>--</v>
      </c>
      <c r="N185" s="107" t="str">
        <f>IFERROR(VLOOKUP($C185,Acute!$B$8:$R$300,6,FALSE),"--")</f>
        <v>--</v>
      </c>
      <c r="O185" s="79" t="str">
        <f>IFERROR(VLOOKUP($C185,Acute!$B$8:$R$300,10,FALSE),"--")</f>
        <v>--</v>
      </c>
      <c r="P185" s="108" t="str">
        <f>IFERROR(VLOOKUP($C185,Acute!$B$8:$R$300,16,FALSE),"--")</f>
        <v>--</v>
      </c>
    </row>
    <row r="186" spans="2:16" ht="15">
      <c r="B186" s="116" t="str">
        <f>Residential!A186</f>
        <v>Chlorthal-dimethyl</v>
      </c>
      <c r="C186" s="33" t="str">
        <f>Residential!B186</f>
        <v>1861-32-1</v>
      </c>
      <c r="D186" s="96" t="str">
        <f>Residential!H186</f>
        <v>NITI</v>
      </c>
      <c r="E186" s="40" t="str">
        <f>Residential!K186</f>
        <v>NITI, NV</v>
      </c>
      <c r="F186" s="93" t="str">
        <f>Residential!M186</f>
        <v>NITI, NV</v>
      </c>
      <c r="G186" s="96" t="str">
        <f>Commercial!H186</f>
        <v>NITI</v>
      </c>
      <c r="H186" s="90" t="str">
        <f>Commercial!K186</f>
        <v>NITI, NV</v>
      </c>
      <c r="I186" s="93" t="str">
        <f>Commercial!M186</f>
        <v>NITI, NV</v>
      </c>
      <c r="J186" s="101"/>
      <c r="K186" s="78" t="str">
        <f>IFERROR(VLOOKUP($C186,Acute!$B$8:$R$300,4,FALSE),"--")</f>
        <v>--</v>
      </c>
      <c r="L186" s="79" t="str">
        <f>IFERROR(VLOOKUP($C186,Acute!$B$8:$R$300,8,FALSE),"--")</f>
        <v>--</v>
      </c>
      <c r="M186" s="80" t="str">
        <f>IFERROR(VLOOKUP($C186,Acute!$B$8:$R$300,13,FALSE),"--")</f>
        <v>--</v>
      </c>
      <c r="N186" s="107" t="str">
        <f>IFERROR(VLOOKUP($C186,Acute!$B$8:$R$300,6,FALSE),"--")</f>
        <v>--</v>
      </c>
      <c r="O186" s="79" t="str">
        <f>IFERROR(VLOOKUP($C186,Acute!$B$8:$R$300,10,FALSE),"--")</f>
        <v>--</v>
      </c>
      <c r="P186" s="108" t="str">
        <f>IFERROR(VLOOKUP($C186,Acute!$B$8:$R$300,16,FALSE),"--")</f>
        <v>--</v>
      </c>
    </row>
    <row r="187" spans="2:16" ht="15">
      <c r="B187" s="116" t="str">
        <f>Residential!A187</f>
        <v>Chlorthiophos</v>
      </c>
      <c r="C187" s="33" t="str">
        <f>Residential!B187</f>
        <v>60238-56-4</v>
      </c>
      <c r="D187" s="96" t="str">
        <f>Residential!H187</f>
        <v>NITI</v>
      </c>
      <c r="E187" s="40" t="str">
        <f>Residential!K187</f>
        <v>NITI, NV</v>
      </c>
      <c r="F187" s="93" t="str">
        <f>Residential!M187</f>
        <v>NITI, NV</v>
      </c>
      <c r="G187" s="96" t="str">
        <f>Commercial!H187</f>
        <v>NITI</v>
      </c>
      <c r="H187" s="90" t="str">
        <f>Commercial!K187</f>
        <v>NITI, NV</v>
      </c>
      <c r="I187" s="93" t="str">
        <f>Commercial!M187</f>
        <v>NITI, NV</v>
      </c>
      <c r="J187" s="101"/>
      <c r="K187" s="78" t="str">
        <f>IFERROR(VLOOKUP($C187,Acute!$B$8:$R$300,4,FALSE),"--")</f>
        <v>--</v>
      </c>
      <c r="L187" s="79" t="str">
        <f>IFERROR(VLOOKUP($C187,Acute!$B$8:$R$300,8,FALSE),"--")</f>
        <v>--</v>
      </c>
      <c r="M187" s="80" t="str">
        <f>IFERROR(VLOOKUP($C187,Acute!$B$8:$R$300,13,FALSE),"--")</f>
        <v>--</v>
      </c>
      <c r="N187" s="107" t="str">
        <f>IFERROR(VLOOKUP($C187,Acute!$B$8:$R$300,6,FALSE),"--")</f>
        <v>--</v>
      </c>
      <c r="O187" s="79" t="str">
        <f>IFERROR(VLOOKUP($C187,Acute!$B$8:$R$300,10,FALSE),"--")</f>
        <v>--</v>
      </c>
      <c r="P187" s="108" t="str">
        <f>IFERROR(VLOOKUP($C187,Acute!$B$8:$R$300,16,FALSE),"--")</f>
        <v>--</v>
      </c>
    </row>
    <row r="188" spans="2:16" ht="15">
      <c r="B188" s="116" t="str">
        <f>Residential!A188</f>
        <v>Chromium(III) (Soluble Compounds)</v>
      </c>
      <c r="C188" s="33" t="str">
        <f>Residential!B188</f>
        <v>16065-83-1</v>
      </c>
      <c r="D188" s="96">
        <f>Residential!H188</f>
        <v>6.3E-2</v>
      </c>
      <c r="E188" s="40" t="str">
        <f>Residential!K188</f>
        <v>NV</v>
      </c>
      <c r="F188" s="93" t="str">
        <f>Residential!M188</f>
        <v>NV</v>
      </c>
      <c r="G188" s="96">
        <f>Commercial!H188</f>
        <v>0.26</v>
      </c>
      <c r="H188" s="90" t="str">
        <f>Commercial!K188</f>
        <v>NV</v>
      </c>
      <c r="I188" s="93" t="str">
        <f>Commercial!M188</f>
        <v>NV</v>
      </c>
      <c r="J188" s="101"/>
      <c r="K188" s="78" t="str">
        <f>IFERROR(VLOOKUP($C188,Acute!$B$8:$R$300,4,FALSE),"--")</f>
        <v>--</v>
      </c>
      <c r="L188" s="79" t="str">
        <f>IFERROR(VLOOKUP($C188,Acute!$B$8:$R$300,8,FALSE),"--")</f>
        <v>--</v>
      </c>
      <c r="M188" s="80" t="str">
        <f>IFERROR(VLOOKUP($C188,Acute!$B$8:$R$300,13,FALSE),"--")</f>
        <v>--</v>
      </c>
      <c r="N188" s="107" t="str">
        <f>IFERROR(VLOOKUP($C188,Acute!$B$8:$R$300,6,FALSE),"--")</f>
        <v>--</v>
      </c>
      <c r="O188" s="79" t="str">
        <f>IFERROR(VLOOKUP($C188,Acute!$B$8:$R$300,10,FALSE),"--")</f>
        <v>--</v>
      </c>
      <c r="P188" s="108" t="str">
        <f>IFERROR(VLOOKUP($C188,Acute!$B$8:$R$300,16,FALSE),"--")</f>
        <v>--</v>
      </c>
    </row>
    <row r="189" spans="2:16" ht="15">
      <c r="B189" s="116" t="str">
        <f>Residential!A189</f>
        <v>Chromium(III), Insoluble Salts</v>
      </c>
      <c r="C189" s="33" t="str">
        <f>Residential!B189</f>
        <v>16065-83-1</v>
      </c>
      <c r="D189" s="96" t="str">
        <f>Residential!H189</f>
        <v>NITI</v>
      </c>
      <c r="E189" s="40" t="str">
        <f>Residential!K189</f>
        <v>NITI, NV</v>
      </c>
      <c r="F189" s="93" t="str">
        <f>Residential!M189</f>
        <v>NITI, NV</v>
      </c>
      <c r="G189" s="96" t="str">
        <f>Commercial!H189</f>
        <v>NITI</v>
      </c>
      <c r="H189" s="90" t="str">
        <f>Commercial!K189</f>
        <v>NITI, NV</v>
      </c>
      <c r="I189" s="93" t="str">
        <f>Commercial!M189</f>
        <v>NITI, NV</v>
      </c>
      <c r="J189" s="101"/>
      <c r="K189" s="78" t="str">
        <f>IFERROR(VLOOKUP($C189,Acute!$B$8:$R$300,4,FALSE),"--")</f>
        <v>--</v>
      </c>
      <c r="L189" s="79" t="str">
        <f>IFERROR(VLOOKUP($C189,Acute!$B$8:$R$300,8,FALSE),"--")</f>
        <v>--</v>
      </c>
      <c r="M189" s="80" t="str">
        <f>IFERROR(VLOOKUP($C189,Acute!$B$8:$R$300,13,FALSE),"--")</f>
        <v>--</v>
      </c>
      <c r="N189" s="107" t="str">
        <f>IFERROR(VLOOKUP($C189,Acute!$B$8:$R$300,6,FALSE),"--")</f>
        <v>--</v>
      </c>
      <c r="O189" s="79" t="str">
        <f>IFERROR(VLOOKUP($C189,Acute!$B$8:$R$300,10,FALSE),"--")</f>
        <v>--</v>
      </c>
      <c r="P189" s="108" t="str">
        <f>IFERROR(VLOOKUP($C189,Acute!$B$8:$R$300,16,FALSE),"--")</f>
        <v>--</v>
      </c>
    </row>
    <row r="190" spans="2:16" ht="15">
      <c r="B190" s="116" t="str">
        <f>Residential!A190</f>
        <v>Chromium(VI)</v>
      </c>
      <c r="C190" s="33" t="str">
        <f>Residential!B190</f>
        <v>18540-29-9</v>
      </c>
      <c r="D190" s="96">
        <f>Residential!H190</f>
        <v>1.2E-5</v>
      </c>
      <c r="E190" s="40" t="str">
        <f>Residential!K190</f>
        <v>NV</v>
      </c>
      <c r="F190" s="93" t="str">
        <f>Residential!M190</f>
        <v>NV</v>
      </c>
      <c r="G190" s="96">
        <f>Commercial!H190</f>
        <v>1.4999999999999999E-4</v>
      </c>
      <c r="H190" s="90" t="str">
        <f>Commercial!K190</f>
        <v>NV</v>
      </c>
      <c r="I190" s="93" t="str">
        <f>Commercial!M190</f>
        <v>NV</v>
      </c>
      <c r="J190" s="101"/>
      <c r="K190" s="78">
        <f>IFERROR(VLOOKUP($C190,Acute!$B$8:$R$300,4,FALSE),"--")</f>
        <v>0.3</v>
      </c>
      <c r="L190" s="79" t="str">
        <f>IFERROR(VLOOKUP($C190,Acute!$B$8:$R$300,8,FALSE),"--")</f>
        <v>NV</v>
      </c>
      <c r="M190" s="80" t="str">
        <f>IFERROR(VLOOKUP($C190,Acute!$B$8:$R$300,13,FALSE),"--")</f>
        <v>NV</v>
      </c>
      <c r="N190" s="107">
        <f>IFERROR(VLOOKUP($C190,Acute!$B$8:$R$300,6,FALSE),"--")</f>
        <v>0.9</v>
      </c>
      <c r="O190" s="79" t="str">
        <f>IFERROR(VLOOKUP($C190,Acute!$B$8:$R$300,10,FALSE),"--")</f>
        <v>NV</v>
      </c>
      <c r="P190" s="108" t="str">
        <f>IFERROR(VLOOKUP($C190,Acute!$B$8:$R$300,16,FALSE),"--")</f>
        <v>NV</v>
      </c>
    </row>
    <row r="191" spans="2:16" ht="15">
      <c r="B191" s="116" t="str">
        <f>Residential!A191</f>
        <v>Chrysene</v>
      </c>
      <c r="C191" s="33" t="str">
        <f>Residential!B191</f>
        <v>218-01-9</v>
      </c>
      <c r="D191" s="96">
        <f>Residential!H191</f>
        <v>1.7</v>
      </c>
      <c r="E191" s="40" t="str">
        <f>Residential!K191</f>
        <v>NV</v>
      </c>
      <c r="F191" s="93" t="str">
        <f>Residential!M191</f>
        <v>NV</v>
      </c>
      <c r="G191" s="96">
        <f>Commercial!H191</f>
        <v>20</v>
      </c>
      <c r="H191" s="90" t="str">
        <f>Commercial!K191</f>
        <v>NV</v>
      </c>
      <c r="I191" s="93" t="str">
        <f>Commercial!M191</f>
        <v>NV</v>
      </c>
      <c r="J191" s="101"/>
      <c r="K191" s="78" t="str">
        <f>IFERROR(VLOOKUP($C191,Acute!$B$8:$R$300,4,FALSE),"--")</f>
        <v>--</v>
      </c>
      <c r="L191" s="79" t="str">
        <f>IFERROR(VLOOKUP($C191,Acute!$B$8:$R$300,8,FALSE),"--")</f>
        <v>--</v>
      </c>
      <c r="M191" s="80" t="str">
        <f>IFERROR(VLOOKUP($C191,Acute!$B$8:$R$300,13,FALSE),"--")</f>
        <v>--</v>
      </c>
      <c r="N191" s="107" t="str">
        <f>IFERROR(VLOOKUP($C191,Acute!$B$8:$R$300,6,FALSE),"--")</f>
        <v>--</v>
      </c>
      <c r="O191" s="79" t="str">
        <f>IFERROR(VLOOKUP($C191,Acute!$B$8:$R$300,10,FALSE),"--")</f>
        <v>--</v>
      </c>
      <c r="P191" s="108" t="str">
        <f>IFERROR(VLOOKUP($C191,Acute!$B$8:$R$300,16,FALSE),"--")</f>
        <v>--</v>
      </c>
    </row>
    <row r="192" spans="2:16" ht="15">
      <c r="B192" s="116" t="str">
        <f>Residential!A192</f>
        <v>Clofentezine</v>
      </c>
      <c r="C192" s="33" t="str">
        <f>Residential!B192</f>
        <v>74115-24-5</v>
      </c>
      <c r="D192" s="96" t="str">
        <f>Residential!H192</f>
        <v>NITI</v>
      </c>
      <c r="E192" s="40" t="str">
        <f>Residential!K192</f>
        <v>NITI, NV</v>
      </c>
      <c r="F192" s="93" t="str">
        <f>Residential!M192</f>
        <v>NITI, NV</v>
      </c>
      <c r="G192" s="96" t="str">
        <f>Commercial!H192</f>
        <v>NITI</v>
      </c>
      <c r="H192" s="90" t="str">
        <f>Commercial!K192</f>
        <v>NITI, NV</v>
      </c>
      <c r="I192" s="93" t="str">
        <f>Commercial!M192</f>
        <v>NITI, NV</v>
      </c>
      <c r="J192" s="101"/>
      <c r="K192" s="78" t="str">
        <f>IFERROR(VLOOKUP($C192,Acute!$B$8:$R$300,4,FALSE),"--")</f>
        <v>--</v>
      </c>
      <c r="L192" s="79" t="str">
        <f>IFERROR(VLOOKUP($C192,Acute!$B$8:$R$300,8,FALSE),"--")</f>
        <v>--</v>
      </c>
      <c r="M192" s="80" t="str">
        <f>IFERROR(VLOOKUP($C192,Acute!$B$8:$R$300,13,FALSE),"--")</f>
        <v>--</v>
      </c>
      <c r="N192" s="107" t="str">
        <f>IFERROR(VLOOKUP($C192,Acute!$B$8:$R$300,6,FALSE),"--")</f>
        <v>--</v>
      </c>
      <c r="O192" s="79" t="str">
        <f>IFERROR(VLOOKUP($C192,Acute!$B$8:$R$300,10,FALSE),"--")</f>
        <v>--</v>
      </c>
      <c r="P192" s="108" t="str">
        <f>IFERROR(VLOOKUP($C192,Acute!$B$8:$R$300,16,FALSE),"--")</f>
        <v>--</v>
      </c>
    </row>
    <row r="193" spans="2:16" ht="15">
      <c r="B193" s="116" t="str">
        <f>Residential!A193</f>
        <v>Cobalt</v>
      </c>
      <c r="C193" s="33" t="str">
        <f>Residential!B193</f>
        <v>7440-48-4</v>
      </c>
      <c r="D193" s="96">
        <f>Residential!H193</f>
        <v>3.1E-4</v>
      </c>
      <c r="E193" s="40" t="str">
        <f>Residential!K193</f>
        <v>NV</v>
      </c>
      <c r="F193" s="93" t="str">
        <f>Residential!M193</f>
        <v>NV</v>
      </c>
      <c r="G193" s="96">
        <f>Commercial!H193</f>
        <v>1.4E-3</v>
      </c>
      <c r="H193" s="90" t="str">
        <f>Commercial!K193</f>
        <v>NV</v>
      </c>
      <c r="I193" s="93" t="str">
        <f>Commercial!M193</f>
        <v>NV</v>
      </c>
      <c r="J193" s="101"/>
      <c r="K193" s="78" t="str">
        <f>IFERROR(VLOOKUP($C193,Acute!$B$8:$R$300,4,FALSE),"--")</f>
        <v>--</v>
      </c>
      <c r="L193" s="79" t="str">
        <f>IFERROR(VLOOKUP($C193,Acute!$B$8:$R$300,8,FALSE),"--")</f>
        <v>--</v>
      </c>
      <c r="M193" s="80" t="str">
        <f>IFERROR(VLOOKUP($C193,Acute!$B$8:$R$300,13,FALSE),"--")</f>
        <v>--</v>
      </c>
      <c r="N193" s="107" t="str">
        <f>IFERROR(VLOOKUP($C193,Acute!$B$8:$R$300,6,FALSE),"--")</f>
        <v>--</v>
      </c>
      <c r="O193" s="79" t="str">
        <f>IFERROR(VLOOKUP($C193,Acute!$B$8:$R$300,10,FALSE),"--")</f>
        <v>--</v>
      </c>
      <c r="P193" s="108" t="str">
        <f>IFERROR(VLOOKUP($C193,Acute!$B$8:$R$300,16,FALSE),"--")</f>
        <v>--</v>
      </c>
    </row>
    <row r="194" spans="2:16" ht="15">
      <c r="B194" s="116" t="str">
        <f>Residential!A194</f>
        <v>Coke Oven Emissions</v>
      </c>
      <c r="C194" s="33" t="str">
        <f>Residential!B194</f>
        <v>NA</v>
      </c>
      <c r="D194" s="96">
        <f>Residential!H194</f>
        <v>1.6000000000000001E-3</v>
      </c>
      <c r="E194" s="40" t="str">
        <f>Residential!K194</f>
        <v>NV</v>
      </c>
      <c r="F194" s="93" t="str">
        <f>Residential!M194</f>
        <v>NV</v>
      </c>
      <c r="G194" s="96">
        <f>Commercial!H194</f>
        <v>0.02</v>
      </c>
      <c r="H194" s="90" t="str">
        <f>Commercial!K194</f>
        <v>NV</v>
      </c>
      <c r="I194" s="93" t="str">
        <f>Commercial!M194</f>
        <v>NV</v>
      </c>
      <c r="J194" s="101"/>
      <c r="K194" s="78" t="str">
        <f>IFERROR(VLOOKUP($C194,Acute!$B$8:$R$300,4,FALSE),"--")</f>
        <v>--</v>
      </c>
      <c r="L194" s="79" t="str">
        <f>IFERROR(VLOOKUP($C194,Acute!$B$8:$R$300,8,FALSE),"--")</f>
        <v>--</v>
      </c>
      <c r="M194" s="80" t="str">
        <f>IFERROR(VLOOKUP($C194,Acute!$B$8:$R$300,13,FALSE),"--")</f>
        <v>--</v>
      </c>
      <c r="N194" s="107" t="str">
        <f>IFERROR(VLOOKUP($C194,Acute!$B$8:$R$300,6,FALSE),"--")</f>
        <v>--</v>
      </c>
      <c r="O194" s="79" t="str">
        <f>IFERROR(VLOOKUP($C194,Acute!$B$8:$R$300,10,FALSE),"--")</f>
        <v>--</v>
      </c>
      <c r="P194" s="108" t="str">
        <f>IFERROR(VLOOKUP($C194,Acute!$B$8:$R$300,16,FALSE),"--")</f>
        <v>--</v>
      </c>
    </row>
    <row r="195" spans="2:16" ht="15">
      <c r="B195" s="116" t="str">
        <f>Residential!A195</f>
        <v>Copper</v>
      </c>
      <c r="C195" s="33" t="str">
        <f>Residential!B195</f>
        <v>7440-50-8</v>
      </c>
      <c r="D195" s="96" t="str">
        <f>Residential!H195</f>
        <v>NITI</v>
      </c>
      <c r="E195" s="40" t="str">
        <f>Residential!K195</f>
        <v>NITI, NV</v>
      </c>
      <c r="F195" s="93" t="str">
        <f>Residential!M195</f>
        <v>NITI, NV</v>
      </c>
      <c r="G195" s="96" t="str">
        <f>Commercial!H195</f>
        <v>NITI</v>
      </c>
      <c r="H195" s="90" t="str">
        <f>Commercial!K195</f>
        <v>NITI, NV</v>
      </c>
      <c r="I195" s="93" t="str">
        <f>Commercial!M195</f>
        <v>NITI, NV</v>
      </c>
      <c r="J195" s="101"/>
      <c r="K195" s="86">
        <f>IFERROR(VLOOKUP($C195,Acute!$B$8:$R$300,4,FALSE),"--")</f>
        <v>100</v>
      </c>
      <c r="L195" s="87" t="str">
        <f>IFERROR(VLOOKUP($C195,Acute!$B$8:$R$300,8,FALSE),"--")</f>
        <v>NV</v>
      </c>
      <c r="M195" s="88" t="str">
        <f>IFERROR(VLOOKUP($C195,Acute!$B$8:$R$300,13,FALSE),"--")</f>
        <v>NV</v>
      </c>
      <c r="N195" s="109">
        <f>IFERROR(VLOOKUP($C195,Acute!$B$8:$R$300,6,FALSE),"--")</f>
        <v>300</v>
      </c>
      <c r="O195" s="79" t="str">
        <f>IFERROR(VLOOKUP($C195,Acute!$B$8:$R$300,10,FALSE),"--")</f>
        <v>NV</v>
      </c>
      <c r="P195" s="108" t="str">
        <f>IFERROR(VLOOKUP($C195,Acute!$B$8:$R$300,16,FALSE),"--")</f>
        <v>NV</v>
      </c>
    </row>
    <row r="196" spans="2:16" ht="15">
      <c r="B196" s="116" t="str">
        <f>Residential!A196</f>
        <v>Copper Cyanide</v>
      </c>
      <c r="C196" s="33" t="str">
        <f>Residential!B196</f>
        <v>544-92-3</v>
      </c>
      <c r="D196" s="96" t="str">
        <f>Residential!H196</f>
        <v>NITI</v>
      </c>
      <c r="E196" s="40" t="str">
        <f>Residential!K196</f>
        <v>NITI, NV</v>
      </c>
      <c r="F196" s="93" t="str">
        <f>Residential!M196</f>
        <v>NITI, NV</v>
      </c>
      <c r="G196" s="96" t="str">
        <f>Commercial!H196</f>
        <v>NITI</v>
      </c>
      <c r="H196" s="90" t="str">
        <f>Commercial!K196</f>
        <v>NITI, NV</v>
      </c>
      <c r="I196" s="93" t="str">
        <f>Commercial!M196</f>
        <v>NITI, NV</v>
      </c>
      <c r="J196" s="101"/>
      <c r="K196" s="78" t="str">
        <f>IFERROR(VLOOKUP($C196,Acute!$B$8:$R$300,4,FALSE),"--")</f>
        <v>--</v>
      </c>
      <c r="L196" s="79" t="str">
        <f>IFERROR(VLOOKUP($C196,Acute!$B$8:$R$300,8,FALSE),"--")</f>
        <v>--</v>
      </c>
      <c r="M196" s="80" t="str">
        <f>IFERROR(VLOOKUP($C196,Acute!$B$8:$R$300,13,FALSE),"--")</f>
        <v>--</v>
      </c>
      <c r="N196" s="107" t="str">
        <f>IFERROR(VLOOKUP($C196,Acute!$B$8:$R$300,6,FALSE),"--")</f>
        <v>--</v>
      </c>
      <c r="O196" s="79" t="str">
        <f>IFERROR(VLOOKUP($C196,Acute!$B$8:$R$300,10,FALSE),"--")</f>
        <v>--</v>
      </c>
      <c r="P196" s="108" t="str">
        <f>IFERROR(VLOOKUP($C196,Acute!$B$8:$R$300,16,FALSE),"--")</f>
        <v>--</v>
      </c>
    </row>
    <row r="197" spans="2:16" ht="15">
      <c r="B197" s="116" t="str">
        <f>Residential!A197</f>
        <v>Cresol, m-</v>
      </c>
      <c r="C197" s="33" t="str">
        <f>Residential!B197</f>
        <v>108-39-4</v>
      </c>
      <c r="D197" s="96">
        <f>Residential!H197</f>
        <v>630</v>
      </c>
      <c r="E197" s="40" t="str">
        <f>Residential!K197</f>
        <v>NV</v>
      </c>
      <c r="F197" s="93" t="str">
        <f>Residential!M197</f>
        <v>NV</v>
      </c>
      <c r="G197" s="96">
        <f>Commercial!H197</f>
        <v>2600</v>
      </c>
      <c r="H197" s="90" t="str">
        <f>Commercial!K197</f>
        <v>NV</v>
      </c>
      <c r="I197" s="93" t="str">
        <f>Commercial!M197</f>
        <v>NV</v>
      </c>
      <c r="J197" s="101"/>
      <c r="K197" s="78" t="str">
        <f>IFERROR(VLOOKUP($C197,Acute!$B$8:$R$300,4,FALSE),"--")</f>
        <v>--</v>
      </c>
      <c r="L197" s="79" t="str">
        <f>IFERROR(VLOOKUP($C197,Acute!$B$8:$R$300,8,FALSE),"--")</f>
        <v>--</v>
      </c>
      <c r="M197" s="80" t="str">
        <f>IFERROR(VLOOKUP($C197,Acute!$B$8:$R$300,13,FALSE),"--")</f>
        <v>--</v>
      </c>
      <c r="N197" s="107" t="str">
        <f>IFERROR(VLOOKUP($C197,Acute!$B$8:$R$300,6,FALSE),"--")</f>
        <v>--</v>
      </c>
      <c r="O197" s="79" t="str">
        <f>IFERROR(VLOOKUP($C197,Acute!$B$8:$R$300,10,FALSE),"--")</f>
        <v>--</v>
      </c>
      <c r="P197" s="108" t="str">
        <f>IFERROR(VLOOKUP($C197,Acute!$B$8:$R$300,16,FALSE),"--")</f>
        <v>--</v>
      </c>
    </row>
    <row r="198" spans="2:16" ht="15">
      <c r="B198" s="116" t="str">
        <f>Residential!A198</f>
        <v>Cresol, o-</v>
      </c>
      <c r="C198" s="33" t="str">
        <f>Residential!B198</f>
        <v>95-48-7</v>
      </c>
      <c r="D198" s="96">
        <f>Residential!H198</f>
        <v>630</v>
      </c>
      <c r="E198" s="40" t="str">
        <f>Residential!K198</f>
        <v>NV</v>
      </c>
      <c r="F198" s="93" t="str">
        <f>Residential!M198</f>
        <v>NV</v>
      </c>
      <c r="G198" s="96">
        <f>Commercial!H198</f>
        <v>2600</v>
      </c>
      <c r="H198" s="90" t="str">
        <f>Commercial!K198</f>
        <v>NV</v>
      </c>
      <c r="I198" s="93" t="str">
        <f>Commercial!M198</f>
        <v>NV</v>
      </c>
      <c r="J198" s="101"/>
      <c r="K198" s="78" t="str">
        <f>IFERROR(VLOOKUP($C198,Acute!$B$8:$R$300,4,FALSE),"--")</f>
        <v>--</v>
      </c>
      <c r="L198" s="79" t="str">
        <f>IFERROR(VLOOKUP($C198,Acute!$B$8:$R$300,8,FALSE),"--")</f>
        <v>--</v>
      </c>
      <c r="M198" s="80" t="str">
        <f>IFERROR(VLOOKUP($C198,Acute!$B$8:$R$300,13,FALSE),"--")</f>
        <v>--</v>
      </c>
      <c r="N198" s="107" t="str">
        <f>IFERROR(VLOOKUP($C198,Acute!$B$8:$R$300,6,FALSE),"--")</f>
        <v>--</v>
      </c>
      <c r="O198" s="79" t="str">
        <f>IFERROR(VLOOKUP($C198,Acute!$B$8:$R$300,10,FALSE),"--")</f>
        <v>--</v>
      </c>
      <c r="P198" s="108" t="str">
        <f>IFERROR(VLOOKUP($C198,Acute!$B$8:$R$300,16,FALSE),"--")</f>
        <v>--</v>
      </c>
    </row>
    <row r="199" spans="2:16" ht="15">
      <c r="B199" s="116" t="str">
        <f>Residential!A199</f>
        <v>Cresol, p-</v>
      </c>
      <c r="C199" s="33" t="str">
        <f>Residential!B199</f>
        <v>106-44-5</v>
      </c>
      <c r="D199" s="96">
        <f>Residential!H199</f>
        <v>630</v>
      </c>
      <c r="E199" s="40" t="str">
        <f>Residential!K199</f>
        <v>NV</v>
      </c>
      <c r="F199" s="93" t="str">
        <f>Residential!M199</f>
        <v>NV</v>
      </c>
      <c r="G199" s="96">
        <f>Commercial!H199</f>
        <v>2600</v>
      </c>
      <c r="H199" s="90" t="str">
        <f>Commercial!K199</f>
        <v>NV</v>
      </c>
      <c r="I199" s="93" t="str">
        <f>Commercial!M199</f>
        <v>NV</v>
      </c>
      <c r="J199" s="101"/>
      <c r="K199" s="78" t="str">
        <f>IFERROR(VLOOKUP($C199,Acute!$B$8:$R$300,4,FALSE),"--")</f>
        <v>--</v>
      </c>
      <c r="L199" s="79" t="str">
        <f>IFERROR(VLOOKUP($C199,Acute!$B$8:$R$300,8,FALSE),"--")</f>
        <v>--</v>
      </c>
      <c r="M199" s="80" t="str">
        <f>IFERROR(VLOOKUP($C199,Acute!$B$8:$R$300,13,FALSE),"--")</f>
        <v>--</v>
      </c>
      <c r="N199" s="107" t="str">
        <f>IFERROR(VLOOKUP($C199,Acute!$B$8:$R$300,6,FALSE),"--")</f>
        <v>--</v>
      </c>
      <c r="O199" s="79" t="str">
        <f>IFERROR(VLOOKUP($C199,Acute!$B$8:$R$300,10,FALSE),"--")</f>
        <v>--</v>
      </c>
      <c r="P199" s="108" t="str">
        <f>IFERROR(VLOOKUP($C199,Acute!$B$8:$R$300,16,FALSE),"--")</f>
        <v>--</v>
      </c>
    </row>
    <row r="200" spans="2:16" ht="15">
      <c r="B200" s="116" t="str">
        <f>Residential!A200</f>
        <v>Cresol, p-chloro-m-</v>
      </c>
      <c r="C200" s="33" t="str">
        <f>Residential!B200</f>
        <v>59-50-7</v>
      </c>
      <c r="D200" s="96" t="str">
        <f>Residential!H200</f>
        <v>NITI</v>
      </c>
      <c r="E200" s="40" t="str">
        <f>Residential!K200</f>
        <v>NITI, NV</v>
      </c>
      <c r="F200" s="93" t="str">
        <f>Residential!M200</f>
        <v>NITI, NV</v>
      </c>
      <c r="G200" s="96" t="str">
        <f>Commercial!H200</f>
        <v>NITI</v>
      </c>
      <c r="H200" s="90" t="str">
        <f>Commercial!K200</f>
        <v>NITI, NV</v>
      </c>
      <c r="I200" s="93" t="str">
        <f>Commercial!M200</f>
        <v>NITI, NV</v>
      </c>
      <c r="J200" s="101"/>
      <c r="K200" s="78" t="str">
        <f>IFERROR(VLOOKUP($C200,Acute!$B$8:$R$300,4,FALSE),"--")</f>
        <v>--</v>
      </c>
      <c r="L200" s="79" t="str">
        <f>IFERROR(VLOOKUP($C200,Acute!$B$8:$R$300,8,FALSE),"--")</f>
        <v>--</v>
      </c>
      <c r="M200" s="80" t="str">
        <f>IFERROR(VLOOKUP($C200,Acute!$B$8:$R$300,13,FALSE),"--")</f>
        <v>--</v>
      </c>
      <c r="N200" s="107" t="str">
        <f>IFERROR(VLOOKUP($C200,Acute!$B$8:$R$300,6,FALSE),"--")</f>
        <v>--</v>
      </c>
      <c r="O200" s="79" t="str">
        <f>IFERROR(VLOOKUP($C200,Acute!$B$8:$R$300,10,FALSE),"--")</f>
        <v>--</v>
      </c>
      <c r="P200" s="108" t="str">
        <f>IFERROR(VLOOKUP($C200,Acute!$B$8:$R$300,16,FALSE),"--")</f>
        <v>--</v>
      </c>
    </row>
    <row r="201" spans="2:16" ht="15">
      <c r="B201" s="116" t="str">
        <f>Residential!A201</f>
        <v>Cresols</v>
      </c>
      <c r="C201" s="33" t="str">
        <f>Residential!B201</f>
        <v>1319-77-3</v>
      </c>
      <c r="D201" s="96">
        <f>Residential!H201</f>
        <v>630</v>
      </c>
      <c r="E201" s="40" t="str">
        <f>Residential!K201</f>
        <v>NV</v>
      </c>
      <c r="F201" s="93" t="str">
        <f>Residential!M201</f>
        <v>NV</v>
      </c>
      <c r="G201" s="96">
        <f>Commercial!H201</f>
        <v>2600</v>
      </c>
      <c r="H201" s="90" t="str">
        <f>Commercial!K201</f>
        <v>NV</v>
      </c>
      <c r="I201" s="93" t="str">
        <f>Commercial!M201</f>
        <v>NV</v>
      </c>
      <c r="J201" s="101"/>
      <c r="K201" s="78" t="str">
        <f>IFERROR(VLOOKUP($C201,Acute!$B$8:$R$300,4,FALSE),"--")</f>
        <v>--</v>
      </c>
      <c r="L201" s="79" t="str">
        <f>IFERROR(VLOOKUP($C201,Acute!$B$8:$R$300,8,FALSE),"--")</f>
        <v>--</v>
      </c>
      <c r="M201" s="80" t="str">
        <f>IFERROR(VLOOKUP($C201,Acute!$B$8:$R$300,13,FALSE),"--")</f>
        <v>--</v>
      </c>
      <c r="N201" s="107" t="str">
        <f>IFERROR(VLOOKUP($C201,Acute!$B$8:$R$300,6,FALSE),"--")</f>
        <v>--</v>
      </c>
      <c r="O201" s="79" t="str">
        <f>IFERROR(VLOOKUP($C201,Acute!$B$8:$R$300,10,FALSE),"--")</f>
        <v>--</v>
      </c>
      <c r="P201" s="108" t="str">
        <f>IFERROR(VLOOKUP($C201,Acute!$B$8:$R$300,16,FALSE),"--")</f>
        <v>--</v>
      </c>
    </row>
    <row r="202" spans="2:16" ht="15">
      <c r="B202" s="116" t="str">
        <f>Residential!A202</f>
        <v>Crotonaldehyde, trans-</v>
      </c>
      <c r="C202" s="33" t="str">
        <f>Residential!B202</f>
        <v>123-73-9</v>
      </c>
      <c r="D202" s="96" t="str">
        <f>Residential!H202</f>
        <v>NITI</v>
      </c>
      <c r="E202" s="40" t="str">
        <f>Residential!K202</f>
        <v>NITI</v>
      </c>
      <c r="F202" s="93" t="str">
        <f>Residential!M202</f>
        <v>NITI</v>
      </c>
      <c r="G202" s="96" t="str">
        <f>Commercial!H202</f>
        <v>NITI</v>
      </c>
      <c r="H202" s="90" t="str">
        <f>Commercial!K202</f>
        <v>NITI</v>
      </c>
      <c r="I202" s="93" t="str">
        <f>Commercial!M202</f>
        <v>NITI</v>
      </c>
      <c r="J202" s="101"/>
      <c r="K202" s="78" t="str">
        <f>IFERROR(VLOOKUP($C202,Acute!$B$8:$R$300,4,FALSE),"--")</f>
        <v>--</v>
      </c>
      <c r="L202" s="79" t="str">
        <f>IFERROR(VLOOKUP($C202,Acute!$B$8:$R$300,8,FALSE),"--")</f>
        <v>--</v>
      </c>
      <c r="M202" s="80" t="str">
        <f>IFERROR(VLOOKUP($C202,Acute!$B$8:$R$300,13,FALSE),"--")</f>
        <v>--</v>
      </c>
      <c r="N202" s="107" t="str">
        <f>IFERROR(VLOOKUP($C202,Acute!$B$8:$R$300,6,FALSE),"--")</f>
        <v>--</v>
      </c>
      <c r="O202" s="79" t="str">
        <f>IFERROR(VLOOKUP($C202,Acute!$B$8:$R$300,10,FALSE),"--")</f>
        <v>--</v>
      </c>
      <c r="P202" s="108" t="str">
        <f>IFERROR(VLOOKUP($C202,Acute!$B$8:$R$300,16,FALSE),"--")</f>
        <v>--</v>
      </c>
    </row>
    <row r="203" spans="2:16" ht="15">
      <c r="B203" s="116" t="str">
        <f>Residential!A203</f>
        <v>Cumene</v>
      </c>
      <c r="C203" s="33" t="str">
        <f>Residential!B203</f>
        <v>98-82-8</v>
      </c>
      <c r="D203" s="96">
        <f>Residential!H203</f>
        <v>420</v>
      </c>
      <c r="E203" s="40">
        <f>Residential!K203</f>
        <v>14000</v>
      </c>
      <c r="F203" s="93">
        <f>Residential!M203</f>
        <v>2200</v>
      </c>
      <c r="G203" s="96">
        <f>Commercial!H203</f>
        <v>1800</v>
      </c>
      <c r="H203" s="90">
        <f>Commercial!K203</f>
        <v>58000</v>
      </c>
      <c r="I203" s="93">
        <f>Commercial!M203</f>
        <v>9100</v>
      </c>
      <c r="J203" s="101"/>
      <c r="K203" s="78" t="str">
        <f>IFERROR(VLOOKUP($C203,Acute!$B$8:$R$300,4,FALSE),"--")</f>
        <v>--</v>
      </c>
      <c r="L203" s="79" t="str">
        <f>IFERROR(VLOOKUP($C203,Acute!$B$8:$R$300,8,FALSE),"--")</f>
        <v>--</v>
      </c>
      <c r="M203" s="80" t="str">
        <f>IFERROR(VLOOKUP($C203,Acute!$B$8:$R$300,13,FALSE),"--")</f>
        <v>--</v>
      </c>
      <c r="N203" s="107" t="str">
        <f>IFERROR(VLOOKUP($C203,Acute!$B$8:$R$300,6,FALSE),"--")</f>
        <v>--</v>
      </c>
      <c r="O203" s="79" t="str">
        <f>IFERROR(VLOOKUP($C203,Acute!$B$8:$R$300,10,FALSE),"--")</f>
        <v>--</v>
      </c>
      <c r="P203" s="108" t="str">
        <f>IFERROR(VLOOKUP($C203,Acute!$B$8:$R$300,16,FALSE),"--")</f>
        <v>--</v>
      </c>
    </row>
    <row r="204" spans="2:16" ht="15">
      <c r="B204" s="116" t="str">
        <f>Residential!A204</f>
        <v>Cupferron</v>
      </c>
      <c r="C204" s="33" t="str">
        <f>Residential!B204</f>
        <v>135-20-6</v>
      </c>
      <c r="D204" s="96">
        <f>Residential!H204</f>
        <v>4.4999999999999998E-2</v>
      </c>
      <c r="E204" s="40" t="str">
        <f>Residential!K204</f>
        <v>NV</v>
      </c>
      <c r="F204" s="93" t="str">
        <f>Residential!M204</f>
        <v>NV</v>
      </c>
      <c r="G204" s="96">
        <f>Commercial!H204</f>
        <v>0.2</v>
      </c>
      <c r="H204" s="90" t="str">
        <f>Commercial!K204</f>
        <v>NV</v>
      </c>
      <c r="I204" s="93" t="str">
        <f>Commercial!M204</f>
        <v>NV</v>
      </c>
      <c r="J204" s="101"/>
      <c r="K204" s="78" t="str">
        <f>IFERROR(VLOOKUP($C204,Acute!$B$8:$R$300,4,FALSE),"--")</f>
        <v>--</v>
      </c>
      <c r="L204" s="79" t="str">
        <f>IFERROR(VLOOKUP($C204,Acute!$B$8:$R$300,8,FALSE),"--")</f>
        <v>--</v>
      </c>
      <c r="M204" s="80" t="str">
        <f>IFERROR(VLOOKUP($C204,Acute!$B$8:$R$300,13,FALSE),"--")</f>
        <v>--</v>
      </c>
      <c r="N204" s="107" t="str">
        <f>IFERROR(VLOOKUP($C204,Acute!$B$8:$R$300,6,FALSE),"--")</f>
        <v>--</v>
      </c>
      <c r="O204" s="79" t="str">
        <f>IFERROR(VLOOKUP($C204,Acute!$B$8:$R$300,10,FALSE),"--")</f>
        <v>--</v>
      </c>
      <c r="P204" s="108" t="str">
        <f>IFERROR(VLOOKUP($C204,Acute!$B$8:$R$300,16,FALSE),"--")</f>
        <v>--</v>
      </c>
    </row>
    <row r="205" spans="2:16" ht="15">
      <c r="B205" s="116" t="str">
        <f>Residential!A205</f>
        <v>Cyanazine</v>
      </c>
      <c r="C205" s="33" t="str">
        <f>Residential!B205</f>
        <v>21725-46-2</v>
      </c>
      <c r="D205" s="96" t="str">
        <f>Residential!H205</f>
        <v>NITI</v>
      </c>
      <c r="E205" s="40" t="str">
        <f>Residential!K205</f>
        <v>NITI, NV</v>
      </c>
      <c r="F205" s="93" t="str">
        <f>Residential!M205</f>
        <v>NITI, NV</v>
      </c>
      <c r="G205" s="96" t="str">
        <f>Commercial!H205</f>
        <v>NITI</v>
      </c>
      <c r="H205" s="90" t="str">
        <f>Commercial!K205</f>
        <v>NITI, NV</v>
      </c>
      <c r="I205" s="93" t="str">
        <f>Commercial!M205</f>
        <v>NITI, NV</v>
      </c>
      <c r="J205" s="101"/>
      <c r="K205" s="78" t="str">
        <f>IFERROR(VLOOKUP($C205,Acute!$B$8:$R$300,4,FALSE),"--")</f>
        <v>--</v>
      </c>
      <c r="L205" s="79" t="str">
        <f>IFERROR(VLOOKUP($C205,Acute!$B$8:$R$300,8,FALSE),"--")</f>
        <v>--</v>
      </c>
      <c r="M205" s="80" t="str">
        <f>IFERROR(VLOOKUP($C205,Acute!$B$8:$R$300,13,FALSE),"--")</f>
        <v>--</v>
      </c>
      <c r="N205" s="107" t="str">
        <f>IFERROR(VLOOKUP($C205,Acute!$B$8:$R$300,6,FALSE),"--")</f>
        <v>--</v>
      </c>
      <c r="O205" s="79" t="str">
        <f>IFERROR(VLOOKUP($C205,Acute!$B$8:$R$300,10,FALSE),"--")</f>
        <v>--</v>
      </c>
      <c r="P205" s="108" t="str">
        <f>IFERROR(VLOOKUP($C205,Acute!$B$8:$R$300,16,FALSE),"--")</f>
        <v>--</v>
      </c>
    </row>
    <row r="206" spans="2:16" ht="15">
      <c r="B206" s="116" t="str">
        <f>Residential!A206</f>
        <v>Cyanide (CN-)</v>
      </c>
      <c r="C206" s="33" t="str">
        <f>Residential!B206</f>
        <v>57-12-5</v>
      </c>
      <c r="D206" s="96">
        <f>Residential!H206</f>
        <v>0.83</v>
      </c>
      <c r="E206" s="40">
        <f>Residential!K206</f>
        <v>28</v>
      </c>
      <c r="F206" s="93">
        <f>Residential!M206</f>
        <v>200</v>
      </c>
      <c r="G206" s="96">
        <f>Commercial!H206</f>
        <v>3.5</v>
      </c>
      <c r="H206" s="90">
        <f>Commercial!K206</f>
        <v>120</v>
      </c>
      <c r="I206" s="93">
        <f>Commercial!M206</f>
        <v>840</v>
      </c>
      <c r="J206" s="101"/>
      <c r="K206" s="78" t="str">
        <f>IFERROR(VLOOKUP($C206,Acute!$B$8:$R$300,4,FALSE),"--")</f>
        <v>--</v>
      </c>
      <c r="L206" s="79" t="str">
        <f>IFERROR(VLOOKUP($C206,Acute!$B$8:$R$300,8,FALSE),"--")</f>
        <v>--</v>
      </c>
      <c r="M206" s="80" t="str">
        <f>IFERROR(VLOOKUP($C206,Acute!$B$8:$R$300,13,FALSE),"--")</f>
        <v>--</v>
      </c>
      <c r="N206" s="107" t="str">
        <f>IFERROR(VLOOKUP($C206,Acute!$B$8:$R$300,6,FALSE),"--")</f>
        <v>--</v>
      </c>
      <c r="O206" s="79" t="str">
        <f>IFERROR(VLOOKUP($C206,Acute!$B$8:$R$300,10,FALSE),"--")</f>
        <v>--</v>
      </c>
      <c r="P206" s="108" t="str">
        <f>IFERROR(VLOOKUP($C206,Acute!$B$8:$R$300,16,FALSE),"--")</f>
        <v>--</v>
      </c>
    </row>
    <row r="207" spans="2:16" ht="15">
      <c r="B207" s="116" t="str">
        <f>Residential!A207</f>
        <v>Cyanogen</v>
      </c>
      <c r="C207" s="33" t="str">
        <f>Residential!B207</f>
        <v>460-19-5</v>
      </c>
      <c r="D207" s="96" t="str">
        <f>Residential!H207</f>
        <v>NITI</v>
      </c>
      <c r="E207" s="40" t="str">
        <f>Residential!K207</f>
        <v>NITI</v>
      </c>
      <c r="F207" s="93" t="str">
        <f>Residential!M207</f>
        <v>NITI</v>
      </c>
      <c r="G207" s="96" t="str">
        <f>Commercial!H207</f>
        <v>NITI</v>
      </c>
      <c r="H207" s="90" t="str">
        <f>Commercial!K207</f>
        <v>NITI</v>
      </c>
      <c r="I207" s="93" t="str">
        <f>Commercial!M207</f>
        <v>NITI</v>
      </c>
      <c r="J207" s="101"/>
      <c r="K207" s="78" t="str">
        <f>IFERROR(VLOOKUP($C207,Acute!$B$8:$R$300,4,FALSE),"--")</f>
        <v>--</v>
      </c>
      <c r="L207" s="79" t="str">
        <f>IFERROR(VLOOKUP($C207,Acute!$B$8:$R$300,8,FALSE),"--")</f>
        <v>--</v>
      </c>
      <c r="M207" s="80" t="str">
        <f>IFERROR(VLOOKUP($C207,Acute!$B$8:$R$300,13,FALSE),"--")</f>
        <v>--</v>
      </c>
      <c r="N207" s="107" t="str">
        <f>IFERROR(VLOOKUP($C207,Acute!$B$8:$R$300,6,FALSE),"--")</f>
        <v>--</v>
      </c>
      <c r="O207" s="79" t="str">
        <f>IFERROR(VLOOKUP($C207,Acute!$B$8:$R$300,10,FALSE),"--")</f>
        <v>--</v>
      </c>
      <c r="P207" s="108" t="str">
        <f>IFERROR(VLOOKUP($C207,Acute!$B$8:$R$300,16,FALSE),"--")</f>
        <v>--</v>
      </c>
    </row>
    <row r="208" spans="2:16" ht="15">
      <c r="B208" s="116" t="str">
        <f>Residential!A208</f>
        <v>Cyanogen Bromide</v>
      </c>
      <c r="C208" s="33" t="str">
        <f>Residential!B208</f>
        <v>506-68-3</v>
      </c>
      <c r="D208" s="96" t="str">
        <f>Residential!H208</f>
        <v>NITI</v>
      </c>
      <c r="E208" s="40" t="str">
        <f>Residential!K208</f>
        <v>NITI</v>
      </c>
      <c r="F208" s="93" t="str">
        <f>Residential!M208</f>
        <v>NITI</v>
      </c>
      <c r="G208" s="96" t="str">
        <f>Commercial!H208</f>
        <v>NITI</v>
      </c>
      <c r="H208" s="90" t="str">
        <f>Commercial!K208</f>
        <v>NITI</v>
      </c>
      <c r="I208" s="93" t="str">
        <f>Commercial!M208</f>
        <v>NITI</v>
      </c>
      <c r="J208" s="101"/>
      <c r="K208" s="78" t="str">
        <f>IFERROR(VLOOKUP($C208,Acute!$B$8:$R$300,4,FALSE),"--")</f>
        <v>--</v>
      </c>
      <c r="L208" s="79" t="str">
        <f>IFERROR(VLOOKUP($C208,Acute!$B$8:$R$300,8,FALSE),"--")</f>
        <v>--</v>
      </c>
      <c r="M208" s="80" t="str">
        <f>IFERROR(VLOOKUP($C208,Acute!$B$8:$R$300,13,FALSE),"--")</f>
        <v>--</v>
      </c>
      <c r="N208" s="107" t="str">
        <f>IFERROR(VLOOKUP($C208,Acute!$B$8:$R$300,6,FALSE),"--")</f>
        <v>--</v>
      </c>
      <c r="O208" s="79" t="str">
        <f>IFERROR(VLOOKUP($C208,Acute!$B$8:$R$300,10,FALSE),"--")</f>
        <v>--</v>
      </c>
      <c r="P208" s="108" t="str">
        <f>IFERROR(VLOOKUP($C208,Acute!$B$8:$R$300,16,FALSE),"--")</f>
        <v>--</v>
      </c>
    </row>
    <row r="209" spans="2:16" ht="15">
      <c r="B209" s="116" t="str">
        <f>Residential!A209</f>
        <v>Cyanogen Chloride</v>
      </c>
      <c r="C209" s="33" t="str">
        <f>Residential!B209</f>
        <v>506-77-4</v>
      </c>
      <c r="D209" s="96" t="str">
        <f>Residential!H209</f>
        <v>NITI</v>
      </c>
      <c r="E209" s="40" t="str">
        <f>Residential!K209</f>
        <v>NITI</v>
      </c>
      <c r="F209" s="93" t="str">
        <f>Residential!M209</f>
        <v>NITI</v>
      </c>
      <c r="G209" s="96" t="str">
        <f>Commercial!H209</f>
        <v>NITI</v>
      </c>
      <c r="H209" s="90" t="str">
        <f>Commercial!K209</f>
        <v>NITI</v>
      </c>
      <c r="I209" s="93" t="str">
        <f>Commercial!M209</f>
        <v>NITI</v>
      </c>
      <c r="J209" s="101"/>
      <c r="K209" s="78" t="str">
        <f>IFERROR(VLOOKUP($C209,Acute!$B$8:$R$300,4,FALSE),"--")</f>
        <v>--</v>
      </c>
      <c r="L209" s="79" t="str">
        <f>IFERROR(VLOOKUP($C209,Acute!$B$8:$R$300,8,FALSE),"--")</f>
        <v>--</v>
      </c>
      <c r="M209" s="80" t="str">
        <f>IFERROR(VLOOKUP($C209,Acute!$B$8:$R$300,13,FALSE),"--")</f>
        <v>--</v>
      </c>
      <c r="N209" s="107" t="str">
        <f>IFERROR(VLOOKUP($C209,Acute!$B$8:$R$300,6,FALSE),"--")</f>
        <v>--</v>
      </c>
      <c r="O209" s="79" t="str">
        <f>IFERROR(VLOOKUP($C209,Acute!$B$8:$R$300,10,FALSE),"--")</f>
        <v>--</v>
      </c>
      <c r="P209" s="108" t="str">
        <f>IFERROR(VLOOKUP($C209,Acute!$B$8:$R$300,16,FALSE),"--")</f>
        <v>--</v>
      </c>
    </row>
    <row r="210" spans="2:16" ht="15">
      <c r="B210" s="116" t="str">
        <f>Residential!A210</f>
        <v>Cyclohexane</v>
      </c>
      <c r="C210" s="33" t="str">
        <f>Residential!B210</f>
        <v>110-82-7</v>
      </c>
      <c r="D210" s="96">
        <f>Residential!H210</f>
        <v>6300</v>
      </c>
      <c r="E210" s="40">
        <f>Residential!K210</f>
        <v>210000</v>
      </c>
      <c r="F210" s="93">
        <f>Residential!M210</f>
        <v>1800</v>
      </c>
      <c r="G210" s="96">
        <f>Commercial!H210</f>
        <v>26000</v>
      </c>
      <c r="H210" s="90">
        <f>Commercial!K210</f>
        <v>880000</v>
      </c>
      <c r="I210" s="93">
        <f>Commercial!M210</f>
        <v>7400</v>
      </c>
      <c r="J210" s="101"/>
      <c r="K210" s="78" t="str">
        <f>IFERROR(VLOOKUP($C210,Acute!$B$8:$R$300,4,FALSE),"--")</f>
        <v>--</v>
      </c>
      <c r="L210" s="79" t="str">
        <f>IFERROR(VLOOKUP($C210,Acute!$B$8:$R$300,8,FALSE),"--")</f>
        <v>--</v>
      </c>
      <c r="M210" s="80" t="str">
        <f>IFERROR(VLOOKUP($C210,Acute!$B$8:$R$300,13,FALSE),"--")</f>
        <v>--</v>
      </c>
      <c r="N210" s="107" t="str">
        <f>IFERROR(VLOOKUP($C210,Acute!$B$8:$R$300,6,FALSE),"--")</f>
        <v>--</v>
      </c>
      <c r="O210" s="79" t="str">
        <f>IFERROR(VLOOKUP($C210,Acute!$B$8:$R$300,10,FALSE),"--")</f>
        <v>--</v>
      </c>
      <c r="P210" s="108" t="str">
        <f>IFERROR(VLOOKUP($C210,Acute!$B$8:$R$300,16,FALSE),"--")</f>
        <v>--</v>
      </c>
    </row>
    <row r="211" spans="2:16" ht="15">
      <c r="B211" s="116" t="str">
        <f>Residential!A211</f>
        <v>Cyclohexane, 1,2,3,4,5-pentabromo-6-chloro-</v>
      </c>
      <c r="C211" s="33" t="str">
        <f>Residential!B211</f>
        <v>87-84-3</v>
      </c>
      <c r="D211" s="96" t="str">
        <f>Residential!H211</f>
        <v>NITI</v>
      </c>
      <c r="E211" s="40" t="str">
        <f>Residential!K211</f>
        <v>NITI, NV</v>
      </c>
      <c r="F211" s="93" t="str">
        <f>Residential!M211</f>
        <v>NITI, NV</v>
      </c>
      <c r="G211" s="96" t="str">
        <f>Commercial!H211</f>
        <v>NITI</v>
      </c>
      <c r="H211" s="90" t="str">
        <f>Commercial!K211</f>
        <v>NITI, NV</v>
      </c>
      <c r="I211" s="93" t="str">
        <f>Commercial!M211</f>
        <v>NITI, NV</v>
      </c>
      <c r="J211" s="101"/>
      <c r="K211" s="78" t="str">
        <f>IFERROR(VLOOKUP($C211,Acute!$B$8:$R$300,4,FALSE),"--")</f>
        <v>--</v>
      </c>
      <c r="L211" s="79" t="str">
        <f>IFERROR(VLOOKUP($C211,Acute!$B$8:$R$300,8,FALSE),"--")</f>
        <v>--</v>
      </c>
      <c r="M211" s="80" t="str">
        <f>IFERROR(VLOOKUP($C211,Acute!$B$8:$R$300,13,FALSE),"--")</f>
        <v>--</v>
      </c>
      <c r="N211" s="107" t="str">
        <f>IFERROR(VLOOKUP($C211,Acute!$B$8:$R$300,6,FALSE),"--")</f>
        <v>--</v>
      </c>
      <c r="O211" s="79" t="str">
        <f>IFERROR(VLOOKUP($C211,Acute!$B$8:$R$300,10,FALSE),"--")</f>
        <v>--</v>
      </c>
      <c r="P211" s="108" t="str">
        <f>IFERROR(VLOOKUP($C211,Acute!$B$8:$R$300,16,FALSE),"--")</f>
        <v>--</v>
      </c>
    </row>
    <row r="212" spans="2:16" ht="15">
      <c r="B212" s="116" t="str">
        <f>Residential!A212</f>
        <v>Cyclohexanone</v>
      </c>
      <c r="C212" s="33" t="str">
        <f>Residential!B212</f>
        <v>108-94-1</v>
      </c>
      <c r="D212" s="96">
        <f>Residential!H212</f>
        <v>730</v>
      </c>
      <c r="E212" s="40">
        <f>Residential!K212</f>
        <v>24000</v>
      </c>
      <c r="F212" s="93">
        <f>Residential!M212</f>
        <v>4900000</v>
      </c>
      <c r="G212" s="96">
        <f>Commercial!H212</f>
        <v>3100</v>
      </c>
      <c r="H212" s="90">
        <f>Commercial!K212</f>
        <v>100000</v>
      </c>
      <c r="I212" s="93">
        <f>Commercial!M212</f>
        <v>21000000</v>
      </c>
      <c r="J212" s="101"/>
      <c r="K212" s="78" t="str">
        <f>IFERROR(VLOOKUP($C212,Acute!$B$8:$R$300,4,FALSE),"--")</f>
        <v>--</v>
      </c>
      <c r="L212" s="79" t="str">
        <f>IFERROR(VLOOKUP($C212,Acute!$B$8:$R$300,8,FALSE),"--")</f>
        <v>--</v>
      </c>
      <c r="M212" s="80" t="str">
        <f>IFERROR(VLOOKUP($C212,Acute!$B$8:$R$300,13,FALSE),"--")</f>
        <v>--</v>
      </c>
      <c r="N212" s="107" t="str">
        <f>IFERROR(VLOOKUP($C212,Acute!$B$8:$R$300,6,FALSE),"--")</f>
        <v>--</v>
      </c>
      <c r="O212" s="79" t="str">
        <f>IFERROR(VLOOKUP($C212,Acute!$B$8:$R$300,10,FALSE),"--")</f>
        <v>--</v>
      </c>
      <c r="P212" s="108" t="str">
        <f>IFERROR(VLOOKUP($C212,Acute!$B$8:$R$300,16,FALSE),"--")</f>
        <v>--</v>
      </c>
    </row>
    <row r="213" spans="2:16" ht="15">
      <c r="B213" s="116" t="str">
        <f>Residential!A213</f>
        <v>Cyclohexene</v>
      </c>
      <c r="C213" s="33" t="str">
        <f>Residential!B213</f>
        <v>110-83-8</v>
      </c>
      <c r="D213" s="96">
        <f>Residential!H213</f>
        <v>1000</v>
      </c>
      <c r="E213" s="40">
        <f>Residential!K213</f>
        <v>35000</v>
      </c>
      <c r="F213" s="93">
        <f>Residential!M213</f>
        <v>980</v>
      </c>
      <c r="G213" s="96">
        <f>Commercial!H213</f>
        <v>4400</v>
      </c>
      <c r="H213" s="90">
        <f>Commercial!K213</f>
        <v>150000</v>
      </c>
      <c r="I213" s="93">
        <f>Commercial!M213</f>
        <v>4100</v>
      </c>
      <c r="J213" s="101"/>
      <c r="K213" s="78" t="str">
        <f>IFERROR(VLOOKUP($C213,Acute!$B$8:$R$300,4,FALSE),"--")</f>
        <v>--</v>
      </c>
      <c r="L213" s="79" t="str">
        <f>IFERROR(VLOOKUP($C213,Acute!$B$8:$R$300,8,FALSE),"--")</f>
        <v>--</v>
      </c>
      <c r="M213" s="80" t="str">
        <f>IFERROR(VLOOKUP($C213,Acute!$B$8:$R$300,13,FALSE),"--")</f>
        <v>--</v>
      </c>
      <c r="N213" s="107" t="str">
        <f>IFERROR(VLOOKUP($C213,Acute!$B$8:$R$300,6,FALSE),"--")</f>
        <v>--</v>
      </c>
      <c r="O213" s="79" t="str">
        <f>IFERROR(VLOOKUP($C213,Acute!$B$8:$R$300,10,FALSE),"--")</f>
        <v>--</v>
      </c>
      <c r="P213" s="108" t="str">
        <f>IFERROR(VLOOKUP($C213,Acute!$B$8:$R$300,16,FALSE),"--")</f>
        <v>--</v>
      </c>
    </row>
    <row r="214" spans="2:16" ht="15">
      <c r="B214" s="116" t="str">
        <f>Residential!A214</f>
        <v>Cyclohexylamine</v>
      </c>
      <c r="C214" s="33" t="str">
        <f>Residential!B214</f>
        <v>108-91-8</v>
      </c>
      <c r="D214" s="96" t="str">
        <f>Residential!H214</f>
        <v>NITI</v>
      </c>
      <c r="E214" s="40" t="str">
        <f>Residential!K214</f>
        <v>NITI</v>
      </c>
      <c r="F214" s="93" t="str">
        <f>Residential!M214</f>
        <v>NITI</v>
      </c>
      <c r="G214" s="96" t="str">
        <f>Commercial!H214</f>
        <v>NITI</v>
      </c>
      <c r="H214" s="90" t="str">
        <f>Commercial!K214</f>
        <v>NITI</v>
      </c>
      <c r="I214" s="93" t="str">
        <f>Commercial!M214</f>
        <v>NITI</v>
      </c>
      <c r="J214" s="101"/>
      <c r="K214" s="78" t="str">
        <f>IFERROR(VLOOKUP($C214,Acute!$B$8:$R$300,4,FALSE),"--")</f>
        <v>--</v>
      </c>
      <c r="L214" s="79" t="str">
        <f>IFERROR(VLOOKUP($C214,Acute!$B$8:$R$300,8,FALSE),"--")</f>
        <v>--</v>
      </c>
      <c r="M214" s="80" t="str">
        <f>IFERROR(VLOOKUP($C214,Acute!$B$8:$R$300,13,FALSE),"--")</f>
        <v>--</v>
      </c>
      <c r="N214" s="107" t="str">
        <f>IFERROR(VLOOKUP($C214,Acute!$B$8:$R$300,6,FALSE),"--")</f>
        <v>--</v>
      </c>
      <c r="O214" s="79" t="str">
        <f>IFERROR(VLOOKUP($C214,Acute!$B$8:$R$300,10,FALSE),"--")</f>
        <v>--</v>
      </c>
      <c r="P214" s="108" t="str">
        <f>IFERROR(VLOOKUP($C214,Acute!$B$8:$R$300,16,FALSE),"--")</f>
        <v>--</v>
      </c>
    </row>
    <row r="215" spans="2:16" ht="15">
      <c r="B215" s="116" t="str">
        <f>Residential!A215</f>
        <v>Cyfluthrin</v>
      </c>
      <c r="C215" s="33" t="str">
        <f>Residential!B215</f>
        <v>68359-37-5</v>
      </c>
      <c r="D215" s="99" t="str">
        <f>Residential!H215</f>
        <v>NITI</v>
      </c>
      <c r="E215" s="90" t="str">
        <f>Residential!K215</f>
        <v>NITI, NV</v>
      </c>
      <c r="F215" s="93" t="str">
        <f>Residential!M215</f>
        <v>NITI, NV</v>
      </c>
      <c r="G215" s="96" t="str">
        <f>Commercial!H215</f>
        <v>NITI</v>
      </c>
      <c r="H215" s="90" t="str">
        <f>Commercial!K215</f>
        <v>NITI, NV</v>
      </c>
      <c r="I215" s="93" t="str">
        <f>Commercial!M215</f>
        <v>NITI, NV</v>
      </c>
      <c r="J215" s="101"/>
      <c r="K215" s="78" t="str">
        <f>IFERROR(VLOOKUP($C215,Acute!$B$8:$R$300,4,FALSE),"--")</f>
        <v>--</v>
      </c>
      <c r="L215" s="79" t="str">
        <f>IFERROR(VLOOKUP($C215,Acute!$B$8:$R$300,8,FALSE),"--")</f>
        <v>--</v>
      </c>
      <c r="M215" s="80" t="str">
        <f>IFERROR(VLOOKUP($C215,Acute!$B$8:$R$300,13,FALSE),"--")</f>
        <v>--</v>
      </c>
      <c r="N215" s="107" t="str">
        <f>IFERROR(VLOOKUP($C215,Acute!$B$8:$R$300,6,FALSE),"--")</f>
        <v>--</v>
      </c>
      <c r="O215" s="79" t="str">
        <f>IFERROR(VLOOKUP($C215,Acute!$B$8:$R$300,10,FALSE),"--")</f>
        <v>--</v>
      </c>
      <c r="P215" s="108" t="str">
        <f>IFERROR(VLOOKUP($C215,Acute!$B$8:$R$300,16,FALSE),"--")</f>
        <v>--</v>
      </c>
    </row>
    <row r="216" spans="2:16" ht="15">
      <c r="B216" s="116" t="str">
        <f>Residential!A216</f>
        <v>Cyromazine</v>
      </c>
      <c r="C216" s="33" t="str">
        <f>Residential!B216</f>
        <v>66215-27-8</v>
      </c>
      <c r="D216" s="99" t="str">
        <f>Residential!H216</f>
        <v>NITI</v>
      </c>
      <c r="E216" s="90" t="str">
        <f>Residential!K216</f>
        <v>NITI, NV</v>
      </c>
      <c r="F216" s="93" t="str">
        <f>Residential!M216</f>
        <v>NITI, NV</v>
      </c>
      <c r="G216" s="96" t="str">
        <f>Commercial!H216</f>
        <v>NITI</v>
      </c>
      <c r="H216" s="90" t="str">
        <f>Commercial!K216</f>
        <v>NITI, NV</v>
      </c>
      <c r="I216" s="93" t="str">
        <f>Commercial!M216</f>
        <v>NITI, NV</v>
      </c>
      <c r="J216" s="101"/>
      <c r="K216" s="78" t="str">
        <f>IFERROR(VLOOKUP($C216,Acute!$B$8:$R$300,4,FALSE),"--")</f>
        <v>--</v>
      </c>
      <c r="L216" s="79" t="str">
        <f>IFERROR(VLOOKUP($C216,Acute!$B$8:$R$300,8,FALSE),"--")</f>
        <v>--</v>
      </c>
      <c r="M216" s="80" t="str">
        <f>IFERROR(VLOOKUP($C216,Acute!$B$8:$R$300,13,FALSE),"--")</f>
        <v>--</v>
      </c>
      <c r="N216" s="107" t="str">
        <f>IFERROR(VLOOKUP($C216,Acute!$B$8:$R$300,6,FALSE),"--")</f>
        <v>--</v>
      </c>
      <c r="O216" s="79" t="str">
        <f>IFERROR(VLOOKUP($C216,Acute!$B$8:$R$300,10,FALSE),"--")</f>
        <v>--</v>
      </c>
      <c r="P216" s="108" t="str">
        <f>IFERROR(VLOOKUP($C216,Acute!$B$8:$R$300,16,FALSE),"--")</f>
        <v>--</v>
      </c>
    </row>
    <row r="217" spans="2:16" ht="15">
      <c r="B217" s="116" t="str">
        <f>Residential!A217</f>
        <v>Dalapon</v>
      </c>
      <c r="C217" s="33" t="str">
        <f>Residential!B217</f>
        <v>75-99-0</v>
      </c>
      <c r="D217" s="99" t="str">
        <f>Residential!H217</f>
        <v>NITI</v>
      </c>
      <c r="E217" s="90" t="str">
        <f>Residential!K217</f>
        <v>NITI, NV</v>
      </c>
      <c r="F217" s="93" t="str">
        <f>Residential!M217</f>
        <v>NITI, NV</v>
      </c>
      <c r="G217" s="96" t="str">
        <f>Commercial!H217</f>
        <v>NITI</v>
      </c>
      <c r="H217" s="90" t="str">
        <f>Commercial!K217</f>
        <v>NITI, NV</v>
      </c>
      <c r="I217" s="93" t="str">
        <f>Commercial!M217</f>
        <v>NITI, NV</v>
      </c>
      <c r="J217" s="101"/>
      <c r="K217" s="78" t="str">
        <f>IFERROR(VLOOKUP($C217,Acute!$B$8:$R$300,4,FALSE),"--")</f>
        <v>--</v>
      </c>
      <c r="L217" s="79" t="str">
        <f>IFERROR(VLOOKUP($C217,Acute!$B$8:$R$300,8,FALSE),"--")</f>
        <v>--</v>
      </c>
      <c r="M217" s="80" t="str">
        <f>IFERROR(VLOOKUP($C217,Acute!$B$8:$R$300,13,FALSE),"--")</f>
        <v>--</v>
      </c>
      <c r="N217" s="107" t="str">
        <f>IFERROR(VLOOKUP($C217,Acute!$B$8:$R$300,6,FALSE),"--")</f>
        <v>--</v>
      </c>
      <c r="O217" s="79" t="str">
        <f>IFERROR(VLOOKUP($C217,Acute!$B$8:$R$300,10,FALSE),"--")</f>
        <v>--</v>
      </c>
      <c r="P217" s="108" t="str">
        <f>IFERROR(VLOOKUP($C217,Acute!$B$8:$R$300,16,FALSE),"--")</f>
        <v>--</v>
      </c>
    </row>
    <row r="218" spans="2:16" ht="15">
      <c r="B218" s="116" t="str">
        <f>Residential!A218</f>
        <v>Daminozide</v>
      </c>
      <c r="C218" s="33" t="str">
        <f>Residential!B218</f>
        <v>1596-84-5</v>
      </c>
      <c r="D218" s="99">
        <f>Residential!H218</f>
        <v>0.55000000000000004</v>
      </c>
      <c r="E218" s="90" t="str">
        <f>Residential!K218</f>
        <v>NV</v>
      </c>
      <c r="F218" s="93" t="str">
        <f>Residential!M218</f>
        <v>NV</v>
      </c>
      <c r="G218" s="96">
        <f>Commercial!H218</f>
        <v>2.4</v>
      </c>
      <c r="H218" s="90" t="str">
        <f>Commercial!K218</f>
        <v>NV</v>
      </c>
      <c r="I218" s="93" t="str">
        <f>Commercial!M218</f>
        <v>NV</v>
      </c>
      <c r="J218" s="101"/>
      <c r="K218" s="78" t="str">
        <f>IFERROR(VLOOKUP($C218,Acute!$B$8:$R$300,4,FALSE),"--")</f>
        <v>--</v>
      </c>
      <c r="L218" s="79" t="str">
        <f>IFERROR(VLOOKUP($C218,Acute!$B$8:$R$300,8,FALSE),"--")</f>
        <v>--</v>
      </c>
      <c r="M218" s="80" t="str">
        <f>IFERROR(VLOOKUP($C218,Acute!$B$8:$R$300,13,FALSE),"--")</f>
        <v>--</v>
      </c>
      <c r="N218" s="107" t="str">
        <f>IFERROR(VLOOKUP($C218,Acute!$B$8:$R$300,6,FALSE),"--")</f>
        <v>--</v>
      </c>
      <c r="O218" s="79" t="str">
        <f>IFERROR(VLOOKUP($C218,Acute!$B$8:$R$300,10,FALSE),"--")</f>
        <v>--</v>
      </c>
      <c r="P218" s="108" t="str">
        <f>IFERROR(VLOOKUP($C218,Acute!$B$8:$R$300,16,FALSE),"--")</f>
        <v>--</v>
      </c>
    </row>
    <row r="219" spans="2:16" ht="15">
      <c r="B219" s="116" t="str">
        <f>Residential!A219</f>
        <v>Decabromodiphenyl ether, 2,2',3,3',4,4',5,5',6,6'- (BDE-209)</v>
      </c>
      <c r="C219" s="33" t="str">
        <f>Residential!B219</f>
        <v>1163-19-5</v>
      </c>
      <c r="D219" s="96" t="str">
        <f>Residential!H219</f>
        <v>NITI</v>
      </c>
      <c r="E219" s="40" t="str">
        <f>Residential!K219</f>
        <v>NITI, NV</v>
      </c>
      <c r="F219" s="93" t="str">
        <f>Residential!M219</f>
        <v>NITI, NV</v>
      </c>
      <c r="G219" s="96" t="str">
        <f>Commercial!H219</f>
        <v>NITI</v>
      </c>
      <c r="H219" s="90" t="str">
        <f>Commercial!K219</f>
        <v>NITI, NV</v>
      </c>
      <c r="I219" s="93" t="str">
        <f>Commercial!M219</f>
        <v>NITI, NV</v>
      </c>
      <c r="J219" s="101"/>
      <c r="K219" s="78" t="str">
        <f>IFERROR(VLOOKUP($C219,Acute!$B$8:$R$300,4,FALSE),"--")</f>
        <v>--</v>
      </c>
      <c r="L219" s="79" t="str">
        <f>IFERROR(VLOOKUP($C219,Acute!$B$8:$R$300,8,FALSE),"--")</f>
        <v>--</v>
      </c>
      <c r="M219" s="80" t="str">
        <f>IFERROR(VLOOKUP($C219,Acute!$B$8:$R$300,13,FALSE),"--")</f>
        <v>--</v>
      </c>
      <c r="N219" s="107" t="str">
        <f>IFERROR(VLOOKUP($C219,Acute!$B$8:$R$300,6,FALSE),"--")</f>
        <v>--</v>
      </c>
      <c r="O219" s="79" t="str">
        <f>IFERROR(VLOOKUP($C219,Acute!$B$8:$R$300,10,FALSE),"--")</f>
        <v>--</v>
      </c>
      <c r="P219" s="108" t="str">
        <f>IFERROR(VLOOKUP($C219,Acute!$B$8:$R$300,16,FALSE),"--")</f>
        <v>--</v>
      </c>
    </row>
    <row r="220" spans="2:16" ht="15">
      <c r="B220" s="116" t="str">
        <f>Residential!A220</f>
        <v>Demeton</v>
      </c>
      <c r="C220" s="33" t="str">
        <f>Residential!B220</f>
        <v>8065-48-3</v>
      </c>
      <c r="D220" s="96" t="str">
        <f>Residential!H220</f>
        <v>NITI</v>
      </c>
      <c r="E220" s="40" t="str">
        <f>Residential!K220</f>
        <v>NITI, NV</v>
      </c>
      <c r="F220" s="93" t="str">
        <f>Residential!M220</f>
        <v>NITI, NV</v>
      </c>
      <c r="G220" s="96" t="str">
        <f>Commercial!H220</f>
        <v>NITI</v>
      </c>
      <c r="H220" s="90" t="str">
        <f>Commercial!K220</f>
        <v>NITI, NV</v>
      </c>
      <c r="I220" s="93" t="str">
        <f>Commercial!M220</f>
        <v>NITI, NV</v>
      </c>
      <c r="J220" s="101"/>
      <c r="K220" s="78" t="str">
        <f>IFERROR(VLOOKUP($C220,Acute!$B$8:$R$300,4,FALSE),"--")</f>
        <v>--</v>
      </c>
      <c r="L220" s="79" t="str">
        <f>IFERROR(VLOOKUP($C220,Acute!$B$8:$R$300,8,FALSE),"--")</f>
        <v>--</v>
      </c>
      <c r="M220" s="80" t="str">
        <f>IFERROR(VLOOKUP($C220,Acute!$B$8:$R$300,13,FALSE),"--")</f>
        <v>--</v>
      </c>
      <c r="N220" s="107" t="str">
        <f>IFERROR(VLOOKUP($C220,Acute!$B$8:$R$300,6,FALSE),"--")</f>
        <v>--</v>
      </c>
      <c r="O220" s="79" t="str">
        <f>IFERROR(VLOOKUP($C220,Acute!$B$8:$R$300,10,FALSE),"--")</f>
        <v>--</v>
      </c>
      <c r="P220" s="108" t="str">
        <f>IFERROR(VLOOKUP($C220,Acute!$B$8:$R$300,16,FALSE),"--")</f>
        <v>--</v>
      </c>
    </row>
    <row r="221" spans="2:16" ht="15">
      <c r="B221" s="116" t="str">
        <f>Residential!A221</f>
        <v>Di(2-ethylhexyl)adipate</v>
      </c>
      <c r="C221" s="33" t="str">
        <f>Residential!B221</f>
        <v>103-23-1</v>
      </c>
      <c r="D221" s="96" t="str">
        <f>Residential!H221</f>
        <v>NITI</v>
      </c>
      <c r="E221" s="40" t="str">
        <f>Residential!K221</f>
        <v>NITI, NV</v>
      </c>
      <c r="F221" s="93" t="str">
        <f>Residential!M221</f>
        <v>NITI, NV</v>
      </c>
      <c r="G221" s="96" t="str">
        <f>Commercial!H221</f>
        <v>NITI</v>
      </c>
      <c r="H221" s="90" t="str">
        <f>Commercial!K221</f>
        <v>NITI, NV</v>
      </c>
      <c r="I221" s="93" t="str">
        <f>Commercial!M221</f>
        <v>NITI, NV</v>
      </c>
      <c r="J221" s="101"/>
      <c r="K221" s="78" t="str">
        <f>IFERROR(VLOOKUP($C221,Acute!$B$8:$R$300,4,FALSE),"--")</f>
        <v>--</v>
      </c>
      <c r="L221" s="79" t="str">
        <f>IFERROR(VLOOKUP($C221,Acute!$B$8:$R$300,8,FALSE),"--")</f>
        <v>--</v>
      </c>
      <c r="M221" s="80" t="str">
        <f>IFERROR(VLOOKUP($C221,Acute!$B$8:$R$300,13,FALSE),"--")</f>
        <v>--</v>
      </c>
      <c r="N221" s="107" t="str">
        <f>IFERROR(VLOOKUP($C221,Acute!$B$8:$R$300,6,FALSE),"--")</f>
        <v>--</v>
      </c>
      <c r="O221" s="79" t="str">
        <f>IFERROR(VLOOKUP($C221,Acute!$B$8:$R$300,10,FALSE),"--")</f>
        <v>--</v>
      </c>
      <c r="P221" s="108" t="str">
        <f>IFERROR(VLOOKUP($C221,Acute!$B$8:$R$300,16,FALSE),"--")</f>
        <v>--</v>
      </c>
    </row>
    <row r="222" spans="2:16" ht="15">
      <c r="B222" s="116" t="str">
        <f>Residential!A222</f>
        <v>Diallate</v>
      </c>
      <c r="C222" s="33" t="str">
        <f>Residential!B222</f>
        <v>2303-16-4</v>
      </c>
      <c r="D222" s="96" t="str">
        <f>Residential!H222</f>
        <v>NITI</v>
      </c>
      <c r="E222" s="40" t="str">
        <f>Residential!K222</f>
        <v>NITI, NV</v>
      </c>
      <c r="F222" s="93" t="str">
        <f>Residential!M222</f>
        <v>NITI, NV</v>
      </c>
      <c r="G222" s="96" t="str">
        <f>Commercial!H222</f>
        <v>NITI</v>
      </c>
      <c r="H222" s="90" t="str">
        <f>Commercial!K222</f>
        <v>NITI, NV</v>
      </c>
      <c r="I222" s="93" t="str">
        <f>Commercial!M222</f>
        <v>NITI, NV</v>
      </c>
      <c r="J222" s="101"/>
      <c r="K222" s="78" t="str">
        <f>IFERROR(VLOOKUP($C222,Acute!$B$8:$R$300,4,FALSE),"--")</f>
        <v>--</v>
      </c>
      <c r="L222" s="79" t="str">
        <f>IFERROR(VLOOKUP($C222,Acute!$B$8:$R$300,8,FALSE),"--")</f>
        <v>--</v>
      </c>
      <c r="M222" s="80" t="str">
        <f>IFERROR(VLOOKUP($C222,Acute!$B$8:$R$300,13,FALSE),"--")</f>
        <v>--</v>
      </c>
      <c r="N222" s="107" t="str">
        <f>IFERROR(VLOOKUP($C222,Acute!$B$8:$R$300,6,FALSE),"--")</f>
        <v>--</v>
      </c>
      <c r="O222" s="79" t="str">
        <f>IFERROR(VLOOKUP($C222,Acute!$B$8:$R$300,10,FALSE),"--")</f>
        <v>--</v>
      </c>
      <c r="P222" s="108" t="str">
        <f>IFERROR(VLOOKUP($C222,Acute!$B$8:$R$300,16,FALSE),"--")</f>
        <v>--</v>
      </c>
    </row>
    <row r="223" spans="2:16" ht="15">
      <c r="B223" s="116" t="str">
        <f>Residential!A223</f>
        <v>Diazinon</v>
      </c>
      <c r="C223" s="33" t="str">
        <f>Residential!B223</f>
        <v>333-41-5</v>
      </c>
      <c r="D223" s="96" t="str">
        <f>Residential!H223</f>
        <v>NITI</v>
      </c>
      <c r="E223" s="40" t="str">
        <f>Residential!K223</f>
        <v>NITI, NV</v>
      </c>
      <c r="F223" s="93" t="str">
        <f>Residential!M223</f>
        <v>NITI, NV</v>
      </c>
      <c r="G223" s="96" t="str">
        <f>Commercial!H223</f>
        <v>NITI</v>
      </c>
      <c r="H223" s="90" t="str">
        <f>Commercial!K223</f>
        <v>NITI, NV</v>
      </c>
      <c r="I223" s="93" t="str">
        <f>Commercial!M223</f>
        <v>NITI, NV</v>
      </c>
      <c r="J223" s="101"/>
      <c r="K223" s="78">
        <f>IFERROR(VLOOKUP($C223,Acute!$B$8:$R$300,4,FALSE),"--")</f>
        <v>10</v>
      </c>
      <c r="L223" s="79" t="str">
        <f>IFERROR(VLOOKUP($C223,Acute!$B$8:$R$300,8,FALSE),"--")</f>
        <v>NV</v>
      </c>
      <c r="M223" s="80" t="str">
        <f>IFERROR(VLOOKUP($C223,Acute!$B$8:$R$300,13,FALSE),"--")</f>
        <v>NV</v>
      </c>
      <c r="N223" s="107">
        <f>IFERROR(VLOOKUP($C223,Acute!$B$8:$R$300,6,FALSE),"--")</f>
        <v>30</v>
      </c>
      <c r="O223" s="79" t="str">
        <f>IFERROR(VLOOKUP($C223,Acute!$B$8:$R$300,10,FALSE),"--")</f>
        <v>NV</v>
      </c>
      <c r="P223" s="108" t="str">
        <f>IFERROR(VLOOKUP($C223,Acute!$B$8:$R$300,16,FALSE),"--")</f>
        <v>NV</v>
      </c>
    </row>
    <row r="224" spans="2:16" ht="15">
      <c r="B224" s="116" t="str">
        <f>Residential!A224</f>
        <v>Dibenz[a,h]anthracene</v>
      </c>
      <c r="C224" s="33" t="str">
        <f>Residential!B224</f>
        <v>53-70-3</v>
      </c>
      <c r="D224" s="96">
        <f>Residential!H224</f>
        <v>1.6999999999999999E-3</v>
      </c>
      <c r="E224" s="40" t="str">
        <f>Residential!K224</f>
        <v>NV</v>
      </c>
      <c r="F224" s="93" t="str">
        <f>Residential!M224</f>
        <v>NV</v>
      </c>
      <c r="G224" s="96">
        <f>Commercial!H224</f>
        <v>0.02</v>
      </c>
      <c r="H224" s="90" t="str">
        <f>Commercial!K224</f>
        <v>NV</v>
      </c>
      <c r="I224" s="93" t="str">
        <f>Commercial!M224</f>
        <v>NV</v>
      </c>
      <c r="J224" s="101"/>
      <c r="K224" s="78" t="str">
        <f>IFERROR(VLOOKUP($C224,Acute!$B$8:$R$300,4,FALSE),"--")</f>
        <v>--</v>
      </c>
      <c r="L224" s="79" t="str">
        <f>IFERROR(VLOOKUP($C224,Acute!$B$8:$R$300,8,FALSE),"--")</f>
        <v>--</v>
      </c>
      <c r="M224" s="80" t="str">
        <f>IFERROR(VLOOKUP($C224,Acute!$B$8:$R$300,13,FALSE),"--")</f>
        <v>--</v>
      </c>
      <c r="N224" s="107" t="str">
        <f>IFERROR(VLOOKUP($C224,Acute!$B$8:$R$300,6,FALSE),"--")</f>
        <v>--</v>
      </c>
      <c r="O224" s="79" t="str">
        <f>IFERROR(VLOOKUP($C224,Acute!$B$8:$R$300,10,FALSE),"--")</f>
        <v>--</v>
      </c>
      <c r="P224" s="108" t="str">
        <f>IFERROR(VLOOKUP($C224,Acute!$B$8:$R$300,16,FALSE),"--")</f>
        <v>--</v>
      </c>
    </row>
    <row r="225" spans="2:16" ht="15">
      <c r="B225" s="116" t="str">
        <f>Residential!A225</f>
        <v>Dibenzo(a,e)pyrene</v>
      </c>
      <c r="C225" s="33" t="str">
        <f>Residential!B225</f>
        <v>192-65-4</v>
      </c>
      <c r="D225" s="96">
        <f>Residential!H225</f>
        <v>2.5999999999999999E-3</v>
      </c>
      <c r="E225" s="40" t="str">
        <f>Residential!K225</f>
        <v>NV</v>
      </c>
      <c r="F225" s="93" t="str">
        <f>Residential!M225</f>
        <v>NV</v>
      </c>
      <c r="G225" s="96">
        <f>Commercial!H225</f>
        <v>1.0999999999999999E-2</v>
      </c>
      <c r="H225" s="40" t="str">
        <f>Commercial!K225</f>
        <v>NV</v>
      </c>
      <c r="I225" s="93" t="str">
        <f>Commercial!M225</f>
        <v>NV</v>
      </c>
      <c r="J225" s="101"/>
      <c r="K225" s="78" t="str">
        <f>IFERROR(VLOOKUP($C225,Acute!$B$8:$R$300,4,FALSE),"--")</f>
        <v>--</v>
      </c>
      <c r="L225" s="79" t="str">
        <f>IFERROR(VLOOKUP($C225,Acute!$B$8:$R$300,8,FALSE),"--")</f>
        <v>--</v>
      </c>
      <c r="M225" s="80" t="str">
        <f>IFERROR(VLOOKUP($C225,Acute!$B$8:$R$300,13,FALSE),"--")</f>
        <v>--</v>
      </c>
      <c r="N225" s="107" t="str">
        <f>IFERROR(VLOOKUP($C225,Acute!$B$8:$R$300,6,FALSE),"--")</f>
        <v>--</v>
      </c>
      <c r="O225" s="79" t="str">
        <f>IFERROR(VLOOKUP($C225,Acute!$B$8:$R$300,10,FALSE),"--")</f>
        <v>--</v>
      </c>
      <c r="P225" s="108" t="str">
        <f>IFERROR(VLOOKUP($C225,Acute!$B$8:$R$300,16,FALSE),"--")</f>
        <v>--</v>
      </c>
    </row>
    <row r="226" spans="2:16" ht="15">
      <c r="B226" s="116" t="str">
        <f>Residential!A226</f>
        <v>Dibenzofuran</v>
      </c>
      <c r="C226" s="33" t="str">
        <f>Residential!B226</f>
        <v>132-64-9</v>
      </c>
      <c r="D226" s="96" t="str">
        <f>Residential!H226</f>
        <v>NITI</v>
      </c>
      <c r="E226" s="40" t="str">
        <f>Residential!K226</f>
        <v>NITI</v>
      </c>
      <c r="F226" s="93" t="str">
        <f>Residential!M226</f>
        <v>NITI</v>
      </c>
      <c r="G226" s="96" t="str">
        <f>Commercial!H226</f>
        <v>NITI</v>
      </c>
      <c r="H226" s="90" t="str">
        <f>Commercial!K226</f>
        <v>NITI</v>
      </c>
      <c r="I226" s="93" t="str">
        <f>Commercial!M226</f>
        <v>NITI</v>
      </c>
      <c r="J226" s="101"/>
      <c r="K226" s="78" t="str">
        <f>IFERROR(VLOOKUP($C226,Acute!$B$8:$R$300,4,FALSE),"--")</f>
        <v>--</v>
      </c>
      <c r="L226" s="79" t="str">
        <f>IFERROR(VLOOKUP($C226,Acute!$B$8:$R$300,8,FALSE),"--")</f>
        <v>--</v>
      </c>
      <c r="M226" s="80" t="str">
        <f>IFERROR(VLOOKUP($C226,Acute!$B$8:$R$300,13,FALSE),"--")</f>
        <v>--</v>
      </c>
      <c r="N226" s="107" t="str">
        <f>IFERROR(VLOOKUP($C226,Acute!$B$8:$R$300,6,FALSE),"--")</f>
        <v>--</v>
      </c>
      <c r="O226" s="79" t="str">
        <f>IFERROR(VLOOKUP($C226,Acute!$B$8:$R$300,10,FALSE),"--")</f>
        <v>--</v>
      </c>
      <c r="P226" s="108" t="str">
        <f>IFERROR(VLOOKUP($C226,Acute!$B$8:$R$300,16,FALSE),"--")</f>
        <v>--</v>
      </c>
    </row>
    <row r="227" spans="2:16" ht="15">
      <c r="B227" s="116" t="str">
        <f>Residential!A227</f>
        <v>Dibromo-3-chloropropane, 1,2-</v>
      </c>
      <c r="C227" s="33" t="str">
        <f>Residential!B227</f>
        <v>96-12-8</v>
      </c>
      <c r="D227" s="96">
        <f>Residential!H227</f>
        <v>1.7000000000000001E-4</v>
      </c>
      <c r="E227" s="40">
        <f>Residential!K227</f>
        <v>5.5999999999999999E-3</v>
      </c>
      <c r="F227" s="93">
        <f>Residential!M227</f>
        <v>6.7000000000000004E-2</v>
      </c>
      <c r="G227" s="96">
        <f>Commercial!H227</f>
        <v>2E-3</v>
      </c>
      <c r="H227" s="90">
        <f>Commercial!K227</f>
        <v>6.8000000000000005E-2</v>
      </c>
      <c r="I227" s="93">
        <f>Commercial!M227</f>
        <v>0.81</v>
      </c>
      <c r="J227" s="101"/>
      <c r="K227" s="78">
        <f>IFERROR(VLOOKUP($C227,Acute!$B$8:$R$300,4,FALSE),"--")</f>
        <v>1.9</v>
      </c>
      <c r="L227" s="79">
        <f>IFERROR(VLOOKUP($C227,Acute!$B$8:$R$300,8,FALSE),"--")</f>
        <v>63</v>
      </c>
      <c r="M227" s="80">
        <f>IFERROR(VLOOKUP($C227,Acute!$B$8:$R$300,13,FALSE),"--")</f>
        <v>750</v>
      </c>
      <c r="N227" s="107">
        <f>IFERROR(VLOOKUP($C227,Acute!$B$8:$R$300,6,FALSE),"--")</f>
        <v>5.7</v>
      </c>
      <c r="O227" s="79">
        <f>IFERROR(VLOOKUP($C227,Acute!$B$8:$R$300,10,FALSE),"--")</f>
        <v>190</v>
      </c>
      <c r="P227" s="108">
        <f>IFERROR(VLOOKUP($C227,Acute!$B$8:$R$300,16,FALSE),"--")</f>
        <v>2300</v>
      </c>
    </row>
    <row r="228" spans="2:16" ht="15">
      <c r="B228" s="116" t="str">
        <f>Residential!A228</f>
        <v>Dibromoacetic acid</v>
      </c>
      <c r="C228" s="33" t="str">
        <f>Residential!B228</f>
        <v>631-64-1</v>
      </c>
      <c r="D228" s="96" t="str">
        <f>Residential!H228</f>
        <v>NITI</v>
      </c>
      <c r="E228" s="40" t="str">
        <f>Residential!K228</f>
        <v>NITI, NV</v>
      </c>
      <c r="F228" s="93" t="str">
        <f>Residential!M228</f>
        <v>NITI, NV</v>
      </c>
      <c r="G228" s="96" t="str">
        <f>Commercial!H228</f>
        <v>NITI</v>
      </c>
      <c r="H228" s="90" t="str">
        <f>Commercial!K228</f>
        <v>NITI, NV</v>
      </c>
      <c r="I228" s="93" t="str">
        <f>Commercial!M228</f>
        <v>NITI, NV</v>
      </c>
      <c r="J228" s="101"/>
      <c r="K228" s="78" t="str">
        <f>IFERROR(VLOOKUP($C228,Acute!$B$8:$R$300,4,FALSE),"--")</f>
        <v>--</v>
      </c>
      <c r="L228" s="79" t="str">
        <f>IFERROR(VLOOKUP($C228,Acute!$B$8:$R$300,8,FALSE),"--")</f>
        <v>--</v>
      </c>
      <c r="M228" s="80" t="str">
        <f>IFERROR(VLOOKUP($C228,Acute!$B$8:$R$300,13,FALSE),"--")</f>
        <v>--</v>
      </c>
      <c r="N228" s="107" t="str">
        <f>IFERROR(VLOOKUP($C228,Acute!$B$8:$R$300,6,FALSE),"--")</f>
        <v>--</v>
      </c>
      <c r="O228" s="79" t="str">
        <f>IFERROR(VLOOKUP($C228,Acute!$B$8:$R$300,10,FALSE),"--")</f>
        <v>--</v>
      </c>
      <c r="P228" s="108" t="str">
        <f>IFERROR(VLOOKUP($C228,Acute!$B$8:$R$300,16,FALSE),"--")</f>
        <v>--</v>
      </c>
    </row>
    <row r="229" spans="2:16" ht="15">
      <c r="B229" s="116" t="str">
        <f>Residential!A229</f>
        <v>Dibromobenzene, 1,3-</v>
      </c>
      <c r="C229" s="33" t="str">
        <f>Residential!B229</f>
        <v>108-36-1</v>
      </c>
      <c r="D229" s="96" t="str">
        <f>Residential!H229</f>
        <v>NITI</v>
      </c>
      <c r="E229" s="40" t="str">
        <f>Residential!K229</f>
        <v>NITI</v>
      </c>
      <c r="F229" s="93" t="str">
        <f>Residential!M229</f>
        <v>NITI</v>
      </c>
      <c r="G229" s="96" t="str">
        <f>Commercial!H229</f>
        <v>NITI</v>
      </c>
      <c r="H229" s="90" t="str">
        <f>Commercial!K229</f>
        <v>NITI</v>
      </c>
      <c r="I229" s="93" t="str">
        <f>Commercial!M229</f>
        <v>NITI</v>
      </c>
      <c r="J229" s="101"/>
      <c r="K229" s="78" t="str">
        <f>IFERROR(VLOOKUP($C229,Acute!$B$8:$R$300,4,FALSE),"--")</f>
        <v>--</v>
      </c>
      <c r="L229" s="79" t="str">
        <f>IFERROR(VLOOKUP($C229,Acute!$B$8:$R$300,8,FALSE),"--")</f>
        <v>--</v>
      </c>
      <c r="M229" s="80" t="str">
        <f>IFERROR(VLOOKUP($C229,Acute!$B$8:$R$300,13,FALSE),"--")</f>
        <v>--</v>
      </c>
      <c r="N229" s="107" t="str">
        <f>IFERROR(VLOOKUP($C229,Acute!$B$8:$R$300,6,FALSE),"--")</f>
        <v>--</v>
      </c>
      <c r="O229" s="79" t="str">
        <f>IFERROR(VLOOKUP($C229,Acute!$B$8:$R$300,10,FALSE),"--")</f>
        <v>--</v>
      </c>
      <c r="P229" s="108" t="str">
        <f>IFERROR(VLOOKUP($C229,Acute!$B$8:$R$300,16,FALSE),"--")</f>
        <v>--</v>
      </c>
    </row>
    <row r="230" spans="2:16" ht="15">
      <c r="B230" s="116" t="str">
        <f>Residential!A230</f>
        <v>Dibromobenzene, 1,4-</v>
      </c>
      <c r="C230" s="33" t="str">
        <f>Residential!B230</f>
        <v>106-37-6</v>
      </c>
      <c r="D230" s="96" t="str">
        <f>Residential!H230</f>
        <v>NITI</v>
      </c>
      <c r="E230" s="40" t="str">
        <f>Residential!K230</f>
        <v>NITI</v>
      </c>
      <c r="F230" s="93" t="str">
        <f>Residential!M230</f>
        <v>NITI</v>
      </c>
      <c r="G230" s="96" t="str">
        <f>Commercial!H230</f>
        <v>NITI</v>
      </c>
      <c r="H230" s="90" t="str">
        <f>Commercial!K230</f>
        <v>NITI</v>
      </c>
      <c r="I230" s="93" t="str">
        <f>Commercial!M230</f>
        <v>NITI</v>
      </c>
      <c r="J230" s="101"/>
      <c r="K230" s="78" t="str">
        <f>IFERROR(VLOOKUP($C230,Acute!$B$8:$R$300,4,FALSE),"--")</f>
        <v>--</v>
      </c>
      <c r="L230" s="79" t="str">
        <f>IFERROR(VLOOKUP($C230,Acute!$B$8:$R$300,8,FALSE),"--")</f>
        <v>--</v>
      </c>
      <c r="M230" s="80" t="str">
        <f>IFERROR(VLOOKUP($C230,Acute!$B$8:$R$300,13,FALSE),"--")</f>
        <v>--</v>
      </c>
      <c r="N230" s="107" t="str">
        <f>IFERROR(VLOOKUP($C230,Acute!$B$8:$R$300,6,FALSE),"--")</f>
        <v>--</v>
      </c>
      <c r="O230" s="79" t="str">
        <f>IFERROR(VLOOKUP($C230,Acute!$B$8:$R$300,10,FALSE),"--")</f>
        <v>--</v>
      </c>
      <c r="P230" s="108" t="str">
        <f>IFERROR(VLOOKUP($C230,Acute!$B$8:$R$300,16,FALSE),"--")</f>
        <v>--</v>
      </c>
    </row>
    <row r="231" spans="2:16" ht="15">
      <c r="B231" s="116" t="str">
        <f>Residential!A231</f>
        <v>Dibromochloromethane</v>
      </c>
      <c r="C231" s="33" t="str">
        <f>Residential!B231</f>
        <v>124-48-1</v>
      </c>
      <c r="D231" s="96" t="str">
        <f>Residential!H231</f>
        <v>NITI</v>
      </c>
      <c r="E231" s="40" t="str">
        <f>Residential!K231</f>
        <v>NITI</v>
      </c>
      <c r="F231" s="93" t="str">
        <f>Residential!M231</f>
        <v>NITI</v>
      </c>
      <c r="G231" s="96" t="str">
        <f>Commercial!H231</f>
        <v>NITI</v>
      </c>
      <c r="H231" s="90" t="str">
        <f>Commercial!K231</f>
        <v>NITI</v>
      </c>
      <c r="I231" s="93" t="str">
        <f>Commercial!M231</f>
        <v>NITI</v>
      </c>
      <c r="J231" s="101"/>
      <c r="K231" s="78" t="str">
        <f>IFERROR(VLOOKUP($C231,Acute!$B$8:$R$300,4,FALSE),"--")</f>
        <v>--</v>
      </c>
      <c r="L231" s="79" t="str">
        <f>IFERROR(VLOOKUP($C231,Acute!$B$8:$R$300,8,FALSE),"--")</f>
        <v>--</v>
      </c>
      <c r="M231" s="80" t="str">
        <f>IFERROR(VLOOKUP($C231,Acute!$B$8:$R$300,13,FALSE),"--")</f>
        <v>--</v>
      </c>
      <c r="N231" s="107" t="str">
        <f>IFERROR(VLOOKUP($C231,Acute!$B$8:$R$300,6,FALSE),"--")</f>
        <v>--</v>
      </c>
      <c r="O231" s="79" t="str">
        <f>IFERROR(VLOOKUP($C231,Acute!$B$8:$R$300,10,FALSE),"--")</f>
        <v>--</v>
      </c>
      <c r="P231" s="108" t="str">
        <f>IFERROR(VLOOKUP($C231,Acute!$B$8:$R$300,16,FALSE),"--")</f>
        <v>--</v>
      </c>
    </row>
    <row r="232" spans="2:16" ht="15">
      <c r="B232" s="116" t="str">
        <f>Residential!A232</f>
        <v>Dibromoethane, 1,2-</v>
      </c>
      <c r="C232" s="33" t="str">
        <f>Residential!B232</f>
        <v>106-93-4</v>
      </c>
      <c r="D232" s="96">
        <f>Residential!H232</f>
        <v>4.7000000000000002E-3</v>
      </c>
      <c r="E232" s="40">
        <f>Residential!K232</f>
        <v>0.16</v>
      </c>
      <c r="F232" s="93">
        <f>Residential!M232</f>
        <v>0.34</v>
      </c>
      <c r="G232" s="96">
        <f>Commercial!H232</f>
        <v>0.02</v>
      </c>
      <c r="H232" s="90">
        <f>Commercial!K232</f>
        <v>0.68</v>
      </c>
      <c r="I232" s="93">
        <f>Commercial!M232</f>
        <v>1.5</v>
      </c>
      <c r="J232" s="101"/>
      <c r="K232" s="78" t="str">
        <f>IFERROR(VLOOKUP($C232,Acute!$B$8:$R$300,4,FALSE),"--")</f>
        <v>--</v>
      </c>
      <c r="L232" s="79" t="str">
        <f>IFERROR(VLOOKUP($C232,Acute!$B$8:$R$300,8,FALSE),"--")</f>
        <v>--</v>
      </c>
      <c r="M232" s="80" t="str">
        <f>IFERROR(VLOOKUP($C232,Acute!$B$8:$R$300,13,FALSE),"--")</f>
        <v>--</v>
      </c>
      <c r="N232" s="107" t="str">
        <f>IFERROR(VLOOKUP($C232,Acute!$B$8:$R$300,6,FALSE),"--")</f>
        <v>--</v>
      </c>
      <c r="O232" s="79" t="str">
        <f>IFERROR(VLOOKUP($C232,Acute!$B$8:$R$300,10,FALSE),"--")</f>
        <v>--</v>
      </c>
      <c r="P232" s="108" t="str">
        <f>IFERROR(VLOOKUP($C232,Acute!$B$8:$R$300,16,FALSE),"--")</f>
        <v>--</v>
      </c>
    </row>
    <row r="233" spans="2:16" ht="15">
      <c r="B233" s="116" t="str">
        <f>Residential!A233</f>
        <v>Dibromomethane (Methylene Bromide)</v>
      </c>
      <c r="C233" s="33" t="str">
        <f>Residential!B233</f>
        <v>74-95-3</v>
      </c>
      <c r="D233" s="96">
        <f>Residential!H233</f>
        <v>4.2</v>
      </c>
      <c r="E233" s="40">
        <f>Residential!K233</f>
        <v>140</v>
      </c>
      <c r="F233" s="93">
        <f>Residential!M233</f>
        <v>230</v>
      </c>
      <c r="G233" s="96">
        <f>Commercial!H233</f>
        <v>18</v>
      </c>
      <c r="H233" s="90">
        <f>Commercial!K233</f>
        <v>580</v>
      </c>
      <c r="I233" s="93">
        <f>Commercial!M233</f>
        <v>950</v>
      </c>
      <c r="J233" s="101"/>
      <c r="K233" s="78" t="str">
        <f>IFERROR(VLOOKUP($C233,Acute!$B$8:$R$300,4,FALSE),"--")</f>
        <v>--</v>
      </c>
      <c r="L233" s="79" t="str">
        <f>IFERROR(VLOOKUP($C233,Acute!$B$8:$R$300,8,FALSE),"--")</f>
        <v>--</v>
      </c>
      <c r="M233" s="80" t="str">
        <f>IFERROR(VLOOKUP($C233,Acute!$B$8:$R$300,13,FALSE),"--")</f>
        <v>--</v>
      </c>
      <c r="N233" s="107" t="str">
        <f>IFERROR(VLOOKUP($C233,Acute!$B$8:$R$300,6,FALSE),"--")</f>
        <v>--</v>
      </c>
      <c r="O233" s="79" t="str">
        <f>IFERROR(VLOOKUP($C233,Acute!$B$8:$R$300,10,FALSE),"--")</f>
        <v>--</v>
      </c>
      <c r="P233" s="108" t="str">
        <f>IFERROR(VLOOKUP($C233,Acute!$B$8:$R$300,16,FALSE),"--")</f>
        <v>--</v>
      </c>
    </row>
    <row r="234" spans="2:16" ht="15">
      <c r="B234" s="116" t="str">
        <f>Residential!A234</f>
        <v>Dibutyl Phthalate</v>
      </c>
      <c r="C234" s="33" t="str">
        <f>Residential!B234</f>
        <v>84-74-2</v>
      </c>
      <c r="D234" s="96" t="str">
        <f>Residential!H234</f>
        <v>NITI</v>
      </c>
      <c r="E234" s="40" t="str">
        <f>Residential!K234</f>
        <v>NITI, NV</v>
      </c>
      <c r="F234" s="93" t="str">
        <f>Residential!M234</f>
        <v>NITI, NV</v>
      </c>
      <c r="G234" s="96" t="str">
        <f>Commercial!H234</f>
        <v>NITI</v>
      </c>
      <c r="H234" s="90" t="str">
        <f>Commercial!K234</f>
        <v>NITI, NV</v>
      </c>
      <c r="I234" s="93" t="str">
        <f>Commercial!M234</f>
        <v>NITI, NV</v>
      </c>
      <c r="J234" s="101"/>
      <c r="K234" s="78" t="str">
        <f>IFERROR(VLOOKUP($C234,Acute!$B$8:$R$300,4,FALSE),"--")</f>
        <v>--</v>
      </c>
      <c r="L234" s="79" t="str">
        <f>IFERROR(VLOOKUP($C234,Acute!$B$8:$R$300,8,FALSE),"--")</f>
        <v>--</v>
      </c>
      <c r="M234" s="80" t="str">
        <f>IFERROR(VLOOKUP($C234,Acute!$B$8:$R$300,13,FALSE),"--")</f>
        <v>--</v>
      </c>
      <c r="N234" s="107" t="str">
        <f>IFERROR(VLOOKUP($C234,Acute!$B$8:$R$300,6,FALSE),"--")</f>
        <v>--</v>
      </c>
      <c r="O234" s="79" t="str">
        <f>IFERROR(VLOOKUP($C234,Acute!$B$8:$R$300,10,FALSE),"--")</f>
        <v>--</v>
      </c>
      <c r="P234" s="108" t="str">
        <f>IFERROR(VLOOKUP($C234,Acute!$B$8:$R$300,16,FALSE),"--")</f>
        <v>--</v>
      </c>
    </row>
    <row r="235" spans="2:16" ht="15">
      <c r="B235" s="116" t="str">
        <f>Residential!A235</f>
        <v>Dibutyltin Compounds</v>
      </c>
      <c r="C235" s="33" t="str">
        <f>Residential!B235</f>
        <v>NA</v>
      </c>
      <c r="D235" s="96" t="str">
        <f>Residential!H235</f>
        <v>NITI</v>
      </c>
      <c r="E235" s="40" t="str">
        <f>Residential!K235</f>
        <v>NITI, NV</v>
      </c>
      <c r="F235" s="93" t="str">
        <f>Residential!M235</f>
        <v>NITI, NV</v>
      </c>
      <c r="G235" s="96" t="str">
        <f>Commercial!H235</f>
        <v>NITI</v>
      </c>
      <c r="H235" s="90" t="str">
        <f>Commercial!K235</f>
        <v>NITI, NV</v>
      </c>
      <c r="I235" s="93" t="str">
        <f>Commercial!M235</f>
        <v>NITI, NV</v>
      </c>
      <c r="J235" s="101"/>
      <c r="K235" s="78" t="str">
        <f>IFERROR(VLOOKUP($C235,Acute!$B$8:$R$300,4,FALSE),"--")</f>
        <v>--</v>
      </c>
      <c r="L235" s="79" t="str">
        <f>IFERROR(VLOOKUP($C235,Acute!$B$8:$R$300,8,FALSE),"--")</f>
        <v>--</v>
      </c>
      <c r="M235" s="80" t="str">
        <f>IFERROR(VLOOKUP($C235,Acute!$B$8:$R$300,13,FALSE),"--")</f>
        <v>--</v>
      </c>
      <c r="N235" s="107" t="str">
        <f>IFERROR(VLOOKUP($C235,Acute!$B$8:$R$300,6,FALSE),"--")</f>
        <v>--</v>
      </c>
      <c r="O235" s="79" t="str">
        <f>IFERROR(VLOOKUP($C235,Acute!$B$8:$R$300,10,FALSE),"--")</f>
        <v>--</v>
      </c>
      <c r="P235" s="108" t="str">
        <f>IFERROR(VLOOKUP($C235,Acute!$B$8:$R$300,16,FALSE),"--")</f>
        <v>--</v>
      </c>
    </row>
    <row r="236" spans="2:16" ht="15">
      <c r="B236" s="116" t="str">
        <f>Residential!A236</f>
        <v>Dicamba</v>
      </c>
      <c r="C236" s="33" t="str">
        <f>Residential!B236</f>
        <v>1918-00-9</v>
      </c>
      <c r="D236" s="96" t="str">
        <f>Residential!H236</f>
        <v>NITI</v>
      </c>
      <c r="E236" s="40" t="str">
        <f>Residential!K236</f>
        <v>NITI, NV</v>
      </c>
      <c r="F236" s="93" t="str">
        <f>Residential!M236</f>
        <v>NITI, NV</v>
      </c>
      <c r="G236" s="96" t="str">
        <f>Commercial!H236</f>
        <v>NITI</v>
      </c>
      <c r="H236" s="90" t="str">
        <f>Commercial!K236</f>
        <v>NITI, NV</v>
      </c>
      <c r="I236" s="93" t="str">
        <f>Commercial!M236</f>
        <v>NITI, NV</v>
      </c>
      <c r="J236" s="101"/>
      <c r="K236" s="78" t="str">
        <f>IFERROR(VLOOKUP($C236,Acute!$B$8:$R$300,4,FALSE),"--")</f>
        <v>--</v>
      </c>
      <c r="L236" s="79" t="str">
        <f>IFERROR(VLOOKUP($C236,Acute!$B$8:$R$300,8,FALSE),"--")</f>
        <v>--</v>
      </c>
      <c r="M236" s="80" t="str">
        <f>IFERROR(VLOOKUP($C236,Acute!$B$8:$R$300,13,FALSE),"--")</f>
        <v>--</v>
      </c>
      <c r="N236" s="107" t="str">
        <f>IFERROR(VLOOKUP($C236,Acute!$B$8:$R$300,6,FALSE),"--")</f>
        <v>--</v>
      </c>
      <c r="O236" s="79" t="str">
        <f>IFERROR(VLOOKUP($C236,Acute!$B$8:$R$300,10,FALSE),"--")</f>
        <v>--</v>
      </c>
      <c r="P236" s="108" t="str">
        <f>IFERROR(VLOOKUP($C236,Acute!$B$8:$R$300,16,FALSE),"--")</f>
        <v>--</v>
      </c>
    </row>
    <row r="237" spans="2:16" ht="15">
      <c r="B237" s="116" t="str">
        <f>Residential!A237</f>
        <v>Dichloro-2-butene, 1,4-</v>
      </c>
      <c r="C237" s="33" t="str">
        <f>Residential!B237</f>
        <v>764-41-0</v>
      </c>
      <c r="D237" s="96">
        <f>Residential!H237</f>
        <v>6.7000000000000002E-4</v>
      </c>
      <c r="E237" s="40">
        <f>Residential!K237</f>
        <v>2.1999999999999999E-2</v>
      </c>
      <c r="F237" s="93">
        <f>Residential!M237</f>
        <v>4.5999999999999999E-3</v>
      </c>
      <c r="G237" s="96">
        <f>Commercial!H237</f>
        <v>2.8999999999999998E-3</v>
      </c>
      <c r="H237" s="90">
        <f>Commercial!K237</f>
        <v>9.7000000000000003E-2</v>
      </c>
      <c r="I237" s="93">
        <f>Commercial!M237</f>
        <v>0.02</v>
      </c>
      <c r="J237" s="101"/>
      <c r="K237" s="78" t="str">
        <f>IFERROR(VLOOKUP($C237,Acute!$B$8:$R$300,4,FALSE),"--")</f>
        <v>--</v>
      </c>
      <c r="L237" s="79" t="str">
        <f>IFERROR(VLOOKUP($C237,Acute!$B$8:$R$300,8,FALSE),"--")</f>
        <v>--</v>
      </c>
      <c r="M237" s="80" t="str">
        <f>IFERROR(VLOOKUP($C237,Acute!$B$8:$R$300,13,FALSE),"--")</f>
        <v>--</v>
      </c>
      <c r="N237" s="107" t="str">
        <f>IFERROR(VLOOKUP($C237,Acute!$B$8:$R$300,6,FALSE),"--")</f>
        <v>--</v>
      </c>
      <c r="O237" s="79" t="str">
        <f>IFERROR(VLOOKUP($C237,Acute!$B$8:$R$300,10,FALSE),"--")</f>
        <v>--</v>
      </c>
      <c r="P237" s="108" t="str">
        <f>IFERROR(VLOOKUP($C237,Acute!$B$8:$R$300,16,FALSE),"--")</f>
        <v>--</v>
      </c>
    </row>
    <row r="238" spans="2:16" ht="15">
      <c r="B238" s="116" t="str">
        <f>Residential!A238</f>
        <v>Dichloro-2-butene, cis-1,4-</v>
      </c>
      <c r="C238" s="33" t="str">
        <f>Residential!B238</f>
        <v>1476-11-5</v>
      </c>
      <c r="D238" s="96">
        <f>Residential!H238</f>
        <v>6.7000000000000002E-4</v>
      </c>
      <c r="E238" s="40">
        <f>Residential!K238</f>
        <v>2.1999999999999999E-2</v>
      </c>
      <c r="F238" s="93">
        <f>Residential!M238</f>
        <v>5.2999999999999999E-2</v>
      </c>
      <c r="G238" s="96">
        <f>Commercial!H238</f>
        <v>2.8999999999999998E-3</v>
      </c>
      <c r="H238" s="90">
        <f>Commercial!K238</f>
        <v>9.7000000000000003E-2</v>
      </c>
      <c r="I238" s="93">
        <f>Commercial!M238</f>
        <v>0.23</v>
      </c>
      <c r="J238" s="101"/>
      <c r="K238" s="78" t="str">
        <f>IFERROR(VLOOKUP($C238,Acute!$B$8:$R$300,4,FALSE),"--")</f>
        <v>--</v>
      </c>
      <c r="L238" s="79" t="str">
        <f>IFERROR(VLOOKUP($C238,Acute!$B$8:$R$300,8,FALSE),"--")</f>
        <v>--</v>
      </c>
      <c r="M238" s="80" t="str">
        <f>IFERROR(VLOOKUP($C238,Acute!$B$8:$R$300,13,FALSE),"--")</f>
        <v>--</v>
      </c>
      <c r="N238" s="107" t="str">
        <f>IFERROR(VLOOKUP($C238,Acute!$B$8:$R$300,6,FALSE),"--")</f>
        <v>--</v>
      </c>
      <c r="O238" s="79" t="str">
        <f>IFERROR(VLOOKUP($C238,Acute!$B$8:$R$300,10,FALSE),"--")</f>
        <v>--</v>
      </c>
      <c r="P238" s="108" t="str">
        <f>IFERROR(VLOOKUP($C238,Acute!$B$8:$R$300,16,FALSE),"--")</f>
        <v>--</v>
      </c>
    </row>
    <row r="239" spans="2:16" ht="15">
      <c r="B239" s="116" t="str">
        <f>Residential!A239</f>
        <v>Dichloro-2-butene, trans-1,4-</v>
      </c>
      <c r="C239" s="33" t="str">
        <f>Residential!B239</f>
        <v>110-57-6</v>
      </c>
      <c r="D239" s="96">
        <f>Residential!H239</f>
        <v>6.7000000000000002E-4</v>
      </c>
      <c r="E239" s="40">
        <f>Residential!K239</f>
        <v>2.1999999999999999E-2</v>
      </c>
      <c r="F239" s="93">
        <f>Residential!M239</f>
        <v>5.2999999999999999E-2</v>
      </c>
      <c r="G239" s="96">
        <f>Commercial!H239</f>
        <v>2.8999999999999998E-3</v>
      </c>
      <c r="H239" s="90">
        <f>Commercial!K239</f>
        <v>9.7000000000000003E-2</v>
      </c>
      <c r="I239" s="93">
        <f>Commercial!M239</f>
        <v>0.23</v>
      </c>
      <c r="J239" s="101"/>
      <c r="K239" s="78" t="str">
        <f>IFERROR(VLOOKUP($C239,Acute!$B$8:$R$300,4,FALSE),"--")</f>
        <v>--</v>
      </c>
      <c r="L239" s="79" t="str">
        <f>IFERROR(VLOOKUP($C239,Acute!$B$8:$R$300,8,FALSE),"--")</f>
        <v>--</v>
      </c>
      <c r="M239" s="80" t="str">
        <f>IFERROR(VLOOKUP($C239,Acute!$B$8:$R$300,13,FALSE),"--")</f>
        <v>--</v>
      </c>
      <c r="N239" s="107" t="str">
        <f>IFERROR(VLOOKUP($C239,Acute!$B$8:$R$300,6,FALSE),"--")</f>
        <v>--</v>
      </c>
      <c r="O239" s="79" t="str">
        <f>IFERROR(VLOOKUP($C239,Acute!$B$8:$R$300,10,FALSE),"--")</f>
        <v>--</v>
      </c>
      <c r="P239" s="108" t="str">
        <f>IFERROR(VLOOKUP($C239,Acute!$B$8:$R$300,16,FALSE),"--")</f>
        <v>--</v>
      </c>
    </row>
    <row r="240" spans="2:16" ht="15">
      <c r="B240" s="116" t="str">
        <f>Residential!A240</f>
        <v>Dichloroacetic Acid</v>
      </c>
      <c r="C240" s="33" t="str">
        <f>Residential!B240</f>
        <v>79-43-6</v>
      </c>
      <c r="D240" s="96" t="str">
        <f>Residential!H240</f>
        <v>NITI</v>
      </c>
      <c r="E240" s="40" t="str">
        <f>Residential!K240</f>
        <v>NITI, NV</v>
      </c>
      <c r="F240" s="94" t="str">
        <f>Residential!M240</f>
        <v>NITI, NV</v>
      </c>
      <c r="G240" s="96" t="str">
        <f>Commercial!H240</f>
        <v>NITI</v>
      </c>
      <c r="H240" s="40" t="str">
        <f>Commercial!K240</f>
        <v>NITI, NV</v>
      </c>
      <c r="I240" s="94" t="str">
        <f>Commercial!M240</f>
        <v>NITI, NV</v>
      </c>
      <c r="J240" s="101"/>
      <c r="K240" s="86" t="str">
        <f>IFERROR(VLOOKUP($C240,Acute!$B$8:$R$300,4,FALSE),"--")</f>
        <v>--</v>
      </c>
      <c r="L240" s="87" t="str">
        <f>IFERROR(VLOOKUP($C240,Acute!$B$8:$R$300,8,FALSE),"--")</f>
        <v>--</v>
      </c>
      <c r="M240" s="88" t="str">
        <f>IFERROR(VLOOKUP($C240,Acute!$B$8:$R$300,13,FALSE),"--")</f>
        <v>--</v>
      </c>
      <c r="N240" s="109" t="str">
        <f>IFERROR(VLOOKUP($C240,Acute!$B$8:$R$300,6,FALSE),"--")</f>
        <v>--</v>
      </c>
      <c r="O240" s="87" t="str">
        <f>IFERROR(VLOOKUP($C240,Acute!$B$8:$R$300,10,FALSE),"--")</f>
        <v>--</v>
      </c>
      <c r="P240" s="108" t="str">
        <f>IFERROR(VLOOKUP($C240,Acute!$B$8:$R$300,16,FALSE),"--")</f>
        <v>--</v>
      </c>
    </row>
    <row r="241" spans="2:16" ht="15">
      <c r="B241" s="116" t="str">
        <f>Residential!A241</f>
        <v>Dichlorobenzene, 1,2-</v>
      </c>
      <c r="C241" s="33" t="str">
        <f>Residential!B241</f>
        <v>95-50-1</v>
      </c>
      <c r="D241" s="96">
        <f>Residential!H241</f>
        <v>210</v>
      </c>
      <c r="E241" s="40">
        <f>Residential!K241</f>
        <v>7000</v>
      </c>
      <c r="F241" s="94">
        <f>Residential!M241</f>
        <v>5900</v>
      </c>
      <c r="G241" s="96">
        <f>Commercial!H241</f>
        <v>880</v>
      </c>
      <c r="H241" s="40">
        <f>Commercial!K241</f>
        <v>29000</v>
      </c>
      <c r="I241" s="94">
        <f>Commercial!M241</f>
        <v>25000</v>
      </c>
      <c r="J241" s="101"/>
      <c r="K241" s="78" t="str">
        <f>IFERROR(VLOOKUP($C241,Acute!$B$8:$R$300,4,FALSE),"--")</f>
        <v>--</v>
      </c>
      <c r="L241" s="79" t="str">
        <f>IFERROR(VLOOKUP($C241,Acute!$B$8:$R$300,8,FALSE),"--")</f>
        <v>--</v>
      </c>
      <c r="M241" s="80" t="str">
        <f>IFERROR(VLOOKUP($C241,Acute!$B$8:$R$300,13,FALSE),"--")</f>
        <v>--</v>
      </c>
      <c r="N241" s="107" t="str">
        <f>IFERROR(VLOOKUP($C241,Acute!$B$8:$R$300,6,FALSE),"--")</f>
        <v>--</v>
      </c>
      <c r="O241" s="79" t="str">
        <f>IFERROR(VLOOKUP($C241,Acute!$B$8:$R$300,10,FALSE),"--")</f>
        <v>--</v>
      </c>
      <c r="P241" s="108" t="str">
        <f>IFERROR(VLOOKUP($C241,Acute!$B$8:$R$300,16,FALSE),"--")</f>
        <v>--</v>
      </c>
    </row>
    <row r="242" spans="2:16" ht="15">
      <c r="B242" s="116" t="str">
        <f>Residential!A242</f>
        <v>Dichlorobenzene, 1,4-</v>
      </c>
      <c r="C242" s="33" t="str">
        <f>Residential!B242</f>
        <v>106-46-7</v>
      </c>
      <c r="D242" s="96">
        <f>Residential!H242</f>
        <v>0.26</v>
      </c>
      <c r="E242" s="40">
        <f>Residential!K242</f>
        <v>8.5</v>
      </c>
      <c r="F242" s="94">
        <f>Residential!M242</f>
        <v>5.8</v>
      </c>
      <c r="G242" s="96">
        <f>Commercial!H242</f>
        <v>1.1000000000000001</v>
      </c>
      <c r="H242" s="40">
        <f>Commercial!K242</f>
        <v>37</v>
      </c>
      <c r="I242" s="94">
        <f>Commercial!M242</f>
        <v>25</v>
      </c>
      <c r="J242" s="101"/>
      <c r="K242" s="78">
        <f>IFERROR(VLOOKUP($C242,Acute!$B$8:$R$300,4,FALSE),"--")</f>
        <v>12000</v>
      </c>
      <c r="L242" s="79">
        <f>IFERROR(VLOOKUP($C242,Acute!$B$8:$R$300,8,FALSE),"--")</f>
        <v>400000</v>
      </c>
      <c r="M242" s="80">
        <f>IFERROR(VLOOKUP($C242,Acute!$B$8:$R$300,13,FALSE),"--")</f>
        <v>270000</v>
      </c>
      <c r="N242" s="107">
        <f>IFERROR(VLOOKUP($C242,Acute!$B$8:$R$300,6,FALSE),"--")</f>
        <v>36000</v>
      </c>
      <c r="O242" s="79">
        <f>IFERROR(VLOOKUP($C242,Acute!$B$8:$R$300,10,FALSE),"--")</f>
        <v>1200000</v>
      </c>
      <c r="P242" s="108">
        <f>IFERROR(VLOOKUP($C242,Acute!$B$8:$R$300,16,FALSE),"--")</f>
        <v>820000</v>
      </c>
    </row>
    <row r="243" spans="2:16" ht="15">
      <c r="B243" s="116" t="str">
        <f>Residential!A243</f>
        <v>Dichlorobenzidine, 3,3'-</v>
      </c>
      <c r="C243" s="33" t="str">
        <f>Residential!B243</f>
        <v>91-94-1</v>
      </c>
      <c r="D243" s="96">
        <f>Residential!H243</f>
        <v>8.3000000000000001E-3</v>
      </c>
      <c r="E243" s="40" t="str">
        <f>Residential!K243</f>
        <v>NV</v>
      </c>
      <c r="F243" s="94" t="str">
        <f>Residential!M243</f>
        <v>NV</v>
      </c>
      <c r="G243" s="96">
        <f>Commercial!H243</f>
        <v>3.5999999999999997E-2</v>
      </c>
      <c r="H243" s="40" t="str">
        <f>Commercial!K243</f>
        <v>NV</v>
      </c>
      <c r="I243" s="94" t="str">
        <f>Commercial!M243</f>
        <v>NV</v>
      </c>
      <c r="J243" s="101"/>
      <c r="K243" s="78" t="str">
        <f>IFERROR(VLOOKUP($C243,Acute!$B$8:$R$300,4,FALSE),"--")</f>
        <v>--</v>
      </c>
      <c r="L243" s="79" t="str">
        <f>IFERROR(VLOOKUP($C243,Acute!$B$8:$R$300,8,FALSE),"--")</f>
        <v>--</v>
      </c>
      <c r="M243" s="80" t="str">
        <f>IFERROR(VLOOKUP($C243,Acute!$B$8:$R$300,13,FALSE),"--")</f>
        <v>--</v>
      </c>
      <c r="N243" s="107" t="str">
        <f>IFERROR(VLOOKUP($C243,Acute!$B$8:$R$300,6,FALSE),"--")</f>
        <v>--</v>
      </c>
      <c r="O243" s="79" t="str">
        <f>IFERROR(VLOOKUP($C243,Acute!$B$8:$R$300,10,FALSE),"--")</f>
        <v>--</v>
      </c>
      <c r="P243" s="108" t="str">
        <f>IFERROR(VLOOKUP($C243,Acute!$B$8:$R$300,16,FALSE),"--")</f>
        <v>--</v>
      </c>
    </row>
    <row r="244" spans="2:16" ht="15">
      <c r="B244" s="116" t="str">
        <f>Residential!A244</f>
        <v>Dichlorobenzophenone, 4,4'-</v>
      </c>
      <c r="C244" s="33" t="str">
        <f>Residential!B244</f>
        <v>90-98-2</v>
      </c>
      <c r="D244" s="96" t="str">
        <f>Residential!H244</f>
        <v>NITI</v>
      </c>
      <c r="E244" s="40" t="str">
        <f>Residential!K244</f>
        <v>NITI, NV</v>
      </c>
      <c r="F244" s="94" t="str">
        <f>Residential!M244</f>
        <v>NITI, NV</v>
      </c>
      <c r="G244" s="96" t="str">
        <f>Commercial!H244</f>
        <v>NITI</v>
      </c>
      <c r="H244" s="40" t="str">
        <f>Commercial!K244</f>
        <v>NITI, NV</v>
      </c>
      <c r="I244" s="94" t="str">
        <f>Commercial!M244</f>
        <v>NITI, NV</v>
      </c>
      <c r="J244" s="101"/>
      <c r="K244" s="78" t="str">
        <f>IFERROR(VLOOKUP($C244,Acute!$B$8:$R$300,4,FALSE),"--")</f>
        <v>--</v>
      </c>
      <c r="L244" s="79" t="str">
        <f>IFERROR(VLOOKUP($C244,Acute!$B$8:$R$300,8,FALSE),"--")</f>
        <v>--</v>
      </c>
      <c r="M244" s="80" t="str">
        <f>IFERROR(VLOOKUP($C244,Acute!$B$8:$R$300,13,FALSE),"--")</f>
        <v>--</v>
      </c>
      <c r="N244" s="107" t="str">
        <f>IFERROR(VLOOKUP($C244,Acute!$B$8:$R$300,6,FALSE),"--")</f>
        <v>--</v>
      </c>
      <c r="O244" s="79" t="str">
        <f>IFERROR(VLOOKUP($C244,Acute!$B$8:$R$300,10,FALSE),"--")</f>
        <v>--</v>
      </c>
      <c r="P244" s="108" t="str">
        <f>IFERROR(VLOOKUP($C244,Acute!$B$8:$R$300,16,FALSE),"--")</f>
        <v>--</v>
      </c>
    </row>
    <row r="245" spans="2:16" ht="15">
      <c r="B245" s="116" t="str">
        <f>Residential!A245</f>
        <v>Dichlorodifluoromethane</v>
      </c>
      <c r="C245" s="33" t="str">
        <f>Residential!B245</f>
        <v>75-71-8</v>
      </c>
      <c r="D245" s="96">
        <f>Residential!H245</f>
        <v>100</v>
      </c>
      <c r="E245" s="40">
        <f>Residential!K245</f>
        <v>3500</v>
      </c>
      <c r="F245" s="94">
        <f>Residential!M245</f>
        <v>9.8000000000000007</v>
      </c>
      <c r="G245" s="96">
        <f>Commercial!H245</f>
        <v>440</v>
      </c>
      <c r="H245" s="40">
        <f>Commercial!K245</f>
        <v>15000</v>
      </c>
      <c r="I245" s="94">
        <f>Commercial!M245</f>
        <v>41</v>
      </c>
      <c r="J245" s="101"/>
      <c r="K245" s="78" t="str">
        <f>IFERROR(VLOOKUP($C245,Acute!$B$8:$R$300,4,FALSE),"--")</f>
        <v>--</v>
      </c>
      <c r="L245" s="79" t="str">
        <f>IFERROR(VLOOKUP($C245,Acute!$B$8:$R$300,8,FALSE),"--")</f>
        <v>--</v>
      </c>
      <c r="M245" s="80" t="str">
        <f>IFERROR(VLOOKUP($C245,Acute!$B$8:$R$300,13,FALSE),"--")</f>
        <v>--</v>
      </c>
      <c r="N245" s="107" t="str">
        <f>IFERROR(VLOOKUP($C245,Acute!$B$8:$R$300,6,FALSE),"--")</f>
        <v>--</v>
      </c>
      <c r="O245" s="79" t="str">
        <f>IFERROR(VLOOKUP($C245,Acute!$B$8:$R$300,10,FALSE),"--")</f>
        <v>--</v>
      </c>
      <c r="P245" s="108" t="str">
        <f>IFERROR(VLOOKUP($C245,Acute!$B$8:$R$300,16,FALSE),"--")</f>
        <v>--</v>
      </c>
    </row>
    <row r="246" spans="2:16" ht="15">
      <c r="B246" s="116" t="str">
        <f>Residential!A246</f>
        <v>Dichlorodiphenyldichloroethane, p,p'- (DDD)</v>
      </c>
      <c r="C246" s="33" t="str">
        <f>Residential!B246</f>
        <v>72-54-8</v>
      </c>
      <c r="D246" s="96">
        <f>Residential!H246</f>
        <v>4.1000000000000002E-2</v>
      </c>
      <c r="E246" s="40" t="str">
        <f>Residential!K246</f>
        <v>NV</v>
      </c>
      <c r="F246" s="93" t="str">
        <f>Residential!M246</f>
        <v>NV</v>
      </c>
      <c r="G246" s="96">
        <f>Commercial!H246</f>
        <v>0.18</v>
      </c>
      <c r="H246" s="90" t="str">
        <f>Commercial!K246</f>
        <v>NV</v>
      </c>
      <c r="I246" s="93" t="str">
        <f>Commercial!M246</f>
        <v>NV</v>
      </c>
      <c r="J246" s="101"/>
      <c r="K246" s="78" t="str">
        <f>IFERROR(VLOOKUP($C246,Acute!$B$8:$R$300,4,FALSE),"--")</f>
        <v>--</v>
      </c>
      <c r="L246" s="79" t="str">
        <f>IFERROR(VLOOKUP($C246,Acute!$B$8:$R$300,8,FALSE),"--")</f>
        <v>--</v>
      </c>
      <c r="M246" s="80" t="str">
        <f>IFERROR(VLOOKUP($C246,Acute!$B$8:$R$300,13,FALSE),"--")</f>
        <v>--</v>
      </c>
      <c r="N246" s="107" t="str">
        <f>IFERROR(VLOOKUP($C246,Acute!$B$8:$R$300,6,FALSE),"--")</f>
        <v>--</v>
      </c>
      <c r="O246" s="79" t="str">
        <f>IFERROR(VLOOKUP($C246,Acute!$B$8:$R$300,10,FALSE),"--")</f>
        <v>--</v>
      </c>
      <c r="P246" s="108" t="str">
        <f>IFERROR(VLOOKUP($C246,Acute!$B$8:$R$300,16,FALSE),"--")</f>
        <v>--</v>
      </c>
    </row>
    <row r="247" spans="2:16" ht="15">
      <c r="B247" s="116" t="str">
        <f>Residential!A247</f>
        <v>Dichlorodiphenyldichloroethylene, p,p'- (DDE)</v>
      </c>
      <c r="C247" s="33" t="str">
        <f>Residential!B247</f>
        <v>72-55-9</v>
      </c>
      <c r="D247" s="96">
        <f>Residential!H247</f>
        <v>2.9000000000000001E-2</v>
      </c>
      <c r="E247" s="40">
        <f>Residential!K247</f>
        <v>0.97</v>
      </c>
      <c r="F247" s="93">
        <f>Residential!M247</f>
        <v>70</v>
      </c>
      <c r="G247" s="96">
        <f>Commercial!H247</f>
        <v>0.13</v>
      </c>
      <c r="H247" s="90">
        <f>Commercial!K247</f>
        <v>4.2</v>
      </c>
      <c r="I247" s="93">
        <f>Commercial!M247</f>
        <v>310</v>
      </c>
      <c r="J247" s="101"/>
      <c r="K247" s="78" t="str">
        <f>IFERROR(VLOOKUP($C247,Acute!$B$8:$R$300,4,FALSE),"--")</f>
        <v>--</v>
      </c>
      <c r="L247" s="79" t="str">
        <f>IFERROR(VLOOKUP($C247,Acute!$B$8:$R$300,8,FALSE),"--")</f>
        <v>--</v>
      </c>
      <c r="M247" s="80" t="str">
        <f>IFERROR(VLOOKUP($C247,Acute!$B$8:$R$300,13,FALSE),"--")</f>
        <v>--</v>
      </c>
      <c r="N247" s="107" t="str">
        <f>IFERROR(VLOOKUP($C247,Acute!$B$8:$R$300,6,FALSE),"--")</f>
        <v>--</v>
      </c>
      <c r="O247" s="79" t="str">
        <f>IFERROR(VLOOKUP($C247,Acute!$B$8:$R$300,10,FALSE),"--")</f>
        <v>--</v>
      </c>
      <c r="P247" s="108" t="str">
        <f>IFERROR(VLOOKUP($C247,Acute!$B$8:$R$300,16,FALSE),"--")</f>
        <v>--</v>
      </c>
    </row>
    <row r="248" spans="2:16" ht="15">
      <c r="B248" s="116" t="str">
        <f>Residential!A248</f>
        <v>Dichlorodiphenyltrichloroethane, p,p'- (DDT)</v>
      </c>
      <c r="C248" s="33" t="str">
        <f>Residential!B248</f>
        <v>50-29-3</v>
      </c>
      <c r="D248" s="96">
        <f>Residential!H248</f>
        <v>2.9000000000000001E-2</v>
      </c>
      <c r="E248" s="40" t="str">
        <f>Residential!K248</f>
        <v>NV</v>
      </c>
      <c r="F248" s="93" t="str">
        <f>Residential!M248</f>
        <v>NV</v>
      </c>
      <c r="G248" s="96">
        <f>Commercial!H248</f>
        <v>0.13</v>
      </c>
      <c r="H248" s="90" t="str">
        <f>Commercial!K248</f>
        <v>NV</v>
      </c>
      <c r="I248" s="93" t="str">
        <f>Commercial!M248</f>
        <v>NV</v>
      </c>
      <c r="J248" s="101"/>
      <c r="K248" s="78" t="str">
        <f>IFERROR(VLOOKUP($C248,Acute!$B$8:$R$300,4,FALSE),"--")</f>
        <v>--</v>
      </c>
      <c r="L248" s="79" t="str">
        <f>IFERROR(VLOOKUP($C248,Acute!$B$8:$R$300,8,FALSE),"--")</f>
        <v>--</v>
      </c>
      <c r="M248" s="80" t="str">
        <f>IFERROR(VLOOKUP($C248,Acute!$B$8:$R$300,13,FALSE),"--")</f>
        <v>--</v>
      </c>
      <c r="N248" s="107" t="str">
        <f>IFERROR(VLOOKUP($C248,Acute!$B$8:$R$300,6,FALSE),"--")</f>
        <v>--</v>
      </c>
      <c r="O248" s="79" t="str">
        <f>IFERROR(VLOOKUP($C248,Acute!$B$8:$R$300,10,FALSE),"--")</f>
        <v>--</v>
      </c>
      <c r="P248" s="108" t="str">
        <f>IFERROR(VLOOKUP($C248,Acute!$B$8:$R$300,16,FALSE),"--")</f>
        <v>--</v>
      </c>
    </row>
    <row r="249" spans="2:16" ht="15">
      <c r="B249" s="116" t="str">
        <f>Residential!A249</f>
        <v>Dichloroethane, 1,1-</v>
      </c>
      <c r="C249" s="33" t="str">
        <f>Residential!B249</f>
        <v>75-34-3</v>
      </c>
      <c r="D249" s="96">
        <f>Residential!H249</f>
        <v>1.8</v>
      </c>
      <c r="E249" s="40">
        <f>Residential!K249</f>
        <v>59</v>
      </c>
      <c r="F249" s="93">
        <f>Residential!M249</f>
        <v>13</v>
      </c>
      <c r="G249" s="96">
        <f>Commercial!H249</f>
        <v>7.7</v>
      </c>
      <c r="H249" s="90">
        <f>Commercial!K249</f>
        <v>260</v>
      </c>
      <c r="I249" s="93">
        <f>Commercial!M249</f>
        <v>55</v>
      </c>
      <c r="J249" s="101"/>
      <c r="K249" s="78" t="str">
        <f>IFERROR(VLOOKUP($C249,Acute!$B$8:$R$300,4,FALSE),"--")</f>
        <v>--</v>
      </c>
      <c r="L249" s="79" t="str">
        <f>IFERROR(VLOOKUP($C249,Acute!$B$8:$R$300,8,FALSE),"--")</f>
        <v>--</v>
      </c>
      <c r="M249" s="80" t="str">
        <f>IFERROR(VLOOKUP($C249,Acute!$B$8:$R$300,13,FALSE),"--")</f>
        <v>--</v>
      </c>
      <c r="N249" s="107" t="str">
        <f>IFERROR(VLOOKUP($C249,Acute!$B$8:$R$300,6,FALSE),"--")</f>
        <v>--</v>
      </c>
      <c r="O249" s="79" t="str">
        <f>IFERROR(VLOOKUP($C249,Acute!$B$8:$R$300,10,FALSE),"--")</f>
        <v>--</v>
      </c>
      <c r="P249" s="108" t="str">
        <f>IFERROR(VLOOKUP($C249,Acute!$B$8:$R$300,16,FALSE),"--")</f>
        <v>--</v>
      </c>
    </row>
    <row r="250" spans="2:16" ht="15">
      <c r="B250" s="116" t="str">
        <f>Residential!A250</f>
        <v>Dichloroethane, 1,2-</v>
      </c>
      <c r="C250" s="33" t="str">
        <f>Residential!B250</f>
        <v>107-06-2</v>
      </c>
      <c r="D250" s="96">
        <f>Residential!H250</f>
        <v>0.11</v>
      </c>
      <c r="E250" s="40">
        <f>Residential!K250</f>
        <v>3.6</v>
      </c>
      <c r="F250" s="93">
        <f>Residential!M250</f>
        <v>4</v>
      </c>
      <c r="G250" s="96">
        <f>Commercial!H250</f>
        <v>0.47</v>
      </c>
      <c r="H250" s="90">
        <f>Commercial!K250</f>
        <v>16</v>
      </c>
      <c r="I250" s="93">
        <f>Commercial!M250</f>
        <v>18</v>
      </c>
      <c r="J250" s="101"/>
      <c r="K250" s="78" t="str">
        <f>IFERROR(VLOOKUP($C250,Acute!$B$8:$R$300,4,FALSE),"--")</f>
        <v>--</v>
      </c>
      <c r="L250" s="79" t="str">
        <f>IFERROR(VLOOKUP($C250,Acute!$B$8:$R$300,8,FALSE),"--")</f>
        <v>--</v>
      </c>
      <c r="M250" s="80" t="str">
        <f>IFERROR(VLOOKUP($C250,Acute!$B$8:$R$300,13,FALSE),"--")</f>
        <v>--</v>
      </c>
      <c r="N250" s="107" t="str">
        <f>IFERROR(VLOOKUP($C250,Acute!$B$8:$R$300,6,FALSE),"--")</f>
        <v>--</v>
      </c>
      <c r="O250" s="79" t="str">
        <f>IFERROR(VLOOKUP($C250,Acute!$B$8:$R$300,10,FALSE),"--")</f>
        <v>--</v>
      </c>
      <c r="P250" s="108" t="str">
        <f>IFERROR(VLOOKUP($C250,Acute!$B$8:$R$300,16,FALSE),"--")</f>
        <v>--</v>
      </c>
    </row>
    <row r="251" spans="2:16" ht="15">
      <c r="B251" s="116" t="str">
        <f>Residential!A251</f>
        <v>Dichloroethylene, 1,1-</v>
      </c>
      <c r="C251" s="33" t="str">
        <f>Residential!B251</f>
        <v>75-35-4</v>
      </c>
      <c r="D251" s="96">
        <f>Residential!H251</f>
        <v>210</v>
      </c>
      <c r="E251" s="40">
        <f>Residential!K251</f>
        <v>7000</v>
      </c>
      <c r="F251" s="94">
        <f>Residential!M251</f>
        <v>300</v>
      </c>
      <c r="G251" s="96">
        <f>Commercial!H251</f>
        <v>880</v>
      </c>
      <c r="H251" s="40">
        <f>Commercial!K251</f>
        <v>29000</v>
      </c>
      <c r="I251" s="94">
        <f>Commercial!M251</f>
        <v>1300</v>
      </c>
      <c r="J251" s="101"/>
      <c r="K251" s="78">
        <f>IFERROR(VLOOKUP($C251,Acute!$B$8:$R$300,4,FALSE),"--")</f>
        <v>200</v>
      </c>
      <c r="L251" s="79">
        <f>IFERROR(VLOOKUP($C251,Acute!$B$8:$R$300,8,FALSE),"--")</f>
        <v>6700</v>
      </c>
      <c r="M251" s="80">
        <f>IFERROR(VLOOKUP($C251,Acute!$B$8:$R$300,13,FALSE),"--")</f>
        <v>290</v>
      </c>
      <c r="N251" s="107">
        <f>IFERROR(VLOOKUP($C251,Acute!$B$8:$R$300,6,FALSE),"--")</f>
        <v>600</v>
      </c>
      <c r="O251" s="79">
        <f>IFERROR(VLOOKUP($C251,Acute!$B$8:$R$300,10,FALSE),"--")</f>
        <v>20000</v>
      </c>
      <c r="P251" s="108">
        <f>IFERROR(VLOOKUP($C251,Acute!$B$8:$R$300,16,FALSE),"--")</f>
        <v>890</v>
      </c>
    </row>
    <row r="252" spans="2:16" ht="15">
      <c r="B252" s="116" t="str">
        <f>Residential!A252</f>
        <v>Dichloroethylene, cis-1,2-</v>
      </c>
      <c r="C252" s="33" t="str">
        <f>Residential!B252</f>
        <v>156-59-2</v>
      </c>
      <c r="D252" s="96">
        <f>Residential!H252</f>
        <v>42</v>
      </c>
      <c r="E252" s="40">
        <f>Residential!K252</f>
        <v>1400</v>
      </c>
      <c r="F252" s="94">
        <f>Residential!M252</f>
        <v>430</v>
      </c>
      <c r="G252" s="96">
        <f>Commercial!H252</f>
        <v>180</v>
      </c>
      <c r="H252" s="40">
        <f>Commercial!K252</f>
        <v>5800</v>
      </c>
      <c r="I252" s="94">
        <f>Commercial!M252</f>
        <v>1800</v>
      </c>
      <c r="J252" s="101"/>
      <c r="K252" s="78" t="str">
        <f>IFERROR(VLOOKUP($C252,Acute!$B$8:$R$300,4,FALSE),"--")</f>
        <v>--</v>
      </c>
      <c r="L252" s="79" t="str">
        <f>IFERROR(VLOOKUP($C252,Acute!$B$8:$R$300,8,FALSE),"--")</f>
        <v>--</v>
      </c>
      <c r="M252" s="80" t="str">
        <f>IFERROR(VLOOKUP($C252,Acute!$B$8:$R$300,13,FALSE),"--")</f>
        <v>--</v>
      </c>
      <c r="N252" s="107" t="str">
        <f>IFERROR(VLOOKUP($C252,Acute!$B$8:$R$300,6,FALSE),"--")</f>
        <v>--</v>
      </c>
      <c r="O252" s="79" t="str">
        <f>IFERROR(VLOOKUP($C252,Acute!$B$8:$R$300,10,FALSE),"--")</f>
        <v>--</v>
      </c>
      <c r="P252" s="108" t="str">
        <f>IFERROR(VLOOKUP($C252,Acute!$B$8:$R$300,16,FALSE),"--")</f>
        <v>--</v>
      </c>
    </row>
    <row r="253" spans="2:16" ht="15">
      <c r="B253" s="116" t="str">
        <f>Residential!A253</f>
        <v>Dichloroethylene, trans-1,2-</v>
      </c>
      <c r="C253" s="33" t="str">
        <f>Residential!B253</f>
        <v>156-60-5</v>
      </c>
      <c r="D253" s="96">
        <f>Residential!H253</f>
        <v>42</v>
      </c>
      <c r="E253" s="40">
        <f>Residential!K253</f>
        <v>1400</v>
      </c>
      <c r="F253" s="94">
        <f>Residential!M253</f>
        <v>180</v>
      </c>
      <c r="G253" s="96">
        <f>Commercial!H253</f>
        <v>180</v>
      </c>
      <c r="H253" s="40">
        <f>Commercial!K253</f>
        <v>5800</v>
      </c>
      <c r="I253" s="94">
        <f>Commercial!M253</f>
        <v>750</v>
      </c>
      <c r="J253" s="101"/>
      <c r="K253" s="78">
        <f>IFERROR(VLOOKUP($C253,Acute!$B$8:$R$300,4,FALSE),"--")</f>
        <v>790</v>
      </c>
      <c r="L253" s="79">
        <f>IFERROR(VLOOKUP($C253,Acute!$B$8:$R$300,8,FALSE),"--")</f>
        <v>26000</v>
      </c>
      <c r="M253" s="80">
        <f>IFERROR(VLOOKUP($C253,Acute!$B$8:$R$300,13,FALSE),"--")</f>
        <v>3400</v>
      </c>
      <c r="N253" s="107">
        <f>IFERROR(VLOOKUP($C253,Acute!$B$8:$R$300,6,FALSE),"--")</f>
        <v>2400</v>
      </c>
      <c r="O253" s="79">
        <f>IFERROR(VLOOKUP($C253,Acute!$B$8:$R$300,10,FALSE),"--")</f>
        <v>80000</v>
      </c>
      <c r="P253" s="108">
        <f>IFERROR(VLOOKUP($C253,Acute!$B$8:$R$300,16,FALSE),"--")</f>
        <v>10000</v>
      </c>
    </row>
    <row r="254" spans="2:16" ht="15">
      <c r="B254" s="116" t="str">
        <f>Residential!A254</f>
        <v>Dichlorophenol, 2,4-</v>
      </c>
      <c r="C254" s="33" t="str">
        <f>Residential!B254</f>
        <v>120-83-2</v>
      </c>
      <c r="D254" s="96" t="str">
        <f>Residential!H254</f>
        <v>NITI</v>
      </c>
      <c r="E254" s="40" t="str">
        <f>Residential!K254</f>
        <v>NITI, NV</v>
      </c>
      <c r="F254" s="94" t="str">
        <f>Residential!M254</f>
        <v>NITI, NV</v>
      </c>
      <c r="G254" s="96" t="str">
        <f>Commercial!H254</f>
        <v>NITI</v>
      </c>
      <c r="H254" s="40" t="str">
        <f>Commercial!K254</f>
        <v>NITI, NV</v>
      </c>
      <c r="I254" s="94" t="str">
        <f>Commercial!M254</f>
        <v>NITI, NV</v>
      </c>
      <c r="J254" s="101"/>
      <c r="K254" s="78" t="str">
        <f>IFERROR(VLOOKUP($C254,Acute!$B$8:$R$300,4,FALSE),"--")</f>
        <v>--</v>
      </c>
      <c r="L254" s="79" t="str">
        <f>IFERROR(VLOOKUP($C254,Acute!$B$8:$R$300,8,FALSE),"--")</f>
        <v>--</v>
      </c>
      <c r="M254" s="80" t="str">
        <f>IFERROR(VLOOKUP($C254,Acute!$B$8:$R$300,13,FALSE),"--")</f>
        <v>--</v>
      </c>
      <c r="N254" s="107" t="str">
        <f>IFERROR(VLOOKUP($C254,Acute!$B$8:$R$300,6,FALSE),"--")</f>
        <v>--</v>
      </c>
      <c r="O254" s="79" t="str">
        <f>IFERROR(VLOOKUP($C254,Acute!$B$8:$R$300,10,FALSE),"--")</f>
        <v>--</v>
      </c>
      <c r="P254" s="108" t="str">
        <f>IFERROR(VLOOKUP($C254,Acute!$B$8:$R$300,16,FALSE),"--")</f>
        <v>--</v>
      </c>
    </row>
    <row r="255" spans="2:16" ht="15">
      <c r="B255" s="116" t="str">
        <f>Residential!A255</f>
        <v>Dichlorophenoxy Acetic Acid, 2,4-</v>
      </c>
      <c r="C255" s="33" t="str">
        <f>Residential!B255</f>
        <v>94-75-7</v>
      </c>
      <c r="D255" s="96" t="str">
        <f>Residential!H255</f>
        <v>NITI</v>
      </c>
      <c r="E255" s="40" t="str">
        <f>Residential!K255</f>
        <v>NITI, NV</v>
      </c>
      <c r="F255" s="93" t="str">
        <f>Residential!M255</f>
        <v>NITI, NV</v>
      </c>
      <c r="G255" s="96" t="str">
        <f>Commercial!H255</f>
        <v>NITI</v>
      </c>
      <c r="H255" s="90" t="str">
        <f>Commercial!K255</f>
        <v>NITI, NV</v>
      </c>
      <c r="I255" s="93" t="str">
        <f>Commercial!M255</f>
        <v>NITI, NV</v>
      </c>
      <c r="J255" s="101"/>
      <c r="K255" s="78" t="str">
        <f>IFERROR(VLOOKUP($C255,Acute!$B$8:$R$300,4,FALSE),"--")</f>
        <v>--</v>
      </c>
      <c r="L255" s="79" t="str">
        <f>IFERROR(VLOOKUP($C255,Acute!$B$8:$R$300,8,FALSE),"--")</f>
        <v>--</v>
      </c>
      <c r="M255" s="80" t="str">
        <f>IFERROR(VLOOKUP($C255,Acute!$B$8:$R$300,13,FALSE),"--")</f>
        <v>--</v>
      </c>
      <c r="N255" s="107" t="str">
        <f>IFERROR(VLOOKUP($C255,Acute!$B$8:$R$300,6,FALSE),"--")</f>
        <v>--</v>
      </c>
      <c r="O255" s="79" t="str">
        <f>IFERROR(VLOOKUP($C255,Acute!$B$8:$R$300,10,FALSE),"--")</f>
        <v>--</v>
      </c>
      <c r="P255" s="108" t="str">
        <f>IFERROR(VLOOKUP($C255,Acute!$B$8:$R$300,16,FALSE),"--")</f>
        <v>--</v>
      </c>
    </row>
    <row r="256" spans="2:16" ht="15">
      <c r="B256" s="116" t="str">
        <f>Residential!A256</f>
        <v>Dichloropropane, 1,2-</v>
      </c>
      <c r="C256" s="33" t="str">
        <f>Residential!B256</f>
        <v>78-87-5</v>
      </c>
      <c r="D256" s="96">
        <f>Residential!H256</f>
        <v>0.76</v>
      </c>
      <c r="E256" s="40">
        <f>Residential!K256</f>
        <v>25</v>
      </c>
      <c r="F256" s="93">
        <f>Residential!M256</f>
        <v>12</v>
      </c>
      <c r="G256" s="96">
        <f>Commercial!H256</f>
        <v>3.3</v>
      </c>
      <c r="H256" s="90">
        <f>Commercial!K256</f>
        <v>110</v>
      </c>
      <c r="I256" s="93">
        <f>Commercial!M256</f>
        <v>52</v>
      </c>
      <c r="J256" s="101"/>
      <c r="K256" s="78">
        <f>IFERROR(VLOOKUP($C256,Acute!$B$8:$R$300,4,FALSE),"--")</f>
        <v>230</v>
      </c>
      <c r="L256" s="79">
        <f>IFERROR(VLOOKUP($C256,Acute!$B$8:$R$300,8,FALSE),"--")</f>
        <v>7700</v>
      </c>
      <c r="M256" s="80">
        <f>IFERROR(VLOOKUP($C256,Acute!$B$8:$R$300,13,FALSE),"--")</f>
        <v>3600</v>
      </c>
      <c r="N256" s="107">
        <f>IFERROR(VLOOKUP($C256,Acute!$B$8:$R$300,6,FALSE),"--")</f>
        <v>690</v>
      </c>
      <c r="O256" s="79">
        <f>IFERROR(VLOOKUP($C256,Acute!$B$8:$R$300,10,FALSE),"--")</f>
        <v>23000</v>
      </c>
      <c r="P256" s="108">
        <f>IFERROR(VLOOKUP($C256,Acute!$B$8:$R$300,16,FALSE),"--")</f>
        <v>11000</v>
      </c>
    </row>
    <row r="257" spans="2:16" ht="15">
      <c r="B257" s="116" t="str">
        <f>Residential!A257</f>
        <v>Dichloropropane, 1,3-</v>
      </c>
      <c r="C257" s="33" t="str">
        <f>Residential!B257</f>
        <v>142-28-9</v>
      </c>
      <c r="D257" s="96" t="str">
        <f>Residential!H257</f>
        <v>NITI</v>
      </c>
      <c r="E257" s="40" t="str">
        <f>Residential!K257</f>
        <v>NITI</v>
      </c>
      <c r="F257" s="93" t="str">
        <f>Residential!M257</f>
        <v>NITI</v>
      </c>
      <c r="G257" s="96" t="str">
        <f>Commercial!H257</f>
        <v>NITI</v>
      </c>
      <c r="H257" s="90" t="str">
        <f>Commercial!K257</f>
        <v>NITI</v>
      </c>
      <c r="I257" s="93" t="str">
        <f>Commercial!M257</f>
        <v>NITI</v>
      </c>
      <c r="J257" s="101"/>
      <c r="K257" s="78" t="str">
        <f>IFERROR(VLOOKUP($C257,Acute!$B$8:$R$300,4,FALSE),"--")</f>
        <v>--</v>
      </c>
      <c r="L257" s="79" t="str">
        <f>IFERROR(VLOOKUP($C257,Acute!$B$8:$R$300,8,FALSE),"--")</f>
        <v>--</v>
      </c>
      <c r="M257" s="80" t="str">
        <f>IFERROR(VLOOKUP($C257,Acute!$B$8:$R$300,13,FALSE),"--")</f>
        <v>--</v>
      </c>
      <c r="N257" s="107" t="str">
        <f>IFERROR(VLOOKUP($C257,Acute!$B$8:$R$300,6,FALSE),"--")</f>
        <v>--</v>
      </c>
      <c r="O257" s="79" t="str">
        <f>IFERROR(VLOOKUP($C257,Acute!$B$8:$R$300,10,FALSE),"--")</f>
        <v>--</v>
      </c>
      <c r="P257" s="108" t="str">
        <f>IFERROR(VLOOKUP($C257,Acute!$B$8:$R$300,16,FALSE),"--")</f>
        <v>--</v>
      </c>
    </row>
    <row r="258" spans="2:16" ht="15">
      <c r="B258" s="116" t="str">
        <f>Residential!A258</f>
        <v>Dichloropropanol, 2,3-</v>
      </c>
      <c r="C258" s="33" t="str">
        <f>Residential!B258</f>
        <v>616-23-9</v>
      </c>
      <c r="D258" s="96" t="str">
        <f>Residential!H258</f>
        <v>NITI</v>
      </c>
      <c r="E258" s="40" t="str">
        <f>Residential!K258</f>
        <v>NITI, NV</v>
      </c>
      <c r="F258" s="94" t="str">
        <f>Residential!M258</f>
        <v>NITI, NV</v>
      </c>
      <c r="G258" s="96" t="str">
        <f>Commercial!H258</f>
        <v>NITI</v>
      </c>
      <c r="H258" s="90" t="str">
        <f>Commercial!K258</f>
        <v>NITI, NV</v>
      </c>
      <c r="I258" s="93" t="str">
        <f>Commercial!M258</f>
        <v>NITI, NV</v>
      </c>
      <c r="J258" s="101"/>
      <c r="K258" s="78" t="str">
        <f>IFERROR(VLOOKUP($C258,Acute!$B$8:$R$300,4,FALSE),"--")</f>
        <v>--</v>
      </c>
      <c r="L258" s="79" t="str">
        <f>IFERROR(VLOOKUP($C258,Acute!$B$8:$R$300,8,FALSE),"--")</f>
        <v>--</v>
      </c>
      <c r="M258" s="80" t="str">
        <f>IFERROR(VLOOKUP($C258,Acute!$B$8:$R$300,13,FALSE),"--")</f>
        <v>--</v>
      </c>
      <c r="N258" s="107" t="str">
        <f>IFERROR(VLOOKUP($C258,Acute!$B$8:$R$300,6,FALSE),"--")</f>
        <v>--</v>
      </c>
      <c r="O258" s="79" t="str">
        <f>IFERROR(VLOOKUP($C258,Acute!$B$8:$R$300,10,FALSE),"--")</f>
        <v>--</v>
      </c>
      <c r="P258" s="108" t="str">
        <f>IFERROR(VLOOKUP($C258,Acute!$B$8:$R$300,16,FALSE),"--")</f>
        <v>--</v>
      </c>
    </row>
    <row r="259" spans="2:16" ht="15">
      <c r="B259" s="116" t="str">
        <f>Residential!A259</f>
        <v>Dichloropropene, 1,3-</v>
      </c>
      <c r="C259" s="33" t="str">
        <f>Residential!B259</f>
        <v>542-75-6</v>
      </c>
      <c r="D259" s="96">
        <f>Residential!H259</f>
        <v>0.7</v>
      </c>
      <c r="E259" s="40">
        <f>Residential!K259</f>
        <v>23</v>
      </c>
      <c r="F259" s="93">
        <f>Residential!M259</f>
        <v>9.1999999999999993</v>
      </c>
      <c r="G259" s="96">
        <f>Commercial!H259</f>
        <v>3.1</v>
      </c>
      <c r="H259" s="90">
        <f>Commercial!K259</f>
        <v>100</v>
      </c>
      <c r="I259" s="93">
        <f>Commercial!M259</f>
        <v>40</v>
      </c>
      <c r="J259" s="101"/>
      <c r="K259" s="78">
        <f>IFERROR(VLOOKUP($C259,Acute!$B$8:$R$300,4,FALSE),"--")</f>
        <v>36</v>
      </c>
      <c r="L259" s="79">
        <f>IFERROR(VLOOKUP($C259,Acute!$B$8:$R$300,8,FALSE),"--")</f>
        <v>1200</v>
      </c>
      <c r="M259" s="80">
        <f>IFERROR(VLOOKUP($C259,Acute!$B$8:$R$300,13,FALSE),"--")</f>
        <v>470</v>
      </c>
      <c r="N259" s="107">
        <f>IFERROR(VLOOKUP($C259,Acute!$B$8:$R$300,6,FALSE),"--")</f>
        <v>110</v>
      </c>
      <c r="O259" s="79">
        <f>IFERROR(VLOOKUP($C259,Acute!$B$8:$R$300,10,FALSE),"--")</f>
        <v>3700</v>
      </c>
      <c r="P259" s="108">
        <f>IFERROR(VLOOKUP($C259,Acute!$B$8:$R$300,16,FALSE),"--")</f>
        <v>1400</v>
      </c>
    </row>
    <row r="260" spans="2:16" ht="15">
      <c r="B260" s="116" t="str">
        <f>Residential!A260</f>
        <v>Dichlorvos</v>
      </c>
      <c r="C260" s="33" t="str">
        <f>Residential!B260</f>
        <v>62-73-7</v>
      </c>
      <c r="D260" s="96">
        <f>Residential!H260</f>
        <v>3.4000000000000002E-2</v>
      </c>
      <c r="E260" s="40" t="str">
        <f>Residential!K260</f>
        <v>NV</v>
      </c>
      <c r="F260" s="93" t="str">
        <f>Residential!M260</f>
        <v>NV</v>
      </c>
      <c r="G260" s="96">
        <f>Commercial!H260</f>
        <v>0.15</v>
      </c>
      <c r="H260" s="90" t="str">
        <f>Commercial!K260</f>
        <v>NV</v>
      </c>
      <c r="I260" s="93" t="str">
        <f>Commercial!M260</f>
        <v>NV</v>
      </c>
      <c r="J260" s="101"/>
      <c r="K260" s="78">
        <f>IFERROR(VLOOKUP($C260,Acute!$B$8:$R$300,4,FALSE),"--")</f>
        <v>18</v>
      </c>
      <c r="L260" s="79" t="str">
        <f>IFERROR(VLOOKUP($C260,Acute!$B$8:$R$300,8,FALSE),"--")</f>
        <v>NV</v>
      </c>
      <c r="M260" s="80" t="str">
        <f>IFERROR(VLOOKUP($C260,Acute!$B$8:$R$300,13,FALSE),"--")</f>
        <v>NV</v>
      </c>
      <c r="N260" s="107">
        <f>IFERROR(VLOOKUP($C260,Acute!$B$8:$R$300,6,FALSE),"--")</f>
        <v>54</v>
      </c>
      <c r="O260" s="79" t="str">
        <f>IFERROR(VLOOKUP($C260,Acute!$B$8:$R$300,10,FALSE),"--")</f>
        <v>NV</v>
      </c>
      <c r="P260" s="108" t="str">
        <f>IFERROR(VLOOKUP($C260,Acute!$B$8:$R$300,16,FALSE),"--")</f>
        <v>NV</v>
      </c>
    </row>
    <row r="261" spans="2:16" ht="15">
      <c r="B261" s="116" t="str">
        <f>Residential!A261</f>
        <v>Dicrotophos</v>
      </c>
      <c r="C261" s="33" t="str">
        <f>Residential!B261</f>
        <v>141-66-2</v>
      </c>
      <c r="D261" s="96" t="str">
        <f>Residential!H261</f>
        <v>NITI</v>
      </c>
      <c r="E261" s="40" t="str">
        <f>Residential!K261</f>
        <v>NITI, NV</v>
      </c>
      <c r="F261" s="93" t="str">
        <f>Residential!M261</f>
        <v>NITI, NV</v>
      </c>
      <c r="G261" s="96" t="str">
        <f>Commercial!H261</f>
        <v>NITI</v>
      </c>
      <c r="H261" s="90" t="str">
        <f>Commercial!K261</f>
        <v>NITI, NV</v>
      </c>
      <c r="I261" s="93" t="str">
        <f>Commercial!M261</f>
        <v>NITI, NV</v>
      </c>
      <c r="J261" s="101"/>
      <c r="K261" s="78" t="str">
        <f>IFERROR(VLOOKUP($C261,Acute!$B$8:$R$300,4,FALSE),"--")</f>
        <v>--</v>
      </c>
      <c r="L261" s="79" t="str">
        <f>IFERROR(VLOOKUP($C261,Acute!$B$8:$R$300,8,FALSE),"--")</f>
        <v>--</v>
      </c>
      <c r="M261" s="80" t="str">
        <f>IFERROR(VLOOKUP($C261,Acute!$B$8:$R$300,13,FALSE),"--")</f>
        <v>--</v>
      </c>
      <c r="N261" s="107" t="str">
        <f>IFERROR(VLOOKUP($C261,Acute!$B$8:$R$300,6,FALSE),"--")</f>
        <v>--</v>
      </c>
      <c r="O261" s="79" t="str">
        <f>IFERROR(VLOOKUP($C261,Acute!$B$8:$R$300,10,FALSE),"--")</f>
        <v>--</v>
      </c>
      <c r="P261" s="108" t="str">
        <f>IFERROR(VLOOKUP($C261,Acute!$B$8:$R$300,16,FALSE),"--")</f>
        <v>--</v>
      </c>
    </row>
    <row r="262" spans="2:16" ht="15">
      <c r="B262" s="116" t="str">
        <f>Residential!A262</f>
        <v>Dicyclopentadiene</v>
      </c>
      <c r="C262" s="33" t="str">
        <f>Residential!B262</f>
        <v>77-73-6</v>
      </c>
      <c r="D262" s="96">
        <f>Residential!H262</f>
        <v>0.31</v>
      </c>
      <c r="E262" s="40">
        <f>Residential!K262</f>
        <v>10</v>
      </c>
      <c r="F262" s="93">
        <f>Residential!M262</f>
        <v>0.14000000000000001</v>
      </c>
      <c r="G262" s="96">
        <f>Commercial!H262</f>
        <v>1.3</v>
      </c>
      <c r="H262" s="90">
        <f>Commercial!K262</f>
        <v>44</v>
      </c>
      <c r="I262" s="93">
        <f>Commercial!M262</f>
        <v>0.6</v>
      </c>
      <c r="J262" s="101"/>
      <c r="K262" s="78" t="str">
        <f>IFERROR(VLOOKUP($C262,Acute!$B$8:$R$300,4,FALSE),"--")</f>
        <v>--</v>
      </c>
      <c r="L262" s="79" t="str">
        <f>IFERROR(VLOOKUP($C262,Acute!$B$8:$R$300,8,FALSE),"--")</f>
        <v>--</v>
      </c>
      <c r="M262" s="80" t="str">
        <f>IFERROR(VLOOKUP($C262,Acute!$B$8:$R$300,13,FALSE),"--")</f>
        <v>--</v>
      </c>
      <c r="N262" s="107" t="str">
        <f>IFERROR(VLOOKUP($C262,Acute!$B$8:$R$300,6,FALSE),"--")</f>
        <v>--</v>
      </c>
      <c r="O262" s="79" t="str">
        <f>IFERROR(VLOOKUP($C262,Acute!$B$8:$R$300,10,FALSE),"--")</f>
        <v>--</v>
      </c>
      <c r="P262" s="108" t="str">
        <f>IFERROR(VLOOKUP($C262,Acute!$B$8:$R$300,16,FALSE),"--")</f>
        <v>--</v>
      </c>
    </row>
    <row r="263" spans="2:16" ht="15">
      <c r="B263" s="116" t="str">
        <f>Residential!A263</f>
        <v>Dieldrin</v>
      </c>
      <c r="C263" s="33" t="str">
        <f>Residential!B263</f>
        <v>60-57-1</v>
      </c>
      <c r="D263" s="96">
        <f>Residential!H263</f>
        <v>6.0999999999999997E-4</v>
      </c>
      <c r="E263" s="40" t="str">
        <f>Residential!K263</f>
        <v>NV</v>
      </c>
      <c r="F263" s="93" t="str">
        <f>Residential!M263</f>
        <v>NV</v>
      </c>
      <c r="G263" s="96">
        <f>Commercial!H263</f>
        <v>2.7000000000000001E-3</v>
      </c>
      <c r="H263" s="90" t="str">
        <f>Commercial!K263</f>
        <v>NV</v>
      </c>
      <c r="I263" s="93" t="str">
        <f>Commercial!M263</f>
        <v>NV</v>
      </c>
      <c r="J263" s="101"/>
      <c r="K263" s="78" t="str">
        <f>IFERROR(VLOOKUP($C263,Acute!$B$8:$R$300,4,FALSE),"--")</f>
        <v>--</v>
      </c>
      <c r="L263" s="79" t="str">
        <f>IFERROR(VLOOKUP($C263,Acute!$B$8:$R$300,8,FALSE),"--")</f>
        <v>--</v>
      </c>
      <c r="M263" s="80" t="str">
        <f>IFERROR(VLOOKUP($C263,Acute!$B$8:$R$300,13,FALSE),"--")</f>
        <v>--</v>
      </c>
      <c r="N263" s="107" t="str">
        <f>IFERROR(VLOOKUP($C263,Acute!$B$8:$R$300,6,FALSE),"--")</f>
        <v>--</v>
      </c>
      <c r="O263" s="79" t="str">
        <f>IFERROR(VLOOKUP($C263,Acute!$B$8:$R$300,10,FALSE),"--")</f>
        <v>--</v>
      </c>
      <c r="P263" s="108" t="str">
        <f>IFERROR(VLOOKUP($C263,Acute!$B$8:$R$300,16,FALSE),"--")</f>
        <v>--</v>
      </c>
    </row>
    <row r="264" spans="2:16" ht="15">
      <c r="B264" s="116" t="str">
        <f>Residential!A264</f>
        <v>Diesel Engine Exhaust</v>
      </c>
      <c r="C264" s="33" t="str">
        <f>Residential!B264</f>
        <v>NA</v>
      </c>
      <c r="D264" s="96">
        <f>Residential!H264</f>
        <v>9.4000000000000004E-3</v>
      </c>
      <c r="E264" s="40" t="str">
        <f>Residential!K264</f>
        <v>NV</v>
      </c>
      <c r="F264" s="93" t="str">
        <f>Residential!M264</f>
        <v>NV</v>
      </c>
      <c r="G264" s="96">
        <f>Commercial!H264</f>
        <v>4.1000000000000002E-2</v>
      </c>
      <c r="H264" s="90" t="str">
        <f>Commercial!K264</f>
        <v>NV</v>
      </c>
      <c r="I264" s="93" t="str">
        <f>Commercial!M264</f>
        <v>NV</v>
      </c>
      <c r="J264" s="101"/>
      <c r="K264" s="78" t="str">
        <f>IFERROR(VLOOKUP($C264,Acute!$B$8:$R$300,4,FALSE),"--")</f>
        <v>--</v>
      </c>
      <c r="L264" s="79" t="str">
        <f>IFERROR(VLOOKUP($C264,Acute!$B$8:$R$300,8,FALSE),"--")</f>
        <v>--</v>
      </c>
      <c r="M264" s="80" t="str">
        <f>IFERROR(VLOOKUP($C264,Acute!$B$8:$R$300,13,FALSE),"--")</f>
        <v>--</v>
      </c>
      <c r="N264" s="107" t="str">
        <f>IFERROR(VLOOKUP($C264,Acute!$B$8:$R$300,6,FALSE),"--")</f>
        <v>--</v>
      </c>
      <c r="O264" s="79" t="str">
        <f>IFERROR(VLOOKUP($C264,Acute!$B$8:$R$300,10,FALSE),"--")</f>
        <v>--</v>
      </c>
      <c r="P264" s="108" t="str">
        <f>IFERROR(VLOOKUP($C264,Acute!$B$8:$R$300,16,FALSE),"--")</f>
        <v>--</v>
      </c>
    </row>
    <row r="265" spans="2:16" ht="15">
      <c r="B265" s="116" t="str">
        <f>Residential!A265</f>
        <v>Diethanolamine</v>
      </c>
      <c r="C265" s="33" t="str">
        <f>Residential!B265</f>
        <v>111-42-2</v>
      </c>
      <c r="D265" s="96">
        <f>Residential!H265</f>
        <v>0.21</v>
      </c>
      <c r="E265" s="40" t="str">
        <f>Residential!K265</f>
        <v>NV</v>
      </c>
      <c r="F265" s="94" t="str">
        <f>Residential!M265</f>
        <v>NV</v>
      </c>
      <c r="G265" s="96">
        <f>Commercial!H265</f>
        <v>0.88</v>
      </c>
      <c r="H265" s="90" t="str">
        <f>Commercial!K265</f>
        <v>NV</v>
      </c>
      <c r="I265" s="93" t="str">
        <f>Commercial!M265</f>
        <v>NV</v>
      </c>
      <c r="J265" s="101"/>
      <c r="K265" s="78" t="str">
        <f>IFERROR(VLOOKUP($C265,Acute!$B$8:$R$300,4,FALSE),"--")</f>
        <v>--</v>
      </c>
      <c r="L265" s="79" t="str">
        <f>IFERROR(VLOOKUP($C265,Acute!$B$8:$R$300,8,FALSE),"--")</f>
        <v>--</v>
      </c>
      <c r="M265" s="80" t="str">
        <f>IFERROR(VLOOKUP($C265,Acute!$B$8:$R$300,13,FALSE),"--")</f>
        <v>--</v>
      </c>
      <c r="N265" s="107" t="str">
        <f>IFERROR(VLOOKUP($C265,Acute!$B$8:$R$300,6,FALSE),"--")</f>
        <v>--</v>
      </c>
      <c r="O265" s="79" t="str">
        <f>IFERROR(VLOOKUP($C265,Acute!$B$8:$R$300,10,FALSE),"--")</f>
        <v>--</v>
      </c>
      <c r="P265" s="108" t="str">
        <f>IFERROR(VLOOKUP($C265,Acute!$B$8:$R$300,16,FALSE),"--")</f>
        <v>--</v>
      </c>
    </row>
    <row r="266" spans="2:16" ht="15">
      <c r="B266" s="116" t="str">
        <f>Residential!A266</f>
        <v>Diethyl Phthalate</v>
      </c>
      <c r="C266" s="33" t="str">
        <f>Residential!B266</f>
        <v>84-66-2</v>
      </c>
      <c r="D266" s="96" t="str">
        <f>Residential!H266</f>
        <v>NITI</v>
      </c>
      <c r="E266" s="40" t="str">
        <f>Residential!K266</f>
        <v>NITI, NV</v>
      </c>
      <c r="F266" s="93" t="str">
        <f>Residential!M266</f>
        <v>NITI, NV</v>
      </c>
      <c r="G266" s="96" t="str">
        <f>Commercial!H266</f>
        <v>NITI</v>
      </c>
      <c r="H266" s="90" t="str">
        <f>Commercial!K266</f>
        <v>NITI, NV</v>
      </c>
      <c r="I266" s="93" t="str">
        <f>Commercial!M266</f>
        <v>NITI, NV</v>
      </c>
      <c r="J266" s="101"/>
      <c r="K266" s="78" t="str">
        <f>IFERROR(VLOOKUP($C266,Acute!$B$8:$R$300,4,FALSE),"--")</f>
        <v>--</v>
      </c>
      <c r="L266" s="79" t="str">
        <f>IFERROR(VLOOKUP($C266,Acute!$B$8:$R$300,8,FALSE),"--")</f>
        <v>--</v>
      </c>
      <c r="M266" s="80" t="str">
        <f>IFERROR(VLOOKUP($C266,Acute!$B$8:$R$300,13,FALSE),"--")</f>
        <v>--</v>
      </c>
      <c r="N266" s="107" t="str">
        <f>IFERROR(VLOOKUP($C266,Acute!$B$8:$R$300,6,FALSE),"--")</f>
        <v>--</v>
      </c>
      <c r="O266" s="79" t="str">
        <f>IFERROR(VLOOKUP($C266,Acute!$B$8:$R$300,10,FALSE),"--")</f>
        <v>--</v>
      </c>
      <c r="P266" s="108" t="str">
        <f>IFERROR(VLOOKUP($C266,Acute!$B$8:$R$300,16,FALSE),"--")</f>
        <v>--</v>
      </c>
    </row>
    <row r="267" spans="2:16" ht="15">
      <c r="B267" s="116" t="str">
        <f>Residential!A267</f>
        <v>Diethylene Glycol Monobutyl Ether</v>
      </c>
      <c r="C267" s="33" t="str">
        <f>Residential!B267</f>
        <v>112-34-5</v>
      </c>
      <c r="D267" s="96">
        <f>Residential!H267</f>
        <v>0.1</v>
      </c>
      <c r="E267" s="40" t="str">
        <f>Residential!K267</f>
        <v>NV</v>
      </c>
      <c r="F267" s="93" t="str">
        <f>Residential!M267</f>
        <v>NV</v>
      </c>
      <c r="G267" s="96">
        <f>Commercial!H267</f>
        <v>0.44</v>
      </c>
      <c r="H267" s="90" t="str">
        <f>Commercial!K267</f>
        <v>NV</v>
      </c>
      <c r="I267" s="93" t="str">
        <f>Commercial!M267</f>
        <v>NV</v>
      </c>
      <c r="J267" s="101"/>
      <c r="K267" s="78" t="str">
        <f>IFERROR(VLOOKUP($C267,Acute!$B$8:$R$300,4,FALSE),"--")</f>
        <v>--</v>
      </c>
      <c r="L267" s="79" t="str">
        <f>IFERROR(VLOOKUP($C267,Acute!$B$8:$R$300,8,FALSE),"--")</f>
        <v>--</v>
      </c>
      <c r="M267" s="80" t="str">
        <f>IFERROR(VLOOKUP($C267,Acute!$B$8:$R$300,13,FALSE),"--")</f>
        <v>--</v>
      </c>
      <c r="N267" s="107" t="str">
        <f>IFERROR(VLOOKUP($C267,Acute!$B$8:$R$300,6,FALSE),"--")</f>
        <v>--</v>
      </c>
      <c r="O267" s="79" t="str">
        <f>IFERROR(VLOOKUP($C267,Acute!$B$8:$R$300,10,FALSE),"--")</f>
        <v>--</v>
      </c>
      <c r="P267" s="108" t="str">
        <f>IFERROR(VLOOKUP($C267,Acute!$B$8:$R$300,16,FALSE),"--")</f>
        <v>--</v>
      </c>
    </row>
    <row r="268" spans="2:16" ht="15">
      <c r="B268" s="116" t="str">
        <f>Residential!A268</f>
        <v>Diethylene Glycol Monoethyl Ether</v>
      </c>
      <c r="C268" s="33" t="str">
        <f>Residential!B268</f>
        <v>111-90-0</v>
      </c>
      <c r="D268" s="96">
        <f>Residential!H268</f>
        <v>0.31</v>
      </c>
      <c r="E268" s="40" t="str">
        <f>Residential!K268</f>
        <v>NV</v>
      </c>
      <c r="F268" s="93" t="str">
        <f>Residential!M268</f>
        <v>NV</v>
      </c>
      <c r="G268" s="96">
        <f>Commercial!H268</f>
        <v>1.3</v>
      </c>
      <c r="H268" s="90" t="str">
        <f>Commercial!K268</f>
        <v>NV</v>
      </c>
      <c r="I268" s="93" t="str">
        <f>Commercial!M268</f>
        <v>NV</v>
      </c>
      <c r="J268" s="101"/>
      <c r="K268" s="78" t="str">
        <f>IFERROR(VLOOKUP($C268,Acute!$B$8:$R$300,4,FALSE),"--")</f>
        <v>--</v>
      </c>
      <c r="L268" s="79" t="str">
        <f>IFERROR(VLOOKUP($C268,Acute!$B$8:$R$300,8,FALSE),"--")</f>
        <v>--</v>
      </c>
      <c r="M268" s="80" t="str">
        <f>IFERROR(VLOOKUP($C268,Acute!$B$8:$R$300,13,FALSE),"--")</f>
        <v>--</v>
      </c>
      <c r="N268" s="107" t="str">
        <f>IFERROR(VLOOKUP($C268,Acute!$B$8:$R$300,6,FALSE),"--")</f>
        <v>--</v>
      </c>
      <c r="O268" s="79" t="str">
        <f>IFERROR(VLOOKUP($C268,Acute!$B$8:$R$300,10,FALSE),"--")</f>
        <v>--</v>
      </c>
      <c r="P268" s="108" t="str">
        <f>IFERROR(VLOOKUP($C268,Acute!$B$8:$R$300,16,FALSE),"--")</f>
        <v>--</v>
      </c>
    </row>
    <row r="269" spans="2:16" ht="15">
      <c r="B269" s="116" t="str">
        <f>Residential!A269</f>
        <v>Diethylformamide</v>
      </c>
      <c r="C269" s="33" t="str">
        <f>Residential!B269</f>
        <v>617-84-5</v>
      </c>
      <c r="D269" s="96" t="str">
        <f>Residential!H269</f>
        <v>NITI</v>
      </c>
      <c r="E269" s="40" t="str">
        <f>Residential!K269</f>
        <v>NITI</v>
      </c>
      <c r="F269" s="93" t="str">
        <f>Residential!M269</f>
        <v>NITI</v>
      </c>
      <c r="G269" s="96" t="str">
        <f>Commercial!H269</f>
        <v>NITI</v>
      </c>
      <c r="H269" s="90" t="str">
        <f>Commercial!K269</f>
        <v>NITI</v>
      </c>
      <c r="I269" s="93" t="str">
        <f>Commercial!M269</f>
        <v>NITI</v>
      </c>
      <c r="J269" s="101"/>
      <c r="K269" s="78" t="str">
        <f>IFERROR(VLOOKUP($C269,Acute!$B$8:$R$300,4,FALSE),"--")</f>
        <v>--</v>
      </c>
      <c r="L269" s="79" t="str">
        <f>IFERROR(VLOOKUP($C269,Acute!$B$8:$R$300,8,FALSE),"--")</f>
        <v>--</v>
      </c>
      <c r="M269" s="80" t="str">
        <f>IFERROR(VLOOKUP($C269,Acute!$B$8:$R$300,13,FALSE),"--")</f>
        <v>--</v>
      </c>
      <c r="N269" s="107" t="str">
        <f>IFERROR(VLOOKUP($C269,Acute!$B$8:$R$300,6,FALSE),"--")</f>
        <v>--</v>
      </c>
      <c r="O269" s="79" t="str">
        <f>IFERROR(VLOOKUP($C269,Acute!$B$8:$R$300,10,FALSE),"--")</f>
        <v>--</v>
      </c>
      <c r="P269" s="108" t="str">
        <f>IFERROR(VLOOKUP($C269,Acute!$B$8:$R$300,16,FALSE),"--")</f>
        <v>--</v>
      </c>
    </row>
    <row r="270" spans="2:16" ht="15">
      <c r="B270" s="116" t="str">
        <f>Residential!A270</f>
        <v>Diethylstilbestrol</v>
      </c>
      <c r="C270" s="33" t="str">
        <f>Residential!B270</f>
        <v>56-53-1</v>
      </c>
      <c r="D270" s="96">
        <f>Residential!H270</f>
        <v>2.8E-5</v>
      </c>
      <c r="E270" s="40" t="str">
        <f>Residential!K270</f>
        <v>NV</v>
      </c>
      <c r="F270" s="93" t="str">
        <f>Residential!M270</f>
        <v>NV</v>
      </c>
      <c r="G270" s="96">
        <f>Commercial!H270</f>
        <v>1.2E-4</v>
      </c>
      <c r="H270" s="90" t="str">
        <f>Commercial!K270</f>
        <v>NV</v>
      </c>
      <c r="I270" s="93" t="str">
        <f>Commercial!M270</f>
        <v>NV</v>
      </c>
      <c r="J270" s="101"/>
      <c r="K270" s="78" t="str">
        <f>IFERROR(VLOOKUP($C270,Acute!$B$8:$R$300,4,FALSE),"--")</f>
        <v>--</v>
      </c>
      <c r="L270" s="79" t="str">
        <f>IFERROR(VLOOKUP($C270,Acute!$B$8:$R$300,8,FALSE),"--")</f>
        <v>--</v>
      </c>
      <c r="M270" s="80" t="str">
        <f>IFERROR(VLOOKUP($C270,Acute!$B$8:$R$300,13,FALSE),"--")</f>
        <v>--</v>
      </c>
      <c r="N270" s="107" t="str">
        <f>IFERROR(VLOOKUP($C270,Acute!$B$8:$R$300,6,FALSE),"--")</f>
        <v>--</v>
      </c>
      <c r="O270" s="79" t="str">
        <f>IFERROR(VLOOKUP($C270,Acute!$B$8:$R$300,10,FALSE),"--")</f>
        <v>--</v>
      </c>
      <c r="P270" s="108" t="str">
        <f>IFERROR(VLOOKUP($C270,Acute!$B$8:$R$300,16,FALSE),"--")</f>
        <v>--</v>
      </c>
    </row>
    <row r="271" spans="2:16" ht="15">
      <c r="B271" s="116" t="str">
        <f>Residential!A271</f>
        <v>Difenzoquat</v>
      </c>
      <c r="C271" s="33" t="str">
        <f>Residential!B271</f>
        <v>43222-48-6</v>
      </c>
      <c r="D271" s="96" t="str">
        <f>Residential!H271</f>
        <v>NITI</v>
      </c>
      <c r="E271" s="40" t="str">
        <f>Residential!K271</f>
        <v>NITI, NV</v>
      </c>
      <c r="F271" s="93" t="str">
        <f>Residential!M271</f>
        <v>NITI, NV</v>
      </c>
      <c r="G271" s="96" t="str">
        <f>Commercial!H271</f>
        <v>NITI</v>
      </c>
      <c r="H271" s="90" t="str">
        <f>Commercial!K271</f>
        <v>NITI, NV</v>
      </c>
      <c r="I271" s="93" t="str">
        <f>Commercial!M271</f>
        <v>NITI, NV</v>
      </c>
      <c r="J271" s="101"/>
      <c r="K271" s="78" t="str">
        <f>IFERROR(VLOOKUP($C271,Acute!$B$8:$R$300,4,FALSE),"--")</f>
        <v>--</v>
      </c>
      <c r="L271" s="79" t="str">
        <f>IFERROR(VLOOKUP($C271,Acute!$B$8:$R$300,8,FALSE),"--")</f>
        <v>--</v>
      </c>
      <c r="M271" s="80" t="str">
        <f>IFERROR(VLOOKUP($C271,Acute!$B$8:$R$300,13,FALSE),"--")</f>
        <v>--</v>
      </c>
      <c r="N271" s="107" t="str">
        <f>IFERROR(VLOOKUP($C271,Acute!$B$8:$R$300,6,FALSE),"--")</f>
        <v>--</v>
      </c>
      <c r="O271" s="79" t="str">
        <f>IFERROR(VLOOKUP($C271,Acute!$B$8:$R$300,10,FALSE),"--")</f>
        <v>--</v>
      </c>
      <c r="P271" s="108" t="str">
        <f>IFERROR(VLOOKUP($C271,Acute!$B$8:$R$300,16,FALSE),"--")</f>
        <v>--</v>
      </c>
    </row>
    <row r="272" spans="2:16" ht="15">
      <c r="B272" s="116" t="str">
        <f>Residential!A272</f>
        <v>Diflubenzuron</v>
      </c>
      <c r="C272" s="33" t="str">
        <f>Residential!B272</f>
        <v>35367-38-5</v>
      </c>
      <c r="D272" s="96" t="str">
        <f>Residential!H272</f>
        <v>NITI</v>
      </c>
      <c r="E272" s="40" t="str">
        <f>Residential!K272</f>
        <v>NITI, NV</v>
      </c>
      <c r="F272" s="93" t="str">
        <f>Residential!M272</f>
        <v>NITI, NV</v>
      </c>
      <c r="G272" s="96" t="str">
        <f>Commercial!H272</f>
        <v>NITI</v>
      </c>
      <c r="H272" s="90" t="str">
        <f>Commercial!K272</f>
        <v>NITI, NV</v>
      </c>
      <c r="I272" s="93" t="str">
        <f>Commercial!M272</f>
        <v>NITI, NV</v>
      </c>
      <c r="J272" s="101"/>
      <c r="K272" s="78" t="str">
        <f>IFERROR(VLOOKUP($C272,Acute!$B$8:$R$300,4,FALSE),"--")</f>
        <v>--</v>
      </c>
      <c r="L272" s="79" t="str">
        <f>IFERROR(VLOOKUP($C272,Acute!$B$8:$R$300,8,FALSE),"--")</f>
        <v>--</v>
      </c>
      <c r="M272" s="80" t="str">
        <f>IFERROR(VLOOKUP($C272,Acute!$B$8:$R$300,13,FALSE),"--")</f>
        <v>--</v>
      </c>
      <c r="N272" s="107" t="str">
        <f>IFERROR(VLOOKUP($C272,Acute!$B$8:$R$300,6,FALSE),"--")</f>
        <v>--</v>
      </c>
      <c r="O272" s="79" t="str">
        <f>IFERROR(VLOOKUP($C272,Acute!$B$8:$R$300,10,FALSE),"--")</f>
        <v>--</v>
      </c>
      <c r="P272" s="108" t="str">
        <f>IFERROR(VLOOKUP($C272,Acute!$B$8:$R$300,16,FALSE),"--")</f>
        <v>--</v>
      </c>
    </row>
    <row r="273" spans="2:16" ht="15">
      <c r="B273" s="116" t="str">
        <f>Residential!A273</f>
        <v>Difluoroethane, 1,1-</v>
      </c>
      <c r="C273" s="33" t="str">
        <f>Residential!B273</f>
        <v>75-37-6</v>
      </c>
      <c r="D273" s="96">
        <f>Residential!H273</f>
        <v>42000</v>
      </c>
      <c r="E273" s="40">
        <f>Residential!K273</f>
        <v>1400000</v>
      </c>
      <c r="F273" s="93">
        <f>Residential!M273</f>
        <v>68000</v>
      </c>
      <c r="G273" s="96">
        <f>Commercial!H273</f>
        <v>180000</v>
      </c>
      <c r="H273" s="90">
        <f>Commercial!K273</f>
        <v>5800000</v>
      </c>
      <c r="I273" s="93">
        <f>Commercial!M273</f>
        <v>280000</v>
      </c>
      <c r="J273" s="101"/>
      <c r="K273" s="78" t="str">
        <f>IFERROR(VLOOKUP($C273,Acute!$B$8:$R$300,4,FALSE),"--")</f>
        <v>--</v>
      </c>
      <c r="L273" s="79" t="str">
        <f>IFERROR(VLOOKUP($C273,Acute!$B$8:$R$300,8,FALSE),"--")</f>
        <v>--</v>
      </c>
      <c r="M273" s="80" t="str">
        <f>IFERROR(VLOOKUP($C273,Acute!$B$8:$R$300,13,FALSE),"--")</f>
        <v>--</v>
      </c>
      <c r="N273" s="107" t="str">
        <f>IFERROR(VLOOKUP($C273,Acute!$B$8:$R$300,6,FALSE),"--")</f>
        <v>--</v>
      </c>
      <c r="O273" s="79" t="str">
        <f>IFERROR(VLOOKUP($C273,Acute!$B$8:$R$300,10,FALSE),"--")</f>
        <v>--</v>
      </c>
      <c r="P273" s="108" t="str">
        <f>IFERROR(VLOOKUP($C273,Acute!$B$8:$R$300,16,FALSE),"--")</f>
        <v>--</v>
      </c>
    </row>
    <row r="274" spans="2:16" ht="15">
      <c r="B274" s="116" t="str">
        <f>Residential!A274</f>
        <v>Difluoropropane, 2,2-</v>
      </c>
      <c r="C274" s="33" t="str">
        <f>Residential!B274</f>
        <v>420-45-1</v>
      </c>
      <c r="D274" s="96">
        <f>Residential!H274</f>
        <v>31000</v>
      </c>
      <c r="E274" s="40">
        <f>Residential!K274</f>
        <v>1000000</v>
      </c>
      <c r="F274" s="94">
        <f>Residential!M274</f>
        <v>2100</v>
      </c>
      <c r="G274" s="96">
        <f>Commercial!H274</f>
        <v>130000</v>
      </c>
      <c r="H274" s="90">
        <f>Commercial!K274</f>
        <v>4400000</v>
      </c>
      <c r="I274" s="93">
        <f>Commercial!M274</f>
        <v>8800</v>
      </c>
      <c r="J274" s="101"/>
      <c r="K274" s="78" t="str">
        <f>IFERROR(VLOOKUP($C274,Acute!$B$8:$R$300,4,FALSE),"--")</f>
        <v>--</v>
      </c>
      <c r="L274" s="79" t="str">
        <f>IFERROR(VLOOKUP($C274,Acute!$B$8:$R$300,8,FALSE),"--")</f>
        <v>--</v>
      </c>
      <c r="M274" s="80" t="str">
        <f>IFERROR(VLOOKUP($C274,Acute!$B$8:$R$300,13,FALSE),"--")</f>
        <v>--</v>
      </c>
      <c r="N274" s="107" t="str">
        <f>IFERROR(VLOOKUP($C274,Acute!$B$8:$R$300,6,FALSE),"--")</f>
        <v>--</v>
      </c>
      <c r="O274" s="79" t="str">
        <f>IFERROR(VLOOKUP($C274,Acute!$B$8:$R$300,10,FALSE),"--")</f>
        <v>--</v>
      </c>
      <c r="P274" s="108" t="str">
        <f>IFERROR(VLOOKUP($C274,Acute!$B$8:$R$300,16,FALSE),"--")</f>
        <v>--</v>
      </c>
    </row>
    <row r="275" spans="2:16" ht="15">
      <c r="B275" s="116" t="str">
        <f>Residential!A275</f>
        <v>Dihydrosafrole</v>
      </c>
      <c r="C275" s="33" t="str">
        <f>Residential!B275</f>
        <v>94-58-6</v>
      </c>
      <c r="D275" s="96">
        <f>Residential!H275</f>
        <v>0.22</v>
      </c>
      <c r="E275" s="40">
        <f>Residential!K275</f>
        <v>7.2</v>
      </c>
      <c r="F275" s="93">
        <f>Residential!M275</f>
        <v>1100</v>
      </c>
      <c r="G275" s="96">
        <f>Commercial!H275</f>
        <v>0.94</v>
      </c>
      <c r="H275" s="90">
        <f>Commercial!K275</f>
        <v>31</v>
      </c>
      <c r="I275" s="93">
        <f>Commercial!M275</f>
        <v>4800</v>
      </c>
      <c r="J275" s="101"/>
      <c r="K275" s="78" t="str">
        <f>IFERROR(VLOOKUP($C275,Acute!$B$8:$R$300,4,FALSE),"--")</f>
        <v>--</v>
      </c>
      <c r="L275" s="79" t="str">
        <f>IFERROR(VLOOKUP($C275,Acute!$B$8:$R$300,8,FALSE),"--")</f>
        <v>--</v>
      </c>
      <c r="M275" s="80" t="str">
        <f>IFERROR(VLOOKUP($C275,Acute!$B$8:$R$300,13,FALSE),"--")</f>
        <v>--</v>
      </c>
      <c r="N275" s="107" t="str">
        <f>IFERROR(VLOOKUP($C275,Acute!$B$8:$R$300,6,FALSE),"--")</f>
        <v>--</v>
      </c>
      <c r="O275" s="79" t="str">
        <f>IFERROR(VLOOKUP($C275,Acute!$B$8:$R$300,10,FALSE),"--")</f>
        <v>--</v>
      </c>
      <c r="P275" s="108" t="str">
        <f>IFERROR(VLOOKUP($C275,Acute!$B$8:$R$300,16,FALSE),"--")</f>
        <v>--</v>
      </c>
    </row>
    <row r="276" spans="2:16" ht="15">
      <c r="B276" s="116" t="str">
        <f>Residential!A276</f>
        <v>Diisopropyl Ether</v>
      </c>
      <c r="C276" s="33" t="str">
        <f>Residential!B276</f>
        <v>108-20-3</v>
      </c>
      <c r="D276" s="96">
        <f>Residential!H276</f>
        <v>730</v>
      </c>
      <c r="E276" s="40">
        <f>Residential!K276</f>
        <v>24000</v>
      </c>
      <c r="F276" s="93">
        <f>Residential!M276</f>
        <v>12000</v>
      </c>
      <c r="G276" s="96">
        <f>Commercial!H276</f>
        <v>3100</v>
      </c>
      <c r="H276" s="90">
        <f>Commercial!K276</f>
        <v>100000</v>
      </c>
      <c r="I276" s="93">
        <f>Commercial!M276</f>
        <v>50000</v>
      </c>
      <c r="J276" s="101"/>
      <c r="K276" s="78" t="str">
        <f>IFERROR(VLOOKUP($C276,Acute!$B$8:$R$300,4,FALSE),"--")</f>
        <v>--</v>
      </c>
      <c r="L276" s="79" t="str">
        <f>IFERROR(VLOOKUP($C276,Acute!$B$8:$R$300,8,FALSE),"--")</f>
        <v>--</v>
      </c>
      <c r="M276" s="80" t="str">
        <f>IFERROR(VLOOKUP($C276,Acute!$B$8:$R$300,13,FALSE),"--")</f>
        <v>--</v>
      </c>
      <c r="N276" s="107" t="str">
        <f>IFERROR(VLOOKUP($C276,Acute!$B$8:$R$300,6,FALSE),"--")</f>
        <v>--</v>
      </c>
      <c r="O276" s="79" t="str">
        <f>IFERROR(VLOOKUP($C276,Acute!$B$8:$R$300,10,FALSE),"--")</f>
        <v>--</v>
      </c>
      <c r="P276" s="108" t="str">
        <f>IFERROR(VLOOKUP($C276,Acute!$B$8:$R$300,16,FALSE),"--")</f>
        <v>--</v>
      </c>
    </row>
    <row r="277" spans="2:16" ht="15">
      <c r="B277" s="116" t="str">
        <f>Residential!A277</f>
        <v>Diisopropyl Methylphosphonate</v>
      </c>
      <c r="C277" s="33" t="str">
        <f>Residential!B277</f>
        <v>1445-75-6</v>
      </c>
      <c r="D277" s="96" t="str">
        <f>Residential!H277</f>
        <v>NITI</v>
      </c>
      <c r="E277" s="40" t="str">
        <f>Residential!K277</f>
        <v>NITI</v>
      </c>
      <c r="F277" s="94" t="str">
        <f>Residential!M277</f>
        <v>NITI</v>
      </c>
      <c r="G277" s="96" t="str">
        <f>Commercial!H277</f>
        <v>NITI</v>
      </c>
      <c r="H277" s="90" t="str">
        <f>Commercial!K277</f>
        <v>NITI</v>
      </c>
      <c r="I277" s="94" t="str">
        <f>Commercial!M277</f>
        <v>NITI</v>
      </c>
      <c r="J277" s="101"/>
      <c r="K277" s="78" t="str">
        <f>IFERROR(VLOOKUP($C277,Acute!$B$8:$R$300,4,FALSE),"--")</f>
        <v>--</v>
      </c>
      <c r="L277" s="79" t="str">
        <f>IFERROR(VLOOKUP($C277,Acute!$B$8:$R$300,8,FALSE),"--")</f>
        <v>--</v>
      </c>
      <c r="M277" s="80" t="str">
        <f>IFERROR(VLOOKUP($C277,Acute!$B$8:$R$300,13,FALSE),"--")</f>
        <v>--</v>
      </c>
      <c r="N277" s="107" t="str">
        <f>IFERROR(VLOOKUP($C277,Acute!$B$8:$R$300,6,FALSE),"--")</f>
        <v>--</v>
      </c>
      <c r="O277" s="79" t="str">
        <f>IFERROR(VLOOKUP($C277,Acute!$B$8:$R$300,10,FALSE),"--")</f>
        <v>--</v>
      </c>
      <c r="P277" s="108" t="str">
        <f>IFERROR(VLOOKUP($C277,Acute!$B$8:$R$300,16,FALSE),"--")</f>
        <v>--</v>
      </c>
    </row>
    <row r="278" spans="2:16" ht="15">
      <c r="B278" s="116" t="str">
        <f>Residential!A278</f>
        <v>Dimethipin</v>
      </c>
      <c r="C278" s="33" t="str">
        <f>Residential!B278</f>
        <v>55290-64-7</v>
      </c>
      <c r="D278" s="96" t="str">
        <f>Residential!H278</f>
        <v>NITI</v>
      </c>
      <c r="E278" s="40" t="str">
        <f>Residential!K278</f>
        <v>NITI, NV</v>
      </c>
      <c r="F278" s="93" t="str">
        <f>Residential!M278</f>
        <v>NITI, NV</v>
      </c>
      <c r="G278" s="96" t="str">
        <f>Commercial!H278</f>
        <v>NITI</v>
      </c>
      <c r="H278" s="90" t="str">
        <f>Commercial!K278</f>
        <v>NITI, NV</v>
      </c>
      <c r="I278" s="93" t="str">
        <f>Commercial!M278</f>
        <v>NITI, NV</v>
      </c>
      <c r="J278" s="101"/>
      <c r="K278" s="78" t="str">
        <f>IFERROR(VLOOKUP($C278,Acute!$B$8:$R$300,4,FALSE),"--")</f>
        <v>--</v>
      </c>
      <c r="L278" s="79" t="str">
        <f>IFERROR(VLOOKUP($C278,Acute!$B$8:$R$300,8,FALSE),"--")</f>
        <v>--</v>
      </c>
      <c r="M278" s="80" t="str">
        <f>IFERROR(VLOOKUP($C278,Acute!$B$8:$R$300,13,FALSE),"--")</f>
        <v>--</v>
      </c>
      <c r="N278" s="107" t="str">
        <f>IFERROR(VLOOKUP($C278,Acute!$B$8:$R$300,6,FALSE),"--")</f>
        <v>--</v>
      </c>
      <c r="O278" s="79" t="str">
        <f>IFERROR(VLOOKUP($C278,Acute!$B$8:$R$300,10,FALSE),"--")</f>
        <v>--</v>
      </c>
      <c r="P278" s="108" t="str">
        <f>IFERROR(VLOOKUP($C278,Acute!$B$8:$R$300,16,FALSE),"--")</f>
        <v>--</v>
      </c>
    </row>
    <row r="279" spans="2:16" ht="15">
      <c r="B279" s="116" t="str">
        <f>Residential!A279</f>
        <v>Dimethoate</v>
      </c>
      <c r="C279" s="33" t="str">
        <f>Residential!B279</f>
        <v>60-51-5</v>
      </c>
      <c r="D279" s="96" t="str">
        <f>Residential!H279</f>
        <v>NITI</v>
      </c>
      <c r="E279" s="40" t="str">
        <f>Residential!K279</f>
        <v>NITI, NV</v>
      </c>
      <c r="F279" s="93" t="str">
        <f>Residential!M279</f>
        <v>NITI, NV</v>
      </c>
      <c r="G279" s="96" t="str">
        <f>Commercial!H279</f>
        <v>NITI</v>
      </c>
      <c r="H279" s="90" t="str">
        <f>Commercial!K279</f>
        <v>NITI, NV</v>
      </c>
      <c r="I279" s="93" t="str">
        <f>Commercial!M279</f>
        <v>NITI, NV</v>
      </c>
      <c r="J279" s="101"/>
      <c r="K279" s="78" t="str">
        <f>IFERROR(VLOOKUP($C279,Acute!$B$8:$R$300,4,FALSE),"--")</f>
        <v>--</v>
      </c>
      <c r="L279" s="79" t="str">
        <f>IFERROR(VLOOKUP($C279,Acute!$B$8:$R$300,8,FALSE),"--")</f>
        <v>--</v>
      </c>
      <c r="M279" s="80" t="str">
        <f>IFERROR(VLOOKUP($C279,Acute!$B$8:$R$300,13,FALSE),"--")</f>
        <v>--</v>
      </c>
      <c r="N279" s="107" t="str">
        <f>IFERROR(VLOOKUP($C279,Acute!$B$8:$R$300,6,FALSE),"--")</f>
        <v>--</v>
      </c>
      <c r="O279" s="79" t="str">
        <f>IFERROR(VLOOKUP($C279,Acute!$B$8:$R$300,10,FALSE),"--")</f>
        <v>--</v>
      </c>
      <c r="P279" s="108" t="str">
        <f>IFERROR(VLOOKUP($C279,Acute!$B$8:$R$300,16,FALSE),"--")</f>
        <v>--</v>
      </c>
    </row>
    <row r="280" spans="2:16" ht="15">
      <c r="B280" s="116" t="str">
        <f>Residential!A280</f>
        <v>Dimethoxybenzidine, 3,3'-</v>
      </c>
      <c r="C280" s="33" t="str">
        <f>Residential!B280</f>
        <v>119-90-4</v>
      </c>
      <c r="D280" s="96">
        <f>Residential!H280</f>
        <v>2.0000000000000002E-5</v>
      </c>
      <c r="E280" s="40" t="str">
        <f>Residential!K280</f>
        <v>NV</v>
      </c>
      <c r="F280" s="93" t="str">
        <f>Residential!M280</f>
        <v>NV</v>
      </c>
      <c r="G280" s="96">
        <f>Commercial!H280</f>
        <v>8.7999999999999998E-5</v>
      </c>
      <c r="H280" s="90" t="str">
        <f>Commercial!K280</f>
        <v>NV</v>
      </c>
      <c r="I280" s="93" t="str">
        <f>Commercial!M280</f>
        <v>NV</v>
      </c>
      <c r="J280" s="101"/>
      <c r="K280" s="78" t="str">
        <f>IFERROR(VLOOKUP($C280,Acute!$B$8:$R$300,4,FALSE),"--")</f>
        <v>--</v>
      </c>
      <c r="L280" s="79" t="str">
        <f>IFERROR(VLOOKUP($C280,Acute!$B$8:$R$300,8,FALSE),"--")</f>
        <v>--</v>
      </c>
      <c r="M280" s="80" t="str">
        <f>IFERROR(VLOOKUP($C280,Acute!$B$8:$R$300,13,FALSE),"--")</f>
        <v>--</v>
      </c>
      <c r="N280" s="107" t="str">
        <f>IFERROR(VLOOKUP($C280,Acute!$B$8:$R$300,6,FALSE),"--")</f>
        <v>--</v>
      </c>
      <c r="O280" s="79" t="str">
        <f>IFERROR(VLOOKUP($C280,Acute!$B$8:$R$300,10,FALSE),"--")</f>
        <v>--</v>
      </c>
      <c r="P280" s="108" t="str">
        <f>IFERROR(VLOOKUP($C280,Acute!$B$8:$R$300,16,FALSE),"--")</f>
        <v>--</v>
      </c>
    </row>
    <row r="281" spans="2:16" ht="15">
      <c r="B281" s="116" t="str">
        <f>Residential!A281</f>
        <v>Dimethyl methylphosphonate</v>
      </c>
      <c r="C281" s="33" t="str">
        <f>Residential!B281</f>
        <v>756-79-6</v>
      </c>
      <c r="D281" s="96" t="str">
        <f>Residential!H281</f>
        <v>NITI</v>
      </c>
      <c r="E281" s="40" t="str">
        <f>Residential!K281</f>
        <v>NITI, NV</v>
      </c>
      <c r="F281" s="93" t="str">
        <f>Residential!M281</f>
        <v>NITI, NV</v>
      </c>
      <c r="G281" s="96" t="str">
        <f>Commercial!H281</f>
        <v>NITI</v>
      </c>
      <c r="H281" s="90" t="str">
        <f>Commercial!K281</f>
        <v>NITI, NV</v>
      </c>
      <c r="I281" s="93" t="str">
        <f>Commercial!M281</f>
        <v>NITI, NV</v>
      </c>
      <c r="J281" s="101"/>
      <c r="K281" s="78" t="str">
        <f>IFERROR(VLOOKUP($C281,Acute!$B$8:$R$300,4,FALSE),"--")</f>
        <v>--</v>
      </c>
      <c r="L281" s="79" t="str">
        <f>IFERROR(VLOOKUP($C281,Acute!$B$8:$R$300,8,FALSE),"--")</f>
        <v>--</v>
      </c>
      <c r="M281" s="80" t="str">
        <f>IFERROR(VLOOKUP($C281,Acute!$B$8:$R$300,13,FALSE),"--")</f>
        <v>--</v>
      </c>
      <c r="N281" s="107" t="str">
        <f>IFERROR(VLOOKUP($C281,Acute!$B$8:$R$300,6,FALSE),"--")</f>
        <v>--</v>
      </c>
      <c r="O281" s="79" t="str">
        <f>IFERROR(VLOOKUP($C281,Acute!$B$8:$R$300,10,FALSE),"--")</f>
        <v>--</v>
      </c>
      <c r="P281" s="108" t="str">
        <f>IFERROR(VLOOKUP($C281,Acute!$B$8:$R$300,16,FALSE),"--")</f>
        <v>--</v>
      </c>
    </row>
    <row r="282" spans="2:16" ht="15">
      <c r="B282" s="116" t="str">
        <f>Residential!A282</f>
        <v>Dimethylamino azobenzene [p-]</v>
      </c>
      <c r="C282" s="33" t="str">
        <f>Residential!B282</f>
        <v>60-11-7</v>
      </c>
      <c r="D282" s="96">
        <f>Residential!H282</f>
        <v>2.2000000000000001E-3</v>
      </c>
      <c r="E282" s="40" t="str">
        <f>Residential!K282</f>
        <v>NV</v>
      </c>
      <c r="F282" s="93" t="str">
        <f>Residential!M282</f>
        <v>NV</v>
      </c>
      <c r="G282" s="96">
        <f>Commercial!H282</f>
        <v>9.4000000000000004E-3</v>
      </c>
      <c r="H282" s="90" t="str">
        <f>Commercial!K282</f>
        <v>NV</v>
      </c>
      <c r="I282" s="93" t="str">
        <f>Commercial!M282</f>
        <v>NV</v>
      </c>
      <c r="J282" s="101"/>
      <c r="K282" s="78" t="str">
        <f>IFERROR(VLOOKUP($C282,Acute!$B$8:$R$300,4,FALSE),"--")</f>
        <v>--</v>
      </c>
      <c r="L282" s="79" t="str">
        <f>IFERROR(VLOOKUP($C282,Acute!$B$8:$R$300,8,FALSE),"--")</f>
        <v>--</v>
      </c>
      <c r="M282" s="80" t="str">
        <f>IFERROR(VLOOKUP($C282,Acute!$B$8:$R$300,13,FALSE),"--")</f>
        <v>--</v>
      </c>
      <c r="N282" s="107" t="str">
        <f>IFERROR(VLOOKUP($C282,Acute!$B$8:$R$300,6,FALSE),"--")</f>
        <v>--</v>
      </c>
      <c r="O282" s="79" t="str">
        <f>IFERROR(VLOOKUP($C282,Acute!$B$8:$R$300,10,FALSE),"--")</f>
        <v>--</v>
      </c>
      <c r="P282" s="108" t="str">
        <f>IFERROR(VLOOKUP($C282,Acute!$B$8:$R$300,16,FALSE),"--")</f>
        <v>--</v>
      </c>
    </row>
    <row r="283" spans="2:16" ht="15">
      <c r="B283" s="116" t="str">
        <f>Residential!A283</f>
        <v>Dimethylaniline HCl, 2,4-</v>
      </c>
      <c r="C283" s="33" t="str">
        <f>Residential!B283</f>
        <v>21436-96-4</v>
      </c>
      <c r="D283" s="96" t="str">
        <f>Residential!H283</f>
        <v>NITI</v>
      </c>
      <c r="E283" s="40" t="str">
        <f>Residential!K283</f>
        <v>NITI, NV</v>
      </c>
      <c r="F283" s="93" t="str">
        <f>Residential!M283</f>
        <v>NITI, NV</v>
      </c>
      <c r="G283" s="96" t="str">
        <f>Commercial!H283</f>
        <v>NITI</v>
      </c>
      <c r="H283" s="90" t="str">
        <f>Commercial!K283</f>
        <v>NITI, NV</v>
      </c>
      <c r="I283" s="93" t="str">
        <f>Commercial!M283</f>
        <v>NITI, NV</v>
      </c>
      <c r="J283" s="101"/>
      <c r="K283" s="78" t="str">
        <f>IFERROR(VLOOKUP($C283,Acute!$B$8:$R$300,4,FALSE),"--")</f>
        <v>--</v>
      </c>
      <c r="L283" s="79" t="str">
        <f>IFERROR(VLOOKUP($C283,Acute!$B$8:$R$300,8,FALSE),"--")</f>
        <v>--</v>
      </c>
      <c r="M283" s="80" t="str">
        <f>IFERROR(VLOOKUP($C283,Acute!$B$8:$R$300,13,FALSE),"--")</f>
        <v>--</v>
      </c>
      <c r="N283" s="107" t="str">
        <f>IFERROR(VLOOKUP($C283,Acute!$B$8:$R$300,6,FALSE),"--")</f>
        <v>--</v>
      </c>
      <c r="O283" s="79" t="str">
        <f>IFERROR(VLOOKUP($C283,Acute!$B$8:$R$300,10,FALSE),"--")</f>
        <v>--</v>
      </c>
      <c r="P283" s="108" t="str">
        <f>IFERROR(VLOOKUP($C283,Acute!$B$8:$R$300,16,FALSE),"--")</f>
        <v>--</v>
      </c>
    </row>
    <row r="284" spans="2:16" ht="15">
      <c r="B284" s="116" t="str">
        <f>Residential!A284</f>
        <v>Dimethylaniline, 2,4-</v>
      </c>
      <c r="C284" s="33" t="str">
        <f>Residential!B284</f>
        <v>95-68-1</v>
      </c>
      <c r="D284" s="96" t="str">
        <f>Residential!H284</f>
        <v>NITI</v>
      </c>
      <c r="E284" s="40" t="str">
        <f>Residential!K284</f>
        <v>NITI, NV</v>
      </c>
      <c r="F284" s="93" t="str">
        <f>Residential!M284</f>
        <v>NITI, NV</v>
      </c>
      <c r="G284" s="96" t="str">
        <f>Commercial!H284</f>
        <v>NITI</v>
      </c>
      <c r="H284" s="90" t="str">
        <f>Commercial!K284</f>
        <v>NITI, NV</v>
      </c>
      <c r="I284" s="93" t="str">
        <f>Commercial!M284</f>
        <v>NITI, NV</v>
      </c>
      <c r="J284" s="101"/>
      <c r="K284" s="78" t="str">
        <f>IFERROR(VLOOKUP($C284,Acute!$B$8:$R$300,4,FALSE),"--")</f>
        <v>--</v>
      </c>
      <c r="L284" s="79" t="str">
        <f>IFERROR(VLOOKUP($C284,Acute!$B$8:$R$300,8,FALSE),"--")</f>
        <v>--</v>
      </c>
      <c r="M284" s="80" t="str">
        <f>IFERROR(VLOOKUP($C284,Acute!$B$8:$R$300,13,FALSE),"--")</f>
        <v>--</v>
      </c>
      <c r="N284" s="107" t="str">
        <f>IFERROR(VLOOKUP($C284,Acute!$B$8:$R$300,6,FALSE),"--")</f>
        <v>--</v>
      </c>
      <c r="O284" s="79" t="str">
        <f>IFERROR(VLOOKUP($C284,Acute!$B$8:$R$300,10,FALSE),"--")</f>
        <v>--</v>
      </c>
      <c r="P284" s="108" t="str">
        <f>IFERROR(VLOOKUP($C284,Acute!$B$8:$R$300,16,FALSE),"--")</f>
        <v>--</v>
      </c>
    </row>
    <row r="285" spans="2:16" ht="15">
      <c r="B285" s="116" t="str">
        <f>Residential!A285</f>
        <v>Dimethylaniline, N,N-</v>
      </c>
      <c r="C285" s="33" t="str">
        <f>Residential!B285</f>
        <v>121-69-7</v>
      </c>
      <c r="D285" s="96" t="str">
        <f>Residential!H285</f>
        <v>NITI</v>
      </c>
      <c r="E285" s="40" t="str">
        <f>Residential!K285</f>
        <v>NITI</v>
      </c>
      <c r="F285" s="93" t="str">
        <f>Residential!M285</f>
        <v>NITI</v>
      </c>
      <c r="G285" s="96" t="str">
        <f>Commercial!H285</f>
        <v>NITI</v>
      </c>
      <c r="H285" s="90" t="str">
        <f>Commercial!K285</f>
        <v>NITI</v>
      </c>
      <c r="I285" s="93" t="str">
        <f>Commercial!M285</f>
        <v>NITI</v>
      </c>
      <c r="J285" s="101"/>
      <c r="K285" s="78" t="str">
        <f>IFERROR(VLOOKUP($C285,Acute!$B$8:$R$300,4,FALSE),"--")</f>
        <v>--</v>
      </c>
      <c r="L285" s="79" t="str">
        <f>IFERROR(VLOOKUP($C285,Acute!$B$8:$R$300,8,FALSE),"--")</f>
        <v>--</v>
      </c>
      <c r="M285" s="80" t="str">
        <f>IFERROR(VLOOKUP($C285,Acute!$B$8:$R$300,13,FALSE),"--")</f>
        <v>--</v>
      </c>
      <c r="N285" s="107" t="str">
        <f>IFERROR(VLOOKUP($C285,Acute!$B$8:$R$300,6,FALSE),"--")</f>
        <v>--</v>
      </c>
      <c r="O285" s="79" t="str">
        <f>IFERROR(VLOOKUP($C285,Acute!$B$8:$R$300,10,FALSE),"--")</f>
        <v>--</v>
      </c>
      <c r="P285" s="108" t="str">
        <f>IFERROR(VLOOKUP($C285,Acute!$B$8:$R$300,16,FALSE),"--")</f>
        <v>--</v>
      </c>
    </row>
    <row r="286" spans="2:16" ht="15">
      <c r="B286" s="116" t="str">
        <f>Residential!A286</f>
        <v>Dimethylbenz(a)anthracene, 7,12-</v>
      </c>
      <c r="C286" s="33" t="str">
        <f>Residential!B286</f>
        <v>57-97-6</v>
      </c>
      <c r="D286" s="96">
        <f>Residential!H286</f>
        <v>1.4E-5</v>
      </c>
      <c r="E286" s="40" t="str">
        <f>Residential!K286</f>
        <v>NV</v>
      </c>
      <c r="F286" s="93" t="str">
        <f>Residential!M286</f>
        <v>NV</v>
      </c>
      <c r="G286" s="96">
        <f>Commercial!H286</f>
        <v>1.7000000000000001E-4</v>
      </c>
      <c r="H286" s="90" t="str">
        <f>Commercial!K286</f>
        <v>NV</v>
      </c>
      <c r="I286" s="93" t="str">
        <f>Commercial!M286</f>
        <v>NV</v>
      </c>
      <c r="J286" s="101"/>
      <c r="K286" s="78" t="str">
        <f>IFERROR(VLOOKUP($C286,Acute!$B$8:$R$300,4,FALSE),"--")</f>
        <v>--</v>
      </c>
      <c r="L286" s="79" t="str">
        <f>IFERROR(VLOOKUP($C286,Acute!$B$8:$R$300,8,FALSE),"--")</f>
        <v>--</v>
      </c>
      <c r="M286" s="80" t="str">
        <f>IFERROR(VLOOKUP($C286,Acute!$B$8:$R$300,13,FALSE),"--")</f>
        <v>--</v>
      </c>
      <c r="N286" s="107" t="str">
        <f>IFERROR(VLOOKUP($C286,Acute!$B$8:$R$300,6,FALSE),"--")</f>
        <v>--</v>
      </c>
      <c r="O286" s="79" t="str">
        <f>IFERROR(VLOOKUP($C286,Acute!$B$8:$R$300,10,FALSE),"--")</f>
        <v>--</v>
      </c>
      <c r="P286" s="108" t="str">
        <f>IFERROR(VLOOKUP($C286,Acute!$B$8:$R$300,16,FALSE),"--")</f>
        <v>--</v>
      </c>
    </row>
    <row r="287" spans="2:16" ht="15">
      <c r="B287" s="116" t="str">
        <f>Residential!A287</f>
        <v>Dimethylbenzidine, 3,3'-</v>
      </c>
      <c r="C287" s="33" t="str">
        <f>Residential!B287</f>
        <v>119-93-7</v>
      </c>
      <c r="D287" s="96" t="str">
        <f>Residential!H287</f>
        <v>NITI</v>
      </c>
      <c r="E287" s="40" t="str">
        <f>Residential!K287</f>
        <v>NITI, NV</v>
      </c>
      <c r="F287" s="93" t="str">
        <f>Residential!M287</f>
        <v>NITI, NV</v>
      </c>
      <c r="G287" s="96" t="str">
        <f>Commercial!H287</f>
        <v>NITI</v>
      </c>
      <c r="H287" s="90" t="str">
        <f>Commercial!K287</f>
        <v>NITI, NV</v>
      </c>
      <c r="I287" s="93" t="str">
        <f>Commercial!M287</f>
        <v>NITI, NV</v>
      </c>
      <c r="J287" s="101"/>
      <c r="K287" s="78" t="str">
        <f>IFERROR(VLOOKUP($C287,Acute!$B$8:$R$300,4,FALSE),"--")</f>
        <v>--</v>
      </c>
      <c r="L287" s="79" t="str">
        <f>IFERROR(VLOOKUP($C287,Acute!$B$8:$R$300,8,FALSE),"--")</f>
        <v>--</v>
      </c>
      <c r="M287" s="80" t="str">
        <f>IFERROR(VLOOKUP($C287,Acute!$B$8:$R$300,13,FALSE),"--")</f>
        <v>--</v>
      </c>
      <c r="N287" s="107" t="str">
        <f>IFERROR(VLOOKUP($C287,Acute!$B$8:$R$300,6,FALSE),"--")</f>
        <v>--</v>
      </c>
      <c r="O287" s="79" t="str">
        <f>IFERROR(VLOOKUP($C287,Acute!$B$8:$R$300,10,FALSE),"--")</f>
        <v>--</v>
      </c>
      <c r="P287" s="108" t="str">
        <f>IFERROR(VLOOKUP($C287,Acute!$B$8:$R$300,16,FALSE),"--")</f>
        <v>--</v>
      </c>
    </row>
    <row r="288" spans="2:16" ht="15">
      <c r="B288" s="116" t="str">
        <f>Residential!A288</f>
        <v>Dimethylformamide</v>
      </c>
      <c r="C288" s="33" t="str">
        <f>Residential!B288</f>
        <v>68-12-2</v>
      </c>
      <c r="D288" s="96">
        <f>Residential!H288</f>
        <v>31</v>
      </c>
      <c r="E288" s="40">
        <f>Residential!K288</f>
        <v>1000</v>
      </c>
      <c r="F288" s="93">
        <f>Residential!M288</f>
        <v>27000000</v>
      </c>
      <c r="G288" s="96">
        <f>Commercial!H288</f>
        <v>130</v>
      </c>
      <c r="H288" s="90">
        <f>Commercial!K288</f>
        <v>4400</v>
      </c>
      <c r="I288" s="93">
        <f>Commercial!M288</f>
        <v>110000000</v>
      </c>
      <c r="J288" s="101"/>
      <c r="K288" s="78" t="str">
        <f>IFERROR(VLOOKUP($C288,Acute!$B$8:$R$300,4,FALSE),"--")</f>
        <v>--</v>
      </c>
      <c r="L288" s="79" t="str">
        <f>IFERROR(VLOOKUP($C288,Acute!$B$8:$R$300,8,FALSE),"--")</f>
        <v>--</v>
      </c>
      <c r="M288" s="80" t="str">
        <f>IFERROR(VLOOKUP($C288,Acute!$B$8:$R$300,13,FALSE),"--")</f>
        <v>--</v>
      </c>
      <c r="N288" s="107" t="str">
        <f>IFERROR(VLOOKUP($C288,Acute!$B$8:$R$300,6,FALSE),"--")</f>
        <v>--</v>
      </c>
      <c r="O288" s="79" t="str">
        <f>IFERROR(VLOOKUP($C288,Acute!$B$8:$R$300,10,FALSE),"--")</f>
        <v>--</v>
      </c>
      <c r="P288" s="108" t="str">
        <f>IFERROR(VLOOKUP($C288,Acute!$B$8:$R$300,16,FALSE),"--")</f>
        <v>--</v>
      </c>
    </row>
    <row r="289" spans="2:16" ht="15">
      <c r="B289" s="116" t="str">
        <f>Residential!A289</f>
        <v>Dimethylhydrazine, 1,1-</v>
      </c>
      <c r="C289" s="33" t="str">
        <f>Residential!B289</f>
        <v>57-14-7</v>
      </c>
      <c r="D289" s="99">
        <f>Residential!H289</f>
        <v>2.0999999999999999E-3</v>
      </c>
      <c r="E289" s="90">
        <f>Residential!K289</f>
        <v>7.0000000000000007E-2</v>
      </c>
      <c r="F289" s="93">
        <f>Residential!M289</f>
        <v>7.1</v>
      </c>
      <c r="G289" s="96">
        <f>Commercial!H289</f>
        <v>8.8000000000000005E-3</v>
      </c>
      <c r="H289" s="90">
        <f>Commercial!K289</f>
        <v>0.28999999999999998</v>
      </c>
      <c r="I289" s="93">
        <f>Commercial!M289</f>
        <v>30</v>
      </c>
      <c r="J289" s="101"/>
      <c r="K289" s="78">
        <f>IFERROR(VLOOKUP($C289,Acute!$B$8:$R$300,4,FALSE),"--")</f>
        <v>0.49</v>
      </c>
      <c r="L289" s="79">
        <f>IFERROR(VLOOKUP($C289,Acute!$B$8:$R$300,8,FALSE),"--")</f>
        <v>16</v>
      </c>
      <c r="M289" s="80">
        <f>IFERROR(VLOOKUP($C289,Acute!$B$8:$R$300,13,FALSE),"--")</f>
        <v>1700</v>
      </c>
      <c r="N289" s="107">
        <f>IFERROR(VLOOKUP($C289,Acute!$B$8:$R$300,6,FALSE),"--")</f>
        <v>1.5</v>
      </c>
      <c r="O289" s="79">
        <f>IFERROR(VLOOKUP($C289,Acute!$B$8:$R$300,10,FALSE),"--")</f>
        <v>50</v>
      </c>
      <c r="P289" s="108">
        <f>IFERROR(VLOOKUP($C289,Acute!$B$8:$R$300,16,FALSE),"--")</f>
        <v>5100</v>
      </c>
    </row>
    <row r="290" spans="2:16" ht="15">
      <c r="B290" s="116" t="str">
        <f>Residential!A290</f>
        <v>Dimethylhydrazine, 1,2-</v>
      </c>
      <c r="C290" s="33" t="str">
        <f>Residential!B290</f>
        <v>540-73-8</v>
      </c>
      <c r="D290" s="99">
        <f>Residential!H290</f>
        <v>1.8E-5</v>
      </c>
      <c r="E290" s="90">
        <f>Residential!K290</f>
        <v>5.9000000000000003E-4</v>
      </c>
      <c r="F290" s="93">
        <f>Residential!M290</f>
        <v>11</v>
      </c>
      <c r="G290" s="96">
        <f>Commercial!H290</f>
        <v>7.7000000000000001E-5</v>
      </c>
      <c r="H290" s="90">
        <f>Commercial!K290</f>
        <v>2.5999999999999999E-3</v>
      </c>
      <c r="I290" s="93">
        <f>Commercial!M290</f>
        <v>47</v>
      </c>
      <c r="J290" s="101"/>
      <c r="K290" s="78" t="str">
        <f>IFERROR(VLOOKUP($C290,Acute!$B$8:$R$300,4,FALSE),"--")</f>
        <v>--</v>
      </c>
      <c r="L290" s="79" t="str">
        <f>IFERROR(VLOOKUP($C290,Acute!$B$8:$R$300,8,FALSE),"--")</f>
        <v>--</v>
      </c>
      <c r="M290" s="80" t="str">
        <f>IFERROR(VLOOKUP($C290,Acute!$B$8:$R$300,13,FALSE),"--")</f>
        <v>--</v>
      </c>
      <c r="N290" s="107" t="str">
        <f>IFERROR(VLOOKUP($C290,Acute!$B$8:$R$300,6,FALSE),"--")</f>
        <v>--</v>
      </c>
      <c r="O290" s="79" t="str">
        <f>IFERROR(VLOOKUP($C290,Acute!$B$8:$R$300,10,FALSE),"--")</f>
        <v>--</v>
      </c>
      <c r="P290" s="108" t="str">
        <f>IFERROR(VLOOKUP($C290,Acute!$B$8:$R$300,16,FALSE),"--")</f>
        <v>--</v>
      </c>
    </row>
    <row r="291" spans="2:16" ht="15">
      <c r="B291" s="116" t="str">
        <f>Residential!A291</f>
        <v>Dimethylphenol, 2,4-</v>
      </c>
      <c r="C291" s="33" t="str">
        <f>Residential!B291</f>
        <v>105-67-9</v>
      </c>
      <c r="D291" s="96" t="str">
        <f>Residential!H291</f>
        <v>NITI</v>
      </c>
      <c r="E291" s="40" t="str">
        <f>Residential!K291</f>
        <v>NITI, NV</v>
      </c>
      <c r="F291" s="93" t="str">
        <f>Residential!M291</f>
        <v>NITI, NV</v>
      </c>
      <c r="G291" s="96" t="str">
        <f>Commercial!H291</f>
        <v>NITI</v>
      </c>
      <c r="H291" s="90" t="str">
        <f>Commercial!K291</f>
        <v>NITI, NV</v>
      </c>
      <c r="I291" s="93" t="str">
        <f>Commercial!M291</f>
        <v>NITI, NV</v>
      </c>
      <c r="J291" s="101"/>
      <c r="K291" s="78" t="str">
        <f>IFERROR(VLOOKUP($C291,Acute!$B$8:$R$300,4,FALSE),"--")</f>
        <v>--</v>
      </c>
      <c r="L291" s="79" t="str">
        <f>IFERROR(VLOOKUP($C291,Acute!$B$8:$R$300,8,FALSE),"--")</f>
        <v>--</v>
      </c>
      <c r="M291" s="80" t="str">
        <f>IFERROR(VLOOKUP($C291,Acute!$B$8:$R$300,13,FALSE),"--")</f>
        <v>--</v>
      </c>
      <c r="N291" s="107" t="str">
        <f>IFERROR(VLOOKUP($C291,Acute!$B$8:$R$300,6,FALSE),"--")</f>
        <v>--</v>
      </c>
      <c r="O291" s="79" t="str">
        <f>IFERROR(VLOOKUP($C291,Acute!$B$8:$R$300,10,FALSE),"--")</f>
        <v>--</v>
      </c>
      <c r="P291" s="108" t="str">
        <f>IFERROR(VLOOKUP($C291,Acute!$B$8:$R$300,16,FALSE),"--")</f>
        <v>--</v>
      </c>
    </row>
    <row r="292" spans="2:16" ht="15">
      <c r="B292" s="116" t="str">
        <f>Residential!A292</f>
        <v>Dimethylphenol, 2,6-</v>
      </c>
      <c r="C292" s="33" t="str">
        <f>Residential!B292</f>
        <v>576-26-1</v>
      </c>
      <c r="D292" s="96" t="str">
        <f>Residential!H292</f>
        <v>NITI</v>
      </c>
      <c r="E292" s="40" t="str">
        <f>Residential!K292</f>
        <v>NITI, NV</v>
      </c>
      <c r="F292" s="93" t="str">
        <f>Residential!M292</f>
        <v>NITI, NV</v>
      </c>
      <c r="G292" s="96" t="str">
        <f>Commercial!H292</f>
        <v>NITI</v>
      </c>
      <c r="H292" s="90" t="str">
        <f>Commercial!K292</f>
        <v>NITI, NV</v>
      </c>
      <c r="I292" s="93" t="str">
        <f>Commercial!M292</f>
        <v>NITI, NV</v>
      </c>
      <c r="J292" s="101"/>
      <c r="K292" s="78" t="str">
        <f>IFERROR(VLOOKUP($C292,Acute!$B$8:$R$300,4,FALSE),"--")</f>
        <v>--</v>
      </c>
      <c r="L292" s="79" t="str">
        <f>IFERROR(VLOOKUP($C292,Acute!$B$8:$R$300,8,FALSE),"--")</f>
        <v>--</v>
      </c>
      <c r="M292" s="80" t="str">
        <f>IFERROR(VLOOKUP($C292,Acute!$B$8:$R$300,13,FALSE),"--")</f>
        <v>--</v>
      </c>
      <c r="N292" s="107" t="str">
        <f>IFERROR(VLOOKUP($C292,Acute!$B$8:$R$300,6,FALSE),"--")</f>
        <v>--</v>
      </c>
      <c r="O292" s="79" t="str">
        <f>IFERROR(VLOOKUP($C292,Acute!$B$8:$R$300,10,FALSE),"--")</f>
        <v>--</v>
      </c>
      <c r="P292" s="108" t="str">
        <f>IFERROR(VLOOKUP($C292,Acute!$B$8:$R$300,16,FALSE),"--")</f>
        <v>--</v>
      </c>
    </row>
    <row r="293" spans="2:16" ht="15">
      <c r="B293" s="116" t="str">
        <f>Residential!A293</f>
        <v>Dimethylphenol, 3,4-</v>
      </c>
      <c r="C293" s="33" t="str">
        <f>Residential!B293</f>
        <v>95-65-8</v>
      </c>
      <c r="D293" s="96" t="str">
        <f>Residential!H293</f>
        <v>NITI</v>
      </c>
      <c r="E293" s="40" t="str">
        <f>Residential!K293</f>
        <v>NITI, NV</v>
      </c>
      <c r="F293" s="93" t="str">
        <f>Residential!M293</f>
        <v>NITI, NV</v>
      </c>
      <c r="G293" s="96" t="str">
        <f>Commercial!H293</f>
        <v>NITI</v>
      </c>
      <c r="H293" s="90" t="str">
        <f>Commercial!K293</f>
        <v>NITI, NV</v>
      </c>
      <c r="I293" s="93" t="str">
        <f>Commercial!M293</f>
        <v>NITI, NV</v>
      </c>
      <c r="J293" s="101"/>
      <c r="K293" s="78" t="str">
        <f>IFERROR(VLOOKUP($C293,Acute!$B$8:$R$300,4,FALSE),"--")</f>
        <v>--</v>
      </c>
      <c r="L293" s="79" t="str">
        <f>IFERROR(VLOOKUP($C293,Acute!$B$8:$R$300,8,FALSE),"--")</f>
        <v>--</v>
      </c>
      <c r="M293" s="80" t="str">
        <f>IFERROR(VLOOKUP($C293,Acute!$B$8:$R$300,13,FALSE),"--")</f>
        <v>--</v>
      </c>
      <c r="N293" s="107" t="str">
        <f>IFERROR(VLOOKUP($C293,Acute!$B$8:$R$300,6,FALSE),"--")</f>
        <v>--</v>
      </c>
      <c r="O293" s="79" t="str">
        <f>IFERROR(VLOOKUP($C293,Acute!$B$8:$R$300,10,FALSE),"--")</f>
        <v>--</v>
      </c>
      <c r="P293" s="108" t="str">
        <f>IFERROR(VLOOKUP($C293,Acute!$B$8:$R$300,16,FALSE),"--")</f>
        <v>--</v>
      </c>
    </row>
    <row r="294" spans="2:16" ht="15">
      <c r="B294" s="116" t="str">
        <f>Residential!A294</f>
        <v>Dimethylterephthalate</v>
      </c>
      <c r="C294" s="33" t="str">
        <f>Residential!B294</f>
        <v>120-61-6</v>
      </c>
      <c r="D294" s="96" t="str">
        <f>Residential!H294</f>
        <v>NITI</v>
      </c>
      <c r="E294" s="40" t="str">
        <f>Residential!K294</f>
        <v>NITI</v>
      </c>
      <c r="F294" s="93" t="str">
        <f>Residential!M294</f>
        <v>NITI</v>
      </c>
      <c r="G294" s="96" t="str">
        <f>Commercial!H294</f>
        <v>NITI</v>
      </c>
      <c r="H294" s="90" t="str">
        <f>Commercial!K294</f>
        <v>NITI</v>
      </c>
      <c r="I294" s="93" t="str">
        <f>Commercial!M294</f>
        <v>NITI</v>
      </c>
      <c r="J294" s="101"/>
      <c r="K294" s="78" t="str">
        <f>IFERROR(VLOOKUP($C294,Acute!$B$8:$R$300,4,FALSE),"--")</f>
        <v>--</v>
      </c>
      <c r="L294" s="79" t="str">
        <f>IFERROR(VLOOKUP($C294,Acute!$B$8:$R$300,8,FALSE),"--")</f>
        <v>--</v>
      </c>
      <c r="M294" s="80" t="str">
        <f>IFERROR(VLOOKUP($C294,Acute!$B$8:$R$300,13,FALSE),"--")</f>
        <v>--</v>
      </c>
      <c r="N294" s="107" t="str">
        <f>IFERROR(VLOOKUP($C294,Acute!$B$8:$R$300,6,FALSE),"--")</f>
        <v>--</v>
      </c>
      <c r="O294" s="79" t="str">
        <f>IFERROR(VLOOKUP($C294,Acute!$B$8:$R$300,10,FALSE),"--")</f>
        <v>--</v>
      </c>
      <c r="P294" s="108" t="str">
        <f>IFERROR(VLOOKUP($C294,Acute!$B$8:$R$300,16,FALSE),"--")</f>
        <v>--</v>
      </c>
    </row>
    <row r="295" spans="2:16" ht="15">
      <c r="B295" s="116" t="str">
        <f>Residential!A295</f>
        <v>Dimethylvinylchloride</v>
      </c>
      <c r="C295" s="33" t="str">
        <f>Residential!B295</f>
        <v>513-37-1</v>
      </c>
      <c r="D295" s="96">
        <f>Residential!H295</f>
        <v>0.22</v>
      </c>
      <c r="E295" s="40">
        <f>Residential!K295</f>
        <v>7.2</v>
      </c>
      <c r="F295" s="93">
        <f>Residential!M295</f>
        <v>7.5</v>
      </c>
      <c r="G295" s="96">
        <f>Commercial!H295</f>
        <v>0.94</v>
      </c>
      <c r="H295" s="90">
        <f>Commercial!K295</f>
        <v>31</v>
      </c>
      <c r="I295" s="93">
        <f>Commercial!M295</f>
        <v>33</v>
      </c>
      <c r="J295" s="101"/>
      <c r="K295" s="78" t="str">
        <f>IFERROR(VLOOKUP($C295,Acute!$B$8:$R$300,4,FALSE),"--")</f>
        <v>--</v>
      </c>
      <c r="L295" s="79" t="str">
        <f>IFERROR(VLOOKUP($C295,Acute!$B$8:$R$300,8,FALSE),"--")</f>
        <v>--</v>
      </c>
      <c r="M295" s="80" t="str">
        <f>IFERROR(VLOOKUP($C295,Acute!$B$8:$R$300,13,FALSE),"--")</f>
        <v>--</v>
      </c>
      <c r="N295" s="107" t="str">
        <f>IFERROR(VLOOKUP($C295,Acute!$B$8:$R$300,6,FALSE),"--")</f>
        <v>--</v>
      </c>
      <c r="O295" s="79" t="str">
        <f>IFERROR(VLOOKUP($C295,Acute!$B$8:$R$300,10,FALSE),"--")</f>
        <v>--</v>
      </c>
      <c r="P295" s="108" t="str">
        <f>IFERROR(VLOOKUP($C295,Acute!$B$8:$R$300,16,FALSE),"--")</f>
        <v>--</v>
      </c>
    </row>
    <row r="296" spans="2:16" ht="15">
      <c r="B296" s="116" t="str">
        <f>Residential!A296</f>
        <v>Dinitro-o-cresol, 4,6-</v>
      </c>
      <c r="C296" s="33" t="str">
        <f>Residential!B296</f>
        <v>534-52-1</v>
      </c>
      <c r="D296" s="96" t="str">
        <f>Residential!H296</f>
        <v>NITI</v>
      </c>
      <c r="E296" s="40" t="str">
        <f>Residential!K296</f>
        <v>NITI, NV</v>
      </c>
      <c r="F296" s="93" t="str">
        <f>Residential!M296</f>
        <v>NITI, NV</v>
      </c>
      <c r="G296" s="96" t="str">
        <f>Commercial!H296</f>
        <v>NITI</v>
      </c>
      <c r="H296" s="90" t="str">
        <f>Commercial!K296</f>
        <v>NITI, NV</v>
      </c>
      <c r="I296" s="93" t="str">
        <f>Commercial!M296</f>
        <v>NITI, NV</v>
      </c>
      <c r="J296" s="101"/>
      <c r="K296" s="78" t="str">
        <f>IFERROR(VLOOKUP($C296,Acute!$B$8:$R$300,4,FALSE),"--")</f>
        <v>--</v>
      </c>
      <c r="L296" s="79" t="str">
        <f>IFERROR(VLOOKUP($C296,Acute!$B$8:$R$300,8,FALSE),"--")</f>
        <v>--</v>
      </c>
      <c r="M296" s="80" t="str">
        <f>IFERROR(VLOOKUP($C296,Acute!$B$8:$R$300,13,FALSE),"--")</f>
        <v>--</v>
      </c>
      <c r="N296" s="107" t="str">
        <f>IFERROR(VLOOKUP($C296,Acute!$B$8:$R$300,6,FALSE),"--")</f>
        <v>--</v>
      </c>
      <c r="O296" s="79" t="str">
        <f>IFERROR(VLOOKUP($C296,Acute!$B$8:$R$300,10,FALSE),"--")</f>
        <v>--</v>
      </c>
      <c r="P296" s="108" t="str">
        <f>IFERROR(VLOOKUP($C296,Acute!$B$8:$R$300,16,FALSE),"--")</f>
        <v>--</v>
      </c>
    </row>
    <row r="297" spans="2:16" ht="15">
      <c r="B297" s="116" t="str">
        <f>Residential!A297</f>
        <v>Dinitro-o-cyclohexyl Phenol, 4,6-</v>
      </c>
      <c r="C297" s="33" t="str">
        <f>Residential!B297</f>
        <v>131-89-5</v>
      </c>
      <c r="D297" s="96" t="str">
        <f>Residential!H297</f>
        <v>NITI</v>
      </c>
      <c r="E297" s="40" t="str">
        <f>Residential!K297</f>
        <v>NITI, NV</v>
      </c>
      <c r="F297" s="93" t="str">
        <f>Residential!M297</f>
        <v>NITI, NV</v>
      </c>
      <c r="G297" s="96" t="str">
        <f>Commercial!H297</f>
        <v>NITI</v>
      </c>
      <c r="H297" s="90" t="str">
        <f>Commercial!K297</f>
        <v>NITI, NV</v>
      </c>
      <c r="I297" s="93" t="str">
        <f>Commercial!M297</f>
        <v>NITI, NV</v>
      </c>
      <c r="J297" s="101"/>
      <c r="K297" s="78" t="str">
        <f>IFERROR(VLOOKUP($C297,Acute!$B$8:$R$300,4,FALSE),"--")</f>
        <v>--</v>
      </c>
      <c r="L297" s="79" t="str">
        <f>IFERROR(VLOOKUP($C297,Acute!$B$8:$R$300,8,FALSE),"--")</f>
        <v>--</v>
      </c>
      <c r="M297" s="80" t="str">
        <f>IFERROR(VLOOKUP($C297,Acute!$B$8:$R$300,13,FALSE),"--")</f>
        <v>--</v>
      </c>
      <c r="N297" s="107" t="str">
        <f>IFERROR(VLOOKUP($C297,Acute!$B$8:$R$300,6,FALSE),"--")</f>
        <v>--</v>
      </c>
      <c r="O297" s="79" t="str">
        <f>IFERROR(VLOOKUP($C297,Acute!$B$8:$R$300,10,FALSE),"--")</f>
        <v>--</v>
      </c>
      <c r="P297" s="108" t="str">
        <f>IFERROR(VLOOKUP($C297,Acute!$B$8:$R$300,16,FALSE),"--")</f>
        <v>--</v>
      </c>
    </row>
    <row r="298" spans="2:16" ht="15">
      <c r="B298" s="116" t="str">
        <f>Residential!A298</f>
        <v>Dinitroaniline, 3,5-</v>
      </c>
      <c r="C298" s="33" t="str">
        <f>Residential!B298</f>
        <v>618-87-1</v>
      </c>
      <c r="D298" s="96">
        <f>Residential!H298</f>
        <v>2.1</v>
      </c>
      <c r="E298" s="40" t="str">
        <f>Residential!K298</f>
        <v>NV</v>
      </c>
      <c r="F298" s="93" t="str">
        <f>Residential!M298</f>
        <v>NV</v>
      </c>
      <c r="G298" s="96">
        <f>Commercial!H298</f>
        <v>8.8000000000000007</v>
      </c>
      <c r="H298" s="90" t="str">
        <f>Commercial!K298</f>
        <v>NV</v>
      </c>
      <c r="I298" s="93" t="str">
        <f>Commercial!M298</f>
        <v>NV</v>
      </c>
      <c r="J298" s="101"/>
      <c r="K298" s="78" t="str">
        <f>IFERROR(VLOOKUP($C298,Acute!$B$8:$R$300,4,FALSE),"--")</f>
        <v>--</v>
      </c>
      <c r="L298" s="79" t="str">
        <f>IFERROR(VLOOKUP($C298,Acute!$B$8:$R$300,8,FALSE),"--")</f>
        <v>--</v>
      </c>
      <c r="M298" s="80" t="str">
        <f>IFERROR(VLOOKUP($C298,Acute!$B$8:$R$300,13,FALSE),"--")</f>
        <v>--</v>
      </c>
      <c r="N298" s="107" t="str">
        <f>IFERROR(VLOOKUP($C298,Acute!$B$8:$R$300,6,FALSE),"--")</f>
        <v>--</v>
      </c>
      <c r="O298" s="79" t="str">
        <f>IFERROR(VLOOKUP($C298,Acute!$B$8:$R$300,10,FALSE),"--")</f>
        <v>--</v>
      </c>
      <c r="P298" s="108" t="str">
        <f>IFERROR(VLOOKUP($C298,Acute!$B$8:$R$300,16,FALSE),"--")</f>
        <v>--</v>
      </c>
    </row>
    <row r="299" spans="2:16" ht="15">
      <c r="B299" s="116" t="str">
        <f>Residential!A299</f>
        <v>Dinitrobenzene, 1,2-</v>
      </c>
      <c r="C299" s="33" t="str">
        <f>Residential!B299</f>
        <v>528-29-0</v>
      </c>
      <c r="D299" s="96" t="str">
        <f>Residential!H299</f>
        <v>NITI</v>
      </c>
      <c r="E299" s="40" t="str">
        <f>Residential!K299</f>
        <v>NITI, NV</v>
      </c>
      <c r="F299" s="93" t="str">
        <f>Residential!M299</f>
        <v>NITI, NV</v>
      </c>
      <c r="G299" s="96" t="str">
        <f>Commercial!H299</f>
        <v>NITI</v>
      </c>
      <c r="H299" s="90" t="str">
        <f>Commercial!K299</f>
        <v>NITI, NV</v>
      </c>
      <c r="I299" s="93" t="str">
        <f>Commercial!M299</f>
        <v>NITI, NV</v>
      </c>
      <c r="J299" s="101"/>
      <c r="K299" s="78" t="str">
        <f>IFERROR(VLOOKUP($C299,Acute!$B$8:$R$300,4,FALSE),"--")</f>
        <v>--</v>
      </c>
      <c r="L299" s="79" t="str">
        <f>IFERROR(VLOOKUP($C299,Acute!$B$8:$R$300,8,FALSE),"--")</f>
        <v>--</v>
      </c>
      <c r="M299" s="80" t="str">
        <f>IFERROR(VLOOKUP($C299,Acute!$B$8:$R$300,13,FALSE),"--")</f>
        <v>--</v>
      </c>
      <c r="N299" s="107" t="str">
        <f>IFERROR(VLOOKUP($C299,Acute!$B$8:$R$300,6,FALSE),"--")</f>
        <v>--</v>
      </c>
      <c r="O299" s="79" t="str">
        <f>IFERROR(VLOOKUP($C299,Acute!$B$8:$R$300,10,FALSE),"--")</f>
        <v>--</v>
      </c>
      <c r="P299" s="108" t="str">
        <f>IFERROR(VLOOKUP($C299,Acute!$B$8:$R$300,16,FALSE),"--")</f>
        <v>--</v>
      </c>
    </row>
    <row r="300" spans="2:16" ht="15">
      <c r="B300" s="116" t="str">
        <f>Residential!A300</f>
        <v>Dinitrobenzene, 1,3-</v>
      </c>
      <c r="C300" s="33" t="str">
        <f>Residential!B300</f>
        <v>99-65-0</v>
      </c>
      <c r="D300" s="96" t="str">
        <f>Residential!H300</f>
        <v>NITI</v>
      </c>
      <c r="E300" s="40" t="str">
        <f>Residential!K300</f>
        <v>NITI, NV</v>
      </c>
      <c r="F300" s="93" t="str">
        <f>Residential!M300</f>
        <v>NITI, NV</v>
      </c>
      <c r="G300" s="96" t="str">
        <f>Commercial!H300</f>
        <v>NITI</v>
      </c>
      <c r="H300" s="90" t="str">
        <f>Commercial!K300</f>
        <v>NITI, NV</v>
      </c>
      <c r="I300" s="93" t="str">
        <f>Commercial!M300</f>
        <v>NITI, NV</v>
      </c>
      <c r="J300" s="101"/>
      <c r="K300" s="78" t="str">
        <f>IFERROR(VLOOKUP($C300,Acute!$B$8:$R$300,4,FALSE),"--")</f>
        <v>--</v>
      </c>
      <c r="L300" s="79" t="str">
        <f>IFERROR(VLOOKUP($C300,Acute!$B$8:$R$300,8,FALSE),"--")</f>
        <v>--</v>
      </c>
      <c r="M300" s="80" t="str">
        <f>IFERROR(VLOOKUP($C300,Acute!$B$8:$R$300,13,FALSE),"--")</f>
        <v>--</v>
      </c>
      <c r="N300" s="107" t="str">
        <f>IFERROR(VLOOKUP($C300,Acute!$B$8:$R$300,6,FALSE),"--")</f>
        <v>--</v>
      </c>
      <c r="O300" s="79" t="str">
        <f>IFERROR(VLOOKUP($C300,Acute!$B$8:$R$300,10,FALSE),"--")</f>
        <v>--</v>
      </c>
      <c r="P300" s="108" t="str">
        <f>IFERROR(VLOOKUP($C300,Acute!$B$8:$R$300,16,FALSE),"--")</f>
        <v>--</v>
      </c>
    </row>
    <row r="301" spans="2:16" ht="15">
      <c r="B301" s="116" t="str">
        <f>Residential!A301</f>
        <v>Dinitrobenzene, 1,4-</v>
      </c>
      <c r="C301" s="33" t="str">
        <f>Residential!B301</f>
        <v>100-25-4</v>
      </c>
      <c r="D301" s="96" t="str">
        <f>Residential!H301</f>
        <v>NITI</v>
      </c>
      <c r="E301" s="40" t="str">
        <f>Residential!K301</f>
        <v>NITI, NV</v>
      </c>
      <c r="F301" s="93" t="str">
        <f>Residential!M301</f>
        <v>NITI, NV</v>
      </c>
      <c r="G301" s="96" t="str">
        <f>Commercial!H301</f>
        <v>NITI</v>
      </c>
      <c r="H301" s="90" t="str">
        <f>Commercial!K301</f>
        <v>NITI, NV</v>
      </c>
      <c r="I301" s="93" t="str">
        <f>Commercial!M301</f>
        <v>NITI, NV</v>
      </c>
      <c r="J301" s="101"/>
      <c r="K301" s="78" t="str">
        <f>IFERROR(VLOOKUP($C301,Acute!$B$8:$R$300,4,FALSE),"--")</f>
        <v>--</v>
      </c>
      <c r="L301" s="79" t="str">
        <f>IFERROR(VLOOKUP($C301,Acute!$B$8:$R$300,8,FALSE),"--")</f>
        <v>--</v>
      </c>
      <c r="M301" s="80" t="str">
        <f>IFERROR(VLOOKUP($C301,Acute!$B$8:$R$300,13,FALSE),"--")</f>
        <v>--</v>
      </c>
      <c r="N301" s="107" t="str">
        <f>IFERROR(VLOOKUP($C301,Acute!$B$8:$R$300,6,FALSE),"--")</f>
        <v>--</v>
      </c>
      <c r="O301" s="79" t="str">
        <f>IFERROR(VLOOKUP($C301,Acute!$B$8:$R$300,10,FALSE),"--")</f>
        <v>--</v>
      </c>
      <c r="P301" s="108" t="str">
        <f>IFERROR(VLOOKUP($C301,Acute!$B$8:$R$300,16,FALSE),"--")</f>
        <v>--</v>
      </c>
    </row>
    <row r="302" spans="2:16" ht="15">
      <c r="B302" s="116" t="str">
        <f>Residential!A302</f>
        <v>Dinitrophenol, 2,4-</v>
      </c>
      <c r="C302" s="33" t="str">
        <f>Residential!B302</f>
        <v>51-28-5</v>
      </c>
      <c r="D302" s="96" t="str">
        <f>Residential!H302</f>
        <v>NITI</v>
      </c>
      <c r="E302" s="40" t="str">
        <f>Residential!K302</f>
        <v>NITI, NV</v>
      </c>
      <c r="F302" s="93" t="str">
        <f>Residential!M302</f>
        <v>NITI, NV</v>
      </c>
      <c r="G302" s="96" t="str">
        <f>Commercial!H302</f>
        <v>NITI</v>
      </c>
      <c r="H302" s="90" t="str">
        <f>Commercial!K302</f>
        <v>NITI, NV</v>
      </c>
      <c r="I302" s="93" t="str">
        <f>Commercial!M302</f>
        <v>NITI, NV</v>
      </c>
      <c r="J302" s="101"/>
      <c r="K302" s="78" t="str">
        <f>IFERROR(VLOOKUP($C302,Acute!$B$8:$R$300,4,FALSE),"--")</f>
        <v>--</v>
      </c>
      <c r="L302" s="79" t="str">
        <f>IFERROR(VLOOKUP($C302,Acute!$B$8:$R$300,8,FALSE),"--")</f>
        <v>--</v>
      </c>
      <c r="M302" s="80" t="str">
        <f>IFERROR(VLOOKUP($C302,Acute!$B$8:$R$300,13,FALSE),"--")</f>
        <v>--</v>
      </c>
      <c r="N302" s="107" t="str">
        <f>IFERROR(VLOOKUP($C302,Acute!$B$8:$R$300,6,FALSE),"--")</f>
        <v>--</v>
      </c>
      <c r="O302" s="79" t="str">
        <f>IFERROR(VLOOKUP($C302,Acute!$B$8:$R$300,10,FALSE),"--")</f>
        <v>--</v>
      </c>
      <c r="P302" s="108" t="str">
        <f>IFERROR(VLOOKUP($C302,Acute!$B$8:$R$300,16,FALSE),"--")</f>
        <v>--</v>
      </c>
    </row>
    <row r="303" spans="2:16" ht="15">
      <c r="B303" s="116" t="str">
        <f>Residential!A303</f>
        <v>Dinitrotoluene Mixture, 2,4/2,6-</v>
      </c>
      <c r="C303" s="33" t="str">
        <f>Residential!B303</f>
        <v>NA</v>
      </c>
      <c r="D303" s="96" t="str">
        <f>Residential!H303</f>
        <v>NITI</v>
      </c>
      <c r="E303" s="40" t="str">
        <f>Residential!K303</f>
        <v>NITI, NV</v>
      </c>
      <c r="F303" s="93" t="str">
        <f>Residential!M303</f>
        <v>NITI, NV</v>
      </c>
      <c r="G303" s="96" t="str">
        <f>Commercial!H303</f>
        <v>NITI</v>
      </c>
      <c r="H303" s="90" t="str">
        <f>Commercial!K303</f>
        <v>NITI, NV</v>
      </c>
      <c r="I303" s="93" t="str">
        <f>Commercial!M303</f>
        <v>NITI, NV</v>
      </c>
      <c r="J303" s="101"/>
      <c r="K303" s="78" t="str">
        <f>IFERROR(VLOOKUP($C303,Acute!$B$8:$R$300,4,FALSE),"--")</f>
        <v>--</v>
      </c>
      <c r="L303" s="79" t="str">
        <f>IFERROR(VLOOKUP($C303,Acute!$B$8:$R$300,8,FALSE),"--")</f>
        <v>--</v>
      </c>
      <c r="M303" s="80" t="str">
        <f>IFERROR(VLOOKUP($C303,Acute!$B$8:$R$300,13,FALSE),"--")</f>
        <v>--</v>
      </c>
      <c r="N303" s="107" t="str">
        <f>IFERROR(VLOOKUP($C303,Acute!$B$8:$R$300,6,FALSE),"--")</f>
        <v>--</v>
      </c>
      <c r="O303" s="79" t="str">
        <f>IFERROR(VLOOKUP($C303,Acute!$B$8:$R$300,10,FALSE),"--")</f>
        <v>--</v>
      </c>
      <c r="P303" s="108" t="str">
        <f>IFERROR(VLOOKUP($C303,Acute!$B$8:$R$300,16,FALSE),"--")</f>
        <v>--</v>
      </c>
    </row>
    <row r="304" spans="2:16" ht="15">
      <c r="B304" s="116" t="str">
        <f>Residential!A304</f>
        <v>Dinitrotoluene, 2,4-</v>
      </c>
      <c r="C304" s="33" t="str">
        <f>Residential!B304</f>
        <v>121-14-2</v>
      </c>
      <c r="D304" s="96">
        <f>Residential!H304</f>
        <v>3.2000000000000001E-2</v>
      </c>
      <c r="E304" s="40" t="str">
        <f>Residential!K304</f>
        <v>NV</v>
      </c>
      <c r="F304" s="93" t="str">
        <f>Residential!M304</f>
        <v>NV</v>
      </c>
      <c r="G304" s="96">
        <f>Commercial!H304</f>
        <v>0.14000000000000001</v>
      </c>
      <c r="H304" s="90" t="str">
        <f>Commercial!K304</f>
        <v>NV</v>
      </c>
      <c r="I304" s="93" t="str">
        <f>Commercial!M304</f>
        <v>NV</v>
      </c>
      <c r="J304" s="101"/>
      <c r="K304" s="78" t="str">
        <f>IFERROR(VLOOKUP($C304,Acute!$B$8:$R$300,4,FALSE),"--")</f>
        <v>--</v>
      </c>
      <c r="L304" s="79" t="str">
        <f>IFERROR(VLOOKUP($C304,Acute!$B$8:$R$300,8,FALSE),"--")</f>
        <v>--</v>
      </c>
      <c r="M304" s="80" t="str">
        <f>IFERROR(VLOOKUP($C304,Acute!$B$8:$R$300,13,FALSE),"--")</f>
        <v>--</v>
      </c>
      <c r="N304" s="107" t="str">
        <f>IFERROR(VLOOKUP($C304,Acute!$B$8:$R$300,6,FALSE),"--")</f>
        <v>--</v>
      </c>
      <c r="O304" s="79" t="str">
        <f>IFERROR(VLOOKUP($C304,Acute!$B$8:$R$300,10,FALSE),"--")</f>
        <v>--</v>
      </c>
      <c r="P304" s="108" t="str">
        <f>IFERROR(VLOOKUP($C304,Acute!$B$8:$R$300,16,FALSE),"--")</f>
        <v>--</v>
      </c>
    </row>
    <row r="305" spans="2:16" ht="15">
      <c r="B305" s="116" t="str">
        <f>Residential!A305</f>
        <v>Dinitrotoluene, 2,6-</v>
      </c>
      <c r="C305" s="33" t="str">
        <f>Residential!B305</f>
        <v>606-20-2</v>
      </c>
      <c r="D305" s="96" t="str">
        <f>Residential!H305</f>
        <v>NITI</v>
      </c>
      <c r="E305" s="40" t="str">
        <f>Residential!K305</f>
        <v>NITI, NV</v>
      </c>
      <c r="F305" s="94" t="str">
        <f>Residential!M305</f>
        <v>NITI, NV</v>
      </c>
      <c r="G305" s="96" t="str">
        <f>Commercial!H305</f>
        <v>NITI</v>
      </c>
      <c r="H305" s="40" t="str">
        <f>Commercial!K305</f>
        <v>NITI, NV</v>
      </c>
      <c r="I305" s="93" t="str">
        <f>Commercial!M305</f>
        <v>NITI, NV</v>
      </c>
      <c r="J305" s="101"/>
      <c r="K305" s="86" t="str">
        <f>IFERROR(VLOOKUP($C305,Acute!$B$8:$R$300,4,FALSE),"--")</f>
        <v>--</v>
      </c>
      <c r="L305" s="79" t="str">
        <f>IFERROR(VLOOKUP($C305,Acute!$B$8:$R$300,8,FALSE),"--")</f>
        <v>--</v>
      </c>
      <c r="M305" s="80" t="str">
        <f>IFERROR(VLOOKUP($C305,Acute!$B$8:$R$300,13,FALSE),"--")</f>
        <v>--</v>
      </c>
      <c r="N305" s="109" t="str">
        <f>IFERROR(VLOOKUP($C305,Acute!$B$8:$R$300,6,FALSE),"--")</f>
        <v>--</v>
      </c>
      <c r="O305" s="79" t="str">
        <f>IFERROR(VLOOKUP($C305,Acute!$B$8:$R$300,10,FALSE),"--")</f>
        <v>--</v>
      </c>
      <c r="P305" s="108" t="str">
        <f>IFERROR(VLOOKUP($C305,Acute!$B$8:$R$300,16,FALSE),"--")</f>
        <v>--</v>
      </c>
    </row>
    <row r="306" spans="2:16" ht="15">
      <c r="B306" s="116" t="str">
        <f>Residential!A306</f>
        <v>Dinitrotoluene, 2-Amino-4,6-</v>
      </c>
      <c r="C306" s="33" t="str">
        <f>Residential!B306</f>
        <v>35572-78-2</v>
      </c>
      <c r="D306" s="96" t="str">
        <f>Residential!H306</f>
        <v>NITI</v>
      </c>
      <c r="E306" s="40" t="str">
        <f>Residential!K306</f>
        <v>NITI, NV</v>
      </c>
      <c r="F306" s="94" t="str">
        <f>Residential!M306</f>
        <v>NITI, NV</v>
      </c>
      <c r="G306" s="96" t="str">
        <f>Commercial!H306</f>
        <v>NITI</v>
      </c>
      <c r="H306" s="40" t="str">
        <f>Commercial!K306</f>
        <v>NITI, NV</v>
      </c>
      <c r="I306" s="93" t="str">
        <f>Commercial!M306</f>
        <v>NITI, NV</v>
      </c>
      <c r="J306" s="101"/>
      <c r="K306" s="78" t="str">
        <f>IFERROR(VLOOKUP($C306,Acute!$B$8:$R$300,4,FALSE),"--")</f>
        <v>--</v>
      </c>
      <c r="L306" s="79" t="str">
        <f>IFERROR(VLOOKUP($C306,Acute!$B$8:$R$300,8,FALSE),"--")</f>
        <v>--</v>
      </c>
      <c r="M306" s="80" t="str">
        <f>IFERROR(VLOOKUP($C306,Acute!$B$8:$R$300,13,FALSE),"--")</f>
        <v>--</v>
      </c>
      <c r="N306" s="107" t="str">
        <f>IFERROR(VLOOKUP($C306,Acute!$B$8:$R$300,6,FALSE),"--")</f>
        <v>--</v>
      </c>
      <c r="O306" s="79" t="str">
        <f>IFERROR(VLOOKUP($C306,Acute!$B$8:$R$300,10,FALSE),"--")</f>
        <v>--</v>
      </c>
      <c r="P306" s="108" t="str">
        <f>IFERROR(VLOOKUP($C306,Acute!$B$8:$R$300,16,FALSE),"--")</f>
        <v>--</v>
      </c>
    </row>
    <row r="307" spans="2:16" ht="15">
      <c r="B307" s="116" t="str">
        <f>Residential!A307</f>
        <v>Dinitrotoluene, 4-Amino-2,6-</v>
      </c>
      <c r="C307" s="33" t="str">
        <f>Residential!B307</f>
        <v>19406-51-0</v>
      </c>
      <c r="D307" s="96" t="str">
        <f>Residential!H307</f>
        <v>NITI</v>
      </c>
      <c r="E307" s="40" t="str">
        <f>Residential!K307</f>
        <v>NITI, NV</v>
      </c>
      <c r="F307" s="93" t="str">
        <f>Residential!M307</f>
        <v>NITI, NV</v>
      </c>
      <c r="G307" s="96" t="str">
        <f>Commercial!H307</f>
        <v>NITI</v>
      </c>
      <c r="H307" s="90" t="str">
        <f>Commercial!K307</f>
        <v>NITI, NV</v>
      </c>
      <c r="I307" s="93" t="str">
        <f>Commercial!M307</f>
        <v>NITI, NV</v>
      </c>
      <c r="J307" s="101"/>
      <c r="K307" s="78" t="str">
        <f>IFERROR(VLOOKUP($C307,Acute!$B$8:$R$300,4,FALSE),"--")</f>
        <v>--</v>
      </c>
      <c r="L307" s="79" t="str">
        <f>IFERROR(VLOOKUP($C307,Acute!$B$8:$R$300,8,FALSE),"--")</f>
        <v>--</v>
      </c>
      <c r="M307" s="80" t="str">
        <f>IFERROR(VLOOKUP($C307,Acute!$B$8:$R$300,13,FALSE),"--")</f>
        <v>--</v>
      </c>
      <c r="N307" s="107" t="str">
        <f>IFERROR(VLOOKUP($C307,Acute!$B$8:$R$300,6,FALSE),"--")</f>
        <v>--</v>
      </c>
      <c r="O307" s="79" t="str">
        <f>IFERROR(VLOOKUP($C307,Acute!$B$8:$R$300,10,FALSE),"--")</f>
        <v>--</v>
      </c>
      <c r="P307" s="108" t="str">
        <f>IFERROR(VLOOKUP($C307,Acute!$B$8:$R$300,16,FALSE),"--")</f>
        <v>--</v>
      </c>
    </row>
    <row r="308" spans="2:16" ht="15">
      <c r="B308" s="116" t="str">
        <f>Residential!A308</f>
        <v>Dinitrotoluene, Technical grade</v>
      </c>
      <c r="C308" s="33" t="str">
        <f>Residential!B308</f>
        <v>25321-14-6</v>
      </c>
      <c r="D308" s="96" t="str">
        <f>Residential!H308</f>
        <v>NITI</v>
      </c>
      <c r="E308" s="40" t="str">
        <f>Residential!K308</f>
        <v>NITI, NV</v>
      </c>
      <c r="F308" s="93" t="str">
        <f>Residential!M308</f>
        <v>NITI, NV</v>
      </c>
      <c r="G308" s="96" t="str">
        <f>Commercial!H308</f>
        <v>NITI</v>
      </c>
      <c r="H308" s="90" t="str">
        <f>Commercial!K308</f>
        <v>NITI, NV</v>
      </c>
      <c r="I308" s="93" t="str">
        <f>Commercial!M308</f>
        <v>NITI, NV</v>
      </c>
      <c r="J308" s="101"/>
      <c r="K308" s="78" t="str">
        <f>IFERROR(VLOOKUP($C308,Acute!$B$8:$R$300,4,FALSE),"--")</f>
        <v>--</v>
      </c>
      <c r="L308" s="79" t="str">
        <f>IFERROR(VLOOKUP($C308,Acute!$B$8:$R$300,8,FALSE),"--")</f>
        <v>--</v>
      </c>
      <c r="M308" s="80" t="str">
        <f>IFERROR(VLOOKUP($C308,Acute!$B$8:$R$300,13,FALSE),"--")</f>
        <v>--</v>
      </c>
      <c r="N308" s="107" t="str">
        <f>IFERROR(VLOOKUP($C308,Acute!$B$8:$R$300,6,FALSE),"--")</f>
        <v>--</v>
      </c>
      <c r="O308" s="79" t="str">
        <f>IFERROR(VLOOKUP($C308,Acute!$B$8:$R$300,10,FALSE),"--")</f>
        <v>--</v>
      </c>
      <c r="P308" s="108" t="str">
        <f>IFERROR(VLOOKUP($C308,Acute!$B$8:$R$300,16,FALSE),"--")</f>
        <v>--</v>
      </c>
    </row>
    <row r="309" spans="2:16" ht="15">
      <c r="B309" s="116" t="str">
        <f>Residential!A309</f>
        <v>Dinoseb</v>
      </c>
      <c r="C309" s="33" t="str">
        <f>Residential!B309</f>
        <v>88-85-7</v>
      </c>
      <c r="D309" s="96" t="str">
        <f>Residential!H309</f>
        <v>NITI</v>
      </c>
      <c r="E309" s="40" t="str">
        <f>Residential!K309</f>
        <v>NITI, NV</v>
      </c>
      <c r="F309" s="93" t="str">
        <f>Residential!M309</f>
        <v>NITI, NV</v>
      </c>
      <c r="G309" s="96" t="str">
        <f>Commercial!H309</f>
        <v>NITI</v>
      </c>
      <c r="H309" s="90" t="str">
        <f>Commercial!K309</f>
        <v>NITI, NV</v>
      </c>
      <c r="I309" s="93" t="str">
        <f>Commercial!M309</f>
        <v>NITI, NV</v>
      </c>
      <c r="J309" s="101"/>
      <c r="K309" s="78" t="str">
        <f>IFERROR(VLOOKUP($C309,Acute!$B$8:$R$300,4,FALSE),"--")</f>
        <v>--</v>
      </c>
      <c r="L309" s="79" t="str">
        <f>IFERROR(VLOOKUP($C309,Acute!$B$8:$R$300,8,FALSE),"--")</f>
        <v>--</v>
      </c>
      <c r="M309" s="80" t="str">
        <f>IFERROR(VLOOKUP($C309,Acute!$B$8:$R$300,13,FALSE),"--")</f>
        <v>--</v>
      </c>
      <c r="N309" s="107" t="str">
        <f>IFERROR(VLOOKUP($C309,Acute!$B$8:$R$300,6,FALSE),"--")</f>
        <v>--</v>
      </c>
      <c r="O309" s="79" t="str">
        <f>IFERROR(VLOOKUP($C309,Acute!$B$8:$R$300,10,FALSE),"--")</f>
        <v>--</v>
      </c>
      <c r="P309" s="108" t="str">
        <f>IFERROR(VLOOKUP($C309,Acute!$B$8:$R$300,16,FALSE),"--")</f>
        <v>--</v>
      </c>
    </row>
    <row r="310" spans="2:16" ht="15">
      <c r="B310" s="116" t="str">
        <f>Residential!A310</f>
        <v>Dioxane, 1,4-</v>
      </c>
      <c r="C310" s="33" t="str">
        <f>Residential!B310</f>
        <v>123-91-1</v>
      </c>
      <c r="D310" s="96">
        <f>Residential!H310</f>
        <v>0.56000000000000005</v>
      </c>
      <c r="E310" s="40">
        <f>Residential!K310</f>
        <v>19</v>
      </c>
      <c r="F310" s="93">
        <f>Residential!M310</f>
        <v>5400</v>
      </c>
      <c r="G310" s="96">
        <f>Commercial!H310</f>
        <v>2.5</v>
      </c>
      <c r="H310" s="90">
        <f>Commercial!K310</f>
        <v>82</v>
      </c>
      <c r="I310" s="93">
        <f>Commercial!M310</f>
        <v>24000</v>
      </c>
      <c r="J310" s="101"/>
      <c r="K310" s="78">
        <f>IFERROR(VLOOKUP($C310,Acute!$B$8:$R$300,4,FALSE),"--")</f>
        <v>7200</v>
      </c>
      <c r="L310" s="79">
        <f>IFERROR(VLOOKUP($C310,Acute!$B$8:$R$300,8,FALSE),"--")</f>
        <v>240000</v>
      </c>
      <c r="M310" s="80">
        <f>IFERROR(VLOOKUP($C310,Acute!$B$8:$R$300,13,FALSE),"--")</f>
        <v>69000000</v>
      </c>
      <c r="N310" s="107">
        <f>IFERROR(VLOOKUP($C310,Acute!$B$8:$R$300,6,FALSE),"--")</f>
        <v>22000</v>
      </c>
      <c r="O310" s="79">
        <f>IFERROR(VLOOKUP($C310,Acute!$B$8:$R$300,10,FALSE),"--")</f>
        <v>730000</v>
      </c>
      <c r="P310" s="108">
        <f>IFERROR(VLOOKUP($C310,Acute!$B$8:$R$300,16,FALSE),"--")</f>
        <v>210000000</v>
      </c>
    </row>
    <row r="311" spans="2:16" ht="15">
      <c r="B311" s="116" t="str">
        <f>Residential!A311</f>
        <v>Diphenamid</v>
      </c>
      <c r="C311" s="33" t="str">
        <f>Residential!B311</f>
        <v>957-51-7</v>
      </c>
      <c r="D311" s="96" t="str">
        <f>Residential!H311</f>
        <v>NITI</v>
      </c>
      <c r="E311" s="40" t="str">
        <f>Residential!K311</f>
        <v>NITI, NV</v>
      </c>
      <c r="F311" s="93" t="str">
        <f>Residential!M311</f>
        <v>NITI, NV</v>
      </c>
      <c r="G311" s="96" t="str">
        <f>Commercial!H311</f>
        <v>NITI</v>
      </c>
      <c r="H311" s="90" t="str">
        <f>Commercial!K311</f>
        <v>NITI, NV</v>
      </c>
      <c r="I311" s="93" t="str">
        <f>Commercial!M311</f>
        <v>NITI, NV</v>
      </c>
      <c r="J311" s="101"/>
      <c r="K311" s="78" t="str">
        <f>IFERROR(VLOOKUP($C311,Acute!$B$8:$R$300,4,FALSE),"--")</f>
        <v>--</v>
      </c>
      <c r="L311" s="79" t="str">
        <f>IFERROR(VLOOKUP($C311,Acute!$B$8:$R$300,8,FALSE),"--")</f>
        <v>--</v>
      </c>
      <c r="M311" s="80" t="str">
        <f>IFERROR(VLOOKUP($C311,Acute!$B$8:$R$300,13,FALSE),"--")</f>
        <v>--</v>
      </c>
      <c r="N311" s="107" t="str">
        <f>IFERROR(VLOOKUP($C311,Acute!$B$8:$R$300,6,FALSE),"--")</f>
        <v>--</v>
      </c>
      <c r="O311" s="79" t="str">
        <f>IFERROR(VLOOKUP($C311,Acute!$B$8:$R$300,10,FALSE),"--")</f>
        <v>--</v>
      </c>
      <c r="P311" s="108" t="str">
        <f>IFERROR(VLOOKUP($C311,Acute!$B$8:$R$300,16,FALSE),"--")</f>
        <v>--</v>
      </c>
    </row>
    <row r="312" spans="2:16" ht="15">
      <c r="B312" s="116" t="str">
        <f>Residential!A312</f>
        <v>Diphenyl Ether</v>
      </c>
      <c r="C312" s="33" t="str">
        <f>Residential!B312</f>
        <v>101-84-8</v>
      </c>
      <c r="D312" s="96">
        <f>Residential!H312</f>
        <v>0.42</v>
      </c>
      <c r="E312" s="40">
        <f>Residential!K312</f>
        <v>14</v>
      </c>
      <c r="F312" s="94">
        <f>Residential!M312</f>
        <v>110</v>
      </c>
      <c r="G312" s="96">
        <f>Commercial!H312</f>
        <v>1.8</v>
      </c>
      <c r="H312" s="90">
        <f>Commercial!K312</f>
        <v>58</v>
      </c>
      <c r="I312" s="93">
        <f>Commercial!M312</f>
        <v>460</v>
      </c>
      <c r="J312" s="101"/>
      <c r="K312" s="78" t="str">
        <f>IFERROR(VLOOKUP($C312,Acute!$B$8:$R$300,4,FALSE),"--")</f>
        <v>--</v>
      </c>
      <c r="L312" s="79" t="str">
        <f>IFERROR(VLOOKUP($C312,Acute!$B$8:$R$300,8,FALSE),"--")</f>
        <v>--</v>
      </c>
      <c r="M312" s="80" t="str">
        <f>IFERROR(VLOOKUP($C312,Acute!$B$8:$R$300,13,FALSE),"--")</f>
        <v>--</v>
      </c>
      <c r="N312" s="107" t="str">
        <f>IFERROR(VLOOKUP($C312,Acute!$B$8:$R$300,6,FALSE),"--")</f>
        <v>--</v>
      </c>
      <c r="O312" s="79" t="str">
        <f>IFERROR(VLOOKUP($C312,Acute!$B$8:$R$300,10,FALSE),"--")</f>
        <v>--</v>
      </c>
      <c r="P312" s="108" t="str">
        <f>IFERROR(VLOOKUP($C312,Acute!$B$8:$R$300,16,FALSE),"--")</f>
        <v>--</v>
      </c>
    </row>
    <row r="313" spans="2:16" ht="15">
      <c r="B313" s="116" t="str">
        <f>Residential!A313</f>
        <v>Diphenyl Sulfone</v>
      </c>
      <c r="C313" s="33" t="str">
        <f>Residential!B313</f>
        <v>127-63-9</v>
      </c>
      <c r="D313" s="96" t="str">
        <f>Residential!H313</f>
        <v>NITI</v>
      </c>
      <c r="E313" s="40" t="str">
        <f>Residential!K313</f>
        <v>NITI, NV</v>
      </c>
      <c r="F313" s="93" t="str">
        <f>Residential!M313</f>
        <v>NITI, NV</v>
      </c>
      <c r="G313" s="96" t="str">
        <f>Commercial!H313</f>
        <v>NITI</v>
      </c>
      <c r="H313" s="90" t="str">
        <f>Commercial!K313</f>
        <v>NITI, NV</v>
      </c>
      <c r="I313" s="93" t="str">
        <f>Commercial!M313</f>
        <v>NITI, NV</v>
      </c>
      <c r="J313" s="101"/>
      <c r="K313" s="78" t="str">
        <f>IFERROR(VLOOKUP($C313,Acute!$B$8:$R$300,4,FALSE),"--")</f>
        <v>--</v>
      </c>
      <c r="L313" s="79" t="str">
        <f>IFERROR(VLOOKUP($C313,Acute!$B$8:$R$300,8,FALSE),"--")</f>
        <v>--</v>
      </c>
      <c r="M313" s="80" t="str">
        <f>IFERROR(VLOOKUP($C313,Acute!$B$8:$R$300,13,FALSE),"--")</f>
        <v>--</v>
      </c>
      <c r="N313" s="107" t="str">
        <f>IFERROR(VLOOKUP($C313,Acute!$B$8:$R$300,6,FALSE),"--")</f>
        <v>--</v>
      </c>
      <c r="O313" s="79" t="str">
        <f>IFERROR(VLOOKUP($C313,Acute!$B$8:$R$300,10,FALSE),"--")</f>
        <v>--</v>
      </c>
      <c r="P313" s="108" t="str">
        <f>IFERROR(VLOOKUP($C313,Acute!$B$8:$R$300,16,FALSE),"--")</f>
        <v>--</v>
      </c>
    </row>
    <row r="314" spans="2:16" ht="15">
      <c r="B314" s="116" t="str">
        <f>Residential!A314</f>
        <v>Diphenylamine</v>
      </c>
      <c r="C314" s="33" t="str">
        <f>Residential!B314</f>
        <v>122-39-4</v>
      </c>
      <c r="D314" s="96" t="str">
        <f>Residential!H314</f>
        <v>NITI</v>
      </c>
      <c r="E314" s="40" t="str">
        <f>Residential!K314</f>
        <v>NITI, NV</v>
      </c>
      <c r="F314" s="93" t="str">
        <f>Residential!M314</f>
        <v>NITI, NV</v>
      </c>
      <c r="G314" s="96" t="str">
        <f>Commercial!H314</f>
        <v>NITI</v>
      </c>
      <c r="H314" s="90" t="str">
        <f>Commercial!K314</f>
        <v>NITI, NV</v>
      </c>
      <c r="I314" s="93" t="str">
        <f>Commercial!M314</f>
        <v>NITI, NV</v>
      </c>
      <c r="J314" s="101"/>
      <c r="K314" s="78" t="str">
        <f>IFERROR(VLOOKUP($C314,Acute!$B$8:$R$300,4,FALSE),"--")</f>
        <v>--</v>
      </c>
      <c r="L314" s="79" t="str">
        <f>IFERROR(VLOOKUP($C314,Acute!$B$8:$R$300,8,FALSE),"--")</f>
        <v>--</v>
      </c>
      <c r="M314" s="80" t="str">
        <f>IFERROR(VLOOKUP($C314,Acute!$B$8:$R$300,13,FALSE),"--")</f>
        <v>--</v>
      </c>
      <c r="N314" s="107" t="str">
        <f>IFERROR(VLOOKUP($C314,Acute!$B$8:$R$300,6,FALSE),"--")</f>
        <v>--</v>
      </c>
      <c r="O314" s="79" t="str">
        <f>IFERROR(VLOOKUP($C314,Acute!$B$8:$R$300,10,FALSE),"--")</f>
        <v>--</v>
      </c>
      <c r="P314" s="108" t="str">
        <f>IFERROR(VLOOKUP($C314,Acute!$B$8:$R$300,16,FALSE),"--")</f>
        <v>--</v>
      </c>
    </row>
    <row r="315" spans="2:16" ht="15">
      <c r="B315" s="116" t="str">
        <f>Residential!A315</f>
        <v>Diphenylhydrazine, 1,2-</v>
      </c>
      <c r="C315" s="33" t="str">
        <f>Residential!B315</f>
        <v>122-66-7</v>
      </c>
      <c r="D315" s="96">
        <f>Residential!H315</f>
        <v>1.2999999999999999E-2</v>
      </c>
      <c r="E315" s="40" t="str">
        <f>Residential!K315</f>
        <v>NV</v>
      </c>
      <c r="F315" s="93" t="str">
        <f>Residential!M315</f>
        <v>NV</v>
      </c>
      <c r="G315" s="96">
        <f>Commercial!H315</f>
        <v>5.6000000000000001E-2</v>
      </c>
      <c r="H315" s="90" t="str">
        <f>Commercial!K315</f>
        <v>NV</v>
      </c>
      <c r="I315" s="93" t="str">
        <f>Commercial!M315</f>
        <v>NV</v>
      </c>
      <c r="J315" s="101"/>
      <c r="K315" s="78" t="str">
        <f>IFERROR(VLOOKUP($C315,Acute!$B$8:$R$300,4,FALSE),"--")</f>
        <v>--</v>
      </c>
      <c r="L315" s="79" t="str">
        <f>IFERROR(VLOOKUP($C315,Acute!$B$8:$R$300,8,FALSE),"--")</f>
        <v>--</v>
      </c>
      <c r="M315" s="80" t="str">
        <f>IFERROR(VLOOKUP($C315,Acute!$B$8:$R$300,13,FALSE),"--")</f>
        <v>--</v>
      </c>
      <c r="N315" s="107" t="str">
        <f>IFERROR(VLOOKUP($C315,Acute!$B$8:$R$300,6,FALSE),"--")</f>
        <v>--</v>
      </c>
      <c r="O315" s="79" t="str">
        <f>IFERROR(VLOOKUP($C315,Acute!$B$8:$R$300,10,FALSE),"--")</f>
        <v>--</v>
      </c>
      <c r="P315" s="108" t="str">
        <f>IFERROR(VLOOKUP($C315,Acute!$B$8:$R$300,16,FALSE),"--")</f>
        <v>--</v>
      </c>
    </row>
    <row r="316" spans="2:16" ht="15">
      <c r="B316" s="116" t="str">
        <f>Residential!A316</f>
        <v>Dipotassium phosphate</v>
      </c>
      <c r="C316" s="33" t="str">
        <f>Residential!B316</f>
        <v>7758-11-4</v>
      </c>
      <c r="D316" s="96" t="str">
        <f>Residential!H316</f>
        <v>NITI</v>
      </c>
      <c r="E316" s="40" t="str">
        <f>Residential!K316</f>
        <v>NITI, NV</v>
      </c>
      <c r="F316" s="93" t="str">
        <f>Residential!M316</f>
        <v>NITI, NV</v>
      </c>
      <c r="G316" s="96" t="str">
        <f>Commercial!H316</f>
        <v>NITI</v>
      </c>
      <c r="H316" s="90" t="str">
        <f>Commercial!K316</f>
        <v>NITI, NV</v>
      </c>
      <c r="I316" s="93" t="str">
        <f>Commercial!M316</f>
        <v>NITI, NV</v>
      </c>
      <c r="J316" s="101"/>
      <c r="K316" s="78" t="str">
        <f>IFERROR(VLOOKUP($C316,Acute!$B$8:$R$300,4,FALSE),"--")</f>
        <v>--</v>
      </c>
      <c r="L316" s="79" t="str">
        <f>IFERROR(VLOOKUP($C316,Acute!$B$8:$R$300,8,FALSE),"--")</f>
        <v>--</v>
      </c>
      <c r="M316" s="80" t="str">
        <f>IFERROR(VLOOKUP($C316,Acute!$B$8:$R$300,13,FALSE),"--")</f>
        <v>--</v>
      </c>
      <c r="N316" s="107" t="str">
        <f>IFERROR(VLOOKUP($C316,Acute!$B$8:$R$300,6,FALSE),"--")</f>
        <v>--</v>
      </c>
      <c r="O316" s="79" t="str">
        <f>IFERROR(VLOOKUP($C316,Acute!$B$8:$R$300,10,FALSE),"--")</f>
        <v>--</v>
      </c>
      <c r="P316" s="108" t="str">
        <f>IFERROR(VLOOKUP($C316,Acute!$B$8:$R$300,16,FALSE),"--")</f>
        <v>--</v>
      </c>
    </row>
    <row r="317" spans="2:16" ht="15">
      <c r="B317" s="116" t="str">
        <f>Residential!A317</f>
        <v>Diquat</v>
      </c>
      <c r="C317" s="33" t="str">
        <f>Residential!B317</f>
        <v>2764-72-9</v>
      </c>
      <c r="D317" s="96" t="str">
        <f>Residential!H317</f>
        <v>NITI</v>
      </c>
      <c r="E317" s="40" t="str">
        <f>Residential!K317</f>
        <v>NITI, NV</v>
      </c>
      <c r="F317" s="93" t="str">
        <f>Residential!M317</f>
        <v>NITI, NV</v>
      </c>
      <c r="G317" s="96" t="str">
        <f>Commercial!H317</f>
        <v>NITI</v>
      </c>
      <c r="H317" s="90" t="str">
        <f>Commercial!K317</f>
        <v>NITI, NV</v>
      </c>
      <c r="I317" s="93" t="str">
        <f>Commercial!M317</f>
        <v>NITI, NV</v>
      </c>
      <c r="J317" s="101"/>
      <c r="K317" s="78" t="str">
        <f>IFERROR(VLOOKUP($C317,Acute!$B$8:$R$300,4,FALSE),"--")</f>
        <v>--</v>
      </c>
      <c r="L317" s="79" t="str">
        <f>IFERROR(VLOOKUP($C317,Acute!$B$8:$R$300,8,FALSE),"--")</f>
        <v>--</v>
      </c>
      <c r="M317" s="80" t="str">
        <f>IFERROR(VLOOKUP($C317,Acute!$B$8:$R$300,13,FALSE),"--")</f>
        <v>--</v>
      </c>
      <c r="N317" s="107" t="str">
        <f>IFERROR(VLOOKUP($C317,Acute!$B$8:$R$300,6,FALSE),"--")</f>
        <v>--</v>
      </c>
      <c r="O317" s="79" t="str">
        <f>IFERROR(VLOOKUP($C317,Acute!$B$8:$R$300,10,FALSE),"--")</f>
        <v>--</v>
      </c>
      <c r="P317" s="108" t="str">
        <f>IFERROR(VLOOKUP($C317,Acute!$B$8:$R$300,16,FALSE),"--")</f>
        <v>--</v>
      </c>
    </row>
    <row r="318" spans="2:16" ht="15">
      <c r="B318" s="116" t="str">
        <f>Residential!A318</f>
        <v>Direct Black 38</v>
      </c>
      <c r="C318" s="33" t="str">
        <f>Residential!B318</f>
        <v>1937-37-7</v>
      </c>
      <c r="D318" s="96">
        <f>Residential!H318</f>
        <v>1.2999999999999999E-3</v>
      </c>
      <c r="E318" s="40" t="str">
        <f>Residential!K318</f>
        <v>NV</v>
      </c>
      <c r="F318" s="93" t="str">
        <f>Residential!M318</f>
        <v>NV</v>
      </c>
      <c r="G318" s="96">
        <f>Commercial!H318</f>
        <v>5.7999999999999996E-3</v>
      </c>
      <c r="H318" s="90" t="str">
        <f>Commercial!K318</f>
        <v>NV</v>
      </c>
      <c r="I318" s="93" t="str">
        <f>Commercial!M318</f>
        <v>NV</v>
      </c>
      <c r="J318" s="101"/>
      <c r="K318" s="78" t="str">
        <f>IFERROR(VLOOKUP($C318,Acute!$B$8:$R$300,4,FALSE),"--")</f>
        <v>--</v>
      </c>
      <c r="L318" s="79" t="str">
        <f>IFERROR(VLOOKUP($C318,Acute!$B$8:$R$300,8,FALSE),"--")</f>
        <v>--</v>
      </c>
      <c r="M318" s="80" t="str">
        <f>IFERROR(VLOOKUP($C318,Acute!$B$8:$R$300,13,FALSE),"--")</f>
        <v>--</v>
      </c>
      <c r="N318" s="107" t="str">
        <f>IFERROR(VLOOKUP($C318,Acute!$B$8:$R$300,6,FALSE),"--")</f>
        <v>--</v>
      </c>
      <c r="O318" s="79" t="str">
        <f>IFERROR(VLOOKUP($C318,Acute!$B$8:$R$300,10,FALSE),"--")</f>
        <v>--</v>
      </c>
      <c r="P318" s="108" t="str">
        <f>IFERROR(VLOOKUP($C318,Acute!$B$8:$R$300,16,FALSE),"--")</f>
        <v>--</v>
      </c>
    </row>
    <row r="319" spans="2:16" ht="15">
      <c r="B319" s="116" t="str">
        <f>Residential!A319</f>
        <v>Direct Blue 6</v>
      </c>
      <c r="C319" s="33" t="str">
        <f>Residential!B319</f>
        <v>2602-46-2</v>
      </c>
      <c r="D319" s="96">
        <f>Residential!H319</f>
        <v>1.2999999999999999E-3</v>
      </c>
      <c r="E319" s="40" t="str">
        <f>Residential!K319</f>
        <v>NV</v>
      </c>
      <c r="F319" s="93" t="str">
        <f>Residential!M319</f>
        <v>NV</v>
      </c>
      <c r="G319" s="96">
        <f>Commercial!H319</f>
        <v>5.7999999999999996E-3</v>
      </c>
      <c r="H319" s="90" t="str">
        <f>Commercial!K319</f>
        <v>NV</v>
      </c>
      <c r="I319" s="93" t="str">
        <f>Commercial!M319</f>
        <v>NV</v>
      </c>
      <c r="J319" s="101"/>
      <c r="K319" s="78" t="str">
        <f>IFERROR(VLOOKUP($C319,Acute!$B$8:$R$300,4,FALSE),"--")</f>
        <v>--</v>
      </c>
      <c r="L319" s="79" t="str">
        <f>IFERROR(VLOOKUP($C319,Acute!$B$8:$R$300,8,FALSE),"--")</f>
        <v>--</v>
      </c>
      <c r="M319" s="80" t="str">
        <f>IFERROR(VLOOKUP($C319,Acute!$B$8:$R$300,13,FALSE),"--")</f>
        <v>--</v>
      </c>
      <c r="N319" s="107" t="str">
        <f>IFERROR(VLOOKUP($C319,Acute!$B$8:$R$300,6,FALSE),"--")</f>
        <v>--</v>
      </c>
      <c r="O319" s="79" t="str">
        <f>IFERROR(VLOOKUP($C319,Acute!$B$8:$R$300,10,FALSE),"--")</f>
        <v>--</v>
      </c>
      <c r="P319" s="108" t="str">
        <f>IFERROR(VLOOKUP($C319,Acute!$B$8:$R$300,16,FALSE),"--")</f>
        <v>--</v>
      </c>
    </row>
    <row r="320" spans="2:16" ht="15">
      <c r="B320" s="116" t="str">
        <f>Residential!A320</f>
        <v>Direct Brown 95</v>
      </c>
      <c r="C320" s="33" t="str">
        <f>Residential!B320</f>
        <v>16071-86-6</v>
      </c>
      <c r="D320" s="96">
        <f>Residential!H320</f>
        <v>1.5E-3</v>
      </c>
      <c r="E320" s="40" t="str">
        <f>Residential!K320</f>
        <v>NV</v>
      </c>
      <c r="F320" s="93" t="str">
        <f>Residential!M320</f>
        <v>NV</v>
      </c>
      <c r="G320" s="96">
        <f>Commercial!H320</f>
        <v>6.4999999999999997E-3</v>
      </c>
      <c r="H320" s="90" t="str">
        <f>Commercial!K320</f>
        <v>NV</v>
      </c>
      <c r="I320" s="93" t="str">
        <f>Commercial!M320</f>
        <v>NV</v>
      </c>
      <c r="J320" s="101"/>
      <c r="K320" s="78" t="str">
        <f>IFERROR(VLOOKUP($C320,Acute!$B$8:$R$300,4,FALSE),"--")</f>
        <v>--</v>
      </c>
      <c r="L320" s="79" t="str">
        <f>IFERROR(VLOOKUP($C320,Acute!$B$8:$R$300,8,FALSE),"--")</f>
        <v>--</v>
      </c>
      <c r="M320" s="80" t="str">
        <f>IFERROR(VLOOKUP($C320,Acute!$B$8:$R$300,13,FALSE),"--")</f>
        <v>--</v>
      </c>
      <c r="N320" s="107" t="str">
        <f>IFERROR(VLOOKUP($C320,Acute!$B$8:$R$300,6,FALSE),"--")</f>
        <v>--</v>
      </c>
      <c r="O320" s="79" t="str">
        <f>IFERROR(VLOOKUP($C320,Acute!$B$8:$R$300,10,FALSE),"--")</f>
        <v>--</v>
      </c>
      <c r="P320" s="108" t="str">
        <f>IFERROR(VLOOKUP($C320,Acute!$B$8:$R$300,16,FALSE),"--")</f>
        <v>--</v>
      </c>
    </row>
    <row r="321" spans="2:16" ht="15">
      <c r="B321" s="116" t="str">
        <f>Residential!A321</f>
        <v>Disodium phosphate</v>
      </c>
      <c r="C321" s="33" t="str">
        <f>Residential!B321</f>
        <v>7558-79-4</v>
      </c>
      <c r="D321" s="96" t="str">
        <f>Residential!H321</f>
        <v>NITI</v>
      </c>
      <c r="E321" s="40" t="str">
        <f>Residential!K321</f>
        <v>NITI, NV</v>
      </c>
      <c r="F321" s="93" t="str">
        <f>Residential!M321</f>
        <v>NITI, NV</v>
      </c>
      <c r="G321" s="96" t="str">
        <f>Commercial!H321</f>
        <v>NITI</v>
      </c>
      <c r="H321" s="90" t="str">
        <f>Commercial!K321</f>
        <v>NITI, NV</v>
      </c>
      <c r="I321" s="93" t="str">
        <f>Commercial!M321</f>
        <v>NITI, NV</v>
      </c>
      <c r="J321" s="101"/>
      <c r="K321" s="78" t="str">
        <f>IFERROR(VLOOKUP($C321,Acute!$B$8:$R$300,4,FALSE),"--")</f>
        <v>--</v>
      </c>
      <c r="L321" s="79" t="str">
        <f>IFERROR(VLOOKUP($C321,Acute!$B$8:$R$300,8,FALSE),"--")</f>
        <v>--</v>
      </c>
      <c r="M321" s="80" t="str">
        <f>IFERROR(VLOOKUP($C321,Acute!$B$8:$R$300,13,FALSE),"--")</f>
        <v>--</v>
      </c>
      <c r="N321" s="107" t="str">
        <f>IFERROR(VLOOKUP($C321,Acute!$B$8:$R$300,6,FALSE),"--")</f>
        <v>--</v>
      </c>
      <c r="O321" s="79" t="str">
        <f>IFERROR(VLOOKUP($C321,Acute!$B$8:$R$300,10,FALSE),"--")</f>
        <v>--</v>
      </c>
      <c r="P321" s="108" t="str">
        <f>IFERROR(VLOOKUP($C321,Acute!$B$8:$R$300,16,FALSE),"--")</f>
        <v>--</v>
      </c>
    </row>
    <row r="322" spans="2:16" ht="15">
      <c r="B322" s="116" t="str">
        <f>Residential!A322</f>
        <v>Disulfoton</v>
      </c>
      <c r="C322" s="33" t="str">
        <f>Residential!B322</f>
        <v>298-04-4</v>
      </c>
      <c r="D322" s="96" t="str">
        <f>Residential!H322</f>
        <v>NITI</v>
      </c>
      <c r="E322" s="40" t="str">
        <f>Residential!K322</f>
        <v>NITI, NV</v>
      </c>
      <c r="F322" s="93" t="str">
        <f>Residential!M322</f>
        <v>NITI, NV</v>
      </c>
      <c r="G322" s="96" t="str">
        <f>Commercial!H322</f>
        <v>NITI</v>
      </c>
      <c r="H322" s="90" t="str">
        <f>Commercial!K322</f>
        <v>NITI, NV</v>
      </c>
      <c r="I322" s="93" t="str">
        <f>Commercial!M322</f>
        <v>NITI, NV</v>
      </c>
      <c r="J322" s="101"/>
      <c r="K322" s="78">
        <f>IFERROR(VLOOKUP($C322,Acute!$B$8:$R$300,4,FALSE),"--")</f>
        <v>6</v>
      </c>
      <c r="L322" s="79" t="str">
        <f>IFERROR(VLOOKUP($C322,Acute!$B$8:$R$300,8,FALSE),"--")</f>
        <v>NV</v>
      </c>
      <c r="M322" s="80" t="str">
        <f>IFERROR(VLOOKUP($C322,Acute!$B$8:$R$300,13,FALSE),"--")</f>
        <v>NV</v>
      </c>
      <c r="N322" s="107">
        <f>IFERROR(VLOOKUP($C322,Acute!$B$8:$R$300,6,FALSE),"--")</f>
        <v>18</v>
      </c>
      <c r="O322" s="79" t="str">
        <f>IFERROR(VLOOKUP($C322,Acute!$B$8:$R$300,10,FALSE),"--")</f>
        <v>NV</v>
      </c>
      <c r="P322" s="108" t="str">
        <f>IFERROR(VLOOKUP($C322,Acute!$B$8:$R$300,16,FALSE),"--")</f>
        <v>NV</v>
      </c>
    </row>
    <row r="323" spans="2:16" ht="15">
      <c r="B323" s="116" t="str">
        <f>Residential!A323</f>
        <v>Dithiane, 1,4-</v>
      </c>
      <c r="C323" s="33" t="str">
        <f>Residential!B323</f>
        <v>505-29-3</v>
      </c>
      <c r="D323" s="96" t="str">
        <f>Residential!H323</f>
        <v>NITI</v>
      </c>
      <c r="E323" s="40" t="str">
        <f>Residential!K323</f>
        <v>NITI</v>
      </c>
      <c r="F323" s="93" t="str">
        <f>Residential!M323</f>
        <v>NITI</v>
      </c>
      <c r="G323" s="96" t="str">
        <f>Commercial!H323</f>
        <v>NITI</v>
      </c>
      <c r="H323" s="90" t="str">
        <f>Commercial!K323</f>
        <v>NITI</v>
      </c>
      <c r="I323" s="93" t="str">
        <f>Commercial!M323</f>
        <v>NITI</v>
      </c>
      <c r="J323" s="101"/>
      <c r="K323" s="78" t="str">
        <f>IFERROR(VLOOKUP($C323,Acute!$B$8:$R$300,4,FALSE),"--")</f>
        <v>--</v>
      </c>
      <c r="L323" s="79" t="str">
        <f>IFERROR(VLOOKUP($C323,Acute!$B$8:$R$300,8,FALSE),"--")</f>
        <v>--</v>
      </c>
      <c r="M323" s="80" t="str">
        <f>IFERROR(VLOOKUP($C323,Acute!$B$8:$R$300,13,FALSE),"--")</f>
        <v>--</v>
      </c>
      <c r="N323" s="107" t="str">
        <f>IFERROR(VLOOKUP($C323,Acute!$B$8:$R$300,6,FALSE),"--")</f>
        <v>--</v>
      </c>
      <c r="O323" s="79" t="str">
        <f>IFERROR(VLOOKUP($C323,Acute!$B$8:$R$300,10,FALSE),"--")</f>
        <v>--</v>
      </c>
      <c r="P323" s="108" t="str">
        <f>IFERROR(VLOOKUP($C323,Acute!$B$8:$R$300,16,FALSE),"--")</f>
        <v>--</v>
      </c>
    </row>
    <row r="324" spans="2:16" ht="15">
      <c r="B324" s="116" t="str">
        <f>Residential!A324</f>
        <v>Diuron</v>
      </c>
      <c r="C324" s="33" t="str">
        <f>Residential!B324</f>
        <v>330-54-1</v>
      </c>
      <c r="D324" s="96" t="str">
        <f>Residential!H324</f>
        <v>NITI</v>
      </c>
      <c r="E324" s="40" t="str">
        <f>Residential!K324</f>
        <v>NITI, NV</v>
      </c>
      <c r="F324" s="93" t="str">
        <f>Residential!M324</f>
        <v>NITI, NV</v>
      </c>
      <c r="G324" s="96" t="str">
        <f>Commercial!H324</f>
        <v>NITI</v>
      </c>
      <c r="H324" s="90" t="str">
        <f>Commercial!K324</f>
        <v>NITI, NV</v>
      </c>
      <c r="I324" s="93" t="str">
        <f>Commercial!M324</f>
        <v>NITI, NV</v>
      </c>
      <c r="J324" s="101"/>
      <c r="K324" s="78" t="str">
        <f>IFERROR(VLOOKUP($C324,Acute!$B$8:$R$300,4,FALSE),"--")</f>
        <v>--</v>
      </c>
      <c r="L324" s="79" t="str">
        <f>IFERROR(VLOOKUP($C324,Acute!$B$8:$R$300,8,FALSE),"--")</f>
        <v>--</v>
      </c>
      <c r="M324" s="80" t="str">
        <f>IFERROR(VLOOKUP($C324,Acute!$B$8:$R$300,13,FALSE),"--")</f>
        <v>--</v>
      </c>
      <c r="N324" s="107" t="str">
        <f>IFERROR(VLOOKUP($C324,Acute!$B$8:$R$300,6,FALSE),"--")</f>
        <v>--</v>
      </c>
      <c r="O324" s="79" t="str">
        <f>IFERROR(VLOOKUP($C324,Acute!$B$8:$R$300,10,FALSE),"--")</f>
        <v>--</v>
      </c>
      <c r="P324" s="108" t="str">
        <f>IFERROR(VLOOKUP($C324,Acute!$B$8:$R$300,16,FALSE),"--")</f>
        <v>--</v>
      </c>
    </row>
    <row r="325" spans="2:16" ht="15">
      <c r="B325" s="116" t="str">
        <f>Residential!A325</f>
        <v>Dodine</v>
      </c>
      <c r="C325" s="33" t="str">
        <f>Residential!B325</f>
        <v>2439-10-3</v>
      </c>
      <c r="D325" s="96" t="str">
        <f>Residential!H325</f>
        <v>NITI</v>
      </c>
      <c r="E325" s="40" t="str">
        <f>Residential!K325</f>
        <v>NITI, NV</v>
      </c>
      <c r="F325" s="93" t="str">
        <f>Residential!M325</f>
        <v>NITI, NV</v>
      </c>
      <c r="G325" s="96" t="str">
        <f>Commercial!H325</f>
        <v>NITI</v>
      </c>
      <c r="H325" s="90" t="str">
        <f>Commercial!K325</f>
        <v>NITI, NV</v>
      </c>
      <c r="I325" s="93" t="str">
        <f>Commercial!M325</f>
        <v>NITI, NV</v>
      </c>
      <c r="J325" s="101"/>
      <c r="K325" s="78" t="str">
        <f>IFERROR(VLOOKUP($C325,Acute!$B$8:$R$300,4,FALSE),"--")</f>
        <v>--</v>
      </c>
      <c r="L325" s="79" t="str">
        <f>IFERROR(VLOOKUP($C325,Acute!$B$8:$R$300,8,FALSE),"--")</f>
        <v>--</v>
      </c>
      <c r="M325" s="80" t="str">
        <f>IFERROR(VLOOKUP($C325,Acute!$B$8:$R$300,13,FALSE),"--")</f>
        <v>--</v>
      </c>
      <c r="N325" s="107" t="str">
        <f>IFERROR(VLOOKUP($C325,Acute!$B$8:$R$300,6,FALSE),"--")</f>
        <v>--</v>
      </c>
      <c r="O325" s="79" t="str">
        <f>IFERROR(VLOOKUP($C325,Acute!$B$8:$R$300,10,FALSE),"--")</f>
        <v>--</v>
      </c>
      <c r="P325" s="108" t="str">
        <f>IFERROR(VLOOKUP($C325,Acute!$B$8:$R$300,16,FALSE),"--")</f>
        <v>--</v>
      </c>
    </row>
    <row r="326" spans="2:16" ht="15">
      <c r="B326" s="116" t="str">
        <f>Residential!A326</f>
        <v>EPTC</v>
      </c>
      <c r="C326" s="33" t="str">
        <f>Residential!B326</f>
        <v>759-94-4</v>
      </c>
      <c r="D326" s="96" t="str">
        <f>Residential!H326</f>
        <v>NITI</v>
      </c>
      <c r="E326" s="40" t="str">
        <f>Residential!K326</f>
        <v>NITI</v>
      </c>
      <c r="F326" s="93" t="str">
        <f>Residential!M326</f>
        <v>NITI</v>
      </c>
      <c r="G326" s="96" t="str">
        <f>Commercial!H326</f>
        <v>NITI</v>
      </c>
      <c r="H326" s="90" t="str">
        <f>Commercial!K326</f>
        <v>NITI</v>
      </c>
      <c r="I326" s="93" t="str">
        <f>Commercial!M326</f>
        <v>NITI</v>
      </c>
      <c r="J326" s="101"/>
      <c r="K326" s="78" t="str">
        <f>IFERROR(VLOOKUP($C326,Acute!$B$8:$R$300,4,FALSE),"--")</f>
        <v>--</v>
      </c>
      <c r="L326" s="79" t="str">
        <f>IFERROR(VLOOKUP($C326,Acute!$B$8:$R$300,8,FALSE),"--")</f>
        <v>--</v>
      </c>
      <c r="M326" s="80" t="str">
        <f>IFERROR(VLOOKUP($C326,Acute!$B$8:$R$300,13,FALSE),"--")</f>
        <v>--</v>
      </c>
      <c r="N326" s="107" t="str">
        <f>IFERROR(VLOOKUP($C326,Acute!$B$8:$R$300,6,FALSE),"--")</f>
        <v>--</v>
      </c>
      <c r="O326" s="79" t="str">
        <f>IFERROR(VLOOKUP($C326,Acute!$B$8:$R$300,10,FALSE),"--")</f>
        <v>--</v>
      </c>
      <c r="P326" s="108" t="str">
        <f>IFERROR(VLOOKUP($C326,Acute!$B$8:$R$300,16,FALSE),"--")</f>
        <v>--</v>
      </c>
    </row>
    <row r="327" spans="2:16" ht="15">
      <c r="B327" s="116" t="str">
        <f>Residential!A327</f>
        <v>Endosulfan</v>
      </c>
      <c r="C327" s="33" t="str">
        <f>Residential!B327</f>
        <v>115-29-7</v>
      </c>
      <c r="D327" s="96" t="str">
        <f>Residential!H327</f>
        <v>NITI</v>
      </c>
      <c r="E327" s="40" t="str">
        <f>Residential!K327</f>
        <v>NITI</v>
      </c>
      <c r="F327" s="93" t="str">
        <f>Residential!M327</f>
        <v>NITI</v>
      </c>
      <c r="G327" s="96" t="str">
        <f>Commercial!H327</f>
        <v>NITI</v>
      </c>
      <c r="H327" s="90" t="str">
        <f>Commercial!K327</f>
        <v>NITI</v>
      </c>
      <c r="I327" s="93" t="str">
        <f>Commercial!M327</f>
        <v>NITI</v>
      </c>
      <c r="J327" s="101"/>
      <c r="K327" s="78" t="str">
        <f>IFERROR(VLOOKUP($C327,Acute!$B$8:$R$300,4,FALSE),"--")</f>
        <v>--</v>
      </c>
      <c r="L327" s="79" t="str">
        <f>IFERROR(VLOOKUP($C327,Acute!$B$8:$R$300,8,FALSE),"--")</f>
        <v>--</v>
      </c>
      <c r="M327" s="80" t="str">
        <f>IFERROR(VLOOKUP($C327,Acute!$B$8:$R$300,13,FALSE),"--")</f>
        <v>--</v>
      </c>
      <c r="N327" s="107" t="str">
        <f>IFERROR(VLOOKUP($C327,Acute!$B$8:$R$300,6,FALSE),"--")</f>
        <v>--</v>
      </c>
      <c r="O327" s="79" t="str">
        <f>IFERROR(VLOOKUP($C327,Acute!$B$8:$R$300,10,FALSE),"--")</f>
        <v>--</v>
      </c>
      <c r="P327" s="108" t="str">
        <f>IFERROR(VLOOKUP($C327,Acute!$B$8:$R$300,16,FALSE),"--")</f>
        <v>--</v>
      </c>
    </row>
    <row r="328" spans="2:16" ht="15">
      <c r="B328" s="116" t="str">
        <f>Residential!A328</f>
        <v>Endosulfan Sulfate</v>
      </c>
      <c r="C328" s="33" t="str">
        <f>Residential!B328</f>
        <v>1031-07-8</v>
      </c>
      <c r="D328" s="96" t="str">
        <f>Residential!H328</f>
        <v>NITI</v>
      </c>
      <c r="E328" s="40" t="str">
        <f>Residential!K328</f>
        <v>NITI, NV</v>
      </c>
      <c r="F328" s="93" t="str">
        <f>Residential!M328</f>
        <v>NITI, NV</v>
      </c>
      <c r="G328" s="96" t="str">
        <f>Commercial!H328</f>
        <v>NITI</v>
      </c>
      <c r="H328" s="90" t="str">
        <f>Commercial!K328</f>
        <v>NITI, NV</v>
      </c>
      <c r="I328" s="93" t="str">
        <f>Commercial!M328</f>
        <v>NITI, NV</v>
      </c>
      <c r="J328" s="101"/>
      <c r="K328" s="78" t="str">
        <f>IFERROR(VLOOKUP($C328,Acute!$B$8:$R$300,4,FALSE),"--")</f>
        <v>--</v>
      </c>
      <c r="L328" s="79" t="str">
        <f>IFERROR(VLOOKUP($C328,Acute!$B$8:$R$300,8,FALSE),"--")</f>
        <v>--</v>
      </c>
      <c r="M328" s="80" t="str">
        <f>IFERROR(VLOOKUP($C328,Acute!$B$8:$R$300,13,FALSE),"--")</f>
        <v>--</v>
      </c>
      <c r="N328" s="107" t="str">
        <f>IFERROR(VLOOKUP($C328,Acute!$B$8:$R$300,6,FALSE),"--")</f>
        <v>--</v>
      </c>
      <c r="O328" s="79" t="str">
        <f>IFERROR(VLOOKUP($C328,Acute!$B$8:$R$300,10,FALSE),"--")</f>
        <v>--</v>
      </c>
      <c r="P328" s="108" t="str">
        <f>IFERROR(VLOOKUP($C328,Acute!$B$8:$R$300,16,FALSE),"--")</f>
        <v>--</v>
      </c>
    </row>
    <row r="329" spans="2:16" ht="15">
      <c r="B329" s="116" t="str">
        <f>Residential!A329</f>
        <v>Endothall</v>
      </c>
      <c r="C329" s="33" t="str">
        <f>Residential!B329</f>
        <v>145-73-3</v>
      </c>
      <c r="D329" s="96" t="str">
        <f>Residential!H329</f>
        <v>NITI</v>
      </c>
      <c r="E329" s="40" t="str">
        <f>Residential!K329</f>
        <v>NITI, NV</v>
      </c>
      <c r="F329" s="93" t="str">
        <f>Residential!M329</f>
        <v>NITI, NV</v>
      </c>
      <c r="G329" s="96" t="str">
        <f>Commercial!H329</f>
        <v>NITI</v>
      </c>
      <c r="H329" s="90" t="str">
        <f>Commercial!K329</f>
        <v>NITI, NV</v>
      </c>
      <c r="I329" s="93" t="str">
        <f>Commercial!M329</f>
        <v>NITI, NV</v>
      </c>
      <c r="J329" s="101"/>
      <c r="K329" s="78" t="str">
        <f>IFERROR(VLOOKUP($C329,Acute!$B$8:$R$300,4,FALSE),"--")</f>
        <v>--</v>
      </c>
      <c r="L329" s="79" t="str">
        <f>IFERROR(VLOOKUP($C329,Acute!$B$8:$R$300,8,FALSE),"--")</f>
        <v>--</v>
      </c>
      <c r="M329" s="80" t="str">
        <f>IFERROR(VLOOKUP($C329,Acute!$B$8:$R$300,13,FALSE),"--")</f>
        <v>--</v>
      </c>
      <c r="N329" s="107" t="str">
        <f>IFERROR(VLOOKUP($C329,Acute!$B$8:$R$300,6,FALSE),"--")</f>
        <v>--</v>
      </c>
      <c r="O329" s="79" t="str">
        <f>IFERROR(VLOOKUP($C329,Acute!$B$8:$R$300,10,FALSE),"--")</f>
        <v>--</v>
      </c>
      <c r="P329" s="108" t="str">
        <f>IFERROR(VLOOKUP($C329,Acute!$B$8:$R$300,16,FALSE),"--")</f>
        <v>--</v>
      </c>
    </row>
    <row r="330" spans="2:16" ht="15">
      <c r="B330" s="116" t="str">
        <f>Residential!A330</f>
        <v>Endrin</v>
      </c>
      <c r="C330" s="33" t="str">
        <f>Residential!B330</f>
        <v>72-20-8</v>
      </c>
      <c r="D330" s="96" t="str">
        <f>Residential!H330</f>
        <v>NITI</v>
      </c>
      <c r="E330" s="40" t="str">
        <f>Residential!K330</f>
        <v>NITI, NV</v>
      </c>
      <c r="F330" s="93" t="str">
        <f>Residential!M330</f>
        <v>NITI, NV</v>
      </c>
      <c r="G330" s="96" t="str">
        <f>Commercial!H330</f>
        <v>NITI</v>
      </c>
      <c r="H330" s="90" t="str">
        <f>Commercial!K330</f>
        <v>NITI, NV</v>
      </c>
      <c r="I330" s="93" t="str">
        <f>Commercial!M330</f>
        <v>NITI, NV</v>
      </c>
      <c r="J330" s="101"/>
      <c r="K330" s="78" t="str">
        <f>IFERROR(VLOOKUP($C330,Acute!$B$8:$R$300,4,FALSE),"--")</f>
        <v>--</v>
      </c>
      <c r="L330" s="79" t="str">
        <f>IFERROR(VLOOKUP($C330,Acute!$B$8:$R$300,8,FALSE),"--")</f>
        <v>--</v>
      </c>
      <c r="M330" s="80" t="str">
        <f>IFERROR(VLOOKUP($C330,Acute!$B$8:$R$300,13,FALSE),"--")</f>
        <v>--</v>
      </c>
      <c r="N330" s="107" t="str">
        <f>IFERROR(VLOOKUP($C330,Acute!$B$8:$R$300,6,FALSE),"--")</f>
        <v>--</v>
      </c>
      <c r="O330" s="79" t="str">
        <f>IFERROR(VLOOKUP($C330,Acute!$B$8:$R$300,10,FALSE),"--")</f>
        <v>--</v>
      </c>
      <c r="P330" s="108" t="str">
        <f>IFERROR(VLOOKUP($C330,Acute!$B$8:$R$300,16,FALSE),"--")</f>
        <v>--</v>
      </c>
    </row>
    <row r="331" spans="2:16" ht="15">
      <c r="B331" s="116" t="str">
        <f>Residential!A331</f>
        <v>Epichlorohydrin</v>
      </c>
      <c r="C331" s="33" t="str">
        <f>Residential!B331</f>
        <v>106-89-8</v>
      </c>
      <c r="D331" s="96">
        <f>Residential!H331</f>
        <v>1</v>
      </c>
      <c r="E331" s="40">
        <f>Residential!K331</f>
        <v>35</v>
      </c>
      <c r="F331" s="93">
        <f>Residential!M331</f>
        <v>810</v>
      </c>
      <c r="G331" s="96">
        <f>Commercial!H331</f>
        <v>4.4000000000000004</v>
      </c>
      <c r="H331" s="90">
        <f>Commercial!K331</f>
        <v>150</v>
      </c>
      <c r="I331" s="93">
        <f>Commercial!M331</f>
        <v>3400</v>
      </c>
      <c r="J331" s="101"/>
      <c r="K331" s="78">
        <f>IFERROR(VLOOKUP($C331,Acute!$B$8:$R$300,4,FALSE),"--")</f>
        <v>1300</v>
      </c>
      <c r="L331" s="79">
        <f>IFERROR(VLOOKUP($C331,Acute!$B$8:$R$300,8,FALSE),"--")</f>
        <v>43000</v>
      </c>
      <c r="M331" s="80">
        <f>IFERROR(VLOOKUP($C331,Acute!$B$8:$R$300,13,FALSE),"--")</f>
        <v>1100000</v>
      </c>
      <c r="N331" s="107">
        <f>IFERROR(VLOOKUP($C331,Acute!$B$8:$R$300,6,FALSE),"--")</f>
        <v>3900</v>
      </c>
      <c r="O331" s="79">
        <f>IFERROR(VLOOKUP($C331,Acute!$B$8:$R$300,10,FALSE),"--")</f>
        <v>130000</v>
      </c>
      <c r="P331" s="108">
        <f>IFERROR(VLOOKUP($C331,Acute!$B$8:$R$300,16,FALSE),"--")</f>
        <v>3000000</v>
      </c>
    </row>
    <row r="332" spans="2:16" ht="15">
      <c r="B332" s="116" t="str">
        <f>Residential!A332</f>
        <v>Epoxybutane, 1,2-</v>
      </c>
      <c r="C332" s="33" t="str">
        <f>Residential!B332</f>
        <v>106-88-7</v>
      </c>
      <c r="D332" s="96">
        <f>Residential!H332</f>
        <v>21</v>
      </c>
      <c r="E332" s="40">
        <f>Residential!K332</f>
        <v>700</v>
      </c>
      <c r="F332" s="93">
        <f>Residential!M332</f>
        <v>4900</v>
      </c>
      <c r="G332" s="96">
        <f>Commercial!H332</f>
        <v>88</v>
      </c>
      <c r="H332" s="90">
        <f>Commercial!K332</f>
        <v>2900</v>
      </c>
      <c r="I332" s="93">
        <f>Commercial!M332</f>
        <v>20000</v>
      </c>
      <c r="J332" s="101"/>
      <c r="K332" s="78" t="str">
        <f>IFERROR(VLOOKUP($C332,Acute!$B$8:$R$300,4,FALSE),"--")</f>
        <v>--</v>
      </c>
      <c r="L332" s="79" t="str">
        <f>IFERROR(VLOOKUP($C332,Acute!$B$8:$R$300,8,FALSE),"--")</f>
        <v>--</v>
      </c>
      <c r="M332" s="80" t="str">
        <f>IFERROR(VLOOKUP($C332,Acute!$B$8:$R$300,13,FALSE),"--")</f>
        <v>--</v>
      </c>
      <c r="N332" s="107" t="str">
        <f>IFERROR(VLOOKUP($C332,Acute!$B$8:$R$300,6,FALSE),"--")</f>
        <v>--</v>
      </c>
      <c r="O332" s="79" t="str">
        <f>IFERROR(VLOOKUP($C332,Acute!$B$8:$R$300,10,FALSE),"--")</f>
        <v>--</v>
      </c>
      <c r="P332" s="108" t="str">
        <f>IFERROR(VLOOKUP($C332,Acute!$B$8:$R$300,16,FALSE),"--")</f>
        <v>--</v>
      </c>
    </row>
    <row r="333" spans="2:16" ht="15">
      <c r="B333" s="116" t="str">
        <f>Residential!A333</f>
        <v>Ethanol, 2-(2-methoxyethoxy)-</v>
      </c>
      <c r="C333" s="33" t="str">
        <f>Residential!B333</f>
        <v>111-77-3</v>
      </c>
      <c r="D333" s="96" t="str">
        <f>Residential!H333</f>
        <v>NITI</v>
      </c>
      <c r="E333" s="40" t="str">
        <f>Residential!K333</f>
        <v>NITI, NV</v>
      </c>
      <c r="F333" s="93" t="str">
        <f>Residential!M333</f>
        <v>NITI, NV</v>
      </c>
      <c r="G333" s="96" t="str">
        <f>Commercial!H333</f>
        <v>NITI</v>
      </c>
      <c r="H333" s="90" t="str">
        <f>Commercial!K333</f>
        <v>NITI, NV</v>
      </c>
      <c r="I333" s="93" t="str">
        <f>Commercial!M333</f>
        <v>NITI, NV</v>
      </c>
      <c r="J333" s="101"/>
      <c r="K333" s="78" t="str">
        <f>IFERROR(VLOOKUP($C333,Acute!$B$8:$R$300,4,FALSE),"--")</f>
        <v>--</v>
      </c>
      <c r="L333" s="79" t="str">
        <f>IFERROR(VLOOKUP($C333,Acute!$B$8:$R$300,8,FALSE),"--")</f>
        <v>--</v>
      </c>
      <c r="M333" s="80" t="str">
        <f>IFERROR(VLOOKUP($C333,Acute!$B$8:$R$300,13,FALSE),"--")</f>
        <v>--</v>
      </c>
      <c r="N333" s="107" t="str">
        <f>IFERROR(VLOOKUP($C333,Acute!$B$8:$R$300,6,FALSE),"--")</f>
        <v>--</v>
      </c>
      <c r="O333" s="79" t="str">
        <f>IFERROR(VLOOKUP($C333,Acute!$B$8:$R$300,10,FALSE),"--")</f>
        <v>--</v>
      </c>
      <c r="P333" s="108" t="str">
        <f>IFERROR(VLOOKUP($C333,Acute!$B$8:$R$300,16,FALSE),"--")</f>
        <v>--</v>
      </c>
    </row>
    <row r="334" spans="2:16" ht="15">
      <c r="B334" s="116" t="str">
        <f>Residential!A334</f>
        <v>Ethephon</v>
      </c>
      <c r="C334" s="33" t="str">
        <f>Residential!B334</f>
        <v>16672-87-0</v>
      </c>
      <c r="D334" s="96" t="str">
        <f>Residential!H334</f>
        <v>NITI</v>
      </c>
      <c r="E334" s="40" t="str">
        <f>Residential!K334</f>
        <v>NITI, NV</v>
      </c>
      <c r="F334" s="93" t="str">
        <f>Residential!M334</f>
        <v>NITI, NV</v>
      </c>
      <c r="G334" s="96" t="str">
        <f>Commercial!H334</f>
        <v>NITI</v>
      </c>
      <c r="H334" s="90" t="str">
        <f>Commercial!K334</f>
        <v>NITI, NV</v>
      </c>
      <c r="I334" s="93" t="str">
        <f>Commercial!M334</f>
        <v>NITI, NV</v>
      </c>
      <c r="J334" s="101"/>
      <c r="K334" s="78" t="str">
        <f>IFERROR(VLOOKUP($C334,Acute!$B$8:$R$300,4,FALSE),"--")</f>
        <v>--</v>
      </c>
      <c r="L334" s="79" t="str">
        <f>IFERROR(VLOOKUP($C334,Acute!$B$8:$R$300,8,FALSE),"--")</f>
        <v>--</v>
      </c>
      <c r="M334" s="80" t="str">
        <f>IFERROR(VLOOKUP($C334,Acute!$B$8:$R$300,13,FALSE),"--")</f>
        <v>--</v>
      </c>
      <c r="N334" s="107" t="str">
        <f>IFERROR(VLOOKUP($C334,Acute!$B$8:$R$300,6,FALSE),"--")</f>
        <v>--</v>
      </c>
      <c r="O334" s="79" t="str">
        <f>IFERROR(VLOOKUP($C334,Acute!$B$8:$R$300,10,FALSE),"--")</f>
        <v>--</v>
      </c>
      <c r="P334" s="108" t="str">
        <f>IFERROR(VLOOKUP($C334,Acute!$B$8:$R$300,16,FALSE),"--")</f>
        <v>--</v>
      </c>
    </row>
    <row r="335" spans="2:16" ht="15">
      <c r="B335" s="116" t="str">
        <f>Residential!A335</f>
        <v>Ethion</v>
      </c>
      <c r="C335" s="33" t="str">
        <f>Residential!B335</f>
        <v>563-12-2</v>
      </c>
      <c r="D335" s="96" t="str">
        <f>Residential!H335</f>
        <v>NITI</v>
      </c>
      <c r="E335" s="40" t="str">
        <f>Residential!K335</f>
        <v>NITI, NV</v>
      </c>
      <c r="F335" s="93" t="str">
        <f>Residential!M335</f>
        <v>NITI, NV</v>
      </c>
      <c r="G335" s="96" t="str">
        <f>Commercial!H335</f>
        <v>NITI</v>
      </c>
      <c r="H335" s="90" t="str">
        <f>Commercial!K335</f>
        <v>NITI, NV</v>
      </c>
      <c r="I335" s="93" t="str">
        <f>Commercial!M335</f>
        <v>NITI, NV</v>
      </c>
      <c r="J335" s="101"/>
      <c r="K335" s="78" t="str">
        <f>IFERROR(VLOOKUP($C335,Acute!$B$8:$R$300,4,FALSE),"--")</f>
        <v>--</v>
      </c>
      <c r="L335" s="79" t="str">
        <f>IFERROR(VLOOKUP($C335,Acute!$B$8:$R$300,8,FALSE),"--")</f>
        <v>--</v>
      </c>
      <c r="M335" s="80" t="str">
        <f>IFERROR(VLOOKUP($C335,Acute!$B$8:$R$300,13,FALSE),"--")</f>
        <v>--</v>
      </c>
      <c r="N335" s="107" t="str">
        <f>IFERROR(VLOOKUP($C335,Acute!$B$8:$R$300,6,FALSE),"--")</f>
        <v>--</v>
      </c>
      <c r="O335" s="79" t="str">
        <f>IFERROR(VLOOKUP($C335,Acute!$B$8:$R$300,10,FALSE),"--")</f>
        <v>--</v>
      </c>
      <c r="P335" s="108" t="str">
        <f>IFERROR(VLOOKUP($C335,Acute!$B$8:$R$300,16,FALSE),"--")</f>
        <v>--</v>
      </c>
    </row>
    <row r="336" spans="2:16" ht="15">
      <c r="B336" s="116" t="str">
        <f>Residential!A336</f>
        <v>Ethoxyethanol Acetate, 2-</v>
      </c>
      <c r="C336" s="33" t="str">
        <f>Residential!B336</f>
        <v>111-15-9</v>
      </c>
      <c r="D336" s="96">
        <f>Residential!H336</f>
        <v>63</v>
      </c>
      <c r="E336" s="40">
        <f>Residential!K336</f>
        <v>2100</v>
      </c>
      <c r="F336" s="93">
        <f>Residential!M336</f>
        <v>1100000</v>
      </c>
      <c r="G336" s="96">
        <f>Commercial!H336</f>
        <v>260</v>
      </c>
      <c r="H336" s="90">
        <f>Commercial!K336</f>
        <v>8800</v>
      </c>
      <c r="I336" s="93">
        <f>Commercial!M336</f>
        <v>4800000</v>
      </c>
      <c r="J336" s="101"/>
      <c r="K336" s="78">
        <f>IFERROR(VLOOKUP($C336,Acute!$B$8:$R$300,4,FALSE),"--")</f>
        <v>140</v>
      </c>
      <c r="L336" s="79">
        <f>IFERROR(VLOOKUP($C336,Acute!$B$8:$R$300,8,FALSE),"--")</f>
        <v>4700</v>
      </c>
      <c r="M336" s="80">
        <f>IFERROR(VLOOKUP($C336,Acute!$B$8:$R$300,13,FALSE),"--")</f>
        <v>2400000</v>
      </c>
      <c r="N336" s="107">
        <f>IFERROR(VLOOKUP($C336,Acute!$B$8:$R$300,6,FALSE),"--")</f>
        <v>420</v>
      </c>
      <c r="O336" s="79">
        <f>IFERROR(VLOOKUP($C336,Acute!$B$8:$R$300,10,FALSE),"--")</f>
        <v>14000</v>
      </c>
      <c r="P336" s="108">
        <f>IFERROR(VLOOKUP($C336,Acute!$B$8:$R$300,16,FALSE),"--")</f>
        <v>7800000</v>
      </c>
    </row>
    <row r="337" spans="2:16" ht="15">
      <c r="B337" s="116" t="str">
        <f>Residential!A337</f>
        <v>Ethoxyethanol, 2-</v>
      </c>
      <c r="C337" s="33" t="str">
        <f>Residential!B337</f>
        <v>110-80-5</v>
      </c>
      <c r="D337" s="96">
        <f>Residential!H337</f>
        <v>42</v>
      </c>
      <c r="E337" s="40">
        <f>Residential!K337</f>
        <v>1400</v>
      </c>
      <c r="F337" s="93">
        <f>Residential!M337</f>
        <v>5000000</v>
      </c>
      <c r="G337" s="96">
        <f>Commercial!H337</f>
        <v>180</v>
      </c>
      <c r="H337" s="90">
        <f>Commercial!K337</f>
        <v>5800</v>
      </c>
      <c r="I337" s="93">
        <f>Commercial!M337</f>
        <v>21000000</v>
      </c>
      <c r="J337" s="101"/>
      <c r="K337" s="78">
        <f>IFERROR(VLOOKUP($C337,Acute!$B$8:$R$300,4,FALSE),"--")</f>
        <v>370</v>
      </c>
      <c r="L337" s="79">
        <f>IFERROR(VLOOKUP($C337,Acute!$B$8:$R$300,8,FALSE),"--")</f>
        <v>12000</v>
      </c>
      <c r="M337" s="80">
        <f>IFERROR(VLOOKUP($C337,Acute!$B$8:$R$300,13,FALSE),"--")</f>
        <v>44000000</v>
      </c>
      <c r="N337" s="107">
        <f>IFERROR(VLOOKUP($C337,Acute!$B$8:$R$300,6,FALSE),"--")</f>
        <v>1100</v>
      </c>
      <c r="O337" s="79">
        <f>IFERROR(VLOOKUP($C337,Acute!$B$8:$R$300,10,FALSE),"--")</f>
        <v>37000</v>
      </c>
      <c r="P337" s="108">
        <f>IFERROR(VLOOKUP($C337,Acute!$B$8:$R$300,16,FALSE),"--")</f>
        <v>130000000</v>
      </c>
    </row>
    <row r="338" spans="2:16" ht="15">
      <c r="B338" s="116" t="str">
        <f>Residential!A338</f>
        <v>Ethyl Acetate</v>
      </c>
      <c r="C338" s="33" t="str">
        <f>Residential!B338</f>
        <v>141-78-6</v>
      </c>
      <c r="D338" s="96">
        <f>Residential!H338</f>
        <v>73</v>
      </c>
      <c r="E338" s="40">
        <f>Residential!K338</f>
        <v>2400</v>
      </c>
      <c r="F338" s="93">
        <f>Residential!M338</f>
        <v>24000</v>
      </c>
      <c r="G338" s="96">
        <f>Commercial!H338</f>
        <v>310</v>
      </c>
      <c r="H338" s="90">
        <f>Commercial!K338</f>
        <v>10000</v>
      </c>
      <c r="I338" s="93">
        <f>Commercial!M338</f>
        <v>100000</v>
      </c>
      <c r="J338" s="101"/>
      <c r="K338" s="78" t="str">
        <f>IFERROR(VLOOKUP($C338,Acute!$B$8:$R$300,4,FALSE),"--")</f>
        <v>--</v>
      </c>
      <c r="L338" s="79" t="str">
        <f>IFERROR(VLOOKUP($C338,Acute!$B$8:$R$300,8,FALSE),"--")</f>
        <v>--</v>
      </c>
      <c r="M338" s="80" t="str">
        <f>IFERROR(VLOOKUP($C338,Acute!$B$8:$R$300,13,FALSE),"--")</f>
        <v>--</v>
      </c>
      <c r="N338" s="107" t="str">
        <f>IFERROR(VLOOKUP($C338,Acute!$B$8:$R$300,6,FALSE),"--")</f>
        <v>--</v>
      </c>
      <c r="O338" s="79" t="str">
        <f>IFERROR(VLOOKUP($C338,Acute!$B$8:$R$300,10,FALSE),"--")</f>
        <v>--</v>
      </c>
      <c r="P338" s="108" t="str">
        <f>IFERROR(VLOOKUP($C338,Acute!$B$8:$R$300,16,FALSE),"--")</f>
        <v>--</v>
      </c>
    </row>
    <row r="339" spans="2:16" ht="15">
      <c r="B339" s="116" t="str">
        <f>Residential!A339</f>
        <v>Ethyl Acrylate</v>
      </c>
      <c r="C339" s="33" t="str">
        <f>Residential!B339</f>
        <v>140-88-5</v>
      </c>
      <c r="D339" s="96">
        <f>Residential!H339</f>
        <v>8.3000000000000007</v>
      </c>
      <c r="E339" s="40">
        <f>Residential!K339</f>
        <v>280</v>
      </c>
      <c r="F339" s="93">
        <f>Residential!M339</f>
        <v>1200</v>
      </c>
      <c r="G339" s="96">
        <f>Commercial!H339</f>
        <v>35</v>
      </c>
      <c r="H339" s="90">
        <f>Commercial!K339</f>
        <v>1200</v>
      </c>
      <c r="I339" s="93">
        <f>Commercial!M339</f>
        <v>4900</v>
      </c>
      <c r="J339" s="101"/>
      <c r="K339" s="86" t="str">
        <f>IFERROR(VLOOKUP($C339,Acute!$B$8:$R$300,4,FALSE),"--")</f>
        <v>--</v>
      </c>
      <c r="L339" s="79" t="str">
        <f>IFERROR(VLOOKUP($C339,Acute!$B$8:$R$300,8,FALSE),"--")</f>
        <v>--</v>
      </c>
      <c r="M339" s="80" t="str">
        <f>IFERROR(VLOOKUP($C339,Acute!$B$8:$R$300,13,FALSE),"--")</f>
        <v>--</v>
      </c>
      <c r="N339" s="107" t="str">
        <f>IFERROR(VLOOKUP($C339,Acute!$B$8:$R$300,6,FALSE),"--")</f>
        <v>--</v>
      </c>
      <c r="O339" s="79" t="str">
        <f>IFERROR(VLOOKUP($C339,Acute!$B$8:$R$300,10,FALSE),"--")</f>
        <v>--</v>
      </c>
      <c r="P339" s="108" t="str">
        <f>IFERROR(VLOOKUP($C339,Acute!$B$8:$R$300,16,FALSE),"--")</f>
        <v>--</v>
      </c>
    </row>
    <row r="340" spans="2:16" ht="15">
      <c r="B340" s="116" t="str">
        <f>Residential!A340</f>
        <v>Ethyl Chloride</v>
      </c>
      <c r="C340" s="33" t="str">
        <f>Residential!B340</f>
        <v>75-00-3</v>
      </c>
      <c r="D340" s="96">
        <f>Residential!H340</f>
        <v>4200</v>
      </c>
      <c r="E340" s="40">
        <f>Residential!K340</f>
        <v>140000</v>
      </c>
      <c r="F340" s="93">
        <f>Residential!M340</f>
        <v>14000</v>
      </c>
      <c r="G340" s="96">
        <f>Commercial!H340</f>
        <v>18000</v>
      </c>
      <c r="H340" s="90">
        <f>Commercial!K340</f>
        <v>580000</v>
      </c>
      <c r="I340" s="93">
        <f>Commercial!M340</f>
        <v>57000</v>
      </c>
      <c r="J340" s="101"/>
      <c r="K340" s="78">
        <f>IFERROR(VLOOKUP($C340,Acute!$B$8:$R$300,4,FALSE),"--")</f>
        <v>40000</v>
      </c>
      <c r="L340" s="79">
        <f>IFERROR(VLOOKUP($C340,Acute!$B$8:$R$300,8,FALSE),"--")</f>
        <v>1300000</v>
      </c>
      <c r="M340" s="80">
        <f>IFERROR(VLOOKUP($C340,Acute!$B$8:$R$300,13,FALSE),"--")</f>
        <v>130000</v>
      </c>
      <c r="N340" s="107">
        <f>IFERROR(VLOOKUP($C340,Acute!$B$8:$R$300,6,FALSE),"--")</f>
        <v>120000</v>
      </c>
      <c r="O340" s="79">
        <f>IFERROR(VLOOKUP($C340,Acute!$B$8:$R$300,10,FALSE),"--")</f>
        <v>4000000</v>
      </c>
      <c r="P340" s="108">
        <f>IFERROR(VLOOKUP($C340,Acute!$B$8:$R$300,16,FALSE),"--")</f>
        <v>380000</v>
      </c>
    </row>
    <row r="341" spans="2:16" ht="15">
      <c r="B341" s="116" t="str">
        <f>Residential!A341</f>
        <v>Ethyl Ether</v>
      </c>
      <c r="C341" s="33" t="str">
        <f>Residential!B341</f>
        <v>60-29-7</v>
      </c>
      <c r="D341" s="96" t="str">
        <f>Residential!H341</f>
        <v>NITI</v>
      </c>
      <c r="E341" s="40" t="str">
        <f>Residential!K341</f>
        <v>NITI</v>
      </c>
      <c r="F341" s="93" t="str">
        <f>Residential!M341</f>
        <v>NITI</v>
      </c>
      <c r="G341" s="96" t="str">
        <f>Commercial!H341</f>
        <v>NITI</v>
      </c>
      <c r="H341" s="90" t="str">
        <f>Commercial!K341</f>
        <v>NITI</v>
      </c>
      <c r="I341" s="93" t="str">
        <f>Commercial!M341</f>
        <v>NITI</v>
      </c>
      <c r="J341" s="101"/>
      <c r="K341" s="78" t="str">
        <f>IFERROR(VLOOKUP($C341,Acute!$B$8:$R$300,4,FALSE),"--")</f>
        <v>--</v>
      </c>
      <c r="L341" s="79" t="str">
        <f>IFERROR(VLOOKUP($C341,Acute!$B$8:$R$300,8,FALSE),"--")</f>
        <v>--</v>
      </c>
      <c r="M341" s="80" t="str">
        <f>IFERROR(VLOOKUP($C341,Acute!$B$8:$R$300,13,FALSE),"--")</f>
        <v>--</v>
      </c>
      <c r="N341" s="107" t="str">
        <f>IFERROR(VLOOKUP($C341,Acute!$B$8:$R$300,6,FALSE),"--")</f>
        <v>--</v>
      </c>
      <c r="O341" s="79" t="str">
        <f>IFERROR(VLOOKUP($C341,Acute!$B$8:$R$300,10,FALSE),"--")</f>
        <v>--</v>
      </c>
      <c r="P341" s="108" t="str">
        <f>IFERROR(VLOOKUP($C341,Acute!$B$8:$R$300,16,FALSE),"--")</f>
        <v>--</v>
      </c>
    </row>
    <row r="342" spans="2:16" ht="15">
      <c r="B342" s="116" t="str">
        <f>Residential!A342</f>
        <v>Ethyl Methacrylate</v>
      </c>
      <c r="C342" s="33" t="str">
        <f>Residential!B342</f>
        <v>97-63-2</v>
      </c>
      <c r="D342" s="96">
        <f>Residential!H342</f>
        <v>310</v>
      </c>
      <c r="E342" s="40">
        <f>Residential!K342</f>
        <v>10000</v>
      </c>
      <c r="F342" s="93">
        <f>Residential!M342</f>
        <v>33000</v>
      </c>
      <c r="G342" s="96">
        <f>Commercial!H342</f>
        <v>1300</v>
      </c>
      <c r="H342" s="90">
        <f>Commercial!K342</f>
        <v>44000</v>
      </c>
      <c r="I342" s="93">
        <f>Commercial!M342</f>
        <v>140000</v>
      </c>
      <c r="J342" s="101"/>
      <c r="K342" s="78" t="str">
        <f>IFERROR(VLOOKUP($C342,Acute!$B$8:$R$300,4,FALSE),"--")</f>
        <v>--</v>
      </c>
      <c r="L342" s="79" t="str">
        <f>IFERROR(VLOOKUP($C342,Acute!$B$8:$R$300,8,FALSE),"--")</f>
        <v>--</v>
      </c>
      <c r="M342" s="80" t="str">
        <f>IFERROR(VLOOKUP($C342,Acute!$B$8:$R$300,13,FALSE),"--")</f>
        <v>--</v>
      </c>
      <c r="N342" s="107" t="str">
        <f>IFERROR(VLOOKUP($C342,Acute!$B$8:$R$300,6,FALSE),"--")</f>
        <v>--</v>
      </c>
      <c r="O342" s="79" t="str">
        <f>IFERROR(VLOOKUP($C342,Acute!$B$8:$R$300,10,FALSE),"--")</f>
        <v>--</v>
      </c>
      <c r="P342" s="108" t="str">
        <f>IFERROR(VLOOKUP($C342,Acute!$B$8:$R$300,16,FALSE),"--")</f>
        <v>--</v>
      </c>
    </row>
    <row r="343" spans="2:16" ht="15">
      <c r="B343" s="116" t="str">
        <f>Residential!A343</f>
        <v>Ethyl Tertiary Butyl Ether (ETBE)</v>
      </c>
      <c r="C343" s="33" t="str">
        <f>Residential!B343</f>
        <v>637-92-3</v>
      </c>
      <c r="D343" s="96">
        <f>Residential!H343</f>
        <v>35</v>
      </c>
      <c r="E343" s="40">
        <f>Residential!K343</f>
        <v>1200</v>
      </c>
      <c r="F343" s="93">
        <f>Residential!M343</f>
        <v>900</v>
      </c>
      <c r="G343" s="96">
        <f>Commercial!H343</f>
        <v>150</v>
      </c>
      <c r="H343" s="90">
        <f>Commercial!K343</f>
        <v>5100</v>
      </c>
      <c r="I343" s="93">
        <f>Commercial!M343</f>
        <v>3900</v>
      </c>
      <c r="J343" s="101"/>
      <c r="K343" s="78" t="str">
        <f>IFERROR(VLOOKUP($C343,Acute!$B$8:$R$300,4,FALSE),"--")</f>
        <v>--</v>
      </c>
      <c r="L343" s="79" t="str">
        <f>IFERROR(VLOOKUP($C343,Acute!$B$8:$R$300,8,FALSE),"--")</f>
        <v>--</v>
      </c>
      <c r="M343" s="80" t="str">
        <f>IFERROR(VLOOKUP($C343,Acute!$B$8:$R$300,13,FALSE),"--")</f>
        <v>--</v>
      </c>
      <c r="N343" s="107" t="str">
        <f>IFERROR(VLOOKUP($C343,Acute!$B$8:$R$300,6,FALSE),"--")</f>
        <v>--</v>
      </c>
      <c r="O343" s="79" t="str">
        <f>IFERROR(VLOOKUP($C343,Acute!$B$8:$R$300,10,FALSE),"--")</f>
        <v>--</v>
      </c>
      <c r="P343" s="108" t="str">
        <f>IFERROR(VLOOKUP($C343,Acute!$B$8:$R$300,16,FALSE),"--")</f>
        <v>--</v>
      </c>
    </row>
    <row r="344" spans="2:16" ht="15">
      <c r="B344" s="116" t="str">
        <f>Residential!A344</f>
        <v>Ethyl-p-nitrophenyl Phosphonate</v>
      </c>
      <c r="C344" s="33" t="str">
        <f>Residential!B344</f>
        <v>2104-64-5</v>
      </c>
      <c r="D344" s="96" t="str">
        <f>Residential!H344</f>
        <v>NITI</v>
      </c>
      <c r="E344" s="40" t="str">
        <f>Residential!K344</f>
        <v>NITI, NV</v>
      </c>
      <c r="F344" s="93" t="str">
        <f>Residential!M344</f>
        <v>NITI, NV</v>
      </c>
      <c r="G344" s="96" t="str">
        <f>Commercial!H344</f>
        <v>NITI</v>
      </c>
      <c r="H344" s="90" t="str">
        <f>Commercial!K344</f>
        <v>NITI, NV</v>
      </c>
      <c r="I344" s="93" t="str">
        <f>Commercial!M344</f>
        <v>NITI, NV</v>
      </c>
      <c r="J344" s="101"/>
      <c r="K344" s="78" t="str">
        <f>IFERROR(VLOOKUP($C344,Acute!$B$8:$R$300,4,FALSE),"--")</f>
        <v>--</v>
      </c>
      <c r="L344" s="79" t="str">
        <f>IFERROR(VLOOKUP($C344,Acute!$B$8:$R$300,8,FALSE),"--")</f>
        <v>--</v>
      </c>
      <c r="M344" s="80" t="str">
        <f>IFERROR(VLOOKUP($C344,Acute!$B$8:$R$300,13,FALSE),"--")</f>
        <v>--</v>
      </c>
      <c r="N344" s="107" t="str">
        <f>IFERROR(VLOOKUP($C344,Acute!$B$8:$R$300,6,FALSE),"--")</f>
        <v>--</v>
      </c>
      <c r="O344" s="79" t="str">
        <f>IFERROR(VLOOKUP($C344,Acute!$B$8:$R$300,10,FALSE),"--")</f>
        <v>--</v>
      </c>
      <c r="P344" s="108" t="str">
        <f>IFERROR(VLOOKUP($C344,Acute!$B$8:$R$300,16,FALSE),"--")</f>
        <v>--</v>
      </c>
    </row>
    <row r="345" spans="2:16" ht="15">
      <c r="B345" s="116" t="str">
        <f>Residential!A345</f>
        <v>Ethylbenzene</v>
      </c>
      <c r="C345" s="33" t="str">
        <f>Residential!B345</f>
        <v>100-41-4</v>
      </c>
      <c r="D345" s="96">
        <f>Residential!H345</f>
        <v>1.1000000000000001</v>
      </c>
      <c r="E345" s="40">
        <f>Residential!K345</f>
        <v>37</v>
      </c>
      <c r="F345" s="93">
        <f>Residential!M345</f>
        <v>7.1</v>
      </c>
      <c r="G345" s="96">
        <f>Commercial!H345</f>
        <v>4.9000000000000004</v>
      </c>
      <c r="H345" s="90">
        <f>Commercial!K345</f>
        <v>160</v>
      </c>
      <c r="I345" s="93">
        <f>Commercial!M345</f>
        <v>31</v>
      </c>
      <c r="J345" s="101"/>
      <c r="K345" s="78">
        <f>IFERROR(VLOOKUP($C345,Acute!$B$8:$R$300,4,FALSE),"--")</f>
        <v>22000</v>
      </c>
      <c r="L345" s="79">
        <f>IFERROR(VLOOKUP($C345,Acute!$B$8:$R$300,8,FALSE),"--")</f>
        <v>730000</v>
      </c>
      <c r="M345" s="80">
        <f>IFERROR(VLOOKUP($C345,Acute!$B$8:$R$300,13,FALSE),"--")</f>
        <v>140000</v>
      </c>
      <c r="N345" s="107">
        <f>IFERROR(VLOOKUP($C345,Acute!$B$8:$R$300,6,FALSE),"--")</f>
        <v>66000</v>
      </c>
      <c r="O345" s="79">
        <f>IFERROR(VLOOKUP($C345,Acute!$B$8:$R$300,10,FALSE),"--")</f>
        <v>2200000</v>
      </c>
      <c r="P345" s="108">
        <f>IFERROR(VLOOKUP($C345,Acute!$B$8:$R$300,16,FALSE),"--")</f>
        <v>420000</v>
      </c>
    </row>
    <row r="346" spans="2:16" ht="15">
      <c r="B346" s="116" t="str">
        <f>Residential!A346</f>
        <v>Ethylene Cyanohydrin</v>
      </c>
      <c r="C346" s="33" t="str">
        <f>Residential!B346</f>
        <v>109-78-4</v>
      </c>
      <c r="D346" s="96" t="str">
        <f>Residential!H346</f>
        <v>NITI</v>
      </c>
      <c r="E346" s="40" t="str">
        <f>Residential!K346</f>
        <v>NITI, NV</v>
      </c>
      <c r="F346" s="93" t="str">
        <f>Residential!M346</f>
        <v>NITI, NV</v>
      </c>
      <c r="G346" s="96" t="str">
        <f>Commercial!H346</f>
        <v>NITI</v>
      </c>
      <c r="H346" s="90" t="str">
        <f>Commercial!K346</f>
        <v>NITI, NV</v>
      </c>
      <c r="I346" s="93" t="str">
        <f>Commercial!M346</f>
        <v>NITI, NV</v>
      </c>
      <c r="J346" s="101"/>
      <c r="K346" s="78" t="str">
        <f>IFERROR(VLOOKUP($C346,Acute!$B$8:$R$300,4,FALSE),"--")</f>
        <v>--</v>
      </c>
      <c r="L346" s="79" t="str">
        <f>IFERROR(VLOOKUP($C346,Acute!$B$8:$R$300,8,FALSE),"--")</f>
        <v>--</v>
      </c>
      <c r="M346" s="80" t="str">
        <f>IFERROR(VLOOKUP($C346,Acute!$B$8:$R$300,13,FALSE),"--")</f>
        <v>--</v>
      </c>
      <c r="N346" s="107" t="str">
        <f>IFERROR(VLOOKUP($C346,Acute!$B$8:$R$300,6,FALSE),"--")</f>
        <v>--</v>
      </c>
      <c r="O346" s="79" t="str">
        <f>IFERROR(VLOOKUP($C346,Acute!$B$8:$R$300,10,FALSE),"--")</f>
        <v>--</v>
      </c>
      <c r="P346" s="108" t="str">
        <f>IFERROR(VLOOKUP($C346,Acute!$B$8:$R$300,16,FALSE),"--")</f>
        <v>--</v>
      </c>
    </row>
    <row r="347" spans="2:16" ht="15">
      <c r="B347" s="116" t="str">
        <f>Residential!A347</f>
        <v>Ethylene Diamine</v>
      </c>
      <c r="C347" s="33" t="str">
        <f>Residential!B347</f>
        <v>107-15-3</v>
      </c>
      <c r="D347" s="96" t="str">
        <f>Residential!H347</f>
        <v>NITI</v>
      </c>
      <c r="E347" s="40" t="str">
        <f>Residential!K347</f>
        <v>NITI</v>
      </c>
      <c r="F347" s="93" t="str">
        <f>Residential!M347</f>
        <v>NITI</v>
      </c>
      <c r="G347" s="96" t="str">
        <f>Commercial!H347</f>
        <v>NITI</v>
      </c>
      <c r="H347" s="90" t="str">
        <f>Commercial!K347</f>
        <v>NITI</v>
      </c>
      <c r="I347" s="93" t="str">
        <f>Commercial!M347</f>
        <v>NITI</v>
      </c>
      <c r="J347" s="101"/>
      <c r="K347" s="78" t="str">
        <f>IFERROR(VLOOKUP($C347,Acute!$B$8:$R$300,4,FALSE),"--")</f>
        <v>--</v>
      </c>
      <c r="L347" s="79" t="str">
        <f>IFERROR(VLOOKUP($C347,Acute!$B$8:$R$300,8,FALSE),"--")</f>
        <v>--</v>
      </c>
      <c r="M347" s="80" t="str">
        <f>IFERROR(VLOOKUP($C347,Acute!$B$8:$R$300,13,FALSE),"--")</f>
        <v>--</v>
      </c>
      <c r="N347" s="107" t="str">
        <f>IFERROR(VLOOKUP($C347,Acute!$B$8:$R$300,6,FALSE),"--")</f>
        <v>--</v>
      </c>
      <c r="O347" s="79" t="str">
        <f>IFERROR(VLOOKUP($C347,Acute!$B$8:$R$300,10,FALSE),"--")</f>
        <v>--</v>
      </c>
      <c r="P347" s="108" t="str">
        <f>IFERROR(VLOOKUP($C347,Acute!$B$8:$R$300,16,FALSE),"--")</f>
        <v>--</v>
      </c>
    </row>
    <row r="348" spans="2:16" ht="15">
      <c r="B348" s="116" t="str">
        <f>Residential!A348</f>
        <v>Ethylene Glycol</v>
      </c>
      <c r="C348" s="33" t="str">
        <f>Residential!B348</f>
        <v>107-21-1</v>
      </c>
      <c r="D348" s="96">
        <f>Residential!H348</f>
        <v>420</v>
      </c>
      <c r="E348" s="40" t="str">
        <f>Residential!K348</f>
        <v>NV</v>
      </c>
      <c r="F348" s="93" t="str">
        <f>Residential!M348</f>
        <v>NV</v>
      </c>
      <c r="G348" s="96">
        <f>Commercial!H348</f>
        <v>1800</v>
      </c>
      <c r="H348" s="90" t="str">
        <f>Commercial!K348</f>
        <v>NV</v>
      </c>
      <c r="I348" s="93" t="str">
        <f>Commercial!M348</f>
        <v>NV</v>
      </c>
      <c r="J348" s="101"/>
      <c r="K348" s="78">
        <f>IFERROR(VLOOKUP($C348,Acute!$B$8:$R$300,4,FALSE),"--")</f>
        <v>2000</v>
      </c>
      <c r="L348" s="79" t="str">
        <f>IFERROR(VLOOKUP($C348,Acute!$B$8:$R$300,8,FALSE),"--")</f>
        <v>NV</v>
      </c>
      <c r="M348" s="80" t="str">
        <f>IFERROR(VLOOKUP($C348,Acute!$B$8:$R$300,13,FALSE),"--")</f>
        <v>NV</v>
      </c>
      <c r="N348" s="107">
        <f>IFERROR(VLOOKUP($C348,Acute!$B$8:$R$300,6,FALSE),"--")</f>
        <v>6000</v>
      </c>
      <c r="O348" s="79" t="str">
        <f>IFERROR(VLOOKUP($C348,Acute!$B$8:$R$300,10,FALSE),"--")</f>
        <v>NV</v>
      </c>
      <c r="P348" s="108" t="str">
        <f>IFERROR(VLOOKUP($C348,Acute!$B$8:$R$300,16,FALSE),"--")</f>
        <v>NV</v>
      </c>
    </row>
    <row r="349" spans="2:16" ht="15">
      <c r="B349" s="116" t="str">
        <f>Residential!A349</f>
        <v>Ethylene Glycol Monobutyl Ether</v>
      </c>
      <c r="C349" s="33" t="str">
        <f>Residential!B349</f>
        <v>111-76-2</v>
      </c>
      <c r="D349" s="96">
        <f>Residential!H349</f>
        <v>1700</v>
      </c>
      <c r="E349" s="40" t="str">
        <f>Residential!K349</f>
        <v>NV</v>
      </c>
      <c r="F349" s="93" t="str">
        <f>Residential!M349</f>
        <v>NV</v>
      </c>
      <c r="G349" s="96">
        <f>Commercial!H349</f>
        <v>7000</v>
      </c>
      <c r="H349" s="90" t="str">
        <f>Commercial!K349</f>
        <v>NV</v>
      </c>
      <c r="I349" s="93" t="str">
        <f>Commercial!M349</f>
        <v>NV</v>
      </c>
      <c r="J349" s="101"/>
      <c r="K349" s="78">
        <f>IFERROR(VLOOKUP($C349,Acute!$B$8:$R$300,4,FALSE),"--")</f>
        <v>29000</v>
      </c>
      <c r="L349" s="79" t="str">
        <f>IFERROR(VLOOKUP($C349,Acute!$B$8:$R$300,8,FALSE),"--")</f>
        <v>NV</v>
      </c>
      <c r="M349" s="80" t="str">
        <f>IFERROR(VLOOKUP($C349,Acute!$B$8:$R$300,13,FALSE),"--")</f>
        <v>NV</v>
      </c>
      <c r="N349" s="107">
        <f>IFERROR(VLOOKUP($C349,Acute!$B$8:$R$300,6,FALSE),"--")</f>
        <v>87000</v>
      </c>
      <c r="O349" s="79" t="str">
        <f>IFERROR(VLOOKUP($C349,Acute!$B$8:$R$300,10,FALSE),"--")</f>
        <v>NV</v>
      </c>
      <c r="P349" s="108" t="str">
        <f>IFERROR(VLOOKUP($C349,Acute!$B$8:$R$300,16,FALSE),"--")</f>
        <v>NV</v>
      </c>
    </row>
    <row r="350" spans="2:16" ht="15">
      <c r="B350" s="116" t="str">
        <f>Residential!A350</f>
        <v>Ethylene Oxide</v>
      </c>
      <c r="C350" s="33" t="str">
        <f>Residential!B350</f>
        <v>75-21-8</v>
      </c>
      <c r="D350" s="96">
        <f>Residential!H350</f>
        <v>3.4000000000000002E-4</v>
      </c>
      <c r="E350" s="40">
        <f>Residential!K350</f>
        <v>1.0999999999999999E-2</v>
      </c>
      <c r="F350" s="93">
        <f>Residential!M350</f>
        <v>8.4000000000000005E-2</v>
      </c>
      <c r="G350" s="96">
        <f>Commercial!H350</f>
        <v>4.1000000000000003E-3</v>
      </c>
      <c r="H350" s="90">
        <f>Commercial!K350</f>
        <v>0.14000000000000001</v>
      </c>
      <c r="I350" s="93">
        <f>Commercial!M350</f>
        <v>1</v>
      </c>
      <c r="J350" s="101"/>
      <c r="K350" s="78">
        <f>IFERROR(VLOOKUP($C350,Acute!$B$8:$R$300,4,FALSE),"--")</f>
        <v>160</v>
      </c>
      <c r="L350" s="79">
        <f>IFERROR(VLOOKUP($C350,Acute!$B$8:$R$300,8,FALSE),"--")</f>
        <v>5300</v>
      </c>
      <c r="M350" s="80">
        <f>IFERROR(VLOOKUP($C350,Acute!$B$8:$R$300,13,FALSE),"--")</f>
        <v>40000</v>
      </c>
      <c r="N350" s="107">
        <f>IFERROR(VLOOKUP($C350,Acute!$B$8:$R$300,6,FALSE),"--")</f>
        <v>480</v>
      </c>
      <c r="O350" s="79">
        <f>IFERROR(VLOOKUP($C350,Acute!$B$8:$R$300,10,FALSE),"--")</f>
        <v>16000</v>
      </c>
      <c r="P350" s="108">
        <f>IFERROR(VLOOKUP($C350,Acute!$B$8:$R$300,16,FALSE),"--")</f>
        <v>120000</v>
      </c>
    </row>
    <row r="351" spans="2:16" ht="15">
      <c r="B351" s="116" t="str">
        <f>Residential!A351</f>
        <v>Ethylene Thiourea</v>
      </c>
      <c r="C351" s="33" t="str">
        <f>Residential!B351</f>
        <v>96-45-7</v>
      </c>
      <c r="D351" s="96">
        <f>Residential!H351</f>
        <v>0.22</v>
      </c>
      <c r="E351" s="40" t="str">
        <f>Residential!K351</f>
        <v>NV</v>
      </c>
      <c r="F351" s="93" t="str">
        <f>Residential!M351</f>
        <v>NV</v>
      </c>
      <c r="G351" s="96">
        <f>Commercial!H351</f>
        <v>0.94</v>
      </c>
      <c r="H351" s="90" t="str">
        <f>Commercial!K351</f>
        <v>NV</v>
      </c>
      <c r="I351" s="93" t="str">
        <f>Commercial!M351</f>
        <v>NV</v>
      </c>
      <c r="J351" s="101"/>
      <c r="K351" s="78" t="str">
        <f>IFERROR(VLOOKUP($C351,Acute!$B$8:$R$300,4,FALSE),"--")</f>
        <v>--</v>
      </c>
      <c r="L351" s="79" t="str">
        <f>IFERROR(VLOOKUP($C351,Acute!$B$8:$R$300,8,FALSE),"--")</f>
        <v>--</v>
      </c>
      <c r="M351" s="80" t="str">
        <f>IFERROR(VLOOKUP($C351,Acute!$B$8:$R$300,13,FALSE),"--")</f>
        <v>--</v>
      </c>
      <c r="N351" s="107" t="str">
        <f>IFERROR(VLOOKUP($C351,Acute!$B$8:$R$300,6,FALSE),"--")</f>
        <v>--</v>
      </c>
      <c r="O351" s="79" t="str">
        <f>IFERROR(VLOOKUP($C351,Acute!$B$8:$R$300,10,FALSE),"--")</f>
        <v>--</v>
      </c>
      <c r="P351" s="108" t="str">
        <f>IFERROR(VLOOKUP($C351,Acute!$B$8:$R$300,16,FALSE),"--")</f>
        <v>--</v>
      </c>
    </row>
    <row r="352" spans="2:16" ht="15">
      <c r="B352" s="116" t="str">
        <f>Residential!A352</f>
        <v>Ethyleneimine</v>
      </c>
      <c r="C352" s="33" t="str">
        <f>Residential!B352</f>
        <v>151-56-4</v>
      </c>
      <c r="D352" s="96">
        <f>Residential!H352</f>
        <v>1.4999999999999999E-4</v>
      </c>
      <c r="E352" s="40">
        <f>Residential!K352</f>
        <v>4.8999999999999998E-3</v>
      </c>
      <c r="F352" s="93">
        <f>Residential!M352</f>
        <v>0.52</v>
      </c>
      <c r="G352" s="96">
        <f>Commercial!H352</f>
        <v>6.4999999999999997E-4</v>
      </c>
      <c r="H352" s="90">
        <f>Commercial!K352</f>
        <v>2.1999999999999999E-2</v>
      </c>
      <c r="I352" s="93">
        <f>Commercial!M352</f>
        <v>2.2999999999999998</v>
      </c>
      <c r="J352" s="101"/>
      <c r="K352" s="78" t="str">
        <f>IFERROR(VLOOKUP($C352,Acute!$B$8:$R$300,4,FALSE),"--")</f>
        <v>--</v>
      </c>
      <c r="L352" s="79" t="str">
        <f>IFERROR(VLOOKUP($C352,Acute!$B$8:$R$300,8,FALSE),"--")</f>
        <v>--</v>
      </c>
      <c r="M352" s="80" t="str">
        <f>IFERROR(VLOOKUP($C352,Acute!$B$8:$R$300,13,FALSE),"--")</f>
        <v>--</v>
      </c>
      <c r="N352" s="107" t="str">
        <f>IFERROR(VLOOKUP($C352,Acute!$B$8:$R$300,6,FALSE),"--")</f>
        <v>--</v>
      </c>
      <c r="O352" s="79" t="str">
        <f>IFERROR(VLOOKUP($C352,Acute!$B$8:$R$300,10,FALSE),"--")</f>
        <v>--</v>
      </c>
      <c r="P352" s="108" t="str">
        <f>IFERROR(VLOOKUP($C352,Acute!$B$8:$R$300,16,FALSE),"--")</f>
        <v>--</v>
      </c>
    </row>
    <row r="353" spans="2:16" ht="15">
      <c r="B353" s="116" t="str">
        <f>Residential!A353</f>
        <v>Ethylphthalyl Ethyl Glycolate</v>
      </c>
      <c r="C353" s="33" t="str">
        <f>Residential!B353</f>
        <v>84-72-0</v>
      </c>
      <c r="D353" s="96" t="str">
        <f>Residential!H353</f>
        <v>NITI</v>
      </c>
      <c r="E353" s="40" t="str">
        <f>Residential!K353</f>
        <v>NITI, NV</v>
      </c>
      <c r="F353" s="93" t="str">
        <f>Residential!M353</f>
        <v>NITI, NV</v>
      </c>
      <c r="G353" s="96" t="str">
        <f>Commercial!H353</f>
        <v>NITI</v>
      </c>
      <c r="H353" s="90" t="str">
        <f>Commercial!K353</f>
        <v>NITI, NV</v>
      </c>
      <c r="I353" s="93" t="str">
        <f>Commercial!M353</f>
        <v>NITI, NV</v>
      </c>
      <c r="J353" s="101"/>
      <c r="K353" s="78" t="str">
        <f>IFERROR(VLOOKUP($C353,Acute!$B$8:$R$300,4,FALSE),"--")</f>
        <v>--</v>
      </c>
      <c r="L353" s="79" t="str">
        <f>IFERROR(VLOOKUP($C353,Acute!$B$8:$R$300,8,FALSE),"--")</f>
        <v>--</v>
      </c>
      <c r="M353" s="80" t="str">
        <f>IFERROR(VLOOKUP($C353,Acute!$B$8:$R$300,13,FALSE),"--")</f>
        <v>--</v>
      </c>
      <c r="N353" s="107" t="str">
        <f>IFERROR(VLOOKUP($C353,Acute!$B$8:$R$300,6,FALSE),"--")</f>
        <v>--</v>
      </c>
      <c r="O353" s="79" t="str">
        <f>IFERROR(VLOOKUP($C353,Acute!$B$8:$R$300,10,FALSE),"--")</f>
        <v>--</v>
      </c>
      <c r="P353" s="108" t="str">
        <f>IFERROR(VLOOKUP($C353,Acute!$B$8:$R$300,16,FALSE),"--")</f>
        <v>--</v>
      </c>
    </row>
    <row r="354" spans="2:16" ht="15">
      <c r="B354" s="116" t="str">
        <f>Residential!A354</f>
        <v>Fenamiphos</v>
      </c>
      <c r="C354" s="33" t="str">
        <f>Residential!B354</f>
        <v>22224-92-6</v>
      </c>
      <c r="D354" s="99" t="str">
        <f>Residential!H354</f>
        <v>NITI</v>
      </c>
      <c r="E354" s="90" t="str">
        <f>Residential!K354</f>
        <v>NITI, NV</v>
      </c>
      <c r="F354" s="93" t="str">
        <f>Residential!M354</f>
        <v>NITI, NV</v>
      </c>
      <c r="G354" s="96" t="str">
        <f>Commercial!H354</f>
        <v>NITI</v>
      </c>
      <c r="H354" s="90" t="str">
        <f>Commercial!K354</f>
        <v>NITI, NV</v>
      </c>
      <c r="I354" s="93" t="str">
        <f>Commercial!M354</f>
        <v>NITI, NV</v>
      </c>
      <c r="J354" s="101"/>
      <c r="K354" s="78" t="str">
        <f>IFERROR(VLOOKUP($C354,Acute!$B$8:$R$300,4,FALSE),"--")</f>
        <v>--</v>
      </c>
      <c r="L354" s="79" t="str">
        <f>IFERROR(VLOOKUP($C354,Acute!$B$8:$R$300,8,FALSE),"--")</f>
        <v>--</v>
      </c>
      <c r="M354" s="80" t="str">
        <f>IFERROR(VLOOKUP($C354,Acute!$B$8:$R$300,13,FALSE),"--")</f>
        <v>--</v>
      </c>
      <c r="N354" s="107" t="str">
        <f>IFERROR(VLOOKUP($C354,Acute!$B$8:$R$300,6,FALSE),"--")</f>
        <v>--</v>
      </c>
      <c r="O354" s="79" t="str">
        <f>IFERROR(VLOOKUP($C354,Acute!$B$8:$R$300,10,FALSE),"--")</f>
        <v>--</v>
      </c>
      <c r="P354" s="108" t="str">
        <f>IFERROR(VLOOKUP($C354,Acute!$B$8:$R$300,16,FALSE),"--")</f>
        <v>--</v>
      </c>
    </row>
    <row r="355" spans="2:16" ht="15">
      <c r="B355" s="116" t="str">
        <f>Residential!A355</f>
        <v>Fenpropathrin</v>
      </c>
      <c r="C355" s="33" t="str">
        <f>Residential!B355</f>
        <v>39515-41-8</v>
      </c>
      <c r="D355" s="99" t="str">
        <f>Residential!H355</f>
        <v>NITI</v>
      </c>
      <c r="E355" s="90" t="str">
        <f>Residential!K355</f>
        <v>NITI, NV</v>
      </c>
      <c r="F355" s="93" t="str">
        <f>Residential!M355</f>
        <v>NITI, NV</v>
      </c>
      <c r="G355" s="96" t="str">
        <f>Commercial!H355</f>
        <v>NITI</v>
      </c>
      <c r="H355" s="90" t="str">
        <f>Commercial!K355</f>
        <v>NITI, NV</v>
      </c>
      <c r="I355" s="93" t="str">
        <f>Commercial!M355</f>
        <v>NITI, NV</v>
      </c>
      <c r="J355" s="101"/>
      <c r="K355" s="78" t="str">
        <f>IFERROR(VLOOKUP($C355,Acute!$B$8:$R$300,4,FALSE),"--")</f>
        <v>--</v>
      </c>
      <c r="L355" s="79" t="str">
        <f>IFERROR(VLOOKUP($C355,Acute!$B$8:$R$300,8,FALSE),"--")</f>
        <v>--</v>
      </c>
      <c r="M355" s="80" t="str">
        <f>IFERROR(VLOOKUP($C355,Acute!$B$8:$R$300,13,FALSE),"--")</f>
        <v>--</v>
      </c>
      <c r="N355" s="107" t="str">
        <f>IFERROR(VLOOKUP($C355,Acute!$B$8:$R$300,6,FALSE),"--")</f>
        <v>--</v>
      </c>
      <c r="O355" s="79" t="str">
        <f>IFERROR(VLOOKUP($C355,Acute!$B$8:$R$300,10,FALSE),"--")</f>
        <v>--</v>
      </c>
      <c r="P355" s="108" t="str">
        <f>IFERROR(VLOOKUP($C355,Acute!$B$8:$R$300,16,FALSE),"--")</f>
        <v>--</v>
      </c>
    </row>
    <row r="356" spans="2:16" ht="15">
      <c r="B356" s="116" t="str">
        <f>Residential!A356</f>
        <v>Fenvalerate</v>
      </c>
      <c r="C356" s="33" t="str">
        <f>Residential!B356</f>
        <v>51630-58-1</v>
      </c>
      <c r="D356" s="99" t="str">
        <f>Residential!H356</f>
        <v>NITI</v>
      </c>
      <c r="E356" s="90" t="str">
        <f>Residential!K356</f>
        <v>NITI, NV</v>
      </c>
      <c r="F356" s="93" t="str">
        <f>Residential!M356</f>
        <v>NITI, NV</v>
      </c>
      <c r="G356" s="96" t="str">
        <f>Commercial!H356</f>
        <v>NITI</v>
      </c>
      <c r="H356" s="90" t="str">
        <f>Commercial!K356</f>
        <v>NITI, NV</v>
      </c>
      <c r="I356" s="93" t="str">
        <f>Commercial!M356</f>
        <v>NITI, NV</v>
      </c>
      <c r="J356" s="101"/>
      <c r="K356" s="78" t="str">
        <f>IFERROR(VLOOKUP($C356,Acute!$B$8:$R$300,4,FALSE),"--")</f>
        <v>--</v>
      </c>
      <c r="L356" s="79" t="str">
        <f>IFERROR(VLOOKUP($C356,Acute!$B$8:$R$300,8,FALSE),"--")</f>
        <v>--</v>
      </c>
      <c r="M356" s="80" t="str">
        <f>IFERROR(VLOOKUP($C356,Acute!$B$8:$R$300,13,FALSE),"--")</f>
        <v>--</v>
      </c>
      <c r="N356" s="107" t="str">
        <f>IFERROR(VLOOKUP($C356,Acute!$B$8:$R$300,6,FALSE),"--")</f>
        <v>--</v>
      </c>
      <c r="O356" s="79" t="str">
        <f>IFERROR(VLOOKUP($C356,Acute!$B$8:$R$300,10,FALSE),"--")</f>
        <v>--</v>
      </c>
      <c r="P356" s="108" t="str">
        <f>IFERROR(VLOOKUP($C356,Acute!$B$8:$R$300,16,FALSE),"--")</f>
        <v>--</v>
      </c>
    </row>
    <row r="357" spans="2:16" ht="15">
      <c r="B357" s="116" t="str">
        <f>Residential!A357</f>
        <v>Fluometuron</v>
      </c>
      <c r="C357" s="33" t="str">
        <f>Residential!B357</f>
        <v>2164-17-2</v>
      </c>
      <c r="D357" s="99" t="str">
        <f>Residential!H357</f>
        <v>NITI</v>
      </c>
      <c r="E357" s="90" t="str">
        <f>Residential!K357</f>
        <v>NITI, NV</v>
      </c>
      <c r="F357" s="93" t="str">
        <f>Residential!M357</f>
        <v>NITI, NV</v>
      </c>
      <c r="G357" s="96" t="str">
        <f>Commercial!H357</f>
        <v>NITI</v>
      </c>
      <c r="H357" s="90" t="str">
        <f>Commercial!K357</f>
        <v>NITI, NV</v>
      </c>
      <c r="I357" s="93" t="str">
        <f>Commercial!M357</f>
        <v>NITI, NV</v>
      </c>
      <c r="J357" s="101"/>
      <c r="K357" s="78" t="str">
        <f>IFERROR(VLOOKUP($C357,Acute!$B$8:$R$300,4,FALSE),"--")</f>
        <v>--</v>
      </c>
      <c r="L357" s="79" t="str">
        <f>IFERROR(VLOOKUP($C357,Acute!$B$8:$R$300,8,FALSE),"--")</f>
        <v>--</v>
      </c>
      <c r="M357" s="80" t="str">
        <f>IFERROR(VLOOKUP($C357,Acute!$B$8:$R$300,13,FALSE),"--")</f>
        <v>--</v>
      </c>
      <c r="N357" s="107" t="str">
        <f>IFERROR(VLOOKUP($C357,Acute!$B$8:$R$300,6,FALSE),"--")</f>
        <v>--</v>
      </c>
      <c r="O357" s="79" t="str">
        <f>IFERROR(VLOOKUP($C357,Acute!$B$8:$R$300,10,FALSE),"--")</f>
        <v>--</v>
      </c>
      <c r="P357" s="108" t="str">
        <f>IFERROR(VLOOKUP($C357,Acute!$B$8:$R$300,16,FALSE),"--")</f>
        <v>--</v>
      </c>
    </row>
    <row r="358" spans="2:16" ht="15">
      <c r="B358" s="116" t="str">
        <f>Residential!A358</f>
        <v>Fluoranthene</v>
      </c>
      <c r="C358" s="33" t="str">
        <f>Residential!B358</f>
        <v>206-44-0</v>
      </c>
      <c r="D358" s="99" t="str">
        <f>Residential!H358</f>
        <v>NITI</v>
      </c>
      <c r="E358" s="90" t="str">
        <f>Residential!K358</f>
        <v>NITI, NV</v>
      </c>
      <c r="F358" s="93" t="str">
        <f>Residential!M358</f>
        <v>NITI, NV</v>
      </c>
      <c r="G358" s="96" t="str">
        <f>Commercial!H358</f>
        <v>NITI</v>
      </c>
      <c r="H358" s="90" t="str">
        <f>Commercial!K358</f>
        <v>NITI, NV</v>
      </c>
      <c r="I358" s="93" t="str">
        <f>Commercial!M358</f>
        <v>NITI, NV</v>
      </c>
      <c r="J358" s="101"/>
      <c r="K358" s="78" t="str">
        <f>IFERROR(VLOOKUP($C358,Acute!$B$8:$R$300,4,FALSE),"--")</f>
        <v>--</v>
      </c>
      <c r="L358" s="79" t="str">
        <f>IFERROR(VLOOKUP($C358,Acute!$B$8:$R$300,8,FALSE),"--")</f>
        <v>--</v>
      </c>
      <c r="M358" s="80" t="str">
        <f>IFERROR(VLOOKUP($C358,Acute!$B$8:$R$300,13,FALSE),"--")</f>
        <v>--</v>
      </c>
      <c r="N358" s="107" t="str">
        <f>IFERROR(VLOOKUP($C358,Acute!$B$8:$R$300,6,FALSE),"--")</f>
        <v>--</v>
      </c>
      <c r="O358" s="79" t="str">
        <f>IFERROR(VLOOKUP($C358,Acute!$B$8:$R$300,10,FALSE),"--")</f>
        <v>--</v>
      </c>
      <c r="P358" s="108" t="str">
        <f>IFERROR(VLOOKUP($C358,Acute!$B$8:$R$300,16,FALSE),"--")</f>
        <v>--</v>
      </c>
    </row>
    <row r="359" spans="2:16" ht="15">
      <c r="B359" s="116" t="str">
        <f>Residential!A359</f>
        <v>Fluorene</v>
      </c>
      <c r="C359" s="33" t="str">
        <f>Residential!B359</f>
        <v>86-73-7</v>
      </c>
      <c r="D359" s="99" t="str">
        <f>Residential!H359</f>
        <v>NITI</v>
      </c>
      <c r="E359" s="90" t="str">
        <f>Residential!K359</f>
        <v>NITI</v>
      </c>
      <c r="F359" s="93" t="str">
        <f>Residential!M359</f>
        <v>NITI</v>
      </c>
      <c r="G359" s="96" t="str">
        <f>Commercial!H359</f>
        <v>NITI</v>
      </c>
      <c r="H359" s="90" t="str">
        <f>Commercial!K359</f>
        <v>NITI</v>
      </c>
      <c r="I359" s="93" t="str">
        <f>Commercial!M359</f>
        <v>NITI</v>
      </c>
      <c r="J359" s="101"/>
      <c r="K359" s="78" t="str">
        <f>IFERROR(VLOOKUP($C359,Acute!$B$8:$R$300,4,FALSE),"--")</f>
        <v>--</v>
      </c>
      <c r="L359" s="79" t="str">
        <f>IFERROR(VLOOKUP($C359,Acute!$B$8:$R$300,8,FALSE),"--")</f>
        <v>--</v>
      </c>
      <c r="M359" s="80" t="str">
        <f>IFERROR(VLOOKUP($C359,Acute!$B$8:$R$300,13,FALSE),"--")</f>
        <v>--</v>
      </c>
      <c r="N359" s="107" t="str">
        <f>IFERROR(VLOOKUP($C359,Acute!$B$8:$R$300,6,FALSE),"--")</f>
        <v>--</v>
      </c>
      <c r="O359" s="79" t="str">
        <f>IFERROR(VLOOKUP($C359,Acute!$B$8:$R$300,10,FALSE),"--")</f>
        <v>--</v>
      </c>
      <c r="P359" s="108" t="str">
        <f>IFERROR(VLOOKUP($C359,Acute!$B$8:$R$300,16,FALSE),"--")</f>
        <v>--</v>
      </c>
    </row>
    <row r="360" spans="2:16" ht="15">
      <c r="B360" s="116" t="str">
        <f>Residential!A360</f>
        <v>Fluoride</v>
      </c>
      <c r="C360" s="33" t="str">
        <f>Residential!B360</f>
        <v>16984-48-8</v>
      </c>
      <c r="D360" s="99">
        <f>Residential!H360</f>
        <v>14</v>
      </c>
      <c r="E360" s="90" t="str">
        <f>Residential!K360</f>
        <v>NV</v>
      </c>
      <c r="F360" s="93" t="str">
        <f>Residential!M360</f>
        <v>NV</v>
      </c>
      <c r="G360" s="96">
        <f>Commercial!H360</f>
        <v>57</v>
      </c>
      <c r="H360" s="90" t="str">
        <f>Commercial!K360</f>
        <v>NV</v>
      </c>
      <c r="I360" s="93" t="str">
        <f>Commercial!M360</f>
        <v>NV</v>
      </c>
      <c r="J360" s="101"/>
      <c r="K360" s="78">
        <f>IFERROR(VLOOKUP($C360,Acute!$B$8:$R$300,4,FALSE),"--")</f>
        <v>240</v>
      </c>
      <c r="L360" s="79" t="str">
        <f>IFERROR(VLOOKUP($C360,Acute!$B$8:$R$300,8,FALSE),"--")</f>
        <v>NV</v>
      </c>
      <c r="M360" s="80" t="str">
        <f>IFERROR(VLOOKUP($C360,Acute!$B$8:$R$300,13,FALSE),"--")</f>
        <v>NV</v>
      </c>
      <c r="N360" s="107">
        <f>IFERROR(VLOOKUP($C360,Acute!$B$8:$R$300,6,FALSE),"--")</f>
        <v>720</v>
      </c>
      <c r="O360" s="79" t="str">
        <f>IFERROR(VLOOKUP($C360,Acute!$B$8:$R$300,10,FALSE),"--")</f>
        <v>NV</v>
      </c>
      <c r="P360" s="108" t="str">
        <f>IFERROR(VLOOKUP($C360,Acute!$B$8:$R$300,16,FALSE),"--")</f>
        <v>NV</v>
      </c>
    </row>
    <row r="361" spans="2:16" ht="15">
      <c r="B361" s="116" t="str">
        <f>Residential!A361</f>
        <v>Fluorine (Soluble Fluoride)</v>
      </c>
      <c r="C361" s="33" t="str">
        <f>Residential!B361</f>
        <v>7782-41-4</v>
      </c>
      <c r="D361" s="99">
        <f>Residential!H361</f>
        <v>14</v>
      </c>
      <c r="E361" s="90" t="str">
        <f>Residential!K361</f>
        <v>NV</v>
      </c>
      <c r="F361" s="93" t="str">
        <f>Residential!M361</f>
        <v>NV</v>
      </c>
      <c r="G361" s="96">
        <f>Commercial!H361</f>
        <v>57</v>
      </c>
      <c r="H361" s="90" t="str">
        <f>Commercial!K361</f>
        <v>NV</v>
      </c>
      <c r="I361" s="93" t="str">
        <f>Commercial!M361</f>
        <v>NV</v>
      </c>
      <c r="J361" s="101"/>
      <c r="K361" s="78">
        <f>IFERROR(VLOOKUP($C361,Acute!$B$8:$R$300,4,FALSE),"--")</f>
        <v>16</v>
      </c>
      <c r="L361" s="79" t="str">
        <f>IFERROR(VLOOKUP($C361,Acute!$B$8:$R$300,8,FALSE),"--")</f>
        <v>NV</v>
      </c>
      <c r="M361" s="80" t="str">
        <f>IFERROR(VLOOKUP($C361,Acute!$B$8:$R$300,13,FALSE),"--")</f>
        <v>NV</v>
      </c>
      <c r="N361" s="107">
        <f>IFERROR(VLOOKUP($C361,Acute!$B$8:$R$300,6,FALSE),"--")</f>
        <v>48</v>
      </c>
      <c r="O361" s="79" t="str">
        <f>IFERROR(VLOOKUP($C361,Acute!$B$8:$R$300,10,FALSE),"--")</f>
        <v>NV</v>
      </c>
      <c r="P361" s="108" t="str">
        <f>IFERROR(VLOOKUP($C361,Acute!$B$8:$R$300,16,FALSE),"--")</f>
        <v>NV</v>
      </c>
    </row>
    <row r="362" spans="2:16" ht="15">
      <c r="B362" s="116" t="str">
        <f>Residential!A362</f>
        <v>Fluridone</v>
      </c>
      <c r="C362" s="33" t="str">
        <f>Residential!B362</f>
        <v>59756-60-4</v>
      </c>
      <c r="D362" s="96" t="str">
        <f>Residential!H362</f>
        <v>NITI</v>
      </c>
      <c r="E362" s="40" t="str">
        <f>Residential!K362</f>
        <v>NITI, NV</v>
      </c>
      <c r="F362" s="93" t="str">
        <f>Residential!M362</f>
        <v>NITI, NV</v>
      </c>
      <c r="G362" s="96" t="str">
        <f>Commercial!H362</f>
        <v>NITI</v>
      </c>
      <c r="H362" s="90" t="str">
        <f>Commercial!K362</f>
        <v>NITI, NV</v>
      </c>
      <c r="I362" s="93" t="str">
        <f>Commercial!M362</f>
        <v>NITI, NV</v>
      </c>
      <c r="J362" s="101"/>
      <c r="K362" s="78" t="str">
        <f>IFERROR(VLOOKUP($C362,Acute!$B$8:$R$300,4,FALSE),"--")</f>
        <v>--</v>
      </c>
      <c r="L362" s="79" t="str">
        <f>IFERROR(VLOOKUP($C362,Acute!$B$8:$R$300,8,FALSE),"--")</f>
        <v>--</v>
      </c>
      <c r="M362" s="80" t="str">
        <f>IFERROR(VLOOKUP($C362,Acute!$B$8:$R$300,13,FALSE),"--")</f>
        <v>--</v>
      </c>
      <c r="N362" s="107" t="str">
        <f>IFERROR(VLOOKUP($C362,Acute!$B$8:$R$300,6,FALSE),"--")</f>
        <v>--</v>
      </c>
      <c r="O362" s="79" t="str">
        <f>IFERROR(VLOOKUP($C362,Acute!$B$8:$R$300,10,FALSE),"--")</f>
        <v>--</v>
      </c>
      <c r="P362" s="108" t="str">
        <f>IFERROR(VLOOKUP($C362,Acute!$B$8:$R$300,16,FALSE),"--")</f>
        <v>--</v>
      </c>
    </row>
    <row r="363" spans="2:16" ht="15">
      <c r="B363" s="116" t="str">
        <f>Residential!A363</f>
        <v>Flurprimidol</v>
      </c>
      <c r="C363" s="33" t="str">
        <f>Residential!B363</f>
        <v>56425-91-3</v>
      </c>
      <c r="D363" s="96" t="str">
        <f>Residential!H363</f>
        <v>NITI</v>
      </c>
      <c r="E363" s="40" t="str">
        <f>Residential!K363</f>
        <v>NITI, NV</v>
      </c>
      <c r="F363" s="94" t="str">
        <f>Residential!M363</f>
        <v>NITI, NV</v>
      </c>
      <c r="G363" s="96" t="str">
        <f>Commercial!H363</f>
        <v>NITI</v>
      </c>
      <c r="H363" s="90" t="str">
        <f>Commercial!K363</f>
        <v>NITI, NV</v>
      </c>
      <c r="I363" s="93" t="str">
        <f>Commercial!M363</f>
        <v>NITI, NV</v>
      </c>
      <c r="J363" s="101"/>
      <c r="K363" s="78" t="str">
        <f>IFERROR(VLOOKUP($C363,Acute!$B$8:$R$300,4,FALSE),"--")</f>
        <v>--</v>
      </c>
      <c r="L363" s="79" t="str">
        <f>IFERROR(VLOOKUP($C363,Acute!$B$8:$R$300,8,FALSE),"--")</f>
        <v>--</v>
      </c>
      <c r="M363" s="80" t="str">
        <f>IFERROR(VLOOKUP($C363,Acute!$B$8:$R$300,13,FALSE),"--")</f>
        <v>--</v>
      </c>
      <c r="N363" s="107" t="str">
        <f>IFERROR(VLOOKUP($C363,Acute!$B$8:$R$300,6,FALSE),"--")</f>
        <v>--</v>
      </c>
      <c r="O363" s="79" t="str">
        <f>IFERROR(VLOOKUP($C363,Acute!$B$8:$R$300,10,FALSE),"--")</f>
        <v>--</v>
      </c>
      <c r="P363" s="108" t="str">
        <f>IFERROR(VLOOKUP($C363,Acute!$B$8:$R$300,16,FALSE),"--")</f>
        <v>--</v>
      </c>
    </row>
    <row r="364" spans="2:16" ht="15">
      <c r="B364" s="116" t="str">
        <f>Residential!A364</f>
        <v>Flusilazole</v>
      </c>
      <c r="C364" s="33" t="str">
        <f>Residential!B364</f>
        <v>85509-19-9</v>
      </c>
      <c r="D364" s="96" t="str">
        <f>Residential!H364</f>
        <v>NITI</v>
      </c>
      <c r="E364" s="40" t="str">
        <f>Residential!K364</f>
        <v>NITI, NV</v>
      </c>
      <c r="F364" s="93" t="str">
        <f>Residential!M364</f>
        <v>NITI, NV</v>
      </c>
      <c r="G364" s="96" t="str">
        <f>Commercial!H364</f>
        <v>NITI</v>
      </c>
      <c r="H364" s="90" t="str">
        <f>Commercial!K364</f>
        <v>NITI, NV</v>
      </c>
      <c r="I364" s="93" t="str">
        <f>Commercial!M364</f>
        <v>NITI, NV</v>
      </c>
      <c r="J364" s="101"/>
      <c r="K364" s="78" t="str">
        <f>IFERROR(VLOOKUP($C364,Acute!$B$8:$R$300,4,FALSE),"--")</f>
        <v>--</v>
      </c>
      <c r="L364" s="79" t="str">
        <f>IFERROR(VLOOKUP($C364,Acute!$B$8:$R$300,8,FALSE),"--")</f>
        <v>--</v>
      </c>
      <c r="M364" s="80" t="str">
        <f>IFERROR(VLOOKUP($C364,Acute!$B$8:$R$300,13,FALSE),"--")</f>
        <v>--</v>
      </c>
      <c r="N364" s="107" t="str">
        <f>IFERROR(VLOOKUP($C364,Acute!$B$8:$R$300,6,FALSE),"--")</f>
        <v>--</v>
      </c>
      <c r="O364" s="79" t="str">
        <f>IFERROR(VLOOKUP($C364,Acute!$B$8:$R$300,10,FALSE),"--")</f>
        <v>--</v>
      </c>
      <c r="P364" s="108" t="str">
        <f>IFERROR(VLOOKUP($C364,Acute!$B$8:$R$300,16,FALSE),"--")</f>
        <v>--</v>
      </c>
    </row>
    <row r="365" spans="2:16" ht="15">
      <c r="B365" s="116" t="str">
        <f>Residential!A365</f>
        <v>Flutolanil</v>
      </c>
      <c r="C365" s="33" t="str">
        <f>Residential!B365</f>
        <v>66332-96-5</v>
      </c>
      <c r="D365" s="96" t="str">
        <f>Residential!H365</f>
        <v>NITI</v>
      </c>
      <c r="E365" s="40" t="str">
        <f>Residential!K365</f>
        <v>NITI, NV</v>
      </c>
      <c r="F365" s="93" t="str">
        <f>Residential!M365</f>
        <v>NITI, NV</v>
      </c>
      <c r="G365" s="96" t="str">
        <f>Commercial!H365</f>
        <v>NITI</v>
      </c>
      <c r="H365" s="90" t="str">
        <f>Commercial!K365</f>
        <v>NITI, NV</v>
      </c>
      <c r="I365" s="93" t="str">
        <f>Commercial!M365</f>
        <v>NITI, NV</v>
      </c>
      <c r="J365" s="101"/>
      <c r="K365" s="78" t="str">
        <f>IFERROR(VLOOKUP($C365,Acute!$B$8:$R$300,4,FALSE),"--")</f>
        <v>--</v>
      </c>
      <c r="L365" s="79" t="str">
        <f>IFERROR(VLOOKUP($C365,Acute!$B$8:$R$300,8,FALSE),"--")</f>
        <v>--</v>
      </c>
      <c r="M365" s="80" t="str">
        <f>IFERROR(VLOOKUP($C365,Acute!$B$8:$R$300,13,FALSE),"--")</f>
        <v>--</v>
      </c>
      <c r="N365" s="107" t="str">
        <f>IFERROR(VLOOKUP($C365,Acute!$B$8:$R$300,6,FALSE),"--")</f>
        <v>--</v>
      </c>
      <c r="O365" s="79" t="str">
        <f>IFERROR(VLOOKUP($C365,Acute!$B$8:$R$300,10,FALSE),"--")</f>
        <v>--</v>
      </c>
      <c r="P365" s="108" t="str">
        <f>IFERROR(VLOOKUP($C365,Acute!$B$8:$R$300,16,FALSE),"--")</f>
        <v>--</v>
      </c>
    </row>
    <row r="366" spans="2:16" ht="15">
      <c r="B366" s="116" t="str">
        <f>Residential!A366</f>
        <v>Fluvalinate</v>
      </c>
      <c r="C366" s="33" t="str">
        <f>Residential!B366</f>
        <v>69409-94-5</v>
      </c>
      <c r="D366" s="96" t="str">
        <f>Residential!H366</f>
        <v>NITI</v>
      </c>
      <c r="E366" s="40" t="str">
        <f>Residential!K366</f>
        <v>NITI, NV</v>
      </c>
      <c r="F366" s="93" t="str">
        <f>Residential!M366</f>
        <v>NITI, NV</v>
      </c>
      <c r="G366" s="96" t="str">
        <f>Commercial!H366</f>
        <v>NITI</v>
      </c>
      <c r="H366" s="90" t="str">
        <f>Commercial!K366</f>
        <v>NITI, NV</v>
      </c>
      <c r="I366" s="93" t="str">
        <f>Commercial!M366</f>
        <v>NITI, NV</v>
      </c>
      <c r="J366" s="101"/>
      <c r="K366" s="78" t="str">
        <f>IFERROR(VLOOKUP($C366,Acute!$B$8:$R$300,4,FALSE),"--")</f>
        <v>--</v>
      </c>
      <c r="L366" s="79" t="str">
        <f>IFERROR(VLOOKUP($C366,Acute!$B$8:$R$300,8,FALSE),"--")</f>
        <v>--</v>
      </c>
      <c r="M366" s="80" t="str">
        <f>IFERROR(VLOOKUP($C366,Acute!$B$8:$R$300,13,FALSE),"--")</f>
        <v>--</v>
      </c>
      <c r="N366" s="107" t="str">
        <f>IFERROR(VLOOKUP($C366,Acute!$B$8:$R$300,6,FALSE),"--")</f>
        <v>--</v>
      </c>
      <c r="O366" s="79" t="str">
        <f>IFERROR(VLOOKUP($C366,Acute!$B$8:$R$300,10,FALSE),"--")</f>
        <v>--</v>
      </c>
      <c r="P366" s="108" t="str">
        <f>IFERROR(VLOOKUP($C366,Acute!$B$8:$R$300,16,FALSE),"--")</f>
        <v>--</v>
      </c>
    </row>
    <row r="367" spans="2:16" ht="15">
      <c r="B367" s="116" t="str">
        <f>Residential!A367</f>
        <v>Folpet</v>
      </c>
      <c r="C367" s="33" t="str">
        <f>Residential!B367</f>
        <v>133-07-3</v>
      </c>
      <c r="D367" s="96" t="str">
        <f>Residential!H367</f>
        <v>NITI</v>
      </c>
      <c r="E367" s="40" t="str">
        <f>Residential!K367</f>
        <v>NITI, NV</v>
      </c>
      <c r="F367" s="93" t="str">
        <f>Residential!M367</f>
        <v>NITI, NV</v>
      </c>
      <c r="G367" s="96" t="str">
        <f>Commercial!H367</f>
        <v>NITI</v>
      </c>
      <c r="H367" s="90" t="str">
        <f>Commercial!K367</f>
        <v>NITI, NV</v>
      </c>
      <c r="I367" s="93" t="str">
        <f>Commercial!M367</f>
        <v>NITI, NV</v>
      </c>
      <c r="J367" s="101"/>
      <c r="K367" s="78" t="str">
        <f>IFERROR(VLOOKUP($C367,Acute!$B$8:$R$300,4,FALSE),"--")</f>
        <v>--</v>
      </c>
      <c r="L367" s="79" t="str">
        <f>IFERROR(VLOOKUP($C367,Acute!$B$8:$R$300,8,FALSE),"--")</f>
        <v>--</v>
      </c>
      <c r="M367" s="80" t="str">
        <f>IFERROR(VLOOKUP($C367,Acute!$B$8:$R$300,13,FALSE),"--")</f>
        <v>--</v>
      </c>
      <c r="N367" s="107" t="str">
        <f>IFERROR(VLOOKUP($C367,Acute!$B$8:$R$300,6,FALSE),"--")</f>
        <v>--</v>
      </c>
      <c r="O367" s="79" t="str">
        <f>IFERROR(VLOOKUP($C367,Acute!$B$8:$R$300,10,FALSE),"--")</f>
        <v>--</v>
      </c>
      <c r="P367" s="108" t="str">
        <f>IFERROR(VLOOKUP($C367,Acute!$B$8:$R$300,16,FALSE),"--")</f>
        <v>--</v>
      </c>
    </row>
    <row r="368" spans="2:16" ht="15">
      <c r="B368" s="116" t="str">
        <f>Residential!A368</f>
        <v>Fomesafen</v>
      </c>
      <c r="C368" s="33" t="str">
        <f>Residential!B368</f>
        <v>72178-02-0</v>
      </c>
      <c r="D368" s="96" t="str">
        <f>Residential!H368</f>
        <v>NITI</v>
      </c>
      <c r="E368" s="40" t="str">
        <f>Residential!K368</f>
        <v>NITI, NV</v>
      </c>
      <c r="F368" s="94" t="str">
        <f>Residential!M368</f>
        <v>NITI, NV</v>
      </c>
      <c r="G368" s="96" t="str">
        <f>Commercial!H368</f>
        <v>NITI</v>
      </c>
      <c r="H368" s="40" t="str">
        <f>Commercial!K368</f>
        <v>NITI, NV</v>
      </c>
      <c r="I368" s="94" t="str">
        <f>Commercial!M368</f>
        <v>NITI, NV</v>
      </c>
      <c r="J368" s="101"/>
      <c r="K368" s="78" t="str">
        <f>IFERROR(VLOOKUP($C368,Acute!$B$8:$R$300,4,FALSE),"--")</f>
        <v>--</v>
      </c>
      <c r="L368" s="79" t="str">
        <f>IFERROR(VLOOKUP($C368,Acute!$B$8:$R$300,8,FALSE),"--")</f>
        <v>--</v>
      </c>
      <c r="M368" s="80" t="str">
        <f>IFERROR(VLOOKUP($C368,Acute!$B$8:$R$300,13,FALSE),"--")</f>
        <v>--</v>
      </c>
      <c r="N368" s="107" t="str">
        <f>IFERROR(VLOOKUP($C368,Acute!$B$8:$R$300,6,FALSE),"--")</f>
        <v>--</v>
      </c>
      <c r="O368" s="79" t="str">
        <f>IFERROR(VLOOKUP($C368,Acute!$B$8:$R$300,10,FALSE),"--")</f>
        <v>--</v>
      </c>
      <c r="P368" s="108" t="str">
        <f>IFERROR(VLOOKUP($C368,Acute!$B$8:$R$300,16,FALSE),"--")</f>
        <v>--</v>
      </c>
    </row>
    <row r="369" spans="2:16" ht="15">
      <c r="B369" s="116" t="str">
        <f>Residential!A369</f>
        <v>Fonofos</v>
      </c>
      <c r="C369" s="33" t="str">
        <f>Residential!B369</f>
        <v>944-22-9</v>
      </c>
      <c r="D369" s="96" t="str">
        <f>Residential!H369</f>
        <v>NITI</v>
      </c>
      <c r="E369" s="40" t="str">
        <f>Residential!K369</f>
        <v>NITI, NV</v>
      </c>
      <c r="F369" s="94" t="str">
        <f>Residential!M369</f>
        <v>NITI, NV</v>
      </c>
      <c r="G369" s="96" t="str">
        <f>Commercial!H369</f>
        <v>NITI</v>
      </c>
      <c r="H369" s="40" t="str">
        <f>Commercial!K369</f>
        <v>NITI, NV</v>
      </c>
      <c r="I369" s="94" t="str">
        <f>Commercial!M369</f>
        <v>NITI, NV</v>
      </c>
      <c r="J369" s="101"/>
      <c r="K369" s="78" t="str">
        <f>IFERROR(VLOOKUP($C369,Acute!$B$8:$R$300,4,FALSE),"--")</f>
        <v>--</v>
      </c>
      <c r="L369" s="79" t="str">
        <f>IFERROR(VLOOKUP($C369,Acute!$B$8:$R$300,8,FALSE),"--")</f>
        <v>--</v>
      </c>
      <c r="M369" s="80" t="str">
        <f>IFERROR(VLOOKUP($C369,Acute!$B$8:$R$300,13,FALSE),"--")</f>
        <v>--</v>
      </c>
      <c r="N369" s="107" t="str">
        <f>IFERROR(VLOOKUP($C369,Acute!$B$8:$R$300,6,FALSE),"--")</f>
        <v>--</v>
      </c>
      <c r="O369" s="79" t="str">
        <f>IFERROR(VLOOKUP($C369,Acute!$B$8:$R$300,10,FALSE),"--")</f>
        <v>--</v>
      </c>
      <c r="P369" s="108" t="str">
        <f>IFERROR(VLOOKUP($C369,Acute!$B$8:$R$300,16,FALSE),"--")</f>
        <v>--</v>
      </c>
    </row>
    <row r="370" spans="2:16" ht="15">
      <c r="B370" s="116" t="str">
        <f>Residential!A370</f>
        <v>Formaldehyde</v>
      </c>
      <c r="C370" s="33" t="str">
        <f>Residential!B370</f>
        <v>50-00-0</v>
      </c>
      <c r="D370" s="96">
        <f>Residential!H370</f>
        <v>0.22</v>
      </c>
      <c r="E370" s="40">
        <f>Residential!K370</f>
        <v>7.2</v>
      </c>
      <c r="F370" s="94">
        <f>Residential!M370</f>
        <v>23000</v>
      </c>
      <c r="G370" s="96">
        <f>Commercial!H370</f>
        <v>0.94</v>
      </c>
      <c r="H370" s="40">
        <f>Commercial!K370</f>
        <v>31</v>
      </c>
      <c r="I370" s="94">
        <f>Commercial!M370</f>
        <v>98000</v>
      </c>
      <c r="J370" s="101"/>
      <c r="K370" s="78">
        <f>IFERROR(VLOOKUP($C370,Acute!$B$8:$R$300,4,FALSE),"--")</f>
        <v>49</v>
      </c>
      <c r="L370" s="79">
        <f>IFERROR(VLOOKUP($C370,Acute!$B$8:$R$300,8,FALSE),"--")</f>
        <v>1600</v>
      </c>
      <c r="M370" s="80">
        <f>IFERROR(VLOOKUP($C370,Acute!$B$8:$R$300,13,FALSE),"--")</f>
        <v>5100000</v>
      </c>
      <c r="N370" s="107">
        <f>IFERROR(VLOOKUP($C370,Acute!$B$8:$R$300,6,FALSE),"--")</f>
        <v>150</v>
      </c>
      <c r="O370" s="79">
        <f>IFERROR(VLOOKUP($C370,Acute!$B$8:$R$300,10,FALSE),"--")</f>
        <v>5000</v>
      </c>
      <c r="P370" s="108">
        <f>IFERROR(VLOOKUP($C370,Acute!$B$8:$R$300,16,FALSE),"--")</f>
        <v>16000000</v>
      </c>
    </row>
    <row r="371" spans="2:16" ht="15">
      <c r="B371" s="116" t="str">
        <f>Residential!A371</f>
        <v>Formic Acid</v>
      </c>
      <c r="C371" s="33" t="str">
        <f>Residential!B371</f>
        <v>64-18-6</v>
      </c>
      <c r="D371" s="96">
        <f>Residential!H371</f>
        <v>0.31</v>
      </c>
      <c r="E371" s="40">
        <f>Residential!K371</f>
        <v>10</v>
      </c>
      <c r="F371" s="93">
        <f>Residential!M371</f>
        <v>69000</v>
      </c>
      <c r="G371" s="96">
        <f>Commercial!H371</f>
        <v>1.3</v>
      </c>
      <c r="H371" s="90">
        <f>Commercial!K371</f>
        <v>44</v>
      </c>
      <c r="I371" s="93">
        <f>Commercial!M371</f>
        <v>290000</v>
      </c>
      <c r="J371" s="101"/>
      <c r="K371" s="78" t="str">
        <f>IFERROR(VLOOKUP($C371,Acute!$B$8:$R$300,4,FALSE),"--")</f>
        <v>--</v>
      </c>
      <c r="L371" s="79" t="str">
        <f>IFERROR(VLOOKUP($C371,Acute!$B$8:$R$300,8,FALSE),"--")</f>
        <v>--</v>
      </c>
      <c r="M371" s="80" t="str">
        <f>IFERROR(VLOOKUP($C371,Acute!$B$8:$R$300,13,FALSE),"--")</f>
        <v>--</v>
      </c>
      <c r="N371" s="107" t="str">
        <f>IFERROR(VLOOKUP($C371,Acute!$B$8:$R$300,6,FALSE),"--")</f>
        <v>--</v>
      </c>
      <c r="O371" s="79" t="str">
        <f>IFERROR(VLOOKUP($C371,Acute!$B$8:$R$300,10,FALSE),"--")</f>
        <v>--</v>
      </c>
      <c r="P371" s="108" t="str">
        <f>IFERROR(VLOOKUP($C371,Acute!$B$8:$R$300,16,FALSE),"--")</f>
        <v>--</v>
      </c>
    </row>
    <row r="372" spans="2:16" ht="15">
      <c r="B372" s="116" t="str">
        <f>Residential!A372</f>
        <v>Fosetyl-AL</v>
      </c>
      <c r="C372" s="33" t="str">
        <f>Residential!B372</f>
        <v>39148-24-8</v>
      </c>
      <c r="D372" s="96" t="str">
        <f>Residential!H372</f>
        <v>NITI</v>
      </c>
      <c r="E372" s="40" t="str">
        <f>Residential!K372</f>
        <v>NITI, NV</v>
      </c>
      <c r="F372" s="93" t="str">
        <f>Residential!M372</f>
        <v>NITI, NV</v>
      </c>
      <c r="G372" s="96" t="str">
        <f>Commercial!H372</f>
        <v>NITI</v>
      </c>
      <c r="H372" s="90" t="str">
        <f>Commercial!K372</f>
        <v>NITI, NV</v>
      </c>
      <c r="I372" s="93" t="str">
        <f>Commercial!M372</f>
        <v>NITI, NV</v>
      </c>
      <c r="J372" s="101"/>
      <c r="K372" s="78" t="str">
        <f>IFERROR(VLOOKUP($C372,Acute!$B$8:$R$300,4,FALSE),"--")</f>
        <v>--</v>
      </c>
      <c r="L372" s="79" t="str">
        <f>IFERROR(VLOOKUP($C372,Acute!$B$8:$R$300,8,FALSE),"--")</f>
        <v>--</v>
      </c>
      <c r="M372" s="80" t="str">
        <f>IFERROR(VLOOKUP($C372,Acute!$B$8:$R$300,13,FALSE),"--")</f>
        <v>--</v>
      </c>
      <c r="N372" s="107" t="str">
        <f>IFERROR(VLOOKUP($C372,Acute!$B$8:$R$300,6,FALSE),"--")</f>
        <v>--</v>
      </c>
      <c r="O372" s="79" t="str">
        <f>IFERROR(VLOOKUP($C372,Acute!$B$8:$R$300,10,FALSE),"--")</f>
        <v>--</v>
      </c>
      <c r="P372" s="108" t="str">
        <f>IFERROR(VLOOKUP($C372,Acute!$B$8:$R$300,16,FALSE),"--")</f>
        <v>--</v>
      </c>
    </row>
    <row r="373" spans="2:16" ht="15">
      <c r="B373" s="116" t="str">
        <f>Residential!A373</f>
        <v>Furan</v>
      </c>
      <c r="C373" s="33" t="str">
        <f>Residential!B373</f>
        <v>110-00-9</v>
      </c>
      <c r="D373" s="96" t="str">
        <f>Residential!H373</f>
        <v>NITI</v>
      </c>
      <c r="E373" s="40" t="str">
        <f>Residential!K373</f>
        <v>NITI</v>
      </c>
      <c r="F373" s="93" t="str">
        <f>Residential!M373</f>
        <v>NITI</v>
      </c>
      <c r="G373" s="96" t="str">
        <f>Commercial!H373</f>
        <v>NITI</v>
      </c>
      <c r="H373" s="90" t="str">
        <f>Commercial!K373</f>
        <v>NITI</v>
      </c>
      <c r="I373" s="93" t="str">
        <f>Commercial!M373</f>
        <v>NITI</v>
      </c>
      <c r="J373" s="101"/>
      <c r="K373" s="78" t="str">
        <f>IFERROR(VLOOKUP($C373,Acute!$B$8:$R$300,4,FALSE),"--")</f>
        <v>--</v>
      </c>
      <c r="L373" s="79" t="str">
        <f>IFERROR(VLOOKUP($C373,Acute!$B$8:$R$300,8,FALSE),"--")</f>
        <v>--</v>
      </c>
      <c r="M373" s="80" t="str">
        <f>IFERROR(VLOOKUP($C373,Acute!$B$8:$R$300,13,FALSE),"--")</f>
        <v>--</v>
      </c>
      <c r="N373" s="107" t="str">
        <f>IFERROR(VLOOKUP($C373,Acute!$B$8:$R$300,6,FALSE),"--")</f>
        <v>--</v>
      </c>
      <c r="O373" s="79" t="str">
        <f>IFERROR(VLOOKUP($C373,Acute!$B$8:$R$300,10,FALSE),"--")</f>
        <v>--</v>
      </c>
      <c r="P373" s="108" t="str">
        <f>IFERROR(VLOOKUP($C373,Acute!$B$8:$R$300,16,FALSE),"--")</f>
        <v>--</v>
      </c>
    </row>
    <row r="374" spans="2:16" ht="15">
      <c r="B374" s="116" t="str">
        <f>Residential!A374</f>
        <v>Furazolidone</v>
      </c>
      <c r="C374" s="33" t="str">
        <f>Residential!B374</f>
        <v>67-45-8</v>
      </c>
      <c r="D374" s="96" t="str">
        <f>Residential!H374</f>
        <v>NITI</v>
      </c>
      <c r="E374" s="40" t="str">
        <f>Residential!K374</f>
        <v>NITI, NV</v>
      </c>
      <c r="F374" s="93" t="str">
        <f>Residential!M374</f>
        <v>NITI, NV</v>
      </c>
      <c r="G374" s="96" t="str">
        <f>Commercial!H374</f>
        <v>NITI</v>
      </c>
      <c r="H374" s="90" t="str">
        <f>Commercial!K374</f>
        <v>NITI, NV</v>
      </c>
      <c r="I374" s="93" t="str">
        <f>Commercial!M374</f>
        <v>NITI, NV</v>
      </c>
      <c r="J374" s="101"/>
      <c r="K374" s="78" t="str">
        <f>IFERROR(VLOOKUP($C374,Acute!$B$8:$R$300,4,FALSE),"--")</f>
        <v>--</v>
      </c>
      <c r="L374" s="79" t="str">
        <f>IFERROR(VLOOKUP($C374,Acute!$B$8:$R$300,8,FALSE),"--")</f>
        <v>--</v>
      </c>
      <c r="M374" s="80" t="str">
        <f>IFERROR(VLOOKUP($C374,Acute!$B$8:$R$300,13,FALSE),"--")</f>
        <v>--</v>
      </c>
      <c r="N374" s="107" t="str">
        <f>IFERROR(VLOOKUP($C374,Acute!$B$8:$R$300,6,FALSE),"--")</f>
        <v>--</v>
      </c>
      <c r="O374" s="79" t="str">
        <f>IFERROR(VLOOKUP($C374,Acute!$B$8:$R$300,10,FALSE),"--")</f>
        <v>--</v>
      </c>
      <c r="P374" s="108" t="str">
        <f>IFERROR(VLOOKUP($C374,Acute!$B$8:$R$300,16,FALSE),"--")</f>
        <v>--</v>
      </c>
    </row>
    <row r="375" spans="2:16" ht="15">
      <c r="B375" s="116" t="str">
        <f>Residential!A375</f>
        <v>Furfural</v>
      </c>
      <c r="C375" s="33" t="str">
        <f>Residential!B375</f>
        <v>98-01-1</v>
      </c>
      <c r="D375" s="96">
        <f>Residential!H375</f>
        <v>52</v>
      </c>
      <c r="E375" s="40">
        <f>Residential!K375</f>
        <v>1700</v>
      </c>
      <c r="F375" s="93">
        <f>Residential!M375</f>
        <v>810000</v>
      </c>
      <c r="G375" s="96">
        <f>Commercial!H375</f>
        <v>220</v>
      </c>
      <c r="H375" s="90">
        <f>Commercial!K375</f>
        <v>7300</v>
      </c>
      <c r="I375" s="93">
        <f>Commercial!M375</f>
        <v>3400000</v>
      </c>
      <c r="J375" s="101"/>
      <c r="K375" s="78" t="str">
        <f>IFERROR(VLOOKUP($C375,Acute!$B$8:$R$300,4,FALSE),"--")</f>
        <v>--</v>
      </c>
      <c r="L375" s="79" t="str">
        <f>IFERROR(VLOOKUP($C375,Acute!$B$8:$R$300,8,FALSE),"--")</f>
        <v>--</v>
      </c>
      <c r="M375" s="80" t="str">
        <f>IFERROR(VLOOKUP($C375,Acute!$B$8:$R$300,13,FALSE),"--")</f>
        <v>--</v>
      </c>
      <c r="N375" s="107" t="str">
        <f>IFERROR(VLOOKUP($C375,Acute!$B$8:$R$300,6,FALSE),"--")</f>
        <v>--</v>
      </c>
      <c r="O375" s="79" t="str">
        <f>IFERROR(VLOOKUP($C375,Acute!$B$8:$R$300,10,FALSE),"--")</f>
        <v>--</v>
      </c>
      <c r="P375" s="108" t="str">
        <f>IFERROR(VLOOKUP($C375,Acute!$B$8:$R$300,16,FALSE),"--")</f>
        <v>--</v>
      </c>
    </row>
    <row r="376" spans="2:16" ht="15">
      <c r="B376" s="116" t="str">
        <f>Residential!A376</f>
        <v>Furium</v>
      </c>
      <c r="C376" s="33" t="str">
        <f>Residential!B376</f>
        <v>531-82-8</v>
      </c>
      <c r="D376" s="96">
        <f>Residential!H376</f>
        <v>6.4999999999999997E-3</v>
      </c>
      <c r="E376" s="40" t="str">
        <f>Residential!K376</f>
        <v>NV</v>
      </c>
      <c r="F376" s="93" t="str">
        <f>Residential!M376</f>
        <v>NV</v>
      </c>
      <c r="G376" s="96">
        <f>Commercial!H376</f>
        <v>2.9000000000000001E-2</v>
      </c>
      <c r="H376" s="90" t="str">
        <f>Commercial!K376</f>
        <v>NV</v>
      </c>
      <c r="I376" s="93" t="str">
        <f>Commercial!M376</f>
        <v>NV</v>
      </c>
      <c r="J376" s="101"/>
      <c r="K376" s="78" t="str">
        <f>IFERROR(VLOOKUP($C376,Acute!$B$8:$R$300,4,FALSE),"--")</f>
        <v>--</v>
      </c>
      <c r="L376" s="79" t="str">
        <f>IFERROR(VLOOKUP($C376,Acute!$B$8:$R$300,8,FALSE),"--")</f>
        <v>--</v>
      </c>
      <c r="M376" s="80" t="str">
        <f>IFERROR(VLOOKUP($C376,Acute!$B$8:$R$300,13,FALSE),"--")</f>
        <v>--</v>
      </c>
      <c r="N376" s="107" t="str">
        <f>IFERROR(VLOOKUP($C376,Acute!$B$8:$R$300,6,FALSE),"--")</f>
        <v>--</v>
      </c>
      <c r="O376" s="79" t="str">
        <f>IFERROR(VLOOKUP($C376,Acute!$B$8:$R$300,10,FALSE),"--")</f>
        <v>--</v>
      </c>
      <c r="P376" s="108" t="str">
        <f>IFERROR(VLOOKUP($C376,Acute!$B$8:$R$300,16,FALSE),"--")</f>
        <v>--</v>
      </c>
    </row>
    <row r="377" spans="2:16" ht="15">
      <c r="B377" s="116" t="str">
        <f>Residential!A377</f>
        <v>Furmecyclox</v>
      </c>
      <c r="C377" s="33" t="str">
        <f>Residential!B377</f>
        <v>60568-05-0</v>
      </c>
      <c r="D377" s="96">
        <f>Residential!H377</f>
        <v>0.33</v>
      </c>
      <c r="E377" s="40" t="str">
        <f>Residential!K377</f>
        <v>NV</v>
      </c>
      <c r="F377" s="93" t="str">
        <f>Residential!M377</f>
        <v>NV</v>
      </c>
      <c r="G377" s="96">
        <f>Commercial!H377</f>
        <v>1.4</v>
      </c>
      <c r="H377" s="90" t="str">
        <f>Commercial!K377</f>
        <v>NV</v>
      </c>
      <c r="I377" s="93" t="str">
        <f>Commercial!M377</f>
        <v>NV</v>
      </c>
      <c r="J377" s="101"/>
      <c r="K377" s="78" t="str">
        <f>IFERROR(VLOOKUP($C377,Acute!$B$8:$R$300,4,FALSE),"--")</f>
        <v>--</v>
      </c>
      <c r="L377" s="79" t="str">
        <f>IFERROR(VLOOKUP($C377,Acute!$B$8:$R$300,8,FALSE),"--")</f>
        <v>--</v>
      </c>
      <c r="M377" s="80" t="str">
        <f>IFERROR(VLOOKUP($C377,Acute!$B$8:$R$300,13,FALSE),"--")</f>
        <v>--</v>
      </c>
      <c r="N377" s="107" t="str">
        <f>IFERROR(VLOOKUP($C377,Acute!$B$8:$R$300,6,FALSE),"--")</f>
        <v>--</v>
      </c>
      <c r="O377" s="79" t="str">
        <f>IFERROR(VLOOKUP($C377,Acute!$B$8:$R$300,10,FALSE),"--")</f>
        <v>--</v>
      </c>
      <c r="P377" s="108" t="str">
        <f>IFERROR(VLOOKUP($C377,Acute!$B$8:$R$300,16,FALSE),"--")</f>
        <v>--</v>
      </c>
    </row>
    <row r="378" spans="2:16" ht="15">
      <c r="B378" s="116" t="str">
        <f>Residential!A378</f>
        <v>Glufosinate, Ammonium</v>
      </c>
      <c r="C378" s="33" t="str">
        <f>Residential!B378</f>
        <v>77182-82-2</v>
      </c>
      <c r="D378" s="96" t="str">
        <f>Residential!H378</f>
        <v>NITI</v>
      </c>
      <c r="E378" s="40" t="str">
        <f>Residential!K378</f>
        <v>NITI, NV</v>
      </c>
      <c r="F378" s="93" t="str">
        <f>Residential!M378</f>
        <v>NITI, NV</v>
      </c>
      <c r="G378" s="96" t="str">
        <f>Commercial!H378</f>
        <v>NITI</v>
      </c>
      <c r="H378" s="90" t="str">
        <f>Commercial!K378</f>
        <v>NITI, NV</v>
      </c>
      <c r="I378" s="93" t="str">
        <f>Commercial!M378</f>
        <v>NITI, NV</v>
      </c>
      <c r="J378" s="101"/>
      <c r="K378" s="78" t="str">
        <f>IFERROR(VLOOKUP($C378,Acute!$B$8:$R$300,4,FALSE),"--")</f>
        <v>--</v>
      </c>
      <c r="L378" s="79" t="str">
        <f>IFERROR(VLOOKUP($C378,Acute!$B$8:$R$300,8,FALSE),"--")</f>
        <v>--</v>
      </c>
      <c r="M378" s="80" t="str">
        <f>IFERROR(VLOOKUP($C378,Acute!$B$8:$R$300,13,FALSE),"--")</f>
        <v>--</v>
      </c>
      <c r="N378" s="107" t="str">
        <f>IFERROR(VLOOKUP($C378,Acute!$B$8:$R$300,6,FALSE),"--")</f>
        <v>--</v>
      </c>
      <c r="O378" s="79" t="str">
        <f>IFERROR(VLOOKUP($C378,Acute!$B$8:$R$300,10,FALSE),"--")</f>
        <v>--</v>
      </c>
      <c r="P378" s="108" t="str">
        <f>IFERROR(VLOOKUP($C378,Acute!$B$8:$R$300,16,FALSE),"--")</f>
        <v>--</v>
      </c>
    </row>
    <row r="379" spans="2:16" ht="15">
      <c r="B379" s="116" t="str">
        <f>Residential!A379</f>
        <v>Glutaraldehyde</v>
      </c>
      <c r="C379" s="33" t="str">
        <f>Residential!B379</f>
        <v>111-30-8</v>
      </c>
      <c r="D379" s="96">
        <f>Residential!H379</f>
        <v>8.3000000000000004E-2</v>
      </c>
      <c r="E379" s="40" t="str">
        <f>Residential!K379</f>
        <v>NV</v>
      </c>
      <c r="F379" s="93" t="str">
        <f>Residential!M379</f>
        <v>NV</v>
      </c>
      <c r="G379" s="96">
        <f>Commercial!H379</f>
        <v>0.35</v>
      </c>
      <c r="H379" s="90" t="str">
        <f>Commercial!K379</f>
        <v>NV</v>
      </c>
      <c r="I379" s="93" t="str">
        <f>Commercial!M379</f>
        <v>NV</v>
      </c>
      <c r="J379" s="101"/>
      <c r="K379" s="78">
        <f>IFERROR(VLOOKUP($C379,Acute!$B$8:$R$300,4,FALSE),"--")</f>
        <v>4.0999999999999996</v>
      </c>
      <c r="L379" s="79" t="str">
        <f>IFERROR(VLOOKUP($C379,Acute!$B$8:$R$300,8,FALSE),"--")</f>
        <v>NV</v>
      </c>
      <c r="M379" s="80" t="str">
        <f>IFERROR(VLOOKUP($C379,Acute!$B$8:$R$300,13,FALSE),"--")</f>
        <v>NV</v>
      </c>
      <c r="N379" s="107">
        <f>IFERROR(VLOOKUP($C379,Acute!$B$8:$R$300,6,FALSE),"--")</f>
        <v>12</v>
      </c>
      <c r="O379" s="79" t="str">
        <f>IFERROR(VLOOKUP($C379,Acute!$B$8:$R$300,10,FALSE),"--")</f>
        <v>NV</v>
      </c>
      <c r="P379" s="108" t="str">
        <f>IFERROR(VLOOKUP($C379,Acute!$B$8:$R$300,16,FALSE),"--")</f>
        <v>NV</v>
      </c>
    </row>
    <row r="380" spans="2:16" ht="15">
      <c r="B380" s="116" t="str">
        <f>Residential!A380</f>
        <v>Glycidaldehyde</v>
      </c>
      <c r="C380" s="33" t="str">
        <f>Residential!B380</f>
        <v>765-34-4</v>
      </c>
      <c r="D380" s="96">
        <f>Residential!H380</f>
        <v>1</v>
      </c>
      <c r="E380" s="40">
        <f>Residential!K380</f>
        <v>35</v>
      </c>
      <c r="F380" s="93">
        <f>Residential!M380</f>
        <v>95000</v>
      </c>
      <c r="G380" s="96">
        <f>Commercial!H380</f>
        <v>4.4000000000000004</v>
      </c>
      <c r="H380" s="90">
        <f>Commercial!K380</f>
        <v>150</v>
      </c>
      <c r="I380" s="93">
        <f>Commercial!M380</f>
        <v>400000</v>
      </c>
      <c r="J380" s="101"/>
      <c r="K380" s="78" t="str">
        <f>IFERROR(VLOOKUP($C380,Acute!$B$8:$R$300,4,FALSE),"--")</f>
        <v>--</v>
      </c>
      <c r="L380" s="79" t="str">
        <f>IFERROR(VLOOKUP($C380,Acute!$B$8:$R$300,8,FALSE),"--")</f>
        <v>--</v>
      </c>
      <c r="M380" s="80" t="str">
        <f>IFERROR(VLOOKUP($C380,Acute!$B$8:$R$300,13,FALSE),"--")</f>
        <v>--</v>
      </c>
      <c r="N380" s="107" t="str">
        <f>IFERROR(VLOOKUP($C380,Acute!$B$8:$R$300,6,FALSE),"--")</f>
        <v>--</v>
      </c>
      <c r="O380" s="79" t="str">
        <f>IFERROR(VLOOKUP($C380,Acute!$B$8:$R$300,10,FALSE),"--")</f>
        <v>--</v>
      </c>
      <c r="P380" s="108" t="str">
        <f>IFERROR(VLOOKUP($C380,Acute!$B$8:$R$300,16,FALSE),"--")</f>
        <v>--</v>
      </c>
    </row>
    <row r="381" spans="2:16" ht="15">
      <c r="B381" s="116" t="str">
        <f>Residential!A381</f>
        <v>Glyphosate</v>
      </c>
      <c r="C381" s="33" t="str">
        <f>Residential!B381</f>
        <v>1071-83-6</v>
      </c>
      <c r="D381" s="96" t="str">
        <f>Residential!H381</f>
        <v>NITI</v>
      </c>
      <c r="E381" s="40" t="str">
        <f>Residential!K381</f>
        <v>NITI, NV</v>
      </c>
      <c r="F381" s="93" t="str">
        <f>Residential!M381</f>
        <v>NITI, NV</v>
      </c>
      <c r="G381" s="96" t="str">
        <f>Commercial!H381</f>
        <v>NITI</v>
      </c>
      <c r="H381" s="90" t="str">
        <f>Commercial!K381</f>
        <v>NITI, NV</v>
      </c>
      <c r="I381" s="93" t="str">
        <f>Commercial!M381</f>
        <v>NITI, NV</v>
      </c>
      <c r="J381" s="101"/>
      <c r="K381" s="78" t="str">
        <f>IFERROR(VLOOKUP($C381,Acute!$B$8:$R$300,4,FALSE),"--")</f>
        <v>--</v>
      </c>
      <c r="L381" s="79" t="str">
        <f>IFERROR(VLOOKUP($C381,Acute!$B$8:$R$300,8,FALSE),"--")</f>
        <v>--</v>
      </c>
      <c r="M381" s="80" t="str">
        <f>IFERROR(VLOOKUP($C381,Acute!$B$8:$R$300,13,FALSE),"--")</f>
        <v>--</v>
      </c>
      <c r="N381" s="107" t="str">
        <f>IFERROR(VLOOKUP($C381,Acute!$B$8:$R$300,6,FALSE),"--")</f>
        <v>--</v>
      </c>
      <c r="O381" s="79" t="str">
        <f>IFERROR(VLOOKUP($C381,Acute!$B$8:$R$300,10,FALSE),"--")</f>
        <v>--</v>
      </c>
      <c r="P381" s="108" t="str">
        <f>IFERROR(VLOOKUP($C381,Acute!$B$8:$R$300,16,FALSE),"--")</f>
        <v>--</v>
      </c>
    </row>
    <row r="382" spans="2:16" ht="15">
      <c r="B382" s="116" t="str">
        <f>Residential!A382</f>
        <v>Guanidine</v>
      </c>
      <c r="C382" s="33" t="str">
        <f>Residential!B382</f>
        <v>113-00-8</v>
      </c>
      <c r="D382" s="96" t="str">
        <f>Residential!H382</f>
        <v>NITI</v>
      </c>
      <c r="E382" s="40" t="str">
        <f>Residential!K382</f>
        <v>NITI</v>
      </c>
      <c r="F382" s="93" t="str">
        <f>Residential!M382</f>
        <v>NITI</v>
      </c>
      <c r="G382" s="96" t="str">
        <f>Commercial!H382</f>
        <v>NITI</v>
      </c>
      <c r="H382" s="90" t="str">
        <f>Commercial!K382</f>
        <v>NITI</v>
      </c>
      <c r="I382" s="93" t="str">
        <f>Commercial!M382</f>
        <v>NITI</v>
      </c>
      <c r="J382" s="101"/>
      <c r="K382" s="78" t="str">
        <f>IFERROR(VLOOKUP($C382,Acute!$B$8:$R$300,4,FALSE),"--")</f>
        <v>--</v>
      </c>
      <c r="L382" s="79" t="str">
        <f>IFERROR(VLOOKUP($C382,Acute!$B$8:$R$300,8,FALSE),"--")</f>
        <v>--</v>
      </c>
      <c r="M382" s="80" t="str">
        <f>IFERROR(VLOOKUP($C382,Acute!$B$8:$R$300,13,FALSE),"--")</f>
        <v>--</v>
      </c>
      <c r="N382" s="107" t="str">
        <f>IFERROR(VLOOKUP($C382,Acute!$B$8:$R$300,6,FALSE),"--")</f>
        <v>--</v>
      </c>
      <c r="O382" s="79" t="str">
        <f>IFERROR(VLOOKUP($C382,Acute!$B$8:$R$300,10,FALSE),"--")</f>
        <v>--</v>
      </c>
      <c r="P382" s="108" t="str">
        <f>IFERROR(VLOOKUP($C382,Acute!$B$8:$R$300,16,FALSE),"--")</f>
        <v>--</v>
      </c>
    </row>
    <row r="383" spans="2:16" ht="15">
      <c r="B383" s="116" t="str">
        <f>Residential!A383</f>
        <v>Guanidine Chloride</v>
      </c>
      <c r="C383" s="33" t="str">
        <f>Residential!B383</f>
        <v>50-01-1</v>
      </c>
      <c r="D383" s="96" t="str">
        <f>Residential!H383</f>
        <v>NITI</v>
      </c>
      <c r="E383" s="40" t="str">
        <f>Residential!K383</f>
        <v>NITI, NV</v>
      </c>
      <c r="F383" s="93" t="str">
        <f>Residential!M383</f>
        <v>NITI, NV</v>
      </c>
      <c r="G383" s="96" t="str">
        <f>Commercial!H383</f>
        <v>NITI</v>
      </c>
      <c r="H383" s="90" t="str">
        <f>Commercial!K383</f>
        <v>NITI, NV</v>
      </c>
      <c r="I383" s="93" t="str">
        <f>Commercial!M383</f>
        <v>NITI, NV</v>
      </c>
      <c r="J383" s="101"/>
      <c r="K383" s="78" t="str">
        <f>IFERROR(VLOOKUP($C383,Acute!$B$8:$R$300,4,FALSE),"--")</f>
        <v>--</v>
      </c>
      <c r="L383" s="79" t="str">
        <f>IFERROR(VLOOKUP($C383,Acute!$B$8:$R$300,8,FALSE),"--")</f>
        <v>--</v>
      </c>
      <c r="M383" s="80" t="str">
        <f>IFERROR(VLOOKUP($C383,Acute!$B$8:$R$300,13,FALSE),"--")</f>
        <v>--</v>
      </c>
      <c r="N383" s="107" t="str">
        <f>IFERROR(VLOOKUP($C383,Acute!$B$8:$R$300,6,FALSE),"--")</f>
        <v>--</v>
      </c>
      <c r="O383" s="79" t="str">
        <f>IFERROR(VLOOKUP($C383,Acute!$B$8:$R$300,10,FALSE),"--")</f>
        <v>--</v>
      </c>
      <c r="P383" s="108" t="str">
        <f>IFERROR(VLOOKUP($C383,Acute!$B$8:$R$300,16,FALSE),"--")</f>
        <v>--</v>
      </c>
    </row>
    <row r="384" spans="2:16" ht="15">
      <c r="B384" s="116" t="str">
        <f>Residential!A384</f>
        <v>Guanidine Nitrate</v>
      </c>
      <c r="C384" s="33" t="str">
        <f>Residential!B384</f>
        <v>506-93-4</v>
      </c>
      <c r="D384" s="96" t="str">
        <f>Residential!H384</f>
        <v>NITI</v>
      </c>
      <c r="E384" s="40" t="str">
        <f>Residential!K384</f>
        <v>NITI, NV</v>
      </c>
      <c r="F384" s="93" t="str">
        <f>Residential!M384</f>
        <v>NITI, NV</v>
      </c>
      <c r="G384" s="96" t="str">
        <f>Commercial!H384</f>
        <v>NITI</v>
      </c>
      <c r="H384" s="90" t="str">
        <f>Commercial!K384</f>
        <v>NITI, NV</v>
      </c>
      <c r="I384" s="93" t="str">
        <f>Commercial!M384</f>
        <v>NITI, NV</v>
      </c>
      <c r="J384" s="101"/>
      <c r="K384" s="78" t="str">
        <f>IFERROR(VLOOKUP($C384,Acute!$B$8:$R$300,4,FALSE),"--")</f>
        <v>--</v>
      </c>
      <c r="L384" s="79" t="str">
        <f>IFERROR(VLOOKUP($C384,Acute!$B$8:$R$300,8,FALSE),"--")</f>
        <v>--</v>
      </c>
      <c r="M384" s="80" t="str">
        <f>IFERROR(VLOOKUP($C384,Acute!$B$8:$R$300,13,FALSE),"--")</f>
        <v>--</v>
      </c>
      <c r="N384" s="107" t="str">
        <f>IFERROR(VLOOKUP($C384,Acute!$B$8:$R$300,6,FALSE),"--")</f>
        <v>--</v>
      </c>
      <c r="O384" s="79" t="str">
        <f>IFERROR(VLOOKUP($C384,Acute!$B$8:$R$300,10,FALSE),"--")</f>
        <v>--</v>
      </c>
      <c r="P384" s="108" t="str">
        <f>IFERROR(VLOOKUP($C384,Acute!$B$8:$R$300,16,FALSE),"--")</f>
        <v>--</v>
      </c>
    </row>
    <row r="385" spans="2:16" ht="15">
      <c r="B385" s="116" t="str">
        <f>Residential!A385</f>
        <v>Haloxyfop, Methyl</v>
      </c>
      <c r="C385" s="33" t="str">
        <f>Residential!B385</f>
        <v>69806-40-2</v>
      </c>
      <c r="D385" s="96" t="str">
        <f>Residential!H385</f>
        <v>NITI</v>
      </c>
      <c r="E385" s="40" t="str">
        <f>Residential!K385</f>
        <v>NITI, NV</v>
      </c>
      <c r="F385" s="93" t="str">
        <f>Residential!M385</f>
        <v>NITI, NV</v>
      </c>
      <c r="G385" s="96" t="str">
        <f>Commercial!H385</f>
        <v>NITI</v>
      </c>
      <c r="H385" s="90" t="str">
        <f>Commercial!K385</f>
        <v>NITI, NV</v>
      </c>
      <c r="I385" s="93" t="str">
        <f>Commercial!M385</f>
        <v>NITI, NV</v>
      </c>
      <c r="J385" s="101"/>
      <c r="K385" s="78" t="str">
        <f>IFERROR(VLOOKUP($C385,Acute!$B$8:$R$300,4,FALSE),"--")</f>
        <v>--</v>
      </c>
      <c r="L385" s="79" t="str">
        <f>IFERROR(VLOOKUP($C385,Acute!$B$8:$R$300,8,FALSE),"--")</f>
        <v>--</v>
      </c>
      <c r="M385" s="80" t="str">
        <f>IFERROR(VLOOKUP($C385,Acute!$B$8:$R$300,13,FALSE),"--")</f>
        <v>--</v>
      </c>
      <c r="N385" s="107" t="str">
        <f>IFERROR(VLOOKUP($C385,Acute!$B$8:$R$300,6,FALSE),"--")</f>
        <v>--</v>
      </c>
      <c r="O385" s="79" t="str">
        <f>IFERROR(VLOOKUP($C385,Acute!$B$8:$R$300,10,FALSE),"--")</f>
        <v>--</v>
      </c>
      <c r="P385" s="108" t="str">
        <f>IFERROR(VLOOKUP($C385,Acute!$B$8:$R$300,16,FALSE),"--")</f>
        <v>--</v>
      </c>
    </row>
    <row r="386" spans="2:16" ht="15">
      <c r="B386" s="116" t="str">
        <f>Residential!A386</f>
        <v>Heptachlor</v>
      </c>
      <c r="C386" s="33" t="str">
        <f>Residential!B386</f>
        <v>76-44-8</v>
      </c>
      <c r="D386" s="96">
        <f>Residential!H386</f>
        <v>2.2000000000000001E-3</v>
      </c>
      <c r="E386" s="40">
        <f>Residential!K386</f>
        <v>7.1999999999999995E-2</v>
      </c>
      <c r="F386" s="93">
        <f>Residential!M386</f>
        <v>0.6</v>
      </c>
      <c r="G386" s="96">
        <f>Commercial!H386</f>
        <v>9.4000000000000004E-3</v>
      </c>
      <c r="H386" s="90">
        <f>Commercial!K386</f>
        <v>0.31</v>
      </c>
      <c r="I386" s="93">
        <f>Commercial!M386</f>
        <v>2.6</v>
      </c>
      <c r="J386" s="101"/>
      <c r="K386" s="78" t="str">
        <f>IFERROR(VLOOKUP($C386,Acute!$B$8:$R$300,4,FALSE),"--")</f>
        <v>--</v>
      </c>
      <c r="L386" s="79" t="str">
        <f>IFERROR(VLOOKUP($C386,Acute!$B$8:$R$300,8,FALSE),"--")</f>
        <v>--</v>
      </c>
      <c r="M386" s="80" t="str">
        <f>IFERROR(VLOOKUP($C386,Acute!$B$8:$R$300,13,FALSE),"--")</f>
        <v>--</v>
      </c>
      <c r="N386" s="107" t="str">
        <f>IFERROR(VLOOKUP($C386,Acute!$B$8:$R$300,6,FALSE),"--")</f>
        <v>--</v>
      </c>
      <c r="O386" s="79" t="str">
        <f>IFERROR(VLOOKUP($C386,Acute!$B$8:$R$300,10,FALSE),"--")</f>
        <v>--</v>
      </c>
      <c r="P386" s="108" t="str">
        <f>IFERROR(VLOOKUP($C386,Acute!$B$8:$R$300,16,FALSE),"--")</f>
        <v>--</v>
      </c>
    </row>
    <row r="387" spans="2:16" ht="15">
      <c r="B387" s="116" t="str">
        <f>Residential!A387</f>
        <v>Heptachlor Epoxide</v>
      </c>
      <c r="C387" s="33" t="str">
        <f>Residential!B387</f>
        <v>1024-57-3</v>
      </c>
      <c r="D387" s="96">
        <f>Residential!H387</f>
        <v>1.1000000000000001E-3</v>
      </c>
      <c r="E387" s="40">
        <f>Residential!K387</f>
        <v>3.5999999999999997E-2</v>
      </c>
      <c r="F387" s="93">
        <f>Residential!M387</f>
        <v>5.7</v>
      </c>
      <c r="G387" s="96">
        <f>Commercial!H387</f>
        <v>4.7000000000000002E-3</v>
      </c>
      <c r="H387" s="90">
        <f>Commercial!K387</f>
        <v>0.16</v>
      </c>
      <c r="I387" s="93">
        <f>Commercial!M387</f>
        <v>25</v>
      </c>
      <c r="J387" s="101"/>
      <c r="K387" s="78" t="str">
        <f>IFERROR(VLOOKUP($C387,Acute!$B$8:$R$300,4,FALSE),"--")</f>
        <v>--</v>
      </c>
      <c r="L387" s="79" t="str">
        <f>IFERROR(VLOOKUP($C387,Acute!$B$8:$R$300,8,FALSE),"--")</f>
        <v>--</v>
      </c>
      <c r="M387" s="80" t="str">
        <f>IFERROR(VLOOKUP($C387,Acute!$B$8:$R$300,13,FALSE),"--")</f>
        <v>--</v>
      </c>
      <c r="N387" s="107" t="str">
        <f>IFERROR(VLOOKUP($C387,Acute!$B$8:$R$300,6,FALSE),"--")</f>
        <v>--</v>
      </c>
      <c r="O387" s="79" t="str">
        <f>IFERROR(VLOOKUP($C387,Acute!$B$8:$R$300,10,FALSE),"--")</f>
        <v>--</v>
      </c>
      <c r="P387" s="108" t="str">
        <f>IFERROR(VLOOKUP($C387,Acute!$B$8:$R$300,16,FALSE),"--")</f>
        <v>--</v>
      </c>
    </row>
    <row r="388" spans="2:16" ht="15">
      <c r="B388" s="116" t="str">
        <f>Residential!A388</f>
        <v>Heptachlorobiphenyl, 2,3,3',4,4',5,5'- (PCB 189)</v>
      </c>
      <c r="C388" s="33" t="str">
        <f>Residential!B388</f>
        <v>39635-31-9</v>
      </c>
      <c r="D388" s="96">
        <f>Residential!H388</f>
        <v>2.5000000000000001E-3</v>
      </c>
      <c r="E388" s="40">
        <f>Residential!K388</f>
        <v>8.2000000000000003E-2</v>
      </c>
      <c r="F388" s="93">
        <f>Residential!M388</f>
        <v>1.2</v>
      </c>
      <c r="G388" s="96">
        <f>Commercial!H388</f>
        <v>1.0999999999999999E-2</v>
      </c>
      <c r="H388" s="90">
        <f>Commercial!K388</f>
        <v>0.36</v>
      </c>
      <c r="I388" s="93">
        <f>Commercial!M388</f>
        <v>5.2</v>
      </c>
      <c r="J388" s="101"/>
      <c r="K388" s="78" t="str">
        <f>IFERROR(VLOOKUP($C388,Acute!$B$8:$R$300,4,FALSE),"--")</f>
        <v>--</v>
      </c>
      <c r="L388" s="79" t="str">
        <f>IFERROR(VLOOKUP($C388,Acute!$B$8:$R$300,8,FALSE),"--")</f>
        <v>--</v>
      </c>
      <c r="M388" s="80" t="str">
        <f>IFERROR(VLOOKUP($C388,Acute!$B$8:$R$300,13,FALSE),"--")</f>
        <v>--</v>
      </c>
      <c r="N388" s="107" t="str">
        <f>IFERROR(VLOOKUP($C388,Acute!$B$8:$R$300,6,FALSE),"--")</f>
        <v>--</v>
      </c>
      <c r="O388" s="79" t="str">
        <f>IFERROR(VLOOKUP($C388,Acute!$B$8:$R$300,10,FALSE),"--")</f>
        <v>--</v>
      </c>
      <c r="P388" s="108" t="str">
        <f>IFERROR(VLOOKUP($C388,Acute!$B$8:$R$300,16,FALSE),"--")</f>
        <v>--</v>
      </c>
    </row>
    <row r="389" spans="2:16" ht="15">
      <c r="B389" s="116" t="str">
        <f>Residential!A389</f>
        <v>Heptachlorodibenzofuran, 1,2,3,4,6,7,8-</v>
      </c>
      <c r="C389" s="33" t="str">
        <f>Residential!B389</f>
        <v>67562-39-4</v>
      </c>
      <c r="D389" s="96">
        <f>Residential!H389</f>
        <v>7.4000000000000003E-6</v>
      </c>
      <c r="E389" s="40">
        <f>Residential!K389</f>
        <v>2.5000000000000001E-4</v>
      </c>
      <c r="F389" s="93">
        <f>Residential!M389</f>
        <v>1.2999999999999999E-2</v>
      </c>
      <c r="G389" s="96">
        <f>Commercial!H389</f>
        <v>3.1999999999999999E-5</v>
      </c>
      <c r="H389" s="90">
        <f>Commercial!K389</f>
        <v>1.1000000000000001E-3</v>
      </c>
      <c r="I389" s="93">
        <f>Commercial!M389</f>
        <v>5.6000000000000001E-2</v>
      </c>
      <c r="J389" s="101"/>
      <c r="K389" s="78" t="str">
        <f>IFERROR(VLOOKUP($C389,Acute!$B$8:$R$300,4,FALSE),"--")</f>
        <v>--</v>
      </c>
      <c r="L389" s="79" t="str">
        <f>IFERROR(VLOOKUP($C389,Acute!$B$8:$R$300,8,FALSE),"--")</f>
        <v>--</v>
      </c>
      <c r="M389" s="80" t="str">
        <f>IFERROR(VLOOKUP($C389,Acute!$B$8:$R$300,13,FALSE),"--")</f>
        <v>--</v>
      </c>
      <c r="N389" s="107" t="str">
        <f>IFERROR(VLOOKUP($C389,Acute!$B$8:$R$300,6,FALSE),"--")</f>
        <v>--</v>
      </c>
      <c r="O389" s="79" t="str">
        <f>IFERROR(VLOOKUP($C389,Acute!$B$8:$R$300,10,FALSE),"--")</f>
        <v>--</v>
      </c>
      <c r="P389" s="108" t="str">
        <f>IFERROR(VLOOKUP($C389,Acute!$B$8:$R$300,16,FALSE),"--")</f>
        <v>--</v>
      </c>
    </row>
    <row r="390" spans="2:16" ht="15">
      <c r="B390" s="116" t="str">
        <f>Residential!A390</f>
        <v>Heptanal, n-</v>
      </c>
      <c r="C390" s="33" t="str">
        <f>Residential!B390</f>
        <v>111-71-7</v>
      </c>
      <c r="D390" s="96">
        <f>Residential!H390</f>
        <v>3.1</v>
      </c>
      <c r="E390" s="40">
        <f>Residential!K390</f>
        <v>100</v>
      </c>
      <c r="F390" s="93">
        <f>Residential!M390</f>
        <v>640</v>
      </c>
      <c r="G390" s="96">
        <f>Commercial!H390</f>
        <v>13</v>
      </c>
      <c r="H390" s="90">
        <f>Commercial!K390</f>
        <v>440</v>
      </c>
      <c r="I390" s="93">
        <f>Commercial!M390</f>
        <v>2700</v>
      </c>
      <c r="J390" s="101"/>
      <c r="K390" s="78" t="str">
        <f>IFERROR(VLOOKUP($C390,Acute!$B$8:$R$300,4,FALSE),"--")</f>
        <v>--</v>
      </c>
      <c r="L390" s="79" t="str">
        <f>IFERROR(VLOOKUP($C390,Acute!$B$8:$R$300,8,FALSE),"--")</f>
        <v>--</v>
      </c>
      <c r="M390" s="80" t="str">
        <f>IFERROR(VLOOKUP($C390,Acute!$B$8:$R$300,13,FALSE),"--")</f>
        <v>--</v>
      </c>
      <c r="N390" s="107" t="str">
        <f>IFERROR(VLOOKUP($C390,Acute!$B$8:$R$300,6,FALSE),"--")</f>
        <v>--</v>
      </c>
      <c r="O390" s="79" t="str">
        <f>IFERROR(VLOOKUP($C390,Acute!$B$8:$R$300,10,FALSE),"--")</f>
        <v>--</v>
      </c>
      <c r="P390" s="108" t="str">
        <f>IFERROR(VLOOKUP($C390,Acute!$B$8:$R$300,16,FALSE),"--")</f>
        <v>--</v>
      </c>
    </row>
    <row r="391" spans="2:16" ht="15">
      <c r="B391" s="116" t="str">
        <f>Residential!A391</f>
        <v>Heptane, N-</v>
      </c>
      <c r="C391" s="33" t="str">
        <f>Residential!B391</f>
        <v>142-82-5</v>
      </c>
      <c r="D391" s="96">
        <f>Residential!H391</f>
        <v>420</v>
      </c>
      <c r="E391" s="40">
        <f>Residential!K391</f>
        <v>14000</v>
      </c>
      <c r="F391" s="93">
        <f>Residential!M391</f>
        <v>9.5</v>
      </c>
      <c r="G391" s="96">
        <f>Commercial!H391</f>
        <v>1800</v>
      </c>
      <c r="H391" s="90">
        <f>Commercial!K391</f>
        <v>58000</v>
      </c>
      <c r="I391" s="93">
        <f>Commercial!M391</f>
        <v>40</v>
      </c>
      <c r="J391" s="101"/>
      <c r="K391" s="78" t="str">
        <f>IFERROR(VLOOKUP($C391,Acute!$B$8:$R$300,4,FALSE),"--")</f>
        <v>--</v>
      </c>
      <c r="L391" s="79" t="str">
        <f>IFERROR(VLOOKUP($C391,Acute!$B$8:$R$300,8,FALSE),"--")</f>
        <v>--</v>
      </c>
      <c r="M391" s="80" t="str">
        <f>IFERROR(VLOOKUP($C391,Acute!$B$8:$R$300,13,FALSE),"--")</f>
        <v>--</v>
      </c>
      <c r="N391" s="107" t="str">
        <f>IFERROR(VLOOKUP($C391,Acute!$B$8:$R$300,6,FALSE),"--")</f>
        <v>--</v>
      </c>
      <c r="O391" s="79" t="str">
        <f>IFERROR(VLOOKUP($C391,Acute!$B$8:$R$300,10,FALSE),"--")</f>
        <v>--</v>
      </c>
      <c r="P391" s="108" t="str">
        <f>IFERROR(VLOOKUP($C391,Acute!$B$8:$R$300,16,FALSE),"--")</f>
        <v>--</v>
      </c>
    </row>
    <row r="392" spans="2:16" ht="15">
      <c r="B392" s="116" t="str">
        <f>Residential!A392</f>
        <v>Hexabromobenzene</v>
      </c>
      <c r="C392" s="33" t="str">
        <f>Residential!B392</f>
        <v>87-82-1</v>
      </c>
      <c r="D392" s="96" t="str">
        <f>Residential!H392</f>
        <v>NITI</v>
      </c>
      <c r="E392" s="40" t="str">
        <f>Residential!K392</f>
        <v>NITI</v>
      </c>
      <c r="F392" s="93" t="str">
        <f>Residential!M392</f>
        <v>NITI</v>
      </c>
      <c r="G392" s="96" t="str">
        <f>Commercial!H392</f>
        <v>NITI</v>
      </c>
      <c r="H392" s="90" t="str">
        <f>Commercial!K392</f>
        <v>NITI</v>
      </c>
      <c r="I392" s="93" t="str">
        <f>Commercial!M392</f>
        <v>NITI</v>
      </c>
      <c r="J392" s="101"/>
      <c r="K392" s="78" t="str">
        <f>IFERROR(VLOOKUP($C392,Acute!$B$8:$R$300,4,FALSE),"--")</f>
        <v>--</v>
      </c>
      <c r="L392" s="79" t="str">
        <f>IFERROR(VLOOKUP($C392,Acute!$B$8:$R$300,8,FALSE),"--")</f>
        <v>--</v>
      </c>
      <c r="M392" s="80" t="str">
        <f>IFERROR(VLOOKUP($C392,Acute!$B$8:$R$300,13,FALSE),"--")</f>
        <v>--</v>
      </c>
      <c r="N392" s="107" t="str">
        <f>IFERROR(VLOOKUP($C392,Acute!$B$8:$R$300,6,FALSE),"--")</f>
        <v>--</v>
      </c>
      <c r="O392" s="79" t="str">
        <f>IFERROR(VLOOKUP($C392,Acute!$B$8:$R$300,10,FALSE),"--")</f>
        <v>--</v>
      </c>
      <c r="P392" s="108" t="str">
        <f>IFERROR(VLOOKUP($C392,Acute!$B$8:$R$300,16,FALSE),"--")</f>
        <v>--</v>
      </c>
    </row>
    <row r="393" spans="2:16" ht="15">
      <c r="B393" s="116" t="str">
        <f>Residential!A393</f>
        <v>Hexabromodiphenyl ether, 2,2',4,4',5,5'- (BDE-153)</v>
      </c>
      <c r="C393" s="33" t="str">
        <f>Residential!B393</f>
        <v>68631-49-2</v>
      </c>
      <c r="D393" s="96" t="str">
        <f>Residential!H393</f>
        <v>NITI</v>
      </c>
      <c r="E393" s="40" t="str">
        <f>Residential!K393</f>
        <v>NITI, NV</v>
      </c>
      <c r="F393" s="93" t="str">
        <f>Residential!M393</f>
        <v>NITI, NV</v>
      </c>
      <c r="G393" s="96" t="str">
        <f>Commercial!H393</f>
        <v>NITI</v>
      </c>
      <c r="H393" s="90" t="str">
        <f>Commercial!K393</f>
        <v>NITI, NV</v>
      </c>
      <c r="I393" s="93" t="str">
        <f>Commercial!M393</f>
        <v>NITI, NV</v>
      </c>
      <c r="J393" s="101"/>
      <c r="K393" s="78" t="str">
        <f>IFERROR(VLOOKUP($C393,Acute!$B$8:$R$300,4,FALSE),"--")</f>
        <v>--</v>
      </c>
      <c r="L393" s="79" t="str">
        <f>IFERROR(VLOOKUP($C393,Acute!$B$8:$R$300,8,FALSE),"--")</f>
        <v>--</v>
      </c>
      <c r="M393" s="80" t="str">
        <f>IFERROR(VLOOKUP($C393,Acute!$B$8:$R$300,13,FALSE),"--")</f>
        <v>--</v>
      </c>
      <c r="N393" s="107" t="str">
        <f>IFERROR(VLOOKUP($C393,Acute!$B$8:$R$300,6,FALSE),"--")</f>
        <v>--</v>
      </c>
      <c r="O393" s="79" t="str">
        <f>IFERROR(VLOOKUP($C393,Acute!$B$8:$R$300,10,FALSE),"--")</f>
        <v>--</v>
      </c>
      <c r="P393" s="108" t="str">
        <f>IFERROR(VLOOKUP($C393,Acute!$B$8:$R$300,16,FALSE),"--")</f>
        <v>--</v>
      </c>
    </row>
    <row r="394" spans="2:16" ht="15">
      <c r="B394" s="116" t="str">
        <f>Residential!A394</f>
        <v>Hexachlorobenzene</v>
      </c>
      <c r="C394" s="33" t="str">
        <f>Residential!B394</f>
        <v>118-74-1</v>
      </c>
      <c r="D394" s="96">
        <f>Residential!H394</f>
        <v>6.1000000000000004E-3</v>
      </c>
      <c r="E394" s="40">
        <f>Residential!K394</f>
        <v>0.2</v>
      </c>
      <c r="F394" s="93">
        <f>Residential!M394</f>
        <v>0.28999999999999998</v>
      </c>
      <c r="G394" s="96">
        <f>Commercial!H394</f>
        <v>2.7E-2</v>
      </c>
      <c r="H394" s="90">
        <f>Commercial!K394</f>
        <v>0.89</v>
      </c>
      <c r="I394" s="93">
        <f>Commercial!M394</f>
        <v>1.3</v>
      </c>
      <c r="J394" s="101"/>
      <c r="K394" s="78" t="str">
        <f>IFERROR(VLOOKUP($C394,Acute!$B$8:$R$300,4,FALSE),"--")</f>
        <v>--</v>
      </c>
      <c r="L394" s="79" t="str">
        <f>IFERROR(VLOOKUP($C394,Acute!$B$8:$R$300,8,FALSE),"--")</f>
        <v>--</v>
      </c>
      <c r="M394" s="80" t="str">
        <f>IFERROR(VLOOKUP($C394,Acute!$B$8:$R$300,13,FALSE),"--")</f>
        <v>--</v>
      </c>
      <c r="N394" s="107" t="str">
        <f>IFERROR(VLOOKUP($C394,Acute!$B$8:$R$300,6,FALSE),"--")</f>
        <v>--</v>
      </c>
      <c r="O394" s="79" t="str">
        <f>IFERROR(VLOOKUP($C394,Acute!$B$8:$R$300,10,FALSE),"--")</f>
        <v>--</v>
      </c>
      <c r="P394" s="108" t="str">
        <f>IFERROR(VLOOKUP($C394,Acute!$B$8:$R$300,16,FALSE),"--")</f>
        <v>--</v>
      </c>
    </row>
    <row r="395" spans="2:16" ht="15">
      <c r="B395" s="116" t="str">
        <f>Residential!A395</f>
        <v>Hexachlorobiphenyl, 2,3',4,4',5,5'- (PCB 167)</v>
      </c>
      <c r="C395" s="33" t="str">
        <f>Residential!B395</f>
        <v>52663-72-6</v>
      </c>
      <c r="D395" s="96">
        <f>Residential!H395</f>
        <v>2.5000000000000001E-3</v>
      </c>
      <c r="E395" s="40">
        <f>Residential!K395</f>
        <v>8.2000000000000003E-2</v>
      </c>
      <c r="F395" s="93">
        <f>Residential!M395</f>
        <v>0.88</v>
      </c>
      <c r="G395" s="96">
        <f>Commercial!H395</f>
        <v>1.0999999999999999E-2</v>
      </c>
      <c r="H395" s="90">
        <f>Commercial!K395</f>
        <v>0.36</v>
      </c>
      <c r="I395" s="93">
        <f>Commercial!M395</f>
        <v>3.8</v>
      </c>
      <c r="J395" s="101"/>
      <c r="K395" s="78" t="str">
        <f>IFERROR(VLOOKUP($C395,Acute!$B$8:$R$300,4,FALSE),"--")</f>
        <v>--</v>
      </c>
      <c r="L395" s="79" t="str">
        <f>IFERROR(VLOOKUP($C395,Acute!$B$8:$R$300,8,FALSE),"--")</f>
        <v>--</v>
      </c>
      <c r="M395" s="80" t="str">
        <f>IFERROR(VLOOKUP($C395,Acute!$B$8:$R$300,13,FALSE),"--")</f>
        <v>--</v>
      </c>
      <c r="N395" s="107" t="str">
        <f>IFERROR(VLOOKUP($C395,Acute!$B$8:$R$300,6,FALSE),"--")</f>
        <v>--</v>
      </c>
      <c r="O395" s="79" t="str">
        <f>IFERROR(VLOOKUP($C395,Acute!$B$8:$R$300,10,FALSE),"--")</f>
        <v>--</v>
      </c>
      <c r="P395" s="108" t="str">
        <f>IFERROR(VLOOKUP($C395,Acute!$B$8:$R$300,16,FALSE),"--")</f>
        <v>--</v>
      </c>
    </row>
    <row r="396" spans="2:16" ht="15">
      <c r="B396" s="116" t="str">
        <f>Residential!A396</f>
        <v>Hexachlorobiphenyl, 2,3,3',4,4',5'- (PCB 157)</v>
      </c>
      <c r="C396" s="33" t="str">
        <f>Residential!B396</f>
        <v>69782-90-7</v>
      </c>
      <c r="D396" s="96">
        <f>Residential!H396</f>
        <v>2.5000000000000001E-3</v>
      </c>
      <c r="E396" s="40">
        <f>Residential!K396</f>
        <v>8.2000000000000003E-2</v>
      </c>
      <c r="F396" s="93">
        <f>Residential!M396</f>
        <v>0.37</v>
      </c>
      <c r="G396" s="96">
        <f>Commercial!H396</f>
        <v>1.0999999999999999E-2</v>
      </c>
      <c r="H396" s="90">
        <f>Commercial!K396</f>
        <v>0.36</v>
      </c>
      <c r="I396" s="93">
        <f>Commercial!M396</f>
        <v>1.6</v>
      </c>
      <c r="J396" s="101"/>
      <c r="K396" s="78" t="str">
        <f>IFERROR(VLOOKUP($C396,Acute!$B$8:$R$300,4,FALSE),"--")</f>
        <v>--</v>
      </c>
      <c r="L396" s="79" t="str">
        <f>IFERROR(VLOOKUP($C396,Acute!$B$8:$R$300,8,FALSE),"--")</f>
        <v>--</v>
      </c>
      <c r="M396" s="80" t="str">
        <f>IFERROR(VLOOKUP($C396,Acute!$B$8:$R$300,13,FALSE),"--")</f>
        <v>--</v>
      </c>
      <c r="N396" s="107" t="str">
        <f>IFERROR(VLOOKUP($C396,Acute!$B$8:$R$300,6,FALSE),"--")</f>
        <v>--</v>
      </c>
      <c r="O396" s="79" t="str">
        <f>IFERROR(VLOOKUP($C396,Acute!$B$8:$R$300,10,FALSE),"--")</f>
        <v>--</v>
      </c>
      <c r="P396" s="108" t="str">
        <f>IFERROR(VLOOKUP($C396,Acute!$B$8:$R$300,16,FALSE),"--")</f>
        <v>--</v>
      </c>
    </row>
    <row r="397" spans="2:16" ht="15">
      <c r="B397" s="116" t="str">
        <f>Residential!A397</f>
        <v>Hexachlorobiphenyl, 2,3,3',4,4',5- (PCB 156)</v>
      </c>
      <c r="C397" s="33" t="str">
        <f>Residential!B397</f>
        <v>38380-08-4</v>
      </c>
      <c r="D397" s="96">
        <f>Residential!H397</f>
        <v>2.5000000000000001E-3</v>
      </c>
      <c r="E397" s="40">
        <f>Residential!K397</f>
        <v>8.2000000000000003E-2</v>
      </c>
      <c r="F397" s="93">
        <f>Residential!M397</f>
        <v>1.6</v>
      </c>
      <c r="G397" s="96">
        <f>Commercial!H397</f>
        <v>1.0999999999999999E-2</v>
      </c>
      <c r="H397" s="90">
        <f>Commercial!K397</f>
        <v>0.36</v>
      </c>
      <c r="I397" s="93">
        <f>Commercial!M397</f>
        <v>7</v>
      </c>
      <c r="J397" s="101"/>
      <c r="K397" s="78" t="str">
        <f>IFERROR(VLOOKUP($C397,Acute!$B$8:$R$300,4,FALSE),"--")</f>
        <v>--</v>
      </c>
      <c r="L397" s="79" t="str">
        <f>IFERROR(VLOOKUP($C397,Acute!$B$8:$R$300,8,FALSE),"--")</f>
        <v>--</v>
      </c>
      <c r="M397" s="80" t="str">
        <f>IFERROR(VLOOKUP($C397,Acute!$B$8:$R$300,13,FALSE),"--")</f>
        <v>--</v>
      </c>
      <c r="N397" s="107" t="str">
        <f>IFERROR(VLOOKUP($C397,Acute!$B$8:$R$300,6,FALSE),"--")</f>
        <v>--</v>
      </c>
      <c r="O397" s="79" t="str">
        <f>IFERROR(VLOOKUP($C397,Acute!$B$8:$R$300,10,FALSE),"--")</f>
        <v>--</v>
      </c>
      <c r="P397" s="108" t="str">
        <f>IFERROR(VLOOKUP($C397,Acute!$B$8:$R$300,16,FALSE),"--")</f>
        <v>--</v>
      </c>
    </row>
    <row r="398" spans="2:16" ht="15">
      <c r="B398" s="116" t="str">
        <f>Residential!A398</f>
        <v>Hexachlorobiphenyl, 3,3',4,4',5,5'- (PCB 169)</v>
      </c>
      <c r="C398" s="33" t="str">
        <f>Residential!B398</f>
        <v>32774-16-6</v>
      </c>
      <c r="D398" s="96">
        <f>Residential!H398</f>
        <v>2.5000000000000002E-6</v>
      </c>
      <c r="E398" s="40">
        <f>Residential!K398</f>
        <v>8.2000000000000001E-5</v>
      </c>
      <c r="F398" s="93">
        <f>Residential!M398</f>
        <v>3.3E-3</v>
      </c>
      <c r="G398" s="96">
        <f>Commercial!H398</f>
        <v>1.1E-5</v>
      </c>
      <c r="H398" s="90">
        <f>Commercial!K398</f>
        <v>3.6000000000000002E-4</v>
      </c>
      <c r="I398" s="93">
        <f>Commercial!M398</f>
        <v>1.4999999999999999E-2</v>
      </c>
      <c r="J398" s="101"/>
      <c r="K398" s="78" t="str">
        <f>IFERROR(VLOOKUP($C398,Acute!$B$8:$R$300,4,FALSE),"--")</f>
        <v>--</v>
      </c>
      <c r="L398" s="79" t="str">
        <f>IFERROR(VLOOKUP($C398,Acute!$B$8:$R$300,8,FALSE),"--")</f>
        <v>--</v>
      </c>
      <c r="M398" s="80" t="str">
        <f>IFERROR(VLOOKUP($C398,Acute!$B$8:$R$300,13,FALSE),"--")</f>
        <v>--</v>
      </c>
      <c r="N398" s="107" t="str">
        <f>IFERROR(VLOOKUP($C398,Acute!$B$8:$R$300,6,FALSE),"--")</f>
        <v>--</v>
      </c>
      <c r="O398" s="79" t="str">
        <f>IFERROR(VLOOKUP($C398,Acute!$B$8:$R$300,10,FALSE),"--")</f>
        <v>--</v>
      </c>
      <c r="P398" s="108" t="str">
        <f>IFERROR(VLOOKUP($C398,Acute!$B$8:$R$300,16,FALSE),"--")</f>
        <v>--</v>
      </c>
    </row>
    <row r="399" spans="2:16" ht="15">
      <c r="B399" s="116" t="str">
        <f>Residential!A399</f>
        <v>Hexachlorobutadiene</v>
      </c>
      <c r="C399" s="33" t="str">
        <f>Residential!B399</f>
        <v>87-68-3</v>
      </c>
      <c r="D399" s="96">
        <f>Residential!H399</f>
        <v>0.13</v>
      </c>
      <c r="E399" s="40">
        <f>Residential!K399</f>
        <v>4.3</v>
      </c>
      <c r="F399" s="93">
        <f>Residential!M399</f>
        <v>0.74</v>
      </c>
      <c r="G399" s="96">
        <f>Commercial!H399</f>
        <v>0.56000000000000005</v>
      </c>
      <c r="H399" s="90">
        <f>Commercial!K399</f>
        <v>19</v>
      </c>
      <c r="I399" s="93">
        <f>Commercial!M399</f>
        <v>3.3</v>
      </c>
      <c r="J399" s="101"/>
      <c r="K399" s="86" t="str">
        <f>IFERROR(VLOOKUP($C399,Acute!$B$8:$R$300,4,FALSE),"--")</f>
        <v>--</v>
      </c>
      <c r="L399" s="79" t="str">
        <f>IFERROR(VLOOKUP($C399,Acute!$B$8:$R$300,8,FALSE),"--")</f>
        <v>--</v>
      </c>
      <c r="M399" s="80" t="str">
        <f>IFERROR(VLOOKUP($C399,Acute!$B$8:$R$300,13,FALSE),"--")</f>
        <v>--</v>
      </c>
      <c r="N399" s="107" t="str">
        <f>IFERROR(VLOOKUP($C399,Acute!$B$8:$R$300,6,FALSE),"--")</f>
        <v>--</v>
      </c>
      <c r="O399" s="79" t="str">
        <f>IFERROR(VLOOKUP($C399,Acute!$B$8:$R$300,10,FALSE),"--")</f>
        <v>--</v>
      </c>
      <c r="P399" s="108" t="str">
        <f>IFERROR(VLOOKUP($C399,Acute!$B$8:$R$300,16,FALSE),"--")</f>
        <v>--</v>
      </c>
    </row>
    <row r="400" spans="2:16" ht="15">
      <c r="B400" s="116" t="str">
        <f>Residential!A400</f>
        <v>Hexachlorocyclohexane, Alpha-</v>
      </c>
      <c r="C400" s="33" t="str">
        <f>Residential!B400</f>
        <v>319-84-6</v>
      </c>
      <c r="D400" s="96">
        <f>Residential!H400</f>
        <v>1.6000000000000001E-3</v>
      </c>
      <c r="E400" s="40" t="str">
        <f>Residential!K400</f>
        <v>NV</v>
      </c>
      <c r="F400" s="93" t="str">
        <f>Residential!M400</f>
        <v>NV</v>
      </c>
      <c r="G400" s="96">
        <f>Commercial!H400</f>
        <v>6.7999999999999996E-3</v>
      </c>
      <c r="H400" s="90" t="str">
        <f>Commercial!K400</f>
        <v>NV</v>
      </c>
      <c r="I400" s="93" t="str">
        <f>Commercial!M400</f>
        <v>NV</v>
      </c>
      <c r="J400" s="101"/>
      <c r="K400" s="78" t="str">
        <f>IFERROR(VLOOKUP($C400,Acute!$B$8:$R$300,4,FALSE),"--")</f>
        <v>--</v>
      </c>
      <c r="L400" s="79" t="str">
        <f>IFERROR(VLOOKUP($C400,Acute!$B$8:$R$300,8,FALSE),"--")</f>
        <v>--</v>
      </c>
      <c r="M400" s="80" t="str">
        <f>IFERROR(VLOOKUP($C400,Acute!$B$8:$R$300,13,FALSE),"--")</f>
        <v>--</v>
      </c>
      <c r="N400" s="107" t="str">
        <f>IFERROR(VLOOKUP($C400,Acute!$B$8:$R$300,6,FALSE),"--")</f>
        <v>--</v>
      </c>
      <c r="O400" s="79" t="str">
        <f>IFERROR(VLOOKUP($C400,Acute!$B$8:$R$300,10,FALSE),"--")</f>
        <v>--</v>
      </c>
      <c r="P400" s="108" t="str">
        <f>IFERROR(VLOOKUP($C400,Acute!$B$8:$R$300,16,FALSE),"--")</f>
        <v>--</v>
      </c>
    </row>
    <row r="401" spans="2:16" ht="15">
      <c r="B401" s="116" t="str">
        <f>Residential!A401</f>
        <v>Hexachlorocyclohexane, Beta-</v>
      </c>
      <c r="C401" s="33" t="str">
        <f>Residential!B401</f>
        <v>319-85-7</v>
      </c>
      <c r="D401" s="96">
        <f>Residential!H401</f>
        <v>5.3E-3</v>
      </c>
      <c r="E401" s="40" t="str">
        <f>Residential!K401</f>
        <v>NV</v>
      </c>
      <c r="F401" s="93" t="str">
        <f>Residential!M401</f>
        <v>NV</v>
      </c>
      <c r="G401" s="96">
        <f>Commercial!H401</f>
        <v>2.3E-2</v>
      </c>
      <c r="H401" s="90" t="str">
        <f>Commercial!K401</f>
        <v>NV</v>
      </c>
      <c r="I401" s="93" t="str">
        <f>Commercial!M401</f>
        <v>NV</v>
      </c>
      <c r="J401" s="101"/>
      <c r="K401" s="78" t="str">
        <f>IFERROR(VLOOKUP($C401,Acute!$B$8:$R$300,4,FALSE),"--")</f>
        <v>--</v>
      </c>
      <c r="L401" s="79" t="str">
        <f>IFERROR(VLOOKUP($C401,Acute!$B$8:$R$300,8,FALSE),"--")</f>
        <v>--</v>
      </c>
      <c r="M401" s="80" t="str">
        <f>IFERROR(VLOOKUP($C401,Acute!$B$8:$R$300,13,FALSE),"--")</f>
        <v>--</v>
      </c>
      <c r="N401" s="107" t="str">
        <f>IFERROR(VLOOKUP($C401,Acute!$B$8:$R$300,6,FALSE),"--")</f>
        <v>--</v>
      </c>
      <c r="O401" s="79" t="str">
        <f>IFERROR(VLOOKUP($C401,Acute!$B$8:$R$300,10,FALSE),"--")</f>
        <v>--</v>
      </c>
      <c r="P401" s="108" t="str">
        <f>IFERROR(VLOOKUP($C401,Acute!$B$8:$R$300,16,FALSE),"--")</f>
        <v>--</v>
      </c>
    </row>
    <row r="402" spans="2:16" ht="15">
      <c r="B402" s="116" t="str">
        <f>Residential!A402</f>
        <v>Hexachlorocyclohexane, Gamma- (Lindane)</v>
      </c>
      <c r="C402" s="33" t="str">
        <f>Residential!B402</f>
        <v>58-89-9</v>
      </c>
      <c r="D402" s="96">
        <f>Residential!H402</f>
        <v>9.1000000000000004E-3</v>
      </c>
      <c r="E402" s="40" t="str">
        <f>Residential!K402</f>
        <v>NV</v>
      </c>
      <c r="F402" s="93" t="str">
        <f>Residential!M402</f>
        <v>NV</v>
      </c>
      <c r="G402" s="96">
        <f>Commercial!H402</f>
        <v>0.04</v>
      </c>
      <c r="H402" s="90" t="str">
        <f>Commercial!K402</f>
        <v>NV</v>
      </c>
      <c r="I402" s="93" t="str">
        <f>Commercial!M402</f>
        <v>NV</v>
      </c>
      <c r="J402" s="101"/>
      <c r="K402" s="78" t="str">
        <f>IFERROR(VLOOKUP($C402,Acute!$B$8:$R$300,4,FALSE),"--")</f>
        <v>--</v>
      </c>
      <c r="L402" s="79" t="str">
        <f>IFERROR(VLOOKUP($C402,Acute!$B$8:$R$300,8,FALSE),"--")</f>
        <v>--</v>
      </c>
      <c r="M402" s="80" t="str">
        <f>IFERROR(VLOOKUP($C402,Acute!$B$8:$R$300,13,FALSE),"--")</f>
        <v>--</v>
      </c>
      <c r="N402" s="107" t="str">
        <f>IFERROR(VLOOKUP($C402,Acute!$B$8:$R$300,6,FALSE),"--")</f>
        <v>--</v>
      </c>
      <c r="O402" s="79" t="str">
        <f>IFERROR(VLOOKUP($C402,Acute!$B$8:$R$300,10,FALSE),"--")</f>
        <v>--</v>
      </c>
      <c r="P402" s="108" t="str">
        <f>IFERROR(VLOOKUP($C402,Acute!$B$8:$R$300,16,FALSE),"--")</f>
        <v>--</v>
      </c>
    </row>
    <row r="403" spans="2:16" ht="15">
      <c r="B403" s="116" t="str">
        <f>Residential!A403</f>
        <v>Hexachlorocyclohexane, Technical</v>
      </c>
      <c r="C403" s="33" t="str">
        <f>Residential!B403</f>
        <v>608-73-1</v>
      </c>
      <c r="D403" s="96">
        <f>Residential!H403</f>
        <v>5.4999999999999997E-3</v>
      </c>
      <c r="E403" s="40" t="str">
        <f>Residential!K403</f>
        <v>NV</v>
      </c>
      <c r="F403" s="93" t="str">
        <f>Residential!M403</f>
        <v>NV</v>
      </c>
      <c r="G403" s="96">
        <f>Commercial!H403</f>
        <v>2.4E-2</v>
      </c>
      <c r="H403" s="90" t="str">
        <f>Commercial!K403</f>
        <v>NV</v>
      </c>
      <c r="I403" s="93" t="str">
        <f>Commercial!M403</f>
        <v>NV</v>
      </c>
      <c r="J403" s="101"/>
      <c r="K403" s="78" t="str">
        <f>IFERROR(VLOOKUP($C403,Acute!$B$8:$R$300,4,FALSE),"--")</f>
        <v>--</v>
      </c>
      <c r="L403" s="79" t="str">
        <f>IFERROR(VLOOKUP($C403,Acute!$B$8:$R$300,8,FALSE),"--")</f>
        <v>--</v>
      </c>
      <c r="M403" s="80" t="str">
        <f>IFERROR(VLOOKUP($C403,Acute!$B$8:$R$300,13,FALSE),"--")</f>
        <v>--</v>
      </c>
      <c r="N403" s="107" t="str">
        <f>IFERROR(VLOOKUP($C403,Acute!$B$8:$R$300,6,FALSE),"--")</f>
        <v>--</v>
      </c>
      <c r="O403" s="79" t="str">
        <f>IFERROR(VLOOKUP($C403,Acute!$B$8:$R$300,10,FALSE),"--")</f>
        <v>--</v>
      </c>
      <c r="P403" s="108" t="str">
        <f>IFERROR(VLOOKUP($C403,Acute!$B$8:$R$300,16,FALSE),"--")</f>
        <v>--</v>
      </c>
    </row>
    <row r="404" spans="2:16" ht="15">
      <c r="B404" s="116" t="str">
        <f>Residential!A404</f>
        <v>Hexachlorocyclopentadiene</v>
      </c>
      <c r="C404" s="33" t="str">
        <f>Residential!B404</f>
        <v>77-47-4</v>
      </c>
      <c r="D404" s="96">
        <f>Residential!H404</f>
        <v>0.21</v>
      </c>
      <c r="E404" s="40">
        <f>Residential!K404</f>
        <v>7</v>
      </c>
      <c r="F404" s="93">
        <f>Residential!M404</f>
        <v>11</v>
      </c>
      <c r="G404" s="96">
        <f>Commercial!H404</f>
        <v>0.88</v>
      </c>
      <c r="H404" s="90">
        <f>Commercial!K404</f>
        <v>29</v>
      </c>
      <c r="I404" s="93">
        <f>Commercial!M404</f>
        <v>48</v>
      </c>
      <c r="J404" s="101"/>
      <c r="K404" s="78">
        <f>IFERROR(VLOOKUP($C404,Acute!$B$8:$R$300,4,FALSE),"--")</f>
        <v>110</v>
      </c>
      <c r="L404" s="79">
        <f>IFERROR(VLOOKUP($C404,Acute!$B$8:$R$300,8,FALSE),"--")</f>
        <v>3700</v>
      </c>
      <c r="M404" s="80">
        <f>IFERROR(VLOOKUP($C404,Acute!$B$8:$R$300,13,FALSE),"--")</f>
        <v>5800</v>
      </c>
      <c r="N404" s="107">
        <f>IFERROR(VLOOKUP($C404,Acute!$B$8:$R$300,6,FALSE),"--")</f>
        <v>330</v>
      </c>
      <c r="O404" s="79">
        <f>IFERROR(VLOOKUP($C404,Acute!$B$8:$R$300,10,FALSE),"--")</f>
        <v>11000</v>
      </c>
      <c r="P404" s="108">
        <f>IFERROR(VLOOKUP($C404,Acute!$B$8:$R$300,16,FALSE),"--")</f>
        <v>18000</v>
      </c>
    </row>
    <row r="405" spans="2:16" ht="15">
      <c r="B405" s="116" t="str">
        <f>Residential!A405</f>
        <v>Hexachlorodibenzo-p-dioxin, 1,2,3,4,7,8-</v>
      </c>
      <c r="C405" s="33" t="str">
        <f>Residential!B405</f>
        <v>39227-28-6</v>
      </c>
      <c r="D405" s="96">
        <f>Residential!H405</f>
        <v>7.4000000000000001E-7</v>
      </c>
      <c r="E405" s="40" t="str">
        <f>Residential!K405</f>
        <v>NV</v>
      </c>
      <c r="F405" s="93" t="str">
        <f>Residential!M405</f>
        <v>NV</v>
      </c>
      <c r="G405" s="96">
        <f>Commercial!H405</f>
        <v>3.1999999999999999E-6</v>
      </c>
      <c r="H405" s="90" t="str">
        <f>Commercial!K405</f>
        <v>NV</v>
      </c>
      <c r="I405" s="93" t="str">
        <f>Commercial!M405</f>
        <v>NV</v>
      </c>
      <c r="J405" s="101"/>
      <c r="K405" s="78" t="str">
        <f>IFERROR(VLOOKUP($C405,Acute!$B$8:$R$300,4,FALSE),"--")</f>
        <v>--</v>
      </c>
      <c r="L405" s="79" t="str">
        <f>IFERROR(VLOOKUP($C405,Acute!$B$8:$R$300,8,FALSE),"--")</f>
        <v>--</v>
      </c>
      <c r="M405" s="80" t="str">
        <f>IFERROR(VLOOKUP($C405,Acute!$B$8:$R$300,13,FALSE),"--")</f>
        <v>--</v>
      </c>
      <c r="N405" s="107" t="str">
        <f>IFERROR(VLOOKUP($C405,Acute!$B$8:$R$300,6,FALSE),"--")</f>
        <v>--</v>
      </c>
      <c r="O405" s="79" t="str">
        <f>IFERROR(VLOOKUP($C405,Acute!$B$8:$R$300,10,FALSE),"--")</f>
        <v>--</v>
      </c>
      <c r="P405" s="108" t="str">
        <f>IFERROR(VLOOKUP($C405,Acute!$B$8:$R$300,16,FALSE),"--")</f>
        <v>--</v>
      </c>
    </row>
    <row r="406" spans="2:16" ht="15">
      <c r="B406" s="116" t="str">
        <f>Residential!A406</f>
        <v>Hexachlorodibenzo-p-dioxin, Mixture</v>
      </c>
      <c r="C406" s="33" t="str">
        <f>Residential!B406</f>
        <v>34465-46-8</v>
      </c>
      <c r="D406" s="96">
        <f>Residential!H406</f>
        <v>2.2000000000000001E-6</v>
      </c>
      <c r="E406" s="40" t="str">
        <f>Residential!K406</f>
        <v>NV</v>
      </c>
      <c r="F406" s="94" t="str">
        <f>Residential!M406</f>
        <v>NV</v>
      </c>
      <c r="G406" s="96">
        <f>Commercial!H406</f>
        <v>9.3999999999999998E-6</v>
      </c>
      <c r="H406" s="40" t="str">
        <f>Commercial!K406</f>
        <v>NV</v>
      </c>
      <c r="I406" s="94" t="str">
        <f>Commercial!M406</f>
        <v>NV</v>
      </c>
      <c r="J406" s="101"/>
      <c r="K406" s="78" t="str">
        <f>IFERROR(VLOOKUP($C406,Acute!$B$8:$R$300,4,FALSE),"--")</f>
        <v>--</v>
      </c>
      <c r="L406" s="79" t="str">
        <f>IFERROR(VLOOKUP($C406,Acute!$B$8:$R$300,8,FALSE),"--")</f>
        <v>--</v>
      </c>
      <c r="M406" s="80" t="str">
        <f>IFERROR(VLOOKUP($C406,Acute!$B$8:$R$300,13,FALSE),"--")</f>
        <v>--</v>
      </c>
      <c r="N406" s="107" t="str">
        <f>IFERROR(VLOOKUP($C406,Acute!$B$8:$R$300,6,FALSE),"--")</f>
        <v>--</v>
      </c>
      <c r="O406" s="79" t="str">
        <f>IFERROR(VLOOKUP($C406,Acute!$B$8:$R$300,10,FALSE),"--")</f>
        <v>--</v>
      </c>
      <c r="P406" s="108" t="str">
        <f>IFERROR(VLOOKUP($C406,Acute!$B$8:$R$300,16,FALSE),"--")</f>
        <v>--</v>
      </c>
    </row>
    <row r="407" spans="2:16" ht="15">
      <c r="B407" s="116" t="str">
        <f>Residential!A407</f>
        <v>Hexachlorodibenzofuran, 1,2,3,4,7,8-</v>
      </c>
      <c r="C407" s="33" t="str">
        <f>Residential!B407</f>
        <v>70648-26-9</v>
      </c>
      <c r="D407" s="96">
        <f>Residential!H407</f>
        <v>7.4000000000000001E-7</v>
      </c>
      <c r="E407" s="40">
        <f>Residential!K407</f>
        <v>2.5000000000000001E-5</v>
      </c>
      <c r="F407" s="94">
        <f>Residential!M407</f>
        <v>4.6999999999999999E-4</v>
      </c>
      <c r="G407" s="96">
        <f>Commercial!H407</f>
        <v>3.1999999999999999E-6</v>
      </c>
      <c r="H407" s="40">
        <f>Commercial!K407</f>
        <v>1.1E-4</v>
      </c>
      <c r="I407" s="94">
        <f>Commercial!M407</f>
        <v>2E-3</v>
      </c>
      <c r="J407" s="101"/>
      <c r="K407" s="78" t="str">
        <f>IFERROR(VLOOKUP($C407,Acute!$B$8:$R$300,4,FALSE),"--")</f>
        <v>--</v>
      </c>
      <c r="L407" s="79" t="str">
        <f>IFERROR(VLOOKUP($C407,Acute!$B$8:$R$300,8,FALSE),"--")</f>
        <v>--</v>
      </c>
      <c r="M407" s="80" t="str">
        <f>IFERROR(VLOOKUP($C407,Acute!$B$8:$R$300,13,FALSE),"--")</f>
        <v>--</v>
      </c>
      <c r="N407" s="107" t="str">
        <f>IFERROR(VLOOKUP($C407,Acute!$B$8:$R$300,6,FALSE),"--")</f>
        <v>--</v>
      </c>
      <c r="O407" s="79" t="str">
        <f>IFERROR(VLOOKUP($C407,Acute!$B$8:$R$300,10,FALSE),"--")</f>
        <v>--</v>
      </c>
      <c r="P407" s="108" t="str">
        <f>IFERROR(VLOOKUP($C407,Acute!$B$8:$R$300,16,FALSE),"--")</f>
        <v>--</v>
      </c>
    </row>
    <row r="408" spans="2:16" ht="15">
      <c r="B408" s="116" t="str">
        <f>Residential!A408</f>
        <v>Hexachloroethane</v>
      </c>
      <c r="C408" s="33" t="str">
        <f>Residential!B408</f>
        <v>67-72-1</v>
      </c>
      <c r="D408" s="96">
        <f>Residential!H408</f>
        <v>0.26</v>
      </c>
      <c r="E408" s="40">
        <f>Residential!K408</f>
        <v>8.5</v>
      </c>
      <c r="F408" s="94">
        <f>Residential!M408</f>
        <v>1.6</v>
      </c>
      <c r="G408" s="96">
        <f>Commercial!H408</f>
        <v>1.1000000000000001</v>
      </c>
      <c r="H408" s="40">
        <f>Commercial!K408</f>
        <v>37</v>
      </c>
      <c r="I408" s="94">
        <f>Commercial!M408</f>
        <v>7</v>
      </c>
      <c r="J408" s="101"/>
      <c r="K408" s="78">
        <f>IFERROR(VLOOKUP($C408,Acute!$B$8:$R$300,4,FALSE),"--")</f>
        <v>58000</v>
      </c>
      <c r="L408" s="79">
        <f>IFERROR(VLOOKUP($C408,Acute!$B$8:$R$300,8,FALSE),"--")</f>
        <v>1900000</v>
      </c>
      <c r="M408" s="80">
        <f>IFERROR(VLOOKUP($C408,Acute!$B$8:$R$300,13,FALSE),"--")</f>
        <v>360000</v>
      </c>
      <c r="N408" s="107">
        <f>IFERROR(VLOOKUP($C408,Acute!$B$8:$R$300,6,FALSE),"--")</f>
        <v>170000</v>
      </c>
      <c r="O408" s="79">
        <f>IFERROR(VLOOKUP($C408,Acute!$B$8:$R$300,10,FALSE),"--")</f>
        <v>5700000</v>
      </c>
      <c r="P408" s="108">
        <f>IFERROR(VLOOKUP($C408,Acute!$B$8:$R$300,16,FALSE),"--")</f>
        <v>1100000</v>
      </c>
    </row>
    <row r="409" spans="2:16" ht="15">
      <c r="B409" s="116" t="str">
        <f>Residential!A409</f>
        <v>Hexachlorophene</v>
      </c>
      <c r="C409" s="33" t="str">
        <f>Residential!B409</f>
        <v>70-30-4</v>
      </c>
      <c r="D409" s="96" t="str">
        <f>Residential!H409</f>
        <v>NITI</v>
      </c>
      <c r="E409" s="40" t="str">
        <f>Residential!K409</f>
        <v>NITI, NV</v>
      </c>
      <c r="F409" s="94" t="str">
        <f>Residential!M409</f>
        <v>NITI, NV</v>
      </c>
      <c r="G409" s="96" t="str">
        <f>Commercial!H409</f>
        <v>NITI</v>
      </c>
      <c r="H409" s="40" t="str">
        <f>Commercial!K409</f>
        <v>NITI, NV</v>
      </c>
      <c r="I409" s="94" t="str">
        <f>Commercial!M409</f>
        <v>NITI, NV</v>
      </c>
      <c r="J409" s="101"/>
      <c r="K409" s="78" t="str">
        <f>IFERROR(VLOOKUP($C409,Acute!$B$8:$R$300,4,FALSE),"--")</f>
        <v>--</v>
      </c>
      <c r="L409" s="79" t="str">
        <f>IFERROR(VLOOKUP($C409,Acute!$B$8:$R$300,8,FALSE),"--")</f>
        <v>--</v>
      </c>
      <c r="M409" s="80" t="str">
        <f>IFERROR(VLOOKUP($C409,Acute!$B$8:$R$300,13,FALSE),"--")</f>
        <v>--</v>
      </c>
      <c r="N409" s="107" t="str">
        <f>IFERROR(VLOOKUP($C409,Acute!$B$8:$R$300,6,FALSE),"--")</f>
        <v>--</v>
      </c>
      <c r="O409" s="79" t="str">
        <f>IFERROR(VLOOKUP($C409,Acute!$B$8:$R$300,10,FALSE),"--")</f>
        <v>--</v>
      </c>
      <c r="P409" s="108" t="str">
        <f>IFERROR(VLOOKUP($C409,Acute!$B$8:$R$300,16,FALSE),"--")</f>
        <v>--</v>
      </c>
    </row>
    <row r="410" spans="2:16" ht="15">
      <c r="B410" s="116" t="str">
        <f>Residential!A410</f>
        <v>Hexafluoropropylene oxide dimer acid (HFPO-DA)</v>
      </c>
      <c r="C410" s="33" t="str">
        <f>Residential!B410</f>
        <v>13252-13-6</v>
      </c>
      <c r="D410" s="96" t="str">
        <f>Residential!H410</f>
        <v>NITI</v>
      </c>
      <c r="E410" s="40" t="str">
        <f>Residential!K410</f>
        <v>NITI</v>
      </c>
      <c r="F410" s="94" t="str">
        <f>Residential!M410</f>
        <v>NITI</v>
      </c>
      <c r="G410" s="96" t="str">
        <f>Commercial!H410</f>
        <v>NITI</v>
      </c>
      <c r="H410" s="40" t="str">
        <f>Commercial!K410</f>
        <v>NITI</v>
      </c>
      <c r="I410" s="94" t="str">
        <f>Commercial!M410</f>
        <v>NITI</v>
      </c>
      <c r="J410" s="101"/>
      <c r="K410" s="78" t="str">
        <f>IFERROR(VLOOKUP($C410,Acute!$B$8:$R$300,4,FALSE),"--")</f>
        <v>--</v>
      </c>
      <c r="L410" s="79" t="str">
        <f>IFERROR(VLOOKUP($C410,Acute!$B$8:$R$300,8,FALSE),"--")</f>
        <v>--</v>
      </c>
      <c r="M410" s="80" t="str">
        <f>IFERROR(VLOOKUP($C410,Acute!$B$8:$R$300,13,FALSE),"--")</f>
        <v>--</v>
      </c>
      <c r="N410" s="107" t="str">
        <f>IFERROR(VLOOKUP($C410,Acute!$B$8:$R$300,6,FALSE),"--")</f>
        <v>--</v>
      </c>
      <c r="O410" s="79" t="str">
        <f>IFERROR(VLOOKUP($C410,Acute!$B$8:$R$300,10,FALSE),"--")</f>
        <v>--</v>
      </c>
      <c r="P410" s="108" t="str">
        <f>IFERROR(VLOOKUP($C410,Acute!$B$8:$R$300,16,FALSE),"--")</f>
        <v>--</v>
      </c>
    </row>
    <row r="411" spans="2:16" ht="15">
      <c r="B411" s="116" t="str">
        <f>Residential!A411</f>
        <v>Hexahydro-1,3,5-trinitro-1,3,5-triazine (RDX)</v>
      </c>
      <c r="C411" s="33" t="str">
        <f>Residential!B411</f>
        <v>121-82-4</v>
      </c>
      <c r="D411" s="96" t="str">
        <f>Residential!H411</f>
        <v>NITI</v>
      </c>
      <c r="E411" s="90" t="str">
        <f>Residential!K411</f>
        <v>NITI, NV</v>
      </c>
      <c r="F411" s="94" t="str">
        <f>Residential!M411</f>
        <v>NITI, NV</v>
      </c>
      <c r="G411" s="96" t="str">
        <f>Commercial!H411</f>
        <v>NITI</v>
      </c>
      <c r="H411" s="90" t="str">
        <f>Commercial!K411</f>
        <v>NITI, NV</v>
      </c>
      <c r="I411" s="93" t="str">
        <f>Commercial!M411</f>
        <v>NITI, NV</v>
      </c>
      <c r="J411" s="101"/>
      <c r="K411" s="78" t="str">
        <f>IFERROR(VLOOKUP($C411,Acute!$B$8:$R$300,4,FALSE),"--")</f>
        <v>--</v>
      </c>
      <c r="L411" s="79" t="str">
        <f>IFERROR(VLOOKUP($C411,Acute!$B$8:$R$300,8,FALSE),"--")</f>
        <v>--</v>
      </c>
      <c r="M411" s="80" t="str">
        <f>IFERROR(VLOOKUP($C411,Acute!$B$8:$R$300,13,FALSE),"--")</f>
        <v>--</v>
      </c>
      <c r="N411" s="107" t="str">
        <f>IFERROR(VLOOKUP($C411,Acute!$B$8:$R$300,6,FALSE),"--")</f>
        <v>--</v>
      </c>
      <c r="O411" s="79" t="str">
        <f>IFERROR(VLOOKUP($C411,Acute!$B$8:$R$300,10,FALSE),"--")</f>
        <v>--</v>
      </c>
      <c r="P411" s="108" t="str">
        <f>IFERROR(VLOOKUP($C411,Acute!$B$8:$R$300,16,FALSE),"--")</f>
        <v>--</v>
      </c>
    </row>
    <row r="412" spans="2:16" ht="15">
      <c r="B412" s="116" t="str">
        <f>Residential!A412</f>
        <v>Hexamethylene Diisocyanate, 1,6-</v>
      </c>
      <c r="C412" s="33" t="str">
        <f>Residential!B412</f>
        <v>822-06-0</v>
      </c>
      <c r="D412" s="96">
        <f>Residential!H412</f>
        <v>0.01</v>
      </c>
      <c r="E412" s="40">
        <f>Residential!K412</f>
        <v>0.35</v>
      </c>
      <c r="F412" s="93">
        <f>Residential!M412</f>
        <v>13</v>
      </c>
      <c r="G412" s="96">
        <f>Commercial!H412</f>
        <v>4.3999999999999997E-2</v>
      </c>
      <c r="H412" s="90">
        <f>Commercial!K412</f>
        <v>1.5</v>
      </c>
      <c r="I412" s="93">
        <f>Commercial!M412</f>
        <v>53</v>
      </c>
      <c r="J412" s="101"/>
      <c r="K412" s="78">
        <f>IFERROR(VLOOKUP($C412,Acute!$B$8:$R$300,4,FALSE),"--")</f>
        <v>0.21</v>
      </c>
      <c r="L412" s="79">
        <f>IFERROR(VLOOKUP($C412,Acute!$B$8:$R$300,8,FALSE),"--")</f>
        <v>7</v>
      </c>
      <c r="M412" s="80">
        <f>IFERROR(VLOOKUP($C412,Acute!$B$8:$R$300,13,FALSE),"--")</f>
        <v>270</v>
      </c>
      <c r="N412" s="107">
        <f>IFERROR(VLOOKUP($C412,Acute!$B$8:$R$300,6,FALSE),"--")</f>
        <v>0.63</v>
      </c>
      <c r="O412" s="79">
        <f>IFERROR(VLOOKUP($C412,Acute!$B$8:$R$300,10,FALSE),"--")</f>
        <v>21</v>
      </c>
      <c r="P412" s="108">
        <f>IFERROR(VLOOKUP($C412,Acute!$B$8:$R$300,16,FALSE),"--")</f>
        <v>760</v>
      </c>
    </row>
    <row r="413" spans="2:16" ht="15">
      <c r="B413" s="116" t="str">
        <f>Residential!A413</f>
        <v>Hexamethylene diisocyanate biuret</v>
      </c>
      <c r="C413" s="33" t="str">
        <f>Residential!B413</f>
        <v>4035-89-6</v>
      </c>
      <c r="D413" s="96">
        <f>Residential!H413</f>
        <v>0.42</v>
      </c>
      <c r="E413" s="40" t="str">
        <f>Residential!K413</f>
        <v>NV</v>
      </c>
      <c r="F413" s="93" t="str">
        <f>Residential!M413</f>
        <v>NV</v>
      </c>
      <c r="G413" s="96">
        <f>Commercial!H413</f>
        <v>1.8</v>
      </c>
      <c r="H413" s="90" t="str">
        <f>Commercial!K413</f>
        <v>NV</v>
      </c>
      <c r="I413" s="93" t="str">
        <f>Commercial!M413</f>
        <v>NV</v>
      </c>
      <c r="J413" s="101"/>
      <c r="K413" s="78" t="str">
        <f>IFERROR(VLOOKUP($C413,Acute!$B$8:$R$300,4,FALSE),"--")</f>
        <v>--</v>
      </c>
      <c r="L413" s="79" t="str">
        <f>IFERROR(VLOOKUP($C413,Acute!$B$8:$R$300,8,FALSE),"--")</f>
        <v>--</v>
      </c>
      <c r="M413" s="80" t="str">
        <f>IFERROR(VLOOKUP($C413,Acute!$B$8:$R$300,13,FALSE),"--")</f>
        <v>--</v>
      </c>
      <c r="N413" s="107" t="str">
        <f>IFERROR(VLOOKUP($C413,Acute!$B$8:$R$300,6,FALSE),"--")</f>
        <v>--</v>
      </c>
      <c r="O413" s="79" t="str">
        <f>IFERROR(VLOOKUP($C413,Acute!$B$8:$R$300,10,FALSE),"--")</f>
        <v>--</v>
      </c>
      <c r="P413" s="108" t="str">
        <f>IFERROR(VLOOKUP($C413,Acute!$B$8:$R$300,16,FALSE),"--")</f>
        <v>--</v>
      </c>
    </row>
    <row r="414" spans="2:16" ht="15">
      <c r="B414" s="116" t="str">
        <f>Residential!A414</f>
        <v>Hexamethylene diisocyanate isocyanurate</v>
      </c>
      <c r="C414" s="33" t="str">
        <f>Residential!B414</f>
        <v>3779-63-3</v>
      </c>
      <c r="D414" s="96">
        <f>Residential!H414</f>
        <v>0.42</v>
      </c>
      <c r="E414" s="40" t="str">
        <f>Residential!K414</f>
        <v>NV</v>
      </c>
      <c r="F414" s="94" t="str">
        <f>Residential!M414</f>
        <v>NV</v>
      </c>
      <c r="G414" s="96">
        <f>Commercial!H414</f>
        <v>1.8</v>
      </c>
      <c r="H414" s="40" t="str">
        <f>Commercial!K414</f>
        <v>NV</v>
      </c>
      <c r="I414" s="94" t="str">
        <f>Commercial!M414</f>
        <v>NV</v>
      </c>
      <c r="J414" s="101"/>
      <c r="K414" s="78" t="str">
        <f>IFERROR(VLOOKUP($C414,Acute!$B$8:$R$300,4,FALSE),"--")</f>
        <v>--</v>
      </c>
      <c r="L414" s="79" t="str">
        <f>IFERROR(VLOOKUP($C414,Acute!$B$8:$R$300,8,FALSE),"--")</f>
        <v>--</v>
      </c>
      <c r="M414" s="80" t="str">
        <f>IFERROR(VLOOKUP($C414,Acute!$B$8:$R$300,13,FALSE),"--")</f>
        <v>--</v>
      </c>
      <c r="N414" s="107" t="str">
        <f>IFERROR(VLOOKUP($C414,Acute!$B$8:$R$300,6,FALSE),"--")</f>
        <v>--</v>
      </c>
      <c r="O414" s="79" t="str">
        <f>IFERROR(VLOOKUP($C414,Acute!$B$8:$R$300,10,FALSE),"--")</f>
        <v>--</v>
      </c>
      <c r="P414" s="108" t="str">
        <f>IFERROR(VLOOKUP($C414,Acute!$B$8:$R$300,16,FALSE),"--")</f>
        <v>--</v>
      </c>
    </row>
    <row r="415" spans="2:16" ht="15">
      <c r="B415" s="116" t="str">
        <f>Residential!A415</f>
        <v>Hexamethylphosphoramide</v>
      </c>
      <c r="C415" s="33" t="str">
        <f>Residential!B415</f>
        <v>680-31-9</v>
      </c>
      <c r="D415" s="96" t="str">
        <f>Residential!H415</f>
        <v>NITI</v>
      </c>
      <c r="E415" s="40" t="str">
        <f>Residential!K415</f>
        <v>NITI, NV</v>
      </c>
      <c r="F415" s="94" t="str">
        <f>Residential!M415</f>
        <v>NITI, NV</v>
      </c>
      <c r="G415" s="96" t="str">
        <f>Commercial!H415</f>
        <v>NITI</v>
      </c>
      <c r="H415" s="40" t="str">
        <f>Commercial!K415</f>
        <v>NITI, NV</v>
      </c>
      <c r="I415" s="94" t="str">
        <f>Commercial!M415</f>
        <v>NITI, NV</v>
      </c>
      <c r="J415" s="101"/>
      <c r="K415" s="78" t="str">
        <f>IFERROR(VLOOKUP($C415,Acute!$B$8:$R$300,4,FALSE),"--")</f>
        <v>--</v>
      </c>
      <c r="L415" s="79" t="str">
        <f>IFERROR(VLOOKUP($C415,Acute!$B$8:$R$300,8,FALSE),"--")</f>
        <v>--</v>
      </c>
      <c r="M415" s="80" t="str">
        <f>IFERROR(VLOOKUP($C415,Acute!$B$8:$R$300,13,FALSE),"--")</f>
        <v>--</v>
      </c>
      <c r="N415" s="107" t="str">
        <f>IFERROR(VLOOKUP($C415,Acute!$B$8:$R$300,6,FALSE),"--")</f>
        <v>--</v>
      </c>
      <c r="O415" s="79" t="str">
        <f>IFERROR(VLOOKUP($C415,Acute!$B$8:$R$300,10,FALSE),"--")</f>
        <v>--</v>
      </c>
      <c r="P415" s="108" t="str">
        <f>IFERROR(VLOOKUP($C415,Acute!$B$8:$R$300,16,FALSE),"--")</f>
        <v>--</v>
      </c>
    </row>
    <row r="416" spans="2:16" ht="15">
      <c r="B416" s="116" t="str">
        <f>Residential!A416</f>
        <v>Hexane, Commercial</v>
      </c>
      <c r="C416" s="33" t="str">
        <f>Residential!B416</f>
        <v>NA</v>
      </c>
      <c r="D416" s="96">
        <f>Residential!H416</f>
        <v>14</v>
      </c>
      <c r="E416" s="40">
        <f>Residential!K416</f>
        <v>470</v>
      </c>
      <c r="F416" s="94">
        <f>Residential!M416</f>
        <v>0.32</v>
      </c>
      <c r="G416" s="96">
        <f>Commercial!H416</f>
        <v>61</v>
      </c>
      <c r="H416" s="40">
        <f>Commercial!K416</f>
        <v>2000</v>
      </c>
      <c r="I416" s="94">
        <f>Commercial!M416</f>
        <v>1.4</v>
      </c>
      <c r="J416" s="101"/>
      <c r="K416" s="78" t="str">
        <f>IFERROR(VLOOKUP($C416,Acute!$B$8:$R$300,4,FALSE),"--")</f>
        <v>--</v>
      </c>
      <c r="L416" s="79" t="str">
        <f>IFERROR(VLOOKUP($C416,Acute!$B$8:$R$300,8,FALSE),"--")</f>
        <v>--</v>
      </c>
      <c r="M416" s="80" t="str">
        <f>IFERROR(VLOOKUP($C416,Acute!$B$8:$R$300,13,FALSE),"--")</f>
        <v>--</v>
      </c>
      <c r="N416" s="107" t="str">
        <f>IFERROR(VLOOKUP($C416,Acute!$B$8:$R$300,6,FALSE),"--")</f>
        <v>--</v>
      </c>
      <c r="O416" s="79" t="str">
        <f>IFERROR(VLOOKUP($C416,Acute!$B$8:$R$300,10,FALSE),"--")</f>
        <v>--</v>
      </c>
      <c r="P416" s="108" t="str">
        <f>IFERROR(VLOOKUP($C416,Acute!$B$8:$R$300,16,FALSE),"--")</f>
        <v>--</v>
      </c>
    </row>
    <row r="417" spans="2:16" ht="15">
      <c r="B417" s="116" t="str">
        <f>Residential!A417</f>
        <v>Hexane, N-</v>
      </c>
      <c r="C417" s="33" t="str">
        <f>Residential!B417</f>
        <v>110-54-3</v>
      </c>
      <c r="D417" s="96">
        <f>Residential!H417</f>
        <v>730</v>
      </c>
      <c r="E417" s="40">
        <f>Residential!K417</f>
        <v>24000</v>
      </c>
      <c r="F417" s="94">
        <f>Residential!M417</f>
        <v>17</v>
      </c>
      <c r="G417" s="96">
        <f>Commercial!H417</f>
        <v>3100</v>
      </c>
      <c r="H417" s="40">
        <f>Commercial!K417</f>
        <v>100000</v>
      </c>
      <c r="I417" s="94">
        <f>Commercial!M417</f>
        <v>71</v>
      </c>
      <c r="J417" s="101"/>
      <c r="K417" s="78" t="str">
        <f>IFERROR(VLOOKUP($C417,Acute!$B$8:$R$300,4,FALSE),"--")</f>
        <v>--</v>
      </c>
      <c r="L417" s="79" t="str">
        <f>IFERROR(VLOOKUP($C417,Acute!$B$8:$R$300,8,FALSE),"--")</f>
        <v>--</v>
      </c>
      <c r="M417" s="80" t="str">
        <f>IFERROR(VLOOKUP($C417,Acute!$B$8:$R$300,13,FALSE),"--")</f>
        <v>--</v>
      </c>
      <c r="N417" s="107" t="str">
        <f>IFERROR(VLOOKUP($C417,Acute!$B$8:$R$300,6,FALSE),"--")</f>
        <v>--</v>
      </c>
      <c r="O417" s="79" t="str">
        <f>IFERROR(VLOOKUP($C417,Acute!$B$8:$R$300,10,FALSE),"--")</f>
        <v>--</v>
      </c>
      <c r="P417" s="108" t="str">
        <f>IFERROR(VLOOKUP($C417,Acute!$B$8:$R$300,16,FALSE),"--")</f>
        <v>--</v>
      </c>
    </row>
    <row r="418" spans="2:16" ht="15">
      <c r="B418" s="116" t="str">
        <f>Residential!A418</f>
        <v>Hexanedioic Acid</v>
      </c>
      <c r="C418" s="33" t="str">
        <f>Residential!B418</f>
        <v>124-04-9</v>
      </c>
      <c r="D418" s="96" t="str">
        <f>Residential!H418</f>
        <v>NITI</v>
      </c>
      <c r="E418" s="40" t="str">
        <f>Residential!K418</f>
        <v>NITI, NV</v>
      </c>
      <c r="F418" s="94" t="str">
        <f>Residential!M418</f>
        <v>NITI, NV</v>
      </c>
      <c r="G418" s="96" t="str">
        <f>Commercial!H418</f>
        <v>NITI</v>
      </c>
      <c r="H418" s="40" t="str">
        <f>Commercial!K418</f>
        <v>NITI, NV</v>
      </c>
      <c r="I418" s="94" t="str">
        <f>Commercial!M418</f>
        <v>NITI, NV</v>
      </c>
      <c r="J418" s="101"/>
      <c r="K418" s="78" t="str">
        <f>IFERROR(VLOOKUP($C418,Acute!$B$8:$R$300,4,FALSE),"--")</f>
        <v>--</v>
      </c>
      <c r="L418" s="79" t="str">
        <f>IFERROR(VLOOKUP($C418,Acute!$B$8:$R$300,8,FALSE),"--")</f>
        <v>--</v>
      </c>
      <c r="M418" s="80" t="str">
        <f>IFERROR(VLOOKUP($C418,Acute!$B$8:$R$300,13,FALSE),"--")</f>
        <v>--</v>
      </c>
      <c r="N418" s="107" t="str">
        <f>IFERROR(VLOOKUP($C418,Acute!$B$8:$R$300,6,FALSE),"--")</f>
        <v>--</v>
      </c>
      <c r="O418" s="79" t="str">
        <f>IFERROR(VLOOKUP($C418,Acute!$B$8:$R$300,10,FALSE),"--")</f>
        <v>--</v>
      </c>
      <c r="P418" s="108" t="str">
        <f>IFERROR(VLOOKUP($C418,Acute!$B$8:$R$300,16,FALSE),"--")</f>
        <v>--</v>
      </c>
    </row>
    <row r="419" spans="2:16" ht="15">
      <c r="B419" s="116" t="str">
        <f>Residential!A419</f>
        <v>Hexanol, 1-,2-ethyl- (2-Ethyl-1-hexanol)</v>
      </c>
      <c r="C419" s="33" t="str">
        <f>Residential!B419</f>
        <v>104-76-7</v>
      </c>
      <c r="D419" s="96">
        <f>Residential!H419</f>
        <v>0.42</v>
      </c>
      <c r="E419" s="40">
        <f>Residential!K419</f>
        <v>14</v>
      </c>
      <c r="F419" s="94">
        <f>Residential!M419</f>
        <v>1300</v>
      </c>
      <c r="G419" s="96">
        <f>Commercial!H419</f>
        <v>1.8</v>
      </c>
      <c r="H419" s="40">
        <f>Commercial!K419</f>
        <v>58</v>
      </c>
      <c r="I419" s="94">
        <f>Commercial!M419</f>
        <v>5400</v>
      </c>
      <c r="J419" s="101"/>
      <c r="K419" s="78" t="str">
        <f>IFERROR(VLOOKUP($C419,Acute!$B$8:$R$300,4,FALSE),"--")</f>
        <v>--</v>
      </c>
      <c r="L419" s="79" t="str">
        <f>IFERROR(VLOOKUP($C419,Acute!$B$8:$R$300,8,FALSE),"--")</f>
        <v>--</v>
      </c>
      <c r="M419" s="80" t="str">
        <f>IFERROR(VLOOKUP($C419,Acute!$B$8:$R$300,13,FALSE),"--")</f>
        <v>--</v>
      </c>
      <c r="N419" s="107" t="str">
        <f>IFERROR(VLOOKUP($C419,Acute!$B$8:$R$300,6,FALSE),"--")</f>
        <v>--</v>
      </c>
      <c r="O419" s="79" t="str">
        <f>IFERROR(VLOOKUP($C419,Acute!$B$8:$R$300,10,FALSE),"--")</f>
        <v>--</v>
      </c>
      <c r="P419" s="108" t="str">
        <f>IFERROR(VLOOKUP($C419,Acute!$B$8:$R$300,16,FALSE),"--")</f>
        <v>--</v>
      </c>
    </row>
    <row r="420" spans="2:16" ht="15">
      <c r="B420" s="116" t="str">
        <f>Residential!A420</f>
        <v>Hexanone, 2-</v>
      </c>
      <c r="C420" s="33" t="str">
        <f>Residential!B420</f>
        <v>591-78-6</v>
      </c>
      <c r="D420" s="96">
        <f>Residential!H420</f>
        <v>31</v>
      </c>
      <c r="E420" s="40">
        <f>Residential!K420</f>
        <v>1000</v>
      </c>
      <c r="F420" s="93">
        <f>Residential!M420</f>
        <v>17000</v>
      </c>
      <c r="G420" s="96">
        <f>Commercial!H420</f>
        <v>130</v>
      </c>
      <c r="H420" s="90">
        <f>Commercial!K420</f>
        <v>4400</v>
      </c>
      <c r="I420" s="93">
        <f>Commercial!M420</f>
        <v>72000</v>
      </c>
      <c r="J420" s="101"/>
      <c r="K420" s="78" t="str">
        <f>IFERROR(VLOOKUP($C420,Acute!$B$8:$R$300,4,FALSE),"--")</f>
        <v>--</v>
      </c>
      <c r="L420" s="79" t="str">
        <f>IFERROR(VLOOKUP($C420,Acute!$B$8:$R$300,8,FALSE),"--")</f>
        <v>--</v>
      </c>
      <c r="M420" s="80" t="str">
        <f>IFERROR(VLOOKUP($C420,Acute!$B$8:$R$300,13,FALSE),"--")</f>
        <v>--</v>
      </c>
      <c r="N420" s="107" t="str">
        <f>IFERROR(VLOOKUP($C420,Acute!$B$8:$R$300,6,FALSE),"--")</f>
        <v>--</v>
      </c>
      <c r="O420" s="79" t="str">
        <f>IFERROR(VLOOKUP($C420,Acute!$B$8:$R$300,10,FALSE),"--")</f>
        <v>--</v>
      </c>
      <c r="P420" s="108" t="str">
        <f>IFERROR(VLOOKUP($C420,Acute!$B$8:$R$300,16,FALSE),"--")</f>
        <v>--</v>
      </c>
    </row>
    <row r="421" spans="2:16" ht="15">
      <c r="B421" s="116" t="str">
        <f>Residential!A421</f>
        <v>Hexazinone</v>
      </c>
      <c r="C421" s="33" t="str">
        <f>Residential!B421</f>
        <v>51235-04-2</v>
      </c>
      <c r="D421" s="96" t="str">
        <f>Residential!H421</f>
        <v>NITI</v>
      </c>
      <c r="E421" s="40" t="str">
        <f>Residential!K421</f>
        <v>NITI, NV</v>
      </c>
      <c r="F421" s="93" t="str">
        <f>Residential!M421</f>
        <v>NITI, NV</v>
      </c>
      <c r="G421" s="96" t="str">
        <f>Commercial!H421</f>
        <v>NITI</v>
      </c>
      <c r="H421" s="90" t="str">
        <f>Commercial!K421</f>
        <v>NITI, NV</v>
      </c>
      <c r="I421" s="93" t="str">
        <f>Commercial!M421</f>
        <v>NITI, NV</v>
      </c>
      <c r="J421" s="101"/>
      <c r="K421" s="78" t="str">
        <f>IFERROR(VLOOKUP($C421,Acute!$B$8:$R$300,4,FALSE),"--")</f>
        <v>--</v>
      </c>
      <c r="L421" s="79" t="str">
        <f>IFERROR(VLOOKUP($C421,Acute!$B$8:$R$300,8,FALSE),"--")</f>
        <v>--</v>
      </c>
      <c r="M421" s="80" t="str">
        <f>IFERROR(VLOOKUP($C421,Acute!$B$8:$R$300,13,FALSE),"--")</f>
        <v>--</v>
      </c>
      <c r="N421" s="107" t="str">
        <f>IFERROR(VLOOKUP($C421,Acute!$B$8:$R$300,6,FALSE),"--")</f>
        <v>--</v>
      </c>
      <c r="O421" s="79" t="str">
        <f>IFERROR(VLOOKUP($C421,Acute!$B$8:$R$300,10,FALSE),"--")</f>
        <v>--</v>
      </c>
      <c r="P421" s="108" t="str">
        <f>IFERROR(VLOOKUP($C421,Acute!$B$8:$R$300,16,FALSE),"--")</f>
        <v>--</v>
      </c>
    </row>
    <row r="422" spans="2:16" ht="15">
      <c r="B422" s="116" t="str">
        <f>Residential!A422</f>
        <v>Hexythiazox</v>
      </c>
      <c r="C422" s="33" t="str">
        <f>Residential!B422</f>
        <v>78587-05-0</v>
      </c>
      <c r="D422" s="96" t="str">
        <f>Residential!H422</f>
        <v>NITI</v>
      </c>
      <c r="E422" s="40" t="str">
        <f>Residential!K422</f>
        <v>NITI, NV</v>
      </c>
      <c r="F422" s="93" t="str">
        <f>Residential!M422</f>
        <v>NITI, NV</v>
      </c>
      <c r="G422" s="96" t="str">
        <f>Commercial!H422</f>
        <v>NITI</v>
      </c>
      <c r="H422" s="90" t="str">
        <f>Commercial!K422</f>
        <v>NITI, NV</v>
      </c>
      <c r="I422" s="93" t="str">
        <f>Commercial!M422</f>
        <v>NITI, NV</v>
      </c>
      <c r="J422" s="101"/>
      <c r="K422" s="78" t="str">
        <f>IFERROR(VLOOKUP($C422,Acute!$B$8:$R$300,4,FALSE),"--")</f>
        <v>--</v>
      </c>
      <c r="L422" s="79" t="str">
        <f>IFERROR(VLOOKUP($C422,Acute!$B$8:$R$300,8,FALSE),"--")</f>
        <v>--</v>
      </c>
      <c r="M422" s="80" t="str">
        <f>IFERROR(VLOOKUP($C422,Acute!$B$8:$R$300,13,FALSE),"--")</f>
        <v>--</v>
      </c>
      <c r="N422" s="107" t="str">
        <f>IFERROR(VLOOKUP($C422,Acute!$B$8:$R$300,6,FALSE),"--")</f>
        <v>--</v>
      </c>
      <c r="O422" s="79" t="str">
        <f>IFERROR(VLOOKUP($C422,Acute!$B$8:$R$300,10,FALSE),"--")</f>
        <v>--</v>
      </c>
      <c r="P422" s="108" t="str">
        <f>IFERROR(VLOOKUP($C422,Acute!$B$8:$R$300,16,FALSE),"--")</f>
        <v>--</v>
      </c>
    </row>
    <row r="423" spans="2:16" ht="15">
      <c r="B423" s="116" t="str">
        <f>Residential!A423</f>
        <v>HpCDD, 1,2,3,4,6,7,8,-</v>
      </c>
      <c r="C423" s="33" t="str">
        <f>Residential!B423</f>
        <v>35822-46-9</v>
      </c>
      <c r="D423" s="96">
        <f>Residential!H423</f>
        <v>7.4000000000000003E-6</v>
      </c>
      <c r="E423" s="40">
        <f>Residential!K423</f>
        <v>2.5000000000000001E-4</v>
      </c>
      <c r="F423" s="93">
        <f>Residential!M423</f>
        <v>1E-3</v>
      </c>
      <c r="G423" s="96">
        <f>Commercial!H423</f>
        <v>3.1999999999999999E-5</v>
      </c>
      <c r="H423" s="90">
        <f>Commercial!K423</f>
        <v>1.1000000000000001E-3</v>
      </c>
      <c r="I423" s="93">
        <f>Commercial!M423</f>
        <v>4.4999999999999997E-3</v>
      </c>
      <c r="J423" s="101"/>
      <c r="K423" s="78" t="str">
        <f>IFERROR(VLOOKUP($C423,Acute!$B$8:$R$300,4,FALSE),"--")</f>
        <v>--</v>
      </c>
      <c r="L423" s="79" t="str">
        <f>IFERROR(VLOOKUP($C423,Acute!$B$8:$R$300,8,FALSE),"--")</f>
        <v>--</v>
      </c>
      <c r="M423" s="80" t="str">
        <f>IFERROR(VLOOKUP($C423,Acute!$B$8:$R$300,13,FALSE),"--")</f>
        <v>--</v>
      </c>
      <c r="N423" s="107" t="str">
        <f>IFERROR(VLOOKUP($C423,Acute!$B$8:$R$300,6,FALSE),"--")</f>
        <v>--</v>
      </c>
      <c r="O423" s="79" t="str">
        <f>IFERROR(VLOOKUP($C423,Acute!$B$8:$R$300,10,FALSE),"--")</f>
        <v>--</v>
      </c>
      <c r="P423" s="108" t="str">
        <f>IFERROR(VLOOKUP($C423,Acute!$B$8:$R$300,16,FALSE),"--")</f>
        <v>--</v>
      </c>
    </row>
    <row r="424" spans="2:16" ht="15">
      <c r="B424" s="116" t="str">
        <f>Residential!A424</f>
        <v>HpCDF, 1,2,3,4,7,8,9-</v>
      </c>
      <c r="C424" s="33" t="str">
        <f>Residential!B424</f>
        <v>55673-89-7</v>
      </c>
      <c r="D424" s="96">
        <f>Residential!H424</f>
        <v>7.4000000000000003E-6</v>
      </c>
      <c r="E424" s="40">
        <f>Residential!K424</f>
        <v>2.5000000000000001E-4</v>
      </c>
      <c r="F424" s="93">
        <f>Residential!M424</f>
        <v>1.2999999999999999E-2</v>
      </c>
      <c r="G424" s="96">
        <f>Commercial!H424</f>
        <v>3.1999999999999999E-5</v>
      </c>
      <c r="H424" s="90">
        <f>Commercial!K424</f>
        <v>1.1000000000000001E-3</v>
      </c>
      <c r="I424" s="93">
        <f>Commercial!M424</f>
        <v>5.6000000000000001E-2</v>
      </c>
      <c r="J424" s="101"/>
      <c r="K424" s="78" t="str">
        <f>IFERROR(VLOOKUP($C424,Acute!$B$8:$R$300,4,FALSE),"--")</f>
        <v>--</v>
      </c>
      <c r="L424" s="79" t="str">
        <f>IFERROR(VLOOKUP($C424,Acute!$B$8:$R$300,8,FALSE),"--")</f>
        <v>--</v>
      </c>
      <c r="M424" s="80" t="str">
        <f>IFERROR(VLOOKUP($C424,Acute!$B$8:$R$300,13,FALSE),"--")</f>
        <v>--</v>
      </c>
      <c r="N424" s="107" t="str">
        <f>IFERROR(VLOOKUP($C424,Acute!$B$8:$R$300,6,FALSE),"--")</f>
        <v>--</v>
      </c>
      <c r="O424" s="79" t="str">
        <f>IFERROR(VLOOKUP($C424,Acute!$B$8:$R$300,10,FALSE),"--")</f>
        <v>--</v>
      </c>
      <c r="P424" s="108" t="str">
        <f>IFERROR(VLOOKUP($C424,Acute!$B$8:$R$300,16,FALSE),"--")</f>
        <v>--</v>
      </c>
    </row>
    <row r="425" spans="2:16" ht="15">
      <c r="B425" s="116" t="str">
        <f>Residential!A425</f>
        <v>HxCDD, 1,2,3,6,7,8-</v>
      </c>
      <c r="C425" s="33" t="str">
        <f>Residential!B425</f>
        <v>57653-85-7</v>
      </c>
      <c r="D425" s="96">
        <f>Residential!H425</f>
        <v>7.4000000000000001E-7</v>
      </c>
      <c r="E425" s="40" t="str">
        <f>Residential!K425</f>
        <v>NV</v>
      </c>
      <c r="F425" s="93" t="str">
        <f>Residential!M425</f>
        <v>NV</v>
      </c>
      <c r="G425" s="96">
        <f>Commercial!H425</f>
        <v>3.1999999999999999E-6</v>
      </c>
      <c r="H425" s="90" t="str">
        <f>Commercial!K425</f>
        <v>NV</v>
      </c>
      <c r="I425" s="93" t="str">
        <f>Commercial!M425</f>
        <v>NV</v>
      </c>
      <c r="J425" s="101"/>
      <c r="K425" s="78" t="str">
        <f>IFERROR(VLOOKUP($C425,Acute!$B$8:$R$300,4,FALSE),"--")</f>
        <v>--</v>
      </c>
      <c r="L425" s="79" t="str">
        <f>IFERROR(VLOOKUP($C425,Acute!$B$8:$R$300,8,FALSE),"--")</f>
        <v>--</v>
      </c>
      <c r="M425" s="80" t="str">
        <f>IFERROR(VLOOKUP($C425,Acute!$B$8:$R$300,13,FALSE),"--")</f>
        <v>--</v>
      </c>
      <c r="N425" s="107" t="str">
        <f>IFERROR(VLOOKUP($C425,Acute!$B$8:$R$300,6,FALSE),"--")</f>
        <v>--</v>
      </c>
      <c r="O425" s="79" t="str">
        <f>IFERROR(VLOOKUP($C425,Acute!$B$8:$R$300,10,FALSE),"--")</f>
        <v>--</v>
      </c>
      <c r="P425" s="108" t="str">
        <f>IFERROR(VLOOKUP($C425,Acute!$B$8:$R$300,16,FALSE),"--")</f>
        <v>--</v>
      </c>
    </row>
    <row r="426" spans="2:16" ht="15">
      <c r="B426" s="116" t="str">
        <f>Residential!A426</f>
        <v>HxCDD, 1,2,3,7,8,9-</v>
      </c>
      <c r="C426" s="33" t="str">
        <f>Residential!B426</f>
        <v>19408-74-3</v>
      </c>
      <c r="D426" s="96">
        <f>Residential!H426</f>
        <v>7.4000000000000001E-7</v>
      </c>
      <c r="E426" s="40" t="str">
        <f>Residential!K426</f>
        <v>NV</v>
      </c>
      <c r="F426" s="93" t="str">
        <f>Residential!M426</f>
        <v>NV</v>
      </c>
      <c r="G426" s="96">
        <f>Commercial!H426</f>
        <v>3.1999999999999999E-6</v>
      </c>
      <c r="H426" s="90" t="str">
        <f>Commercial!K426</f>
        <v>NV</v>
      </c>
      <c r="I426" s="93" t="str">
        <f>Commercial!M426</f>
        <v>NV</v>
      </c>
      <c r="J426" s="101"/>
      <c r="K426" s="78" t="str">
        <f>IFERROR(VLOOKUP($C426,Acute!$B$8:$R$300,4,FALSE),"--")</f>
        <v>--</v>
      </c>
      <c r="L426" s="79" t="str">
        <f>IFERROR(VLOOKUP($C426,Acute!$B$8:$R$300,8,FALSE),"--")</f>
        <v>--</v>
      </c>
      <c r="M426" s="80" t="str">
        <f>IFERROR(VLOOKUP($C426,Acute!$B$8:$R$300,13,FALSE),"--")</f>
        <v>--</v>
      </c>
      <c r="N426" s="107" t="str">
        <f>IFERROR(VLOOKUP($C426,Acute!$B$8:$R$300,6,FALSE),"--")</f>
        <v>--</v>
      </c>
      <c r="O426" s="79" t="str">
        <f>IFERROR(VLOOKUP($C426,Acute!$B$8:$R$300,10,FALSE),"--")</f>
        <v>--</v>
      </c>
      <c r="P426" s="108" t="str">
        <f>IFERROR(VLOOKUP($C426,Acute!$B$8:$R$300,16,FALSE),"--")</f>
        <v>--</v>
      </c>
    </row>
    <row r="427" spans="2:16" ht="15">
      <c r="B427" s="116" t="str">
        <f>Residential!A427</f>
        <v>HxCDF, 1,2,3,6,7,8-</v>
      </c>
      <c r="C427" s="33" t="str">
        <f>Residential!B427</f>
        <v>57117-44-9</v>
      </c>
      <c r="D427" s="96">
        <f>Residential!H427</f>
        <v>7.4000000000000001E-7</v>
      </c>
      <c r="E427" s="40">
        <f>Residential!K427</f>
        <v>2.5000000000000001E-5</v>
      </c>
      <c r="F427" s="94">
        <f>Residential!M427</f>
        <v>4.6999999999999999E-4</v>
      </c>
      <c r="G427" s="96">
        <f>Commercial!H427</f>
        <v>3.1999999999999999E-6</v>
      </c>
      <c r="H427" s="40">
        <f>Commercial!K427</f>
        <v>1.1E-4</v>
      </c>
      <c r="I427" s="94">
        <f>Commercial!M427</f>
        <v>2E-3</v>
      </c>
      <c r="J427" s="101"/>
      <c r="K427" s="78" t="str">
        <f>IFERROR(VLOOKUP($C427,Acute!$B$8:$R$300,4,FALSE),"--")</f>
        <v>--</v>
      </c>
      <c r="L427" s="79" t="str">
        <f>IFERROR(VLOOKUP($C427,Acute!$B$8:$R$300,8,FALSE),"--")</f>
        <v>--</v>
      </c>
      <c r="M427" s="80" t="str">
        <f>IFERROR(VLOOKUP($C427,Acute!$B$8:$R$300,13,FALSE),"--")</f>
        <v>--</v>
      </c>
      <c r="N427" s="107" t="str">
        <f>IFERROR(VLOOKUP($C427,Acute!$B$8:$R$300,6,FALSE),"--")</f>
        <v>--</v>
      </c>
      <c r="O427" s="79" t="str">
        <f>IFERROR(VLOOKUP($C427,Acute!$B$8:$R$300,10,FALSE),"--")</f>
        <v>--</v>
      </c>
      <c r="P427" s="108" t="str">
        <f>IFERROR(VLOOKUP($C427,Acute!$B$8:$R$300,16,FALSE),"--")</f>
        <v>--</v>
      </c>
    </row>
    <row r="428" spans="2:16" ht="15">
      <c r="B428" s="116" t="str">
        <f>Residential!A428</f>
        <v>HxCDF, 1,2,3,7,8,9-</v>
      </c>
      <c r="C428" s="33" t="str">
        <f>Residential!B428</f>
        <v>72918-21-9</v>
      </c>
      <c r="D428" s="96">
        <f>Residential!H428</f>
        <v>7.4000000000000001E-7</v>
      </c>
      <c r="E428" s="40" t="str">
        <f>Residential!K428</f>
        <v>NV</v>
      </c>
      <c r="F428" s="94" t="str">
        <f>Residential!M428</f>
        <v>NV</v>
      </c>
      <c r="G428" s="96">
        <f>Commercial!H428</f>
        <v>3.1999999999999999E-6</v>
      </c>
      <c r="H428" s="40" t="str">
        <f>Commercial!K428</f>
        <v>NV</v>
      </c>
      <c r="I428" s="94" t="str">
        <f>Commercial!M428</f>
        <v>NV</v>
      </c>
      <c r="J428" s="101"/>
      <c r="K428" s="78" t="str">
        <f>IFERROR(VLOOKUP($C428,Acute!$B$8:$R$300,4,FALSE),"--")</f>
        <v>--</v>
      </c>
      <c r="L428" s="79" t="str">
        <f>IFERROR(VLOOKUP($C428,Acute!$B$8:$R$300,8,FALSE),"--")</f>
        <v>--</v>
      </c>
      <c r="M428" s="80" t="str">
        <f>IFERROR(VLOOKUP($C428,Acute!$B$8:$R$300,13,FALSE),"--")</f>
        <v>--</v>
      </c>
      <c r="N428" s="107" t="str">
        <f>IFERROR(VLOOKUP($C428,Acute!$B$8:$R$300,6,FALSE),"--")</f>
        <v>--</v>
      </c>
      <c r="O428" s="79" t="str">
        <f>IFERROR(VLOOKUP($C428,Acute!$B$8:$R$300,10,FALSE),"--")</f>
        <v>--</v>
      </c>
      <c r="P428" s="108" t="str">
        <f>IFERROR(VLOOKUP($C428,Acute!$B$8:$R$300,16,FALSE),"--")</f>
        <v>--</v>
      </c>
    </row>
    <row r="429" spans="2:16" ht="15">
      <c r="B429" s="116" t="str">
        <f>Residential!A429</f>
        <v>HxCDF, 2,3,4,6,7,8-</v>
      </c>
      <c r="C429" s="33" t="str">
        <f>Residential!B429</f>
        <v>60851-34-5</v>
      </c>
      <c r="D429" s="96">
        <f>Residential!H429</f>
        <v>7.4000000000000001E-7</v>
      </c>
      <c r="E429" s="40" t="str">
        <f>Residential!K429</f>
        <v>NV</v>
      </c>
      <c r="F429" s="94" t="str">
        <f>Residential!M429</f>
        <v>NV</v>
      </c>
      <c r="G429" s="96">
        <f>Commercial!H429</f>
        <v>3.1999999999999999E-6</v>
      </c>
      <c r="H429" s="40" t="str">
        <f>Commercial!K429</f>
        <v>NV</v>
      </c>
      <c r="I429" s="94" t="str">
        <f>Commercial!M429</f>
        <v>NV</v>
      </c>
      <c r="J429" s="101"/>
      <c r="K429" s="78" t="str">
        <f>IFERROR(VLOOKUP($C429,Acute!$B$8:$R$300,4,FALSE),"--")</f>
        <v>--</v>
      </c>
      <c r="L429" s="79" t="str">
        <f>IFERROR(VLOOKUP($C429,Acute!$B$8:$R$300,8,FALSE),"--")</f>
        <v>--</v>
      </c>
      <c r="M429" s="80" t="str">
        <f>IFERROR(VLOOKUP($C429,Acute!$B$8:$R$300,13,FALSE),"--")</f>
        <v>--</v>
      </c>
      <c r="N429" s="107" t="str">
        <f>IFERROR(VLOOKUP($C429,Acute!$B$8:$R$300,6,FALSE),"--")</f>
        <v>--</v>
      </c>
      <c r="O429" s="79" t="str">
        <f>IFERROR(VLOOKUP($C429,Acute!$B$8:$R$300,10,FALSE),"--")</f>
        <v>--</v>
      </c>
      <c r="P429" s="108" t="str">
        <f>IFERROR(VLOOKUP($C429,Acute!$B$8:$R$300,16,FALSE),"--")</f>
        <v>--</v>
      </c>
    </row>
    <row r="430" spans="2:16" ht="15">
      <c r="B430" s="116" t="str">
        <f>Residential!A430</f>
        <v>Hydramethylnon</v>
      </c>
      <c r="C430" s="33" t="str">
        <f>Residential!B430</f>
        <v>67485-29-4</v>
      </c>
      <c r="D430" s="96" t="str">
        <f>Residential!H430</f>
        <v>NITI</v>
      </c>
      <c r="E430" s="40" t="str">
        <f>Residential!K430</f>
        <v>NITI, NV</v>
      </c>
      <c r="F430" s="94" t="str">
        <f>Residential!M430</f>
        <v>NITI, NV</v>
      </c>
      <c r="G430" s="96" t="str">
        <f>Commercial!H430</f>
        <v>NITI</v>
      </c>
      <c r="H430" s="40" t="str">
        <f>Commercial!K430</f>
        <v>NITI, NV</v>
      </c>
      <c r="I430" s="94" t="str">
        <f>Commercial!M430</f>
        <v>NITI, NV</v>
      </c>
      <c r="J430" s="101"/>
      <c r="K430" s="78" t="str">
        <f>IFERROR(VLOOKUP($C430,Acute!$B$8:$R$300,4,FALSE),"--")</f>
        <v>--</v>
      </c>
      <c r="L430" s="79" t="str">
        <f>IFERROR(VLOOKUP($C430,Acute!$B$8:$R$300,8,FALSE),"--")</f>
        <v>--</v>
      </c>
      <c r="M430" s="80" t="str">
        <f>IFERROR(VLOOKUP($C430,Acute!$B$8:$R$300,13,FALSE),"--")</f>
        <v>--</v>
      </c>
      <c r="N430" s="107" t="str">
        <f>IFERROR(VLOOKUP($C430,Acute!$B$8:$R$300,6,FALSE),"--")</f>
        <v>--</v>
      </c>
      <c r="O430" s="79" t="str">
        <f>IFERROR(VLOOKUP($C430,Acute!$B$8:$R$300,10,FALSE),"--")</f>
        <v>--</v>
      </c>
      <c r="P430" s="108" t="str">
        <f>IFERROR(VLOOKUP($C430,Acute!$B$8:$R$300,16,FALSE),"--")</f>
        <v>--</v>
      </c>
    </row>
    <row r="431" spans="2:16" ht="15">
      <c r="B431" s="116" t="str">
        <f>Residential!A431</f>
        <v>Hydrazine</v>
      </c>
      <c r="C431" s="33" t="str">
        <f>Residential!B431</f>
        <v>302-01-2</v>
      </c>
      <c r="D431" s="96">
        <f>Residential!H431</f>
        <v>5.6999999999999998E-4</v>
      </c>
      <c r="E431" s="40">
        <f>Residential!K431</f>
        <v>1.9E-2</v>
      </c>
      <c r="F431" s="94">
        <f>Residential!M431</f>
        <v>50</v>
      </c>
      <c r="G431" s="96">
        <f>Commercial!H431</f>
        <v>2.5000000000000001E-3</v>
      </c>
      <c r="H431" s="40">
        <f>Commercial!K431</f>
        <v>8.3000000000000004E-2</v>
      </c>
      <c r="I431" s="94">
        <f>Commercial!M431</f>
        <v>220</v>
      </c>
      <c r="J431" s="101"/>
      <c r="K431" s="78">
        <f>IFERROR(VLOOKUP($C431,Acute!$B$8:$R$300,4,FALSE),"--")</f>
        <v>5.2</v>
      </c>
      <c r="L431" s="79">
        <f>IFERROR(VLOOKUP($C431,Acute!$B$8:$R$300,8,FALSE),"--")</f>
        <v>170</v>
      </c>
      <c r="M431" s="80">
        <f>IFERROR(VLOOKUP($C431,Acute!$B$8:$R$300,13,FALSE),"--")</f>
        <v>460000</v>
      </c>
      <c r="N431" s="107">
        <f>IFERROR(VLOOKUP($C431,Acute!$B$8:$R$300,6,FALSE),"--")</f>
        <v>16</v>
      </c>
      <c r="O431" s="79">
        <f>IFERROR(VLOOKUP($C431,Acute!$B$8:$R$300,10,FALSE),"--")</f>
        <v>530</v>
      </c>
      <c r="P431" s="108">
        <f>IFERROR(VLOOKUP($C431,Acute!$B$8:$R$300,16,FALSE),"--")</f>
        <v>1400000</v>
      </c>
    </row>
    <row r="432" spans="2:16" ht="15">
      <c r="B432" s="116" t="str">
        <f>Residential!A432</f>
        <v>Hydrazine Sulfate</v>
      </c>
      <c r="C432" s="33" t="str">
        <f>Residential!B432</f>
        <v>10034-93-2</v>
      </c>
      <c r="D432" s="96">
        <f>Residential!H432</f>
        <v>5.6999999999999998E-4</v>
      </c>
      <c r="E432" s="40" t="str">
        <f>Residential!K432</f>
        <v>NV</v>
      </c>
      <c r="F432" s="94" t="str">
        <f>Residential!M432</f>
        <v>NV</v>
      </c>
      <c r="G432" s="96">
        <f>Commercial!H432</f>
        <v>2.5000000000000001E-3</v>
      </c>
      <c r="H432" s="40" t="str">
        <f>Commercial!K432</f>
        <v>NV</v>
      </c>
      <c r="I432" s="94" t="str">
        <f>Commercial!M432</f>
        <v>NV</v>
      </c>
      <c r="J432" s="101"/>
      <c r="K432" s="86" t="str">
        <f>IFERROR(VLOOKUP($C432,Acute!$B$8:$R$300,4,FALSE),"--")</f>
        <v>--</v>
      </c>
      <c r="L432" s="87" t="str">
        <f>IFERROR(VLOOKUP($C432,Acute!$B$8:$R$300,8,FALSE),"--")</f>
        <v>--</v>
      </c>
      <c r="M432" s="88" t="str">
        <f>IFERROR(VLOOKUP($C432,Acute!$B$8:$R$300,13,FALSE),"--")</f>
        <v>--</v>
      </c>
      <c r="N432" s="109" t="str">
        <f>IFERROR(VLOOKUP($C432,Acute!$B$8:$R$300,6,FALSE),"--")</f>
        <v>--</v>
      </c>
      <c r="O432" s="79" t="str">
        <f>IFERROR(VLOOKUP($C432,Acute!$B$8:$R$300,10,FALSE),"--")</f>
        <v>--</v>
      </c>
      <c r="P432" s="108" t="str">
        <f>IFERROR(VLOOKUP($C432,Acute!$B$8:$R$300,16,FALSE),"--")</f>
        <v>--</v>
      </c>
    </row>
    <row r="433" spans="2:16" ht="15">
      <c r="B433" s="116" t="str">
        <f>Residential!A433</f>
        <v>Hydrogen Chloride</v>
      </c>
      <c r="C433" s="33" t="str">
        <f>Residential!B433</f>
        <v>7647-01-0</v>
      </c>
      <c r="D433" s="96">
        <f>Residential!H433</f>
        <v>21</v>
      </c>
      <c r="E433" s="40">
        <f>Residential!K433</f>
        <v>700</v>
      </c>
      <c r="F433" s="93">
        <f>Residential!M433</f>
        <v>1200000000</v>
      </c>
      <c r="G433" s="96">
        <f>Commercial!H433</f>
        <v>88</v>
      </c>
      <c r="H433" s="90">
        <f>Commercial!K433</f>
        <v>2900</v>
      </c>
      <c r="I433" s="93">
        <f>Commercial!M433</f>
        <v>5100000000</v>
      </c>
      <c r="J433" s="101"/>
      <c r="K433" s="78">
        <f>IFERROR(VLOOKUP($C433,Acute!$B$8:$R$300,4,FALSE),"--")</f>
        <v>2100</v>
      </c>
      <c r="L433" s="79">
        <f>IFERROR(VLOOKUP($C433,Acute!$B$8:$R$300,8,FALSE),"--")</f>
        <v>70000</v>
      </c>
      <c r="M433" s="80">
        <f>IFERROR(VLOOKUP($C433,Acute!$B$8:$R$300,13,FALSE),"--")</f>
        <v>120000000000</v>
      </c>
      <c r="N433" s="107">
        <f>IFERROR(VLOOKUP($C433,Acute!$B$8:$R$300,6,FALSE),"--")</f>
        <v>6300</v>
      </c>
      <c r="O433" s="79">
        <f>IFERROR(VLOOKUP($C433,Acute!$B$8:$R$300,10,FALSE),"--")</f>
        <v>210000</v>
      </c>
      <c r="P433" s="108">
        <f>IFERROR(VLOOKUP($C433,Acute!$B$8:$R$300,16,FALSE),"--")</f>
        <v>370000000000</v>
      </c>
    </row>
    <row r="434" spans="2:16" ht="15">
      <c r="B434" s="116" t="str">
        <f>Residential!A434</f>
        <v>Hydrogen Cyanide</v>
      </c>
      <c r="C434" s="33" t="str">
        <f>Residential!B434</f>
        <v>74-90-8</v>
      </c>
      <c r="D434" s="96">
        <f>Residential!H434</f>
        <v>0.83</v>
      </c>
      <c r="E434" s="40">
        <f>Residential!K434</f>
        <v>28</v>
      </c>
      <c r="F434" s="93">
        <f>Residential!M434</f>
        <v>240</v>
      </c>
      <c r="G434" s="96">
        <f>Commercial!H434</f>
        <v>3.5</v>
      </c>
      <c r="H434" s="90">
        <f>Commercial!K434</f>
        <v>120</v>
      </c>
      <c r="I434" s="93">
        <f>Commercial!M434</f>
        <v>1000</v>
      </c>
      <c r="J434" s="101"/>
      <c r="K434" s="78">
        <f>IFERROR(VLOOKUP($C434,Acute!$B$8:$R$300,4,FALSE),"--")</f>
        <v>340</v>
      </c>
      <c r="L434" s="79">
        <f>IFERROR(VLOOKUP($C434,Acute!$B$8:$R$300,8,FALSE),"--")</f>
        <v>11000</v>
      </c>
      <c r="M434" s="80">
        <f>IFERROR(VLOOKUP($C434,Acute!$B$8:$R$300,13,FALSE),"--")</f>
        <v>98000</v>
      </c>
      <c r="N434" s="107">
        <f>IFERROR(VLOOKUP($C434,Acute!$B$8:$R$300,6,FALSE),"--")</f>
        <v>1000</v>
      </c>
      <c r="O434" s="79">
        <f>IFERROR(VLOOKUP($C434,Acute!$B$8:$R$300,10,FALSE),"--")</f>
        <v>33000</v>
      </c>
      <c r="P434" s="108">
        <f>IFERROR(VLOOKUP($C434,Acute!$B$8:$R$300,16,FALSE),"--")</f>
        <v>290000</v>
      </c>
    </row>
    <row r="435" spans="2:16" ht="15">
      <c r="B435" s="116" t="str">
        <f>Residential!A435</f>
        <v>Hydrogen Fluoride</v>
      </c>
      <c r="C435" s="33" t="str">
        <f>Residential!B435</f>
        <v>7664-39-3</v>
      </c>
      <c r="D435" s="96">
        <f>Residential!H435</f>
        <v>15</v>
      </c>
      <c r="E435" s="40">
        <f>Residential!K435</f>
        <v>490</v>
      </c>
      <c r="F435" s="93">
        <f>Residential!M435</f>
        <v>3800</v>
      </c>
      <c r="G435" s="96">
        <f>Commercial!H435</f>
        <v>61</v>
      </c>
      <c r="H435" s="90">
        <f>Commercial!K435</f>
        <v>2000</v>
      </c>
      <c r="I435" s="93">
        <f>Commercial!M435</f>
        <v>16000</v>
      </c>
      <c r="J435" s="101"/>
      <c r="K435" s="78">
        <f>IFERROR(VLOOKUP($C435,Acute!$B$8:$R$300,4,FALSE),"--")</f>
        <v>16</v>
      </c>
      <c r="L435" s="79">
        <f>IFERROR(VLOOKUP($C435,Acute!$B$8:$R$300,8,FALSE),"--")</f>
        <v>530</v>
      </c>
      <c r="M435" s="80">
        <f>IFERROR(VLOOKUP($C435,Acute!$B$8:$R$300,13,FALSE),"--")</f>
        <v>4100</v>
      </c>
      <c r="N435" s="107">
        <f>IFERROR(VLOOKUP($C435,Acute!$B$8:$R$300,6,FALSE),"--")</f>
        <v>48</v>
      </c>
      <c r="O435" s="79">
        <f>IFERROR(VLOOKUP($C435,Acute!$B$8:$R$300,10,FALSE),"--")</f>
        <v>1600</v>
      </c>
      <c r="P435" s="108">
        <f>IFERROR(VLOOKUP($C435,Acute!$B$8:$R$300,16,FALSE),"--")</f>
        <v>13000</v>
      </c>
    </row>
    <row r="436" spans="2:16" ht="15">
      <c r="B436" s="116" t="str">
        <f>Residential!A436</f>
        <v>Hydrogen Sulfide</v>
      </c>
      <c r="C436" s="33" t="str">
        <f>Residential!B436</f>
        <v>7783-06-4</v>
      </c>
      <c r="D436" s="96">
        <f>Residential!H436</f>
        <v>2.1</v>
      </c>
      <c r="E436" s="40">
        <f>Residential!K436</f>
        <v>70</v>
      </c>
      <c r="F436" s="94">
        <f>Residential!M436</f>
        <v>7.5</v>
      </c>
      <c r="G436" s="96">
        <f>Commercial!H436</f>
        <v>8.8000000000000007</v>
      </c>
      <c r="H436" s="90">
        <f>Commercial!K436</f>
        <v>290</v>
      </c>
      <c r="I436" s="94">
        <f>Commercial!M436</f>
        <v>32</v>
      </c>
      <c r="J436" s="101"/>
      <c r="K436" s="78">
        <f>IFERROR(VLOOKUP($C436,Acute!$B$8:$R$300,4,FALSE),"--")</f>
        <v>98</v>
      </c>
      <c r="L436" s="79">
        <f>IFERROR(VLOOKUP($C436,Acute!$B$8:$R$300,8,FALSE),"--")</f>
        <v>3300</v>
      </c>
      <c r="M436" s="80">
        <f>IFERROR(VLOOKUP($C436,Acute!$B$8:$R$300,13,FALSE),"--")</f>
        <v>350</v>
      </c>
      <c r="N436" s="107">
        <f>IFERROR(VLOOKUP($C436,Acute!$B$8:$R$300,6,FALSE),"--")</f>
        <v>290</v>
      </c>
      <c r="O436" s="79">
        <f>IFERROR(VLOOKUP($C436,Acute!$B$8:$R$300,10,FALSE),"--")</f>
        <v>9700</v>
      </c>
      <c r="P436" s="108">
        <f>IFERROR(VLOOKUP($C436,Acute!$B$8:$R$300,16,FALSE),"--")</f>
        <v>1100</v>
      </c>
    </row>
    <row r="437" spans="2:16" ht="15">
      <c r="B437" s="116" t="str">
        <f>Residential!A437</f>
        <v>Hydroquinone</v>
      </c>
      <c r="C437" s="33" t="str">
        <f>Residential!B437</f>
        <v>123-31-9</v>
      </c>
      <c r="D437" s="96" t="str">
        <f>Residential!H437</f>
        <v>NITI</v>
      </c>
      <c r="E437" s="90" t="str">
        <f>Residential!K437</f>
        <v>NITI, NV</v>
      </c>
      <c r="F437" s="93" t="str">
        <f>Residential!M437</f>
        <v>NITI, NV</v>
      </c>
      <c r="G437" s="96" t="str">
        <f>Commercial!H437</f>
        <v>NITI</v>
      </c>
      <c r="H437" s="90" t="str">
        <f>Commercial!K437</f>
        <v>NITI, NV</v>
      </c>
      <c r="I437" s="93" t="str">
        <f>Commercial!M437</f>
        <v>NITI, NV</v>
      </c>
      <c r="J437" s="101"/>
      <c r="K437" s="78" t="str">
        <f>IFERROR(VLOOKUP($C437,Acute!$B$8:$R$300,4,FALSE),"--")</f>
        <v>--</v>
      </c>
      <c r="L437" s="79" t="str">
        <f>IFERROR(VLOOKUP($C437,Acute!$B$8:$R$300,8,FALSE),"--")</f>
        <v>--</v>
      </c>
      <c r="M437" s="80" t="str">
        <f>IFERROR(VLOOKUP($C437,Acute!$B$8:$R$300,13,FALSE),"--")</f>
        <v>--</v>
      </c>
      <c r="N437" s="107" t="str">
        <f>IFERROR(VLOOKUP($C437,Acute!$B$8:$R$300,6,FALSE),"--")</f>
        <v>--</v>
      </c>
      <c r="O437" s="79" t="str">
        <f>IFERROR(VLOOKUP($C437,Acute!$B$8:$R$300,10,FALSE),"--")</f>
        <v>--</v>
      </c>
      <c r="P437" s="108" t="str">
        <f>IFERROR(VLOOKUP($C437,Acute!$B$8:$R$300,16,FALSE),"--")</f>
        <v>--</v>
      </c>
    </row>
    <row r="438" spans="2:16" ht="15">
      <c r="B438" s="116" t="str">
        <f>Residential!A438</f>
        <v>Imazalil</v>
      </c>
      <c r="C438" s="33" t="str">
        <f>Residential!B438</f>
        <v>35554-44-0</v>
      </c>
      <c r="D438" s="96" t="str">
        <f>Residential!H438</f>
        <v>NITI</v>
      </c>
      <c r="E438" s="40" t="str">
        <f>Residential!K438</f>
        <v>NITI, NV</v>
      </c>
      <c r="F438" s="93" t="str">
        <f>Residential!M438</f>
        <v>NITI, NV</v>
      </c>
      <c r="G438" s="96" t="str">
        <f>Commercial!H438</f>
        <v>NITI</v>
      </c>
      <c r="H438" s="90" t="str">
        <f>Commercial!K438</f>
        <v>NITI, NV</v>
      </c>
      <c r="I438" s="93" t="str">
        <f>Commercial!M438</f>
        <v>NITI, NV</v>
      </c>
      <c r="J438" s="101"/>
      <c r="K438" s="78" t="str">
        <f>IFERROR(VLOOKUP($C438,Acute!$B$8:$R$300,4,FALSE),"--")</f>
        <v>--</v>
      </c>
      <c r="L438" s="79" t="str">
        <f>IFERROR(VLOOKUP($C438,Acute!$B$8:$R$300,8,FALSE),"--")</f>
        <v>--</v>
      </c>
      <c r="M438" s="80" t="str">
        <f>IFERROR(VLOOKUP($C438,Acute!$B$8:$R$300,13,FALSE),"--")</f>
        <v>--</v>
      </c>
      <c r="N438" s="107" t="str">
        <f>IFERROR(VLOOKUP($C438,Acute!$B$8:$R$300,6,FALSE),"--")</f>
        <v>--</v>
      </c>
      <c r="O438" s="79" t="str">
        <f>IFERROR(VLOOKUP($C438,Acute!$B$8:$R$300,10,FALSE),"--")</f>
        <v>--</v>
      </c>
      <c r="P438" s="108" t="str">
        <f>IFERROR(VLOOKUP($C438,Acute!$B$8:$R$300,16,FALSE),"--")</f>
        <v>--</v>
      </c>
    </row>
    <row r="439" spans="2:16" ht="15">
      <c r="B439" s="116" t="str">
        <f>Residential!A439</f>
        <v>Imazaquin</v>
      </c>
      <c r="C439" s="33" t="str">
        <f>Residential!B439</f>
        <v>81335-37-7</v>
      </c>
      <c r="D439" s="96" t="str">
        <f>Residential!H439</f>
        <v>NITI</v>
      </c>
      <c r="E439" s="40" t="str">
        <f>Residential!K439</f>
        <v>NITI, NV</v>
      </c>
      <c r="F439" s="93" t="str">
        <f>Residential!M439</f>
        <v>NITI, NV</v>
      </c>
      <c r="G439" s="96" t="str">
        <f>Commercial!H439</f>
        <v>NITI</v>
      </c>
      <c r="H439" s="90" t="str">
        <f>Commercial!K439</f>
        <v>NITI, NV</v>
      </c>
      <c r="I439" s="93" t="str">
        <f>Commercial!M439</f>
        <v>NITI, NV</v>
      </c>
      <c r="J439" s="101"/>
      <c r="K439" s="78" t="str">
        <f>IFERROR(VLOOKUP($C439,Acute!$B$8:$R$300,4,FALSE),"--")</f>
        <v>--</v>
      </c>
      <c r="L439" s="79" t="str">
        <f>IFERROR(VLOOKUP($C439,Acute!$B$8:$R$300,8,FALSE),"--")</f>
        <v>--</v>
      </c>
      <c r="M439" s="80" t="str">
        <f>IFERROR(VLOOKUP($C439,Acute!$B$8:$R$300,13,FALSE),"--")</f>
        <v>--</v>
      </c>
      <c r="N439" s="107" t="str">
        <f>IFERROR(VLOOKUP($C439,Acute!$B$8:$R$300,6,FALSE),"--")</f>
        <v>--</v>
      </c>
      <c r="O439" s="79" t="str">
        <f>IFERROR(VLOOKUP($C439,Acute!$B$8:$R$300,10,FALSE),"--")</f>
        <v>--</v>
      </c>
      <c r="P439" s="108" t="str">
        <f>IFERROR(VLOOKUP($C439,Acute!$B$8:$R$300,16,FALSE),"--")</f>
        <v>--</v>
      </c>
    </row>
    <row r="440" spans="2:16" ht="15">
      <c r="B440" s="116" t="str">
        <f>Residential!A440</f>
        <v>Imazethapyr</v>
      </c>
      <c r="C440" s="33" t="str">
        <f>Residential!B440</f>
        <v>81335-77-5</v>
      </c>
      <c r="D440" s="96" t="str">
        <f>Residential!H440</f>
        <v>NITI</v>
      </c>
      <c r="E440" s="40" t="str">
        <f>Residential!K440</f>
        <v>NITI, NV</v>
      </c>
      <c r="F440" s="93" t="str">
        <f>Residential!M440</f>
        <v>NITI, NV</v>
      </c>
      <c r="G440" s="96" t="str">
        <f>Commercial!H440</f>
        <v>NITI</v>
      </c>
      <c r="H440" s="90" t="str">
        <f>Commercial!K440</f>
        <v>NITI, NV</v>
      </c>
      <c r="I440" s="93" t="str">
        <f>Commercial!M440</f>
        <v>NITI, NV</v>
      </c>
      <c r="J440" s="101"/>
      <c r="K440" s="78" t="str">
        <f>IFERROR(VLOOKUP($C440,Acute!$B$8:$R$300,4,FALSE),"--")</f>
        <v>--</v>
      </c>
      <c r="L440" s="79" t="str">
        <f>IFERROR(VLOOKUP($C440,Acute!$B$8:$R$300,8,FALSE),"--")</f>
        <v>--</v>
      </c>
      <c r="M440" s="80" t="str">
        <f>IFERROR(VLOOKUP($C440,Acute!$B$8:$R$300,13,FALSE),"--")</f>
        <v>--</v>
      </c>
      <c r="N440" s="107" t="str">
        <f>IFERROR(VLOOKUP($C440,Acute!$B$8:$R$300,6,FALSE),"--")</f>
        <v>--</v>
      </c>
      <c r="O440" s="79" t="str">
        <f>IFERROR(VLOOKUP($C440,Acute!$B$8:$R$300,10,FALSE),"--")</f>
        <v>--</v>
      </c>
      <c r="P440" s="108" t="str">
        <f>IFERROR(VLOOKUP($C440,Acute!$B$8:$R$300,16,FALSE),"--")</f>
        <v>--</v>
      </c>
    </row>
    <row r="441" spans="2:16" ht="15">
      <c r="B441" s="116" t="str">
        <f>Residential!A441</f>
        <v>Indeno[1,2,3-cd]pyrene</v>
      </c>
      <c r="C441" s="33" t="str">
        <f>Residential!B441</f>
        <v>193-39-5</v>
      </c>
      <c r="D441" s="96">
        <f>Residential!H441</f>
        <v>1.7000000000000001E-2</v>
      </c>
      <c r="E441" s="40" t="str">
        <f>Residential!K441</f>
        <v>NV</v>
      </c>
      <c r="F441" s="93" t="str">
        <f>Residential!M441</f>
        <v>NV</v>
      </c>
      <c r="G441" s="96">
        <f>Commercial!H441</f>
        <v>0.2</v>
      </c>
      <c r="H441" s="90" t="str">
        <f>Commercial!K441</f>
        <v>NV</v>
      </c>
      <c r="I441" s="93" t="str">
        <f>Commercial!M441</f>
        <v>NV</v>
      </c>
      <c r="J441" s="101"/>
      <c r="K441" s="78" t="str">
        <f>IFERROR(VLOOKUP($C441,Acute!$B$8:$R$300,4,FALSE),"--")</f>
        <v>--</v>
      </c>
      <c r="L441" s="79" t="str">
        <f>IFERROR(VLOOKUP($C441,Acute!$B$8:$R$300,8,FALSE),"--")</f>
        <v>--</v>
      </c>
      <c r="M441" s="80" t="str">
        <f>IFERROR(VLOOKUP($C441,Acute!$B$8:$R$300,13,FALSE),"--")</f>
        <v>--</v>
      </c>
      <c r="N441" s="107" t="str">
        <f>IFERROR(VLOOKUP($C441,Acute!$B$8:$R$300,6,FALSE),"--")</f>
        <v>--</v>
      </c>
      <c r="O441" s="79" t="str">
        <f>IFERROR(VLOOKUP($C441,Acute!$B$8:$R$300,10,FALSE),"--")</f>
        <v>--</v>
      </c>
      <c r="P441" s="108" t="str">
        <f>IFERROR(VLOOKUP($C441,Acute!$B$8:$R$300,16,FALSE),"--")</f>
        <v>--</v>
      </c>
    </row>
    <row r="442" spans="2:16" ht="15">
      <c r="B442" s="116" t="str">
        <f>Residential!A442</f>
        <v>Iodine</v>
      </c>
      <c r="C442" s="33" t="str">
        <f>Residential!B442</f>
        <v>7553-56-2</v>
      </c>
      <c r="D442" s="96" t="str">
        <f>Residential!H442</f>
        <v>NITI</v>
      </c>
      <c r="E442" s="40" t="str">
        <f>Residential!K442</f>
        <v>NITI, NV</v>
      </c>
      <c r="F442" s="93" t="str">
        <f>Residential!M442</f>
        <v>NITI, NV</v>
      </c>
      <c r="G442" s="96" t="str">
        <f>Commercial!H442</f>
        <v>NITI</v>
      </c>
      <c r="H442" s="90" t="str">
        <f>Commercial!K442</f>
        <v>NITI, NV</v>
      </c>
      <c r="I442" s="93" t="str">
        <f>Commercial!M442</f>
        <v>NITI, NV</v>
      </c>
      <c r="J442" s="101"/>
      <c r="K442" s="78" t="str">
        <f>IFERROR(VLOOKUP($C442,Acute!$B$8:$R$300,4,FALSE),"--")</f>
        <v>--</v>
      </c>
      <c r="L442" s="79" t="str">
        <f>IFERROR(VLOOKUP($C442,Acute!$B$8:$R$300,8,FALSE),"--")</f>
        <v>--</v>
      </c>
      <c r="M442" s="80" t="str">
        <f>IFERROR(VLOOKUP($C442,Acute!$B$8:$R$300,13,FALSE),"--")</f>
        <v>--</v>
      </c>
      <c r="N442" s="107" t="str">
        <f>IFERROR(VLOOKUP($C442,Acute!$B$8:$R$300,6,FALSE),"--")</f>
        <v>--</v>
      </c>
      <c r="O442" s="79" t="str">
        <f>IFERROR(VLOOKUP($C442,Acute!$B$8:$R$300,10,FALSE),"--")</f>
        <v>--</v>
      </c>
      <c r="P442" s="108" t="str">
        <f>IFERROR(VLOOKUP($C442,Acute!$B$8:$R$300,16,FALSE),"--")</f>
        <v>--</v>
      </c>
    </row>
    <row r="443" spans="2:16" ht="15">
      <c r="B443" s="116" t="str">
        <f>Residential!A443</f>
        <v>Iprodione</v>
      </c>
      <c r="C443" s="33" t="str">
        <f>Residential!B443</f>
        <v>36734-19-7</v>
      </c>
      <c r="D443" s="96" t="str">
        <f>Residential!H443</f>
        <v>NITI</v>
      </c>
      <c r="E443" s="40" t="str">
        <f>Residential!K443</f>
        <v>NITI, NV</v>
      </c>
      <c r="F443" s="94" t="str">
        <f>Residential!M443</f>
        <v>NITI, NV</v>
      </c>
      <c r="G443" s="96" t="str">
        <f>Commercial!H443</f>
        <v>NITI</v>
      </c>
      <c r="H443" s="40" t="str">
        <f>Commercial!K443</f>
        <v>NITI, NV</v>
      </c>
      <c r="I443" s="94" t="str">
        <f>Commercial!M443</f>
        <v>NITI, NV</v>
      </c>
      <c r="J443" s="101"/>
      <c r="K443" s="78" t="str">
        <f>IFERROR(VLOOKUP($C443,Acute!$B$8:$R$300,4,FALSE),"--")</f>
        <v>--</v>
      </c>
      <c r="L443" s="79" t="str">
        <f>IFERROR(VLOOKUP($C443,Acute!$B$8:$R$300,8,FALSE),"--")</f>
        <v>--</v>
      </c>
      <c r="M443" s="80" t="str">
        <f>IFERROR(VLOOKUP($C443,Acute!$B$8:$R$300,13,FALSE),"--")</f>
        <v>--</v>
      </c>
      <c r="N443" s="107" t="str">
        <f>IFERROR(VLOOKUP($C443,Acute!$B$8:$R$300,6,FALSE),"--")</f>
        <v>--</v>
      </c>
      <c r="O443" s="79" t="str">
        <f>IFERROR(VLOOKUP($C443,Acute!$B$8:$R$300,10,FALSE),"--")</f>
        <v>--</v>
      </c>
      <c r="P443" s="108" t="str">
        <f>IFERROR(VLOOKUP($C443,Acute!$B$8:$R$300,16,FALSE),"--")</f>
        <v>--</v>
      </c>
    </row>
    <row r="444" spans="2:16" ht="15">
      <c r="B444" s="116" t="str">
        <f>Residential!A444</f>
        <v>Iron</v>
      </c>
      <c r="C444" s="33" t="str">
        <f>Residential!B444</f>
        <v>7439-89-6</v>
      </c>
      <c r="D444" s="96" t="str">
        <f>Residential!H444</f>
        <v>NITI</v>
      </c>
      <c r="E444" s="40" t="str">
        <f>Residential!K444</f>
        <v>NITI, NV</v>
      </c>
      <c r="F444" s="94" t="str">
        <f>Residential!M444</f>
        <v>NITI, NV</v>
      </c>
      <c r="G444" s="96" t="str">
        <f>Commercial!H444</f>
        <v>NITI</v>
      </c>
      <c r="H444" s="40" t="str">
        <f>Commercial!K444</f>
        <v>NITI, NV</v>
      </c>
      <c r="I444" s="94" t="str">
        <f>Commercial!M444</f>
        <v>NITI, NV</v>
      </c>
      <c r="J444" s="101"/>
      <c r="K444" s="78" t="str">
        <f>IFERROR(VLOOKUP($C444,Acute!$B$8:$R$300,4,FALSE),"--")</f>
        <v>--</v>
      </c>
      <c r="L444" s="79" t="str">
        <f>IFERROR(VLOOKUP($C444,Acute!$B$8:$R$300,8,FALSE),"--")</f>
        <v>--</v>
      </c>
      <c r="M444" s="80" t="str">
        <f>IFERROR(VLOOKUP($C444,Acute!$B$8:$R$300,13,FALSE),"--")</f>
        <v>--</v>
      </c>
      <c r="N444" s="107" t="str">
        <f>IFERROR(VLOOKUP($C444,Acute!$B$8:$R$300,6,FALSE),"--")</f>
        <v>--</v>
      </c>
      <c r="O444" s="79" t="str">
        <f>IFERROR(VLOOKUP($C444,Acute!$B$8:$R$300,10,FALSE),"--")</f>
        <v>--</v>
      </c>
      <c r="P444" s="108" t="str">
        <f>IFERROR(VLOOKUP($C444,Acute!$B$8:$R$300,16,FALSE),"--")</f>
        <v>--</v>
      </c>
    </row>
    <row r="445" spans="2:16" ht="15">
      <c r="B445" s="116" t="str">
        <f>Residential!A445</f>
        <v>Isobutyl Alcohol</v>
      </c>
      <c r="C445" s="33" t="str">
        <f>Residential!B445</f>
        <v>78-83-1</v>
      </c>
      <c r="D445" s="96">
        <f>Residential!H445</f>
        <v>420</v>
      </c>
      <c r="E445" s="40">
        <f>Residential!K445</f>
        <v>14000</v>
      </c>
      <c r="F445" s="94">
        <f>Residential!M445</f>
        <v>2400000</v>
      </c>
      <c r="G445" s="96">
        <f>Commercial!H445</f>
        <v>1800</v>
      </c>
      <c r="H445" s="40">
        <f>Commercial!K445</f>
        <v>58000</v>
      </c>
      <c r="I445" s="94">
        <f>Commercial!M445</f>
        <v>10000000</v>
      </c>
      <c r="J445" s="101"/>
      <c r="K445" s="78" t="str">
        <f>IFERROR(VLOOKUP($C445,Acute!$B$8:$R$300,4,FALSE),"--")</f>
        <v>--</v>
      </c>
      <c r="L445" s="79" t="str">
        <f>IFERROR(VLOOKUP($C445,Acute!$B$8:$R$300,8,FALSE),"--")</f>
        <v>--</v>
      </c>
      <c r="M445" s="80" t="str">
        <f>IFERROR(VLOOKUP($C445,Acute!$B$8:$R$300,13,FALSE),"--")</f>
        <v>--</v>
      </c>
      <c r="N445" s="107" t="str">
        <f>IFERROR(VLOOKUP($C445,Acute!$B$8:$R$300,6,FALSE),"--")</f>
        <v>--</v>
      </c>
      <c r="O445" s="79" t="str">
        <f>IFERROR(VLOOKUP($C445,Acute!$B$8:$R$300,10,FALSE),"--")</f>
        <v>--</v>
      </c>
      <c r="P445" s="108" t="str">
        <f>IFERROR(VLOOKUP($C445,Acute!$B$8:$R$300,16,FALSE),"--")</f>
        <v>--</v>
      </c>
    </row>
    <row r="446" spans="2:16" ht="15">
      <c r="B446" s="116" t="str">
        <f>Residential!A446</f>
        <v>Isophorone</v>
      </c>
      <c r="C446" s="33" t="str">
        <f>Residential!B446</f>
        <v>78-59-1</v>
      </c>
      <c r="D446" s="96">
        <f>Residential!H446</f>
        <v>2100</v>
      </c>
      <c r="E446" s="40" t="str">
        <f>Residential!K446</f>
        <v>NV</v>
      </c>
      <c r="F446" s="94" t="str">
        <f>Residential!M446</f>
        <v>NV</v>
      </c>
      <c r="G446" s="96">
        <f>Commercial!H446</f>
        <v>8800</v>
      </c>
      <c r="H446" s="40" t="str">
        <f>Commercial!K446</f>
        <v>NV</v>
      </c>
      <c r="I446" s="94" t="str">
        <f>Commercial!M446</f>
        <v>NV</v>
      </c>
      <c r="J446" s="101"/>
      <c r="K446" s="78" t="str">
        <f>IFERROR(VLOOKUP($C446,Acute!$B$8:$R$300,4,FALSE),"--")</f>
        <v>--</v>
      </c>
      <c r="L446" s="79" t="str">
        <f>IFERROR(VLOOKUP($C446,Acute!$B$8:$R$300,8,FALSE),"--")</f>
        <v>--</v>
      </c>
      <c r="M446" s="80" t="str">
        <f>IFERROR(VLOOKUP($C446,Acute!$B$8:$R$300,13,FALSE),"--")</f>
        <v>--</v>
      </c>
      <c r="N446" s="107" t="str">
        <f>IFERROR(VLOOKUP($C446,Acute!$B$8:$R$300,6,FALSE),"--")</f>
        <v>--</v>
      </c>
      <c r="O446" s="79" t="str">
        <f>IFERROR(VLOOKUP($C446,Acute!$B$8:$R$300,10,FALSE),"--")</f>
        <v>--</v>
      </c>
      <c r="P446" s="108" t="str">
        <f>IFERROR(VLOOKUP($C446,Acute!$B$8:$R$300,16,FALSE),"--")</f>
        <v>--</v>
      </c>
    </row>
    <row r="447" spans="2:16" ht="15">
      <c r="B447" s="116" t="str">
        <f>Residential!A447</f>
        <v>Isopropalin</v>
      </c>
      <c r="C447" s="33" t="str">
        <f>Residential!B447</f>
        <v>33820-53-0</v>
      </c>
      <c r="D447" s="96" t="str">
        <f>Residential!H447</f>
        <v>NITI</v>
      </c>
      <c r="E447" s="40" t="str">
        <f>Residential!K447</f>
        <v>NITI</v>
      </c>
      <c r="F447" s="94" t="str">
        <f>Residential!M447</f>
        <v>NITI</v>
      </c>
      <c r="G447" s="96" t="str">
        <f>Commercial!H447</f>
        <v>NITI</v>
      </c>
      <c r="H447" s="40" t="str">
        <f>Commercial!K447</f>
        <v>NITI</v>
      </c>
      <c r="I447" s="94" t="str">
        <f>Commercial!M447</f>
        <v>NITI</v>
      </c>
      <c r="J447" s="101"/>
      <c r="K447" s="78" t="str">
        <f>IFERROR(VLOOKUP($C447,Acute!$B$8:$R$300,4,FALSE),"--")</f>
        <v>--</v>
      </c>
      <c r="L447" s="79" t="str">
        <f>IFERROR(VLOOKUP($C447,Acute!$B$8:$R$300,8,FALSE),"--")</f>
        <v>--</v>
      </c>
      <c r="M447" s="80" t="str">
        <f>IFERROR(VLOOKUP($C447,Acute!$B$8:$R$300,13,FALSE),"--")</f>
        <v>--</v>
      </c>
      <c r="N447" s="107" t="str">
        <f>IFERROR(VLOOKUP($C447,Acute!$B$8:$R$300,6,FALSE),"--")</f>
        <v>--</v>
      </c>
      <c r="O447" s="79" t="str">
        <f>IFERROR(VLOOKUP($C447,Acute!$B$8:$R$300,10,FALSE),"--")</f>
        <v>--</v>
      </c>
      <c r="P447" s="108" t="str">
        <f>IFERROR(VLOOKUP($C447,Acute!$B$8:$R$300,16,FALSE),"--")</f>
        <v>--</v>
      </c>
    </row>
    <row r="448" spans="2:16" ht="15">
      <c r="B448" s="116" t="str">
        <f>Residential!A448</f>
        <v>Isopropanol</v>
      </c>
      <c r="C448" s="33" t="str">
        <f>Residential!B448</f>
        <v>67-63-0</v>
      </c>
      <c r="D448" s="96">
        <f>Residential!H448</f>
        <v>210</v>
      </c>
      <c r="E448" s="40">
        <f>Residential!K448</f>
        <v>7000</v>
      </c>
      <c r="F448" s="94">
        <f>Residential!M448</f>
        <v>1400000</v>
      </c>
      <c r="G448" s="96">
        <f>Commercial!H448</f>
        <v>880</v>
      </c>
      <c r="H448" s="40">
        <f>Commercial!K448</f>
        <v>29000</v>
      </c>
      <c r="I448" s="94">
        <f>Commercial!M448</f>
        <v>5700000</v>
      </c>
      <c r="J448" s="101"/>
      <c r="K448" s="78">
        <f>IFERROR(VLOOKUP($C448,Acute!$B$8:$R$300,4,FALSE),"--")</f>
        <v>3200</v>
      </c>
      <c r="L448" s="79">
        <f>IFERROR(VLOOKUP($C448,Acute!$B$8:$R$300,8,FALSE),"--")</f>
        <v>110000</v>
      </c>
      <c r="M448" s="80">
        <f>IFERROR(VLOOKUP($C448,Acute!$B$8:$R$300,13,FALSE),"--")</f>
        <v>21000000</v>
      </c>
      <c r="N448" s="107">
        <f>IFERROR(VLOOKUP($C448,Acute!$B$8:$R$300,6,FALSE),"--")</f>
        <v>9600</v>
      </c>
      <c r="O448" s="79">
        <f>IFERROR(VLOOKUP($C448,Acute!$B$8:$R$300,10,FALSE),"--")</f>
        <v>320000</v>
      </c>
      <c r="P448" s="108">
        <f>IFERROR(VLOOKUP($C448,Acute!$B$8:$R$300,16,FALSE),"--")</f>
        <v>62000000</v>
      </c>
    </row>
    <row r="449" spans="2:16" ht="15">
      <c r="B449" s="116" t="str">
        <f>Residential!A449</f>
        <v>Isopropyl Methyl Phosphonic Acid</v>
      </c>
      <c r="C449" s="33" t="str">
        <f>Residential!B449</f>
        <v>1832-54-8</v>
      </c>
      <c r="D449" s="96" t="str">
        <f>Residential!H449</f>
        <v>NITI</v>
      </c>
      <c r="E449" s="40" t="str">
        <f>Residential!K449</f>
        <v>NITI, NV</v>
      </c>
      <c r="F449" s="94" t="str">
        <f>Residential!M449</f>
        <v>NITI, NV</v>
      </c>
      <c r="G449" s="96" t="str">
        <f>Commercial!H449</f>
        <v>NITI</v>
      </c>
      <c r="H449" s="40" t="str">
        <f>Commercial!K449</f>
        <v>NITI, NV</v>
      </c>
      <c r="I449" s="94" t="str">
        <f>Commercial!M449</f>
        <v>NITI, NV</v>
      </c>
      <c r="J449" s="101"/>
      <c r="K449" s="78" t="str">
        <f>IFERROR(VLOOKUP($C449,Acute!$B$8:$R$300,4,FALSE),"--")</f>
        <v>--</v>
      </c>
      <c r="L449" s="79" t="str">
        <f>IFERROR(VLOOKUP($C449,Acute!$B$8:$R$300,8,FALSE),"--")</f>
        <v>--</v>
      </c>
      <c r="M449" s="80" t="str">
        <f>IFERROR(VLOOKUP($C449,Acute!$B$8:$R$300,13,FALSE),"--")</f>
        <v>--</v>
      </c>
      <c r="N449" s="107" t="str">
        <f>IFERROR(VLOOKUP($C449,Acute!$B$8:$R$300,6,FALSE),"--")</f>
        <v>--</v>
      </c>
      <c r="O449" s="79" t="str">
        <f>IFERROR(VLOOKUP($C449,Acute!$B$8:$R$300,10,FALSE),"--")</f>
        <v>--</v>
      </c>
      <c r="P449" s="108" t="str">
        <f>IFERROR(VLOOKUP($C449,Acute!$B$8:$R$300,16,FALSE),"--")</f>
        <v>--</v>
      </c>
    </row>
    <row r="450" spans="2:16" ht="15">
      <c r="B450" s="116" t="str">
        <f>Residential!A450</f>
        <v>Isoxaben</v>
      </c>
      <c r="C450" s="33" t="str">
        <f>Residential!B450</f>
        <v>82558-50-7</v>
      </c>
      <c r="D450" s="96" t="str">
        <f>Residential!H450</f>
        <v>NITI</v>
      </c>
      <c r="E450" s="40" t="str">
        <f>Residential!K450</f>
        <v>NITI, NV</v>
      </c>
      <c r="F450" s="94" t="str">
        <f>Residential!M450</f>
        <v>NITI, NV</v>
      </c>
      <c r="G450" s="96" t="str">
        <f>Commercial!H450</f>
        <v>NITI</v>
      </c>
      <c r="H450" s="40" t="str">
        <f>Commercial!K450</f>
        <v>NITI, NV</v>
      </c>
      <c r="I450" s="94" t="str">
        <f>Commercial!M450</f>
        <v>NITI, NV</v>
      </c>
      <c r="J450" s="101"/>
      <c r="K450" s="78" t="str">
        <f>IFERROR(VLOOKUP($C450,Acute!$B$8:$R$300,4,FALSE),"--")</f>
        <v>--</v>
      </c>
      <c r="L450" s="79" t="str">
        <f>IFERROR(VLOOKUP($C450,Acute!$B$8:$R$300,8,FALSE),"--")</f>
        <v>--</v>
      </c>
      <c r="M450" s="80" t="str">
        <f>IFERROR(VLOOKUP($C450,Acute!$B$8:$R$300,13,FALSE),"--")</f>
        <v>--</v>
      </c>
      <c r="N450" s="107" t="str">
        <f>IFERROR(VLOOKUP($C450,Acute!$B$8:$R$300,6,FALSE),"--")</f>
        <v>--</v>
      </c>
      <c r="O450" s="79" t="str">
        <f>IFERROR(VLOOKUP($C450,Acute!$B$8:$R$300,10,FALSE),"--")</f>
        <v>--</v>
      </c>
      <c r="P450" s="108" t="str">
        <f>IFERROR(VLOOKUP($C450,Acute!$B$8:$R$300,16,FALSE),"--")</f>
        <v>--</v>
      </c>
    </row>
    <row r="451" spans="2:16" ht="15">
      <c r="B451" s="116" t="str">
        <f>Residential!A451</f>
        <v>Jet propulsion fuel 7 (JP-7)</v>
      </c>
      <c r="C451" s="33" t="str">
        <f>Residential!B451</f>
        <v>NA</v>
      </c>
      <c r="D451" s="96">
        <f>Residential!H451</f>
        <v>310</v>
      </c>
      <c r="E451" s="40" t="str">
        <f>Residential!K451</f>
        <v>NV</v>
      </c>
      <c r="F451" s="94">
        <f>Residential!M451</f>
        <v>770</v>
      </c>
      <c r="G451" s="96">
        <f>Commercial!H451</f>
        <v>1300</v>
      </c>
      <c r="H451" s="40" t="str">
        <f>Commercial!K451</f>
        <v>NV</v>
      </c>
      <c r="I451" s="94">
        <f>Commercial!M451</f>
        <v>3200</v>
      </c>
      <c r="J451" s="101"/>
      <c r="K451" s="86" t="str">
        <f>IFERROR(VLOOKUP($C451,Acute!$B$8:$R$300,4,FALSE),"--")</f>
        <v>--</v>
      </c>
      <c r="L451" s="79" t="str">
        <f>IFERROR(VLOOKUP($C451,Acute!$B$8:$R$300,8,FALSE),"--")</f>
        <v>--</v>
      </c>
      <c r="M451" s="80" t="str">
        <f>IFERROR(VLOOKUP($C451,Acute!$B$8:$R$300,13,FALSE),"--")</f>
        <v>--</v>
      </c>
      <c r="N451" s="107" t="str">
        <f>IFERROR(VLOOKUP($C451,Acute!$B$8:$R$300,6,FALSE),"--")</f>
        <v>--</v>
      </c>
      <c r="O451" s="79" t="str">
        <f>IFERROR(VLOOKUP($C451,Acute!$B$8:$R$300,10,FALSE),"--")</f>
        <v>--</v>
      </c>
      <c r="P451" s="108" t="str">
        <f>IFERROR(VLOOKUP($C451,Acute!$B$8:$R$300,16,FALSE),"--")</f>
        <v>--</v>
      </c>
    </row>
    <row r="452" spans="2:16" ht="15">
      <c r="B452" s="116" t="str">
        <f>Residential!A452</f>
        <v>Lactofen</v>
      </c>
      <c r="C452" s="33" t="str">
        <f>Residential!B452</f>
        <v>77501-63-4</v>
      </c>
      <c r="D452" s="96" t="str">
        <f>Residential!H452</f>
        <v>NITI</v>
      </c>
      <c r="E452" s="40" t="str">
        <f>Residential!K452</f>
        <v>NITI, NV</v>
      </c>
      <c r="F452" s="93" t="str">
        <f>Residential!M452</f>
        <v>NITI, NV</v>
      </c>
      <c r="G452" s="96" t="str">
        <f>Commercial!H452</f>
        <v>NITI</v>
      </c>
      <c r="H452" s="90" t="str">
        <f>Commercial!K452</f>
        <v>NITI, NV</v>
      </c>
      <c r="I452" s="93" t="str">
        <f>Commercial!M452</f>
        <v>NITI, NV</v>
      </c>
      <c r="J452" s="101"/>
      <c r="K452" s="78" t="str">
        <f>IFERROR(VLOOKUP($C452,Acute!$B$8:$R$300,4,FALSE),"--")</f>
        <v>--</v>
      </c>
      <c r="L452" s="79" t="str">
        <f>IFERROR(VLOOKUP($C452,Acute!$B$8:$R$300,8,FALSE),"--")</f>
        <v>--</v>
      </c>
      <c r="M452" s="80" t="str">
        <f>IFERROR(VLOOKUP($C452,Acute!$B$8:$R$300,13,FALSE),"--")</f>
        <v>--</v>
      </c>
      <c r="N452" s="107" t="str">
        <f>IFERROR(VLOOKUP($C452,Acute!$B$8:$R$300,6,FALSE),"--")</f>
        <v>--</v>
      </c>
      <c r="O452" s="79" t="str">
        <f>IFERROR(VLOOKUP($C452,Acute!$B$8:$R$300,10,FALSE),"--")</f>
        <v>--</v>
      </c>
      <c r="P452" s="108" t="str">
        <f>IFERROR(VLOOKUP($C452,Acute!$B$8:$R$300,16,FALSE),"--")</f>
        <v>--</v>
      </c>
    </row>
    <row r="453" spans="2:16" ht="15">
      <c r="B453" s="116" t="str">
        <f>Residential!A453</f>
        <v>Lactonitrile</v>
      </c>
      <c r="C453" s="33" t="str">
        <f>Residential!B453</f>
        <v>78-97-7</v>
      </c>
      <c r="D453" s="96" t="str">
        <f>Residential!H453</f>
        <v>NITI</v>
      </c>
      <c r="E453" s="40" t="str">
        <f>Residential!K453</f>
        <v>NITI, NV</v>
      </c>
      <c r="F453" s="93" t="str">
        <f>Residential!M453</f>
        <v>NITI, NV</v>
      </c>
      <c r="G453" s="96" t="str">
        <f>Commercial!H453</f>
        <v>NITI</v>
      </c>
      <c r="H453" s="90" t="str">
        <f>Commercial!K453</f>
        <v>NITI, NV</v>
      </c>
      <c r="I453" s="93" t="str">
        <f>Commercial!M453</f>
        <v>NITI, NV</v>
      </c>
      <c r="J453" s="101"/>
      <c r="K453" s="78" t="str">
        <f>IFERROR(VLOOKUP($C453,Acute!$B$8:$R$300,4,FALSE),"--")</f>
        <v>--</v>
      </c>
      <c r="L453" s="79" t="str">
        <f>IFERROR(VLOOKUP($C453,Acute!$B$8:$R$300,8,FALSE),"--")</f>
        <v>--</v>
      </c>
      <c r="M453" s="80" t="str">
        <f>IFERROR(VLOOKUP($C453,Acute!$B$8:$R$300,13,FALSE),"--")</f>
        <v>--</v>
      </c>
      <c r="N453" s="107" t="str">
        <f>IFERROR(VLOOKUP($C453,Acute!$B$8:$R$300,6,FALSE),"--")</f>
        <v>--</v>
      </c>
      <c r="O453" s="79" t="str">
        <f>IFERROR(VLOOKUP($C453,Acute!$B$8:$R$300,10,FALSE),"--")</f>
        <v>--</v>
      </c>
      <c r="P453" s="108" t="str">
        <f>IFERROR(VLOOKUP($C453,Acute!$B$8:$R$300,16,FALSE),"--")</f>
        <v>--</v>
      </c>
    </row>
    <row r="454" spans="2:16" ht="15">
      <c r="B454" s="116" t="str">
        <f>Residential!A454</f>
        <v>Lanthanum</v>
      </c>
      <c r="C454" s="33" t="str">
        <f>Residential!B454</f>
        <v>7439-91-0</v>
      </c>
      <c r="D454" s="96" t="str">
        <f>Residential!H454</f>
        <v>NITI</v>
      </c>
      <c r="E454" s="40" t="str">
        <f>Residential!K454</f>
        <v>NITI, NV</v>
      </c>
      <c r="F454" s="93" t="str">
        <f>Residential!M454</f>
        <v>NITI, NV</v>
      </c>
      <c r="G454" s="96" t="str">
        <f>Commercial!H454</f>
        <v>NITI</v>
      </c>
      <c r="H454" s="90" t="str">
        <f>Commercial!K454</f>
        <v>NITI, NV</v>
      </c>
      <c r="I454" s="93" t="str">
        <f>Commercial!M454</f>
        <v>NITI, NV</v>
      </c>
      <c r="J454" s="101"/>
      <c r="K454" s="78" t="str">
        <f>IFERROR(VLOOKUP($C454,Acute!$B$8:$R$300,4,FALSE),"--")</f>
        <v>--</v>
      </c>
      <c r="L454" s="79" t="str">
        <f>IFERROR(VLOOKUP($C454,Acute!$B$8:$R$300,8,FALSE),"--")</f>
        <v>--</v>
      </c>
      <c r="M454" s="80" t="str">
        <f>IFERROR(VLOOKUP($C454,Acute!$B$8:$R$300,13,FALSE),"--")</f>
        <v>--</v>
      </c>
      <c r="N454" s="107" t="str">
        <f>IFERROR(VLOOKUP($C454,Acute!$B$8:$R$300,6,FALSE),"--")</f>
        <v>--</v>
      </c>
      <c r="O454" s="79" t="str">
        <f>IFERROR(VLOOKUP($C454,Acute!$B$8:$R$300,10,FALSE),"--")</f>
        <v>--</v>
      </c>
      <c r="P454" s="108" t="str">
        <f>IFERROR(VLOOKUP($C454,Acute!$B$8:$R$300,16,FALSE),"--")</f>
        <v>--</v>
      </c>
    </row>
    <row r="455" spans="2:16" ht="15">
      <c r="B455" s="116" t="str">
        <f>Residential!A455</f>
        <v>Lanthanum Acetate Hydrate</v>
      </c>
      <c r="C455" s="33" t="str">
        <f>Residential!B455</f>
        <v>100587-90-4</v>
      </c>
      <c r="D455" s="96" t="str">
        <f>Residential!H455</f>
        <v>NITI</v>
      </c>
      <c r="E455" s="40" t="str">
        <f>Residential!K455</f>
        <v>NITI, NV</v>
      </c>
      <c r="F455" s="93" t="str">
        <f>Residential!M455</f>
        <v>NITI, NV</v>
      </c>
      <c r="G455" s="96" t="str">
        <f>Commercial!H455</f>
        <v>NITI</v>
      </c>
      <c r="H455" s="90" t="str">
        <f>Commercial!K455</f>
        <v>NITI, NV</v>
      </c>
      <c r="I455" s="93" t="str">
        <f>Commercial!M455</f>
        <v>NITI, NV</v>
      </c>
      <c r="J455" s="101"/>
      <c r="K455" s="78" t="str">
        <f>IFERROR(VLOOKUP($C455,Acute!$B$8:$R$300,4,FALSE),"--")</f>
        <v>--</v>
      </c>
      <c r="L455" s="79" t="str">
        <f>IFERROR(VLOOKUP($C455,Acute!$B$8:$R$300,8,FALSE),"--")</f>
        <v>--</v>
      </c>
      <c r="M455" s="80" t="str">
        <f>IFERROR(VLOOKUP($C455,Acute!$B$8:$R$300,13,FALSE),"--")</f>
        <v>--</v>
      </c>
      <c r="N455" s="107" t="str">
        <f>IFERROR(VLOOKUP($C455,Acute!$B$8:$R$300,6,FALSE),"--")</f>
        <v>--</v>
      </c>
      <c r="O455" s="79" t="str">
        <f>IFERROR(VLOOKUP($C455,Acute!$B$8:$R$300,10,FALSE),"--")</f>
        <v>--</v>
      </c>
      <c r="P455" s="108" t="str">
        <f>IFERROR(VLOOKUP($C455,Acute!$B$8:$R$300,16,FALSE),"--")</f>
        <v>--</v>
      </c>
    </row>
    <row r="456" spans="2:16" ht="15">
      <c r="B456" s="116" t="str">
        <f>Residential!A456</f>
        <v>Lanthanum Chloride Heptahydrate</v>
      </c>
      <c r="C456" s="33" t="str">
        <f>Residential!B456</f>
        <v>10025-84-0</v>
      </c>
      <c r="D456" s="96" t="str">
        <f>Residential!H456</f>
        <v>NITI</v>
      </c>
      <c r="E456" s="40" t="str">
        <f>Residential!K456</f>
        <v>NITI, NV</v>
      </c>
      <c r="F456" s="94" t="str">
        <f>Residential!M456</f>
        <v>NITI, NV</v>
      </c>
      <c r="G456" s="96" t="str">
        <f>Commercial!H456</f>
        <v>NITI</v>
      </c>
      <c r="H456" s="90" t="str">
        <f>Commercial!K456</f>
        <v>NITI, NV</v>
      </c>
      <c r="I456" s="93" t="str">
        <f>Commercial!M456</f>
        <v>NITI, NV</v>
      </c>
      <c r="J456" s="101"/>
      <c r="K456" s="78" t="str">
        <f>IFERROR(VLOOKUP($C456,Acute!$B$8:$R$300,4,FALSE),"--")</f>
        <v>--</v>
      </c>
      <c r="L456" s="79" t="str">
        <f>IFERROR(VLOOKUP($C456,Acute!$B$8:$R$300,8,FALSE),"--")</f>
        <v>--</v>
      </c>
      <c r="M456" s="80" t="str">
        <f>IFERROR(VLOOKUP($C456,Acute!$B$8:$R$300,13,FALSE),"--")</f>
        <v>--</v>
      </c>
      <c r="N456" s="107" t="str">
        <f>IFERROR(VLOOKUP($C456,Acute!$B$8:$R$300,6,FALSE),"--")</f>
        <v>--</v>
      </c>
      <c r="O456" s="79" t="str">
        <f>IFERROR(VLOOKUP($C456,Acute!$B$8:$R$300,10,FALSE),"--")</f>
        <v>--</v>
      </c>
      <c r="P456" s="108" t="str">
        <f>IFERROR(VLOOKUP($C456,Acute!$B$8:$R$300,16,FALSE),"--")</f>
        <v>--</v>
      </c>
    </row>
    <row r="457" spans="2:16" ht="15">
      <c r="B457" s="116" t="str">
        <f>Residential!A457</f>
        <v>Lanthanum Chloride, Anhydrous</v>
      </c>
      <c r="C457" s="33" t="str">
        <f>Residential!B457</f>
        <v>10099-58-8</v>
      </c>
      <c r="D457" s="96" t="str">
        <f>Residential!H457</f>
        <v>NITI</v>
      </c>
      <c r="E457" s="40" t="str">
        <f>Residential!K457</f>
        <v>NITI, NV</v>
      </c>
      <c r="F457" s="93" t="str">
        <f>Residential!M457</f>
        <v>NITI, NV</v>
      </c>
      <c r="G457" s="96" t="str">
        <f>Commercial!H457</f>
        <v>NITI</v>
      </c>
      <c r="H457" s="90" t="str">
        <f>Commercial!K457</f>
        <v>NITI, NV</v>
      </c>
      <c r="I457" s="93" t="str">
        <f>Commercial!M457</f>
        <v>NITI, NV</v>
      </c>
      <c r="J457" s="101"/>
      <c r="K457" s="78" t="str">
        <f>IFERROR(VLOOKUP($C457,Acute!$B$8:$R$300,4,FALSE),"--")</f>
        <v>--</v>
      </c>
      <c r="L457" s="79" t="str">
        <f>IFERROR(VLOOKUP($C457,Acute!$B$8:$R$300,8,FALSE),"--")</f>
        <v>--</v>
      </c>
      <c r="M457" s="80" t="str">
        <f>IFERROR(VLOOKUP($C457,Acute!$B$8:$R$300,13,FALSE),"--")</f>
        <v>--</v>
      </c>
      <c r="N457" s="107" t="str">
        <f>IFERROR(VLOOKUP($C457,Acute!$B$8:$R$300,6,FALSE),"--")</f>
        <v>--</v>
      </c>
      <c r="O457" s="79" t="str">
        <f>IFERROR(VLOOKUP($C457,Acute!$B$8:$R$300,10,FALSE),"--")</f>
        <v>--</v>
      </c>
      <c r="P457" s="108" t="str">
        <f>IFERROR(VLOOKUP($C457,Acute!$B$8:$R$300,16,FALSE),"--")</f>
        <v>--</v>
      </c>
    </row>
    <row r="458" spans="2:16" ht="15">
      <c r="B458" s="116" t="str">
        <f>Residential!A458</f>
        <v>Lanthanum Nitrate Hexahydrate</v>
      </c>
      <c r="C458" s="33" t="str">
        <f>Residential!B458</f>
        <v>10277-43-7</v>
      </c>
      <c r="D458" s="96" t="str">
        <f>Residential!H458</f>
        <v>NITI</v>
      </c>
      <c r="E458" s="40" t="str">
        <f>Residential!K458</f>
        <v>NITI, NV</v>
      </c>
      <c r="F458" s="93" t="str">
        <f>Residential!M458</f>
        <v>NITI, NV</v>
      </c>
      <c r="G458" s="96" t="str">
        <f>Commercial!H458</f>
        <v>NITI</v>
      </c>
      <c r="H458" s="90" t="str">
        <f>Commercial!K458</f>
        <v>NITI, NV</v>
      </c>
      <c r="I458" s="93" t="str">
        <f>Commercial!M458</f>
        <v>NITI, NV</v>
      </c>
      <c r="J458" s="101"/>
      <c r="K458" s="78" t="str">
        <f>IFERROR(VLOOKUP($C458,Acute!$B$8:$R$300,4,FALSE),"--")</f>
        <v>--</v>
      </c>
      <c r="L458" s="79" t="str">
        <f>IFERROR(VLOOKUP($C458,Acute!$B$8:$R$300,8,FALSE),"--")</f>
        <v>--</v>
      </c>
      <c r="M458" s="80" t="str">
        <f>IFERROR(VLOOKUP($C458,Acute!$B$8:$R$300,13,FALSE),"--")</f>
        <v>--</v>
      </c>
      <c r="N458" s="107" t="str">
        <f>IFERROR(VLOOKUP($C458,Acute!$B$8:$R$300,6,FALSE),"--")</f>
        <v>--</v>
      </c>
      <c r="O458" s="79" t="str">
        <f>IFERROR(VLOOKUP($C458,Acute!$B$8:$R$300,10,FALSE),"--")</f>
        <v>--</v>
      </c>
      <c r="P458" s="108" t="str">
        <f>IFERROR(VLOOKUP($C458,Acute!$B$8:$R$300,16,FALSE),"--")</f>
        <v>--</v>
      </c>
    </row>
    <row r="459" spans="2:16" ht="15">
      <c r="B459" s="116" t="str">
        <f>Residential!A459</f>
        <v>Lead Phosphate</v>
      </c>
      <c r="C459" s="33" t="str">
        <f>Residential!B459</f>
        <v>7446-27-7</v>
      </c>
      <c r="D459" s="96">
        <f>Residential!H459</f>
        <v>0.23</v>
      </c>
      <c r="E459" s="40" t="str">
        <f>Residential!K459</f>
        <v>NV</v>
      </c>
      <c r="F459" s="93" t="str">
        <f>Residential!M459</f>
        <v>NV</v>
      </c>
      <c r="G459" s="96">
        <f>Commercial!H459</f>
        <v>1</v>
      </c>
      <c r="H459" s="90" t="str">
        <f>Commercial!K459</f>
        <v>NV</v>
      </c>
      <c r="I459" s="93" t="str">
        <f>Commercial!M459</f>
        <v>NV</v>
      </c>
      <c r="J459" s="101"/>
      <c r="K459" s="78" t="str">
        <f>IFERROR(VLOOKUP($C459,Acute!$B$8:$R$300,4,FALSE),"--")</f>
        <v>--</v>
      </c>
      <c r="L459" s="79" t="str">
        <f>IFERROR(VLOOKUP($C459,Acute!$B$8:$R$300,8,FALSE),"--")</f>
        <v>--</v>
      </c>
      <c r="M459" s="80" t="str">
        <f>IFERROR(VLOOKUP($C459,Acute!$B$8:$R$300,13,FALSE),"--")</f>
        <v>--</v>
      </c>
      <c r="N459" s="107" t="str">
        <f>IFERROR(VLOOKUP($C459,Acute!$B$8:$R$300,6,FALSE),"--")</f>
        <v>--</v>
      </c>
      <c r="O459" s="79" t="str">
        <f>IFERROR(VLOOKUP($C459,Acute!$B$8:$R$300,10,FALSE),"--")</f>
        <v>--</v>
      </c>
      <c r="P459" s="108" t="str">
        <f>IFERROR(VLOOKUP($C459,Acute!$B$8:$R$300,16,FALSE),"--")</f>
        <v>--</v>
      </c>
    </row>
    <row r="460" spans="2:16" ht="15">
      <c r="B460" s="116" t="str">
        <f>Residential!A460</f>
        <v>Lead acetate</v>
      </c>
      <c r="C460" s="33" t="str">
        <f>Residential!B460</f>
        <v>301-04-2</v>
      </c>
      <c r="D460" s="96">
        <f>Residential!H460</f>
        <v>3.5000000000000003E-2</v>
      </c>
      <c r="E460" s="40" t="str">
        <f>Residential!K460</f>
        <v>NV</v>
      </c>
      <c r="F460" s="93" t="str">
        <f>Residential!M460</f>
        <v>NV</v>
      </c>
      <c r="G460" s="96">
        <f>Commercial!H460</f>
        <v>0.15</v>
      </c>
      <c r="H460" s="90" t="str">
        <f>Commercial!K460</f>
        <v>NV</v>
      </c>
      <c r="I460" s="93" t="str">
        <f>Commercial!M460</f>
        <v>NV</v>
      </c>
      <c r="J460" s="101"/>
      <c r="K460" s="420">
        <f>IFERROR(VLOOKUP($C460,Acute!$B$8:$R$300,4,FALSE),"--")</f>
        <v>0.15</v>
      </c>
      <c r="L460" s="79" t="str">
        <f>IFERROR(VLOOKUP($C460,Acute!$B$8:$R$300,8,FALSE),"--")</f>
        <v>NV</v>
      </c>
      <c r="M460" s="80" t="str">
        <f>IFERROR(VLOOKUP($C460,Acute!$B$8:$R$300,13,FALSE),"--")</f>
        <v>NV</v>
      </c>
      <c r="N460" s="421">
        <f>IFERROR(VLOOKUP($C460,Acute!$B$8:$R$300,6,FALSE),"--")</f>
        <v>0.45</v>
      </c>
      <c r="O460" s="79" t="str">
        <f>IFERROR(VLOOKUP($C460,Acute!$B$8:$R$300,10,FALSE),"--")</f>
        <v>NV</v>
      </c>
      <c r="P460" s="108" t="str">
        <f>IFERROR(VLOOKUP($C460,Acute!$B$8:$R$300,16,FALSE),"--")</f>
        <v>NV</v>
      </c>
    </row>
    <row r="461" spans="2:16" ht="15">
      <c r="B461" s="116" t="str">
        <f>Residential!A461</f>
        <v>Lead subacetate</v>
      </c>
      <c r="C461" s="33" t="str">
        <f>Residential!B461</f>
        <v>1335-32-6</v>
      </c>
      <c r="D461" s="96">
        <f>Residential!H461</f>
        <v>0.26</v>
      </c>
      <c r="E461" s="40" t="str">
        <f>Residential!K461</f>
        <v>NV</v>
      </c>
      <c r="F461" s="93" t="str">
        <f>Residential!M461</f>
        <v>NV</v>
      </c>
      <c r="G461" s="96">
        <f>Commercial!H461</f>
        <v>1.1000000000000001</v>
      </c>
      <c r="H461" s="90" t="str">
        <f>Commercial!K461</f>
        <v>NV</v>
      </c>
      <c r="I461" s="93" t="str">
        <f>Commercial!M461</f>
        <v>NV</v>
      </c>
      <c r="J461" s="101"/>
      <c r="K461" s="78" t="str">
        <f>IFERROR(VLOOKUP($C461,Acute!$B$8:$R$300,4,FALSE),"--")</f>
        <v>--</v>
      </c>
      <c r="L461" s="79" t="str">
        <f>IFERROR(VLOOKUP($C461,Acute!$B$8:$R$300,8,FALSE),"--")</f>
        <v>--</v>
      </c>
      <c r="M461" s="80" t="str">
        <f>IFERROR(VLOOKUP($C461,Acute!$B$8:$R$300,13,FALSE),"--")</f>
        <v>--</v>
      </c>
      <c r="N461" s="107" t="str">
        <f>IFERROR(VLOOKUP($C461,Acute!$B$8:$R$300,6,FALSE),"--")</f>
        <v>--</v>
      </c>
      <c r="O461" s="79" t="str">
        <f>IFERROR(VLOOKUP($C461,Acute!$B$8:$R$300,10,FALSE),"--")</f>
        <v>--</v>
      </c>
      <c r="P461" s="108" t="str">
        <f>IFERROR(VLOOKUP($C461,Acute!$B$8:$R$300,16,FALSE),"--")</f>
        <v>--</v>
      </c>
    </row>
    <row r="462" spans="2:16" ht="15">
      <c r="B462" s="116" t="str">
        <f>Residential!A462</f>
        <v>Lewisite</v>
      </c>
      <c r="C462" s="33" t="str">
        <f>Residential!B462</f>
        <v>541-25-3</v>
      </c>
      <c r="D462" s="96" t="str">
        <f>Residential!H462</f>
        <v>NITI</v>
      </c>
      <c r="E462" s="40" t="str">
        <f>Residential!K462</f>
        <v>NITI</v>
      </c>
      <c r="F462" s="93" t="str">
        <f>Residential!M462</f>
        <v>NITI</v>
      </c>
      <c r="G462" s="96" t="str">
        <f>Commercial!H462</f>
        <v>NITI</v>
      </c>
      <c r="H462" s="90" t="str">
        <f>Commercial!K462</f>
        <v>NITI</v>
      </c>
      <c r="I462" s="93" t="str">
        <f>Commercial!M462</f>
        <v>NITI</v>
      </c>
      <c r="J462" s="101"/>
      <c r="K462" s="78" t="str">
        <f>IFERROR(VLOOKUP($C462,Acute!$B$8:$R$300,4,FALSE),"--")</f>
        <v>--</v>
      </c>
      <c r="L462" s="79" t="str">
        <f>IFERROR(VLOOKUP($C462,Acute!$B$8:$R$300,8,FALSE),"--")</f>
        <v>--</v>
      </c>
      <c r="M462" s="80" t="str">
        <f>IFERROR(VLOOKUP($C462,Acute!$B$8:$R$300,13,FALSE),"--")</f>
        <v>--</v>
      </c>
      <c r="N462" s="107" t="str">
        <f>IFERROR(VLOOKUP($C462,Acute!$B$8:$R$300,6,FALSE),"--")</f>
        <v>--</v>
      </c>
      <c r="O462" s="79" t="str">
        <f>IFERROR(VLOOKUP($C462,Acute!$B$8:$R$300,10,FALSE),"--")</f>
        <v>--</v>
      </c>
      <c r="P462" s="108" t="str">
        <f>IFERROR(VLOOKUP($C462,Acute!$B$8:$R$300,16,FALSE),"--")</f>
        <v>--</v>
      </c>
    </row>
    <row r="463" spans="2:16" ht="15">
      <c r="B463" s="116" t="str">
        <f>Residential!A463</f>
        <v>Linuron</v>
      </c>
      <c r="C463" s="33" t="str">
        <f>Residential!B463</f>
        <v>330-55-2</v>
      </c>
      <c r="D463" s="96" t="str">
        <f>Residential!H463</f>
        <v>NITI</v>
      </c>
      <c r="E463" s="40" t="str">
        <f>Residential!K463</f>
        <v>NITI, NV</v>
      </c>
      <c r="F463" s="93" t="str">
        <f>Residential!M463</f>
        <v>NITI, NV</v>
      </c>
      <c r="G463" s="96" t="str">
        <f>Commercial!H463</f>
        <v>NITI</v>
      </c>
      <c r="H463" s="90" t="str">
        <f>Commercial!K463</f>
        <v>NITI, NV</v>
      </c>
      <c r="I463" s="93" t="str">
        <f>Commercial!M463</f>
        <v>NITI, NV</v>
      </c>
      <c r="J463" s="101"/>
      <c r="K463" s="78" t="str">
        <f>IFERROR(VLOOKUP($C463,Acute!$B$8:$R$300,4,FALSE),"--")</f>
        <v>--</v>
      </c>
      <c r="L463" s="79" t="str">
        <f>IFERROR(VLOOKUP($C463,Acute!$B$8:$R$300,8,FALSE),"--")</f>
        <v>--</v>
      </c>
      <c r="M463" s="80" t="str">
        <f>IFERROR(VLOOKUP($C463,Acute!$B$8:$R$300,13,FALSE),"--")</f>
        <v>--</v>
      </c>
      <c r="N463" s="107" t="str">
        <f>IFERROR(VLOOKUP($C463,Acute!$B$8:$R$300,6,FALSE),"--")</f>
        <v>--</v>
      </c>
      <c r="O463" s="79" t="str">
        <f>IFERROR(VLOOKUP($C463,Acute!$B$8:$R$300,10,FALSE),"--")</f>
        <v>--</v>
      </c>
      <c r="P463" s="108" t="str">
        <f>IFERROR(VLOOKUP($C463,Acute!$B$8:$R$300,16,FALSE),"--")</f>
        <v>--</v>
      </c>
    </row>
    <row r="464" spans="2:16" ht="15">
      <c r="B464" s="116" t="str">
        <f>Residential!A464</f>
        <v>Lithium</v>
      </c>
      <c r="C464" s="33" t="str">
        <f>Residential!B464</f>
        <v>7439-93-2</v>
      </c>
      <c r="D464" s="96" t="str">
        <f>Residential!H464</f>
        <v>NITI</v>
      </c>
      <c r="E464" s="40" t="str">
        <f>Residential!K464</f>
        <v>NITI, NV</v>
      </c>
      <c r="F464" s="93" t="str">
        <f>Residential!M464</f>
        <v>NITI, NV</v>
      </c>
      <c r="G464" s="96" t="str">
        <f>Commercial!H464</f>
        <v>NITI</v>
      </c>
      <c r="H464" s="90" t="str">
        <f>Commercial!K464</f>
        <v>NITI, NV</v>
      </c>
      <c r="I464" s="93" t="str">
        <f>Commercial!M464</f>
        <v>NITI, NV</v>
      </c>
      <c r="J464" s="101"/>
      <c r="K464" s="78" t="str">
        <f>IFERROR(VLOOKUP($C464,Acute!$B$8:$R$300,4,FALSE),"--")</f>
        <v>--</v>
      </c>
      <c r="L464" s="79" t="str">
        <f>IFERROR(VLOOKUP($C464,Acute!$B$8:$R$300,8,FALSE),"--")</f>
        <v>--</v>
      </c>
      <c r="M464" s="80" t="str">
        <f>IFERROR(VLOOKUP($C464,Acute!$B$8:$R$300,13,FALSE),"--")</f>
        <v>--</v>
      </c>
      <c r="N464" s="107" t="str">
        <f>IFERROR(VLOOKUP($C464,Acute!$B$8:$R$300,6,FALSE),"--")</f>
        <v>--</v>
      </c>
      <c r="O464" s="79" t="str">
        <f>IFERROR(VLOOKUP($C464,Acute!$B$8:$R$300,10,FALSE),"--")</f>
        <v>--</v>
      </c>
      <c r="P464" s="108" t="str">
        <f>IFERROR(VLOOKUP($C464,Acute!$B$8:$R$300,16,FALSE),"--")</f>
        <v>--</v>
      </c>
    </row>
    <row r="465" spans="2:16" ht="15">
      <c r="B465" s="116" t="str">
        <f>Residential!A465</f>
        <v>Lithium Perchlorate</v>
      </c>
      <c r="C465" s="33" t="str">
        <f>Residential!B465</f>
        <v>7791-03-9</v>
      </c>
      <c r="D465" s="96" t="str">
        <f>Residential!H465</f>
        <v>NITI</v>
      </c>
      <c r="E465" s="90" t="str">
        <f>Residential!K465</f>
        <v>NITI, NV</v>
      </c>
      <c r="F465" s="93" t="str">
        <f>Residential!M465</f>
        <v>NITI, NV</v>
      </c>
      <c r="G465" s="96" t="str">
        <f>Commercial!H465</f>
        <v>NITI</v>
      </c>
      <c r="H465" s="90" t="str">
        <f>Commercial!K465</f>
        <v>NITI, NV</v>
      </c>
      <c r="I465" s="93" t="str">
        <f>Commercial!M465</f>
        <v>NITI, NV</v>
      </c>
      <c r="J465" s="101"/>
      <c r="K465" s="78" t="str">
        <f>IFERROR(VLOOKUP($C465,Acute!$B$8:$R$300,4,FALSE),"--")</f>
        <v>--</v>
      </c>
      <c r="L465" s="79" t="str">
        <f>IFERROR(VLOOKUP($C465,Acute!$B$8:$R$300,8,FALSE),"--")</f>
        <v>--</v>
      </c>
      <c r="M465" s="80" t="str">
        <f>IFERROR(VLOOKUP($C465,Acute!$B$8:$R$300,13,FALSE),"--")</f>
        <v>--</v>
      </c>
      <c r="N465" s="107" t="str">
        <f>IFERROR(VLOOKUP($C465,Acute!$B$8:$R$300,6,FALSE),"--")</f>
        <v>--</v>
      </c>
      <c r="O465" s="79" t="str">
        <f>IFERROR(VLOOKUP($C465,Acute!$B$8:$R$300,10,FALSE),"--")</f>
        <v>--</v>
      </c>
      <c r="P465" s="108" t="str">
        <f>IFERROR(VLOOKUP($C465,Acute!$B$8:$R$300,16,FALSE),"--")</f>
        <v>--</v>
      </c>
    </row>
    <row r="466" spans="2:16" ht="15">
      <c r="B466" s="116" t="str">
        <f>Residential!A466</f>
        <v>Lithium bis[(trifluoromethyl)sulfonyl]azanide</v>
      </c>
      <c r="C466" s="33" t="str">
        <f>Residential!B466</f>
        <v>90076-65-6</v>
      </c>
      <c r="D466" s="96" t="str">
        <f>Residential!H466</f>
        <v>NITI</v>
      </c>
      <c r="E466" s="90" t="str">
        <f>Residential!K466</f>
        <v>NITI</v>
      </c>
      <c r="F466" s="93" t="str">
        <f>Residential!M466</f>
        <v>NITI</v>
      </c>
      <c r="G466" s="96" t="str">
        <f>Commercial!H466</f>
        <v>NITI</v>
      </c>
      <c r="H466" s="90" t="str">
        <f>Commercial!K466</f>
        <v>NITI</v>
      </c>
      <c r="I466" s="93" t="str">
        <f>Commercial!M466</f>
        <v>NITI</v>
      </c>
      <c r="J466" s="101"/>
      <c r="K466" s="78" t="str">
        <f>IFERROR(VLOOKUP($C466,Acute!$B$8:$R$300,4,FALSE),"--")</f>
        <v>--</v>
      </c>
      <c r="L466" s="79" t="str">
        <f>IFERROR(VLOOKUP($C466,Acute!$B$8:$R$300,8,FALSE),"--")</f>
        <v>--</v>
      </c>
      <c r="M466" s="80" t="str">
        <f>IFERROR(VLOOKUP($C466,Acute!$B$8:$R$300,13,FALSE),"--")</f>
        <v>--</v>
      </c>
      <c r="N466" s="107" t="str">
        <f>IFERROR(VLOOKUP($C466,Acute!$B$8:$R$300,6,FALSE),"--")</f>
        <v>--</v>
      </c>
      <c r="O466" s="79" t="str">
        <f>IFERROR(VLOOKUP($C466,Acute!$B$8:$R$300,10,FALSE),"--")</f>
        <v>--</v>
      </c>
      <c r="P466" s="108" t="str">
        <f>IFERROR(VLOOKUP($C466,Acute!$B$8:$R$300,16,FALSE),"--")</f>
        <v>--</v>
      </c>
    </row>
    <row r="467" spans="2:16" ht="15">
      <c r="B467" s="116" t="str">
        <f>Residential!A467</f>
        <v>MCPA</v>
      </c>
      <c r="C467" s="33" t="str">
        <f>Residential!B467</f>
        <v>94-74-6</v>
      </c>
      <c r="D467" s="96" t="str">
        <f>Residential!H467</f>
        <v>NITI</v>
      </c>
      <c r="E467" s="90" t="str">
        <f>Residential!K467</f>
        <v>NITI, NV</v>
      </c>
      <c r="F467" s="93" t="str">
        <f>Residential!M467</f>
        <v>NITI, NV</v>
      </c>
      <c r="G467" s="96" t="str">
        <f>Commercial!H467</f>
        <v>NITI</v>
      </c>
      <c r="H467" s="90" t="str">
        <f>Commercial!K467</f>
        <v>NITI, NV</v>
      </c>
      <c r="I467" s="93" t="str">
        <f>Commercial!M467</f>
        <v>NITI, NV</v>
      </c>
      <c r="J467" s="101"/>
      <c r="K467" s="78" t="str">
        <f>IFERROR(VLOOKUP($C467,Acute!$B$8:$R$300,4,FALSE),"--")</f>
        <v>--</v>
      </c>
      <c r="L467" s="79" t="str">
        <f>IFERROR(VLOOKUP($C467,Acute!$B$8:$R$300,8,FALSE),"--")</f>
        <v>--</v>
      </c>
      <c r="M467" s="80" t="str">
        <f>IFERROR(VLOOKUP($C467,Acute!$B$8:$R$300,13,FALSE),"--")</f>
        <v>--</v>
      </c>
      <c r="N467" s="107" t="str">
        <f>IFERROR(VLOOKUP($C467,Acute!$B$8:$R$300,6,FALSE),"--")</f>
        <v>--</v>
      </c>
      <c r="O467" s="79" t="str">
        <f>IFERROR(VLOOKUP($C467,Acute!$B$8:$R$300,10,FALSE),"--")</f>
        <v>--</v>
      </c>
      <c r="P467" s="108" t="str">
        <f>IFERROR(VLOOKUP($C467,Acute!$B$8:$R$300,16,FALSE),"--")</f>
        <v>--</v>
      </c>
    </row>
    <row r="468" spans="2:16" ht="15">
      <c r="B468" s="116" t="str">
        <f>Residential!A468</f>
        <v>MCPB</v>
      </c>
      <c r="C468" s="33" t="str">
        <f>Residential!B468</f>
        <v>94-81-5</v>
      </c>
      <c r="D468" s="96" t="str">
        <f>Residential!H468</f>
        <v>NITI</v>
      </c>
      <c r="E468" s="90" t="str">
        <f>Residential!K468</f>
        <v>NITI, NV</v>
      </c>
      <c r="F468" s="93" t="str">
        <f>Residential!M468</f>
        <v>NITI, NV</v>
      </c>
      <c r="G468" s="96" t="str">
        <f>Commercial!H468</f>
        <v>NITI</v>
      </c>
      <c r="H468" s="90" t="str">
        <f>Commercial!K468</f>
        <v>NITI, NV</v>
      </c>
      <c r="I468" s="93" t="str">
        <f>Commercial!M468</f>
        <v>NITI, NV</v>
      </c>
      <c r="J468" s="101"/>
      <c r="K468" s="78" t="str">
        <f>IFERROR(VLOOKUP($C468,Acute!$B$8:$R$300,4,FALSE),"--")</f>
        <v>--</v>
      </c>
      <c r="L468" s="79" t="str">
        <f>IFERROR(VLOOKUP($C468,Acute!$B$8:$R$300,8,FALSE),"--")</f>
        <v>--</v>
      </c>
      <c r="M468" s="80" t="str">
        <f>IFERROR(VLOOKUP($C468,Acute!$B$8:$R$300,13,FALSE),"--")</f>
        <v>--</v>
      </c>
      <c r="N468" s="107" t="str">
        <f>IFERROR(VLOOKUP($C468,Acute!$B$8:$R$300,6,FALSE),"--")</f>
        <v>--</v>
      </c>
      <c r="O468" s="79" t="str">
        <f>IFERROR(VLOOKUP($C468,Acute!$B$8:$R$300,10,FALSE),"--")</f>
        <v>--</v>
      </c>
      <c r="P468" s="108" t="str">
        <f>IFERROR(VLOOKUP($C468,Acute!$B$8:$R$300,16,FALSE),"--")</f>
        <v>--</v>
      </c>
    </row>
    <row r="469" spans="2:16" ht="15">
      <c r="B469" s="116" t="str">
        <f>Residential!A469</f>
        <v>MCPP</v>
      </c>
      <c r="C469" s="33" t="str">
        <f>Residential!B469</f>
        <v>93-65-2</v>
      </c>
      <c r="D469" s="96" t="str">
        <f>Residential!H469</f>
        <v>NITI</v>
      </c>
      <c r="E469" s="40" t="str">
        <f>Residential!K469</f>
        <v>NITI, NV</v>
      </c>
      <c r="F469" s="93" t="str">
        <f>Residential!M469</f>
        <v>NITI, NV</v>
      </c>
      <c r="G469" s="96" t="str">
        <f>Commercial!H469</f>
        <v>NITI</v>
      </c>
      <c r="H469" s="90" t="str">
        <f>Commercial!K469</f>
        <v>NITI, NV</v>
      </c>
      <c r="I469" s="93" t="str">
        <f>Commercial!M469</f>
        <v>NITI, NV</v>
      </c>
      <c r="J469" s="101"/>
      <c r="K469" s="78" t="str">
        <f>IFERROR(VLOOKUP($C469,Acute!$B$8:$R$300,4,FALSE),"--")</f>
        <v>--</v>
      </c>
      <c r="L469" s="79" t="str">
        <f>IFERROR(VLOOKUP($C469,Acute!$B$8:$R$300,8,FALSE),"--")</f>
        <v>--</v>
      </c>
      <c r="M469" s="80" t="str">
        <f>IFERROR(VLOOKUP($C469,Acute!$B$8:$R$300,13,FALSE),"--")</f>
        <v>--</v>
      </c>
      <c r="N469" s="107" t="str">
        <f>IFERROR(VLOOKUP($C469,Acute!$B$8:$R$300,6,FALSE),"--")</f>
        <v>--</v>
      </c>
      <c r="O469" s="79" t="str">
        <f>IFERROR(VLOOKUP($C469,Acute!$B$8:$R$300,10,FALSE),"--")</f>
        <v>--</v>
      </c>
      <c r="P469" s="108" t="str">
        <f>IFERROR(VLOOKUP($C469,Acute!$B$8:$R$300,16,FALSE),"--")</f>
        <v>--</v>
      </c>
    </row>
    <row r="470" spans="2:16" ht="15">
      <c r="B470" s="116" t="str">
        <f>Residential!A470</f>
        <v>Malathion</v>
      </c>
      <c r="C470" s="33" t="str">
        <f>Residential!B470</f>
        <v>121-75-5</v>
      </c>
      <c r="D470" s="96" t="str">
        <f>Residential!H470</f>
        <v>NITI</v>
      </c>
      <c r="E470" s="40" t="str">
        <f>Residential!K470</f>
        <v>NITI, NV</v>
      </c>
      <c r="F470" s="93" t="str">
        <f>Residential!M470</f>
        <v>NITI, NV</v>
      </c>
      <c r="G470" s="96" t="str">
        <f>Commercial!H470</f>
        <v>NITI</v>
      </c>
      <c r="H470" s="90" t="str">
        <f>Commercial!K470</f>
        <v>NITI, NV</v>
      </c>
      <c r="I470" s="93" t="str">
        <f>Commercial!M470</f>
        <v>NITI, NV</v>
      </c>
      <c r="J470" s="101"/>
      <c r="K470" s="78" t="str">
        <f>IFERROR(VLOOKUP($C470,Acute!$B$8:$R$300,4,FALSE),"--")</f>
        <v>--</v>
      </c>
      <c r="L470" s="79" t="str">
        <f>IFERROR(VLOOKUP($C470,Acute!$B$8:$R$300,8,FALSE),"--")</f>
        <v>--</v>
      </c>
      <c r="M470" s="80" t="str">
        <f>IFERROR(VLOOKUP($C470,Acute!$B$8:$R$300,13,FALSE),"--")</f>
        <v>--</v>
      </c>
      <c r="N470" s="107" t="str">
        <f>IFERROR(VLOOKUP($C470,Acute!$B$8:$R$300,6,FALSE),"--")</f>
        <v>--</v>
      </c>
      <c r="O470" s="79" t="str">
        <f>IFERROR(VLOOKUP($C470,Acute!$B$8:$R$300,10,FALSE),"--")</f>
        <v>--</v>
      </c>
      <c r="P470" s="108" t="str">
        <f>IFERROR(VLOOKUP($C470,Acute!$B$8:$R$300,16,FALSE),"--")</f>
        <v>--</v>
      </c>
    </row>
    <row r="471" spans="2:16" ht="15">
      <c r="B471" s="116" t="str">
        <f>Residential!A471</f>
        <v>Maleic Anhydride</v>
      </c>
      <c r="C471" s="33" t="str">
        <f>Residential!B471</f>
        <v>108-31-6</v>
      </c>
      <c r="D471" s="96">
        <f>Residential!H471</f>
        <v>0.73</v>
      </c>
      <c r="E471" s="40" t="str">
        <f>Residential!K471</f>
        <v>NV</v>
      </c>
      <c r="F471" s="93" t="str">
        <f>Residential!M471</f>
        <v>NV</v>
      </c>
      <c r="G471" s="96">
        <f>Commercial!H471</f>
        <v>3.1</v>
      </c>
      <c r="H471" s="90" t="str">
        <f>Commercial!K471</f>
        <v>NV</v>
      </c>
      <c r="I471" s="93" t="str">
        <f>Commercial!M471</f>
        <v>NV</v>
      </c>
      <c r="J471" s="101"/>
      <c r="K471" s="78" t="str">
        <f>IFERROR(VLOOKUP($C471,Acute!$B$8:$R$300,4,FALSE),"--")</f>
        <v>--</v>
      </c>
      <c r="L471" s="79" t="str">
        <f>IFERROR(VLOOKUP($C471,Acute!$B$8:$R$300,8,FALSE),"--")</f>
        <v>--</v>
      </c>
      <c r="M471" s="80" t="str">
        <f>IFERROR(VLOOKUP($C471,Acute!$B$8:$R$300,13,FALSE),"--")</f>
        <v>--</v>
      </c>
      <c r="N471" s="107" t="str">
        <f>IFERROR(VLOOKUP($C471,Acute!$B$8:$R$300,6,FALSE),"--")</f>
        <v>--</v>
      </c>
      <c r="O471" s="79" t="str">
        <f>IFERROR(VLOOKUP($C471,Acute!$B$8:$R$300,10,FALSE),"--")</f>
        <v>--</v>
      </c>
      <c r="P471" s="108" t="str">
        <f>IFERROR(VLOOKUP($C471,Acute!$B$8:$R$300,16,FALSE),"--")</f>
        <v>--</v>
      </c>
    </row>
    <row r="472" spans="2:16" ht="15">
      <c r="B472" s="116" t="str">
        <f>Residential!A472</f>
        <v>Maleic Hydrazide</v>
      </c>
      <c r="C472" s="33" t="str">
        <f>Residential!B472</f>
        <v>123-33-1</v>
      </c>
      <c r="D472" s="96" t="str">
        <f>Residential!H472</f>
        <v>NITI</v>
      </c>
      <c r="E472" s="40" t="str">
        <f>Residential!K472</f>
        <v>NITI, NV</v>
      </c>
      <c r="F472" s="93" t="str">
        <f>Residential!M472</f>
        <v>NITI, NV</v>
      </c>
      <c r="G472" s="96" t="str">
        <f>Commercial!H472</f>
        <v>NITI</v>
      </c>
      <c r="H472" s="90" t="str">
        <f>Commercial!K472</f>
        <v>NITI, NV</v>
      </c>
      <c r="I472" s="93" t="str">
        <f>Commercial!M472</f>
        <v>NITI, NV</v>
      </c>
      <c r="J472" s="101"/>
      <c r="K472" s="78" t="str">
        <f>IFERROR(VLOOKUP($C472,Acute!$B$8:$R$300,4,FALSE),"--")</f>
        <v>--</v>
      </c>
      <c r="L472" s="79" t="str">
        <f>IFERROR(VLOOKUP($C472,Acute!$B$8:$R$300,8,FALSE),"--")</f>
        <v>--</v>
      </c>
      <c r="M472" s="80" t="str">
        <f>IFERROR(VLOOKUP($C472,Acute!$B$8:$R$300,13,FALSE),"--")</f>
        <v>--</v>
      </c>
      <c r="N472" s="107" t="str">
        <f>IFERROR(VLOOKUP($C472,Acute!$B$8:$R$300,6,FALSE),"--")</f>
        <v>--</v>
      </c>
      <c r="O472" s="79" t="str">
        <f>IFERROR(VLOOKUP($C472,Acute!$B$8:$R$300,10,FALSE),"--")</f>
        <v>--</v>
      </c>
      <c r="P472" s="108" t="str">
        <f>IFERROR(VLOOKUP($C472,Acute!$B$8:$R$300,16,FALSE),"--")</f>
        <v>--</v>
      </c>
    </row>
    <row r="473" spans="2:16" ht="15">
      <c r="B473" s="116" t="str">
        <f>Residential!A473</f>
        <v>Malononitrile</v>
      </c>
      <c r="C473" s="33" t="str">
        <f>Residential!B473</f>
        <v>109-77-3</v>
      </c>
      <c r="D473" s="96" t="str">
        <f>Residential!H473</f>
        <v>NITI</v>
      </c>
      <c r="E473" s="40" t="str">
        <f>Residential!K473</f>
        <v>NITI, NV</v>
      </c>
      <c r="F473" s="93" t="str">
        <f>Residential!M473</f>
        <v>NITI, NV</v>
      </c>
      <c r="G473" s="96" t="str">
        <f>Commercial!H473</f>
        <v>NITI</v>
      </c>
      <c r="H473" s="90" t="str">
        <f>Commercial!K473</f>
        <v>NITI, NV</v>
      </c>
      <c r="I473" s="93" t="str">
        <f>Commercial!M473</f>
        <v>NITI, NV</v>
      </c>
      <c r="J473" s="101"/>
      <c r="K473" s="78" t="str">
        <f>IFERROR(VLOOKUP($C473,Acute!$B$8:$R$300,4,FALSE),"--")</f>
        <v>--</v>
      </c>
      <c r="L473" s="79" t="str">
        <f>IFERROR(VLOOKUP($C473,Acute!$B$8:$R$300,8,FALSE),"--")</f>
        <v>--</v>
      </c>
      <c r="M473" s="80" t="str">
        <f>IFERROR(VLOOKUP($C473,Acute!$B$8:$R$300,13,FALSE),"--")</f>
        <v>--</v>
      </c>
      <c r="N473" s="107" t="str">
        <f>IFERROR(VLOOKUP($C473,Acute!$B$8:$R$300,6,FALSE),"--")</f>
        <v>--</v>
      </c>
      <c r="O473" s="79" t="str">
        <f>IFERROR(VLOOKUP($C473,Acute!$B$8:$R$300,10,FALSE),"--")</f>
        <v>--</v>
      </c>
      <c r="P473" s="108" t="str">
        <f>IFERROR(VLOOKUP($C473,Acute!$B$8:$R$300,16,FALSE),"--")</f>
        <v>--</v>
      </c>
    </row>
    <row r="474" spans="2:16" ht="15">
      <c r="B474" s="116" t="str">
        <f>Residential!A474</f>
        <v>Mancozeb</v>
      </c>
      <c r="C474" s="33" t="str">
        <f>Residential!B474</f>
        <v>8018-01-7</v>
      </c>
      <c r="D474" s="96" t="str">
        <f>Residential!H474</f>
        <v>NITI</v>
      </c>
      <c r="E474" s="40" t="str">
        <f>Residential!K474</f>
        <v>NITI, NV</v>
      </c>
      <c r="F474" s="93" t="str">
        <f>Residential!M474</f>
        <v>NITI, NV</v>
      </c>
      <c r="G474" s="96" t="str">
        <f>Commercial!H474</f>
        <v>NITI</v>
      </c>
      <c r="H474" s="90" t="str">
        <f>Commercial!K474</f>
        <v>NITI, NV</v>
      </c>
      <c r="I474" s="93" t="str">
        <f>Commercial!M474</f>
        <v>NITI, NV</v>
      </c>
      <c r="J474" s="101"/>
      <c r="K474" s="78" t="str">
        <f>IFERROR(VLOOKUP($C474,Acute!$B$8:$R$300,4,FALSE),"--")</f>
        <v>--</v>
      </c>
      <c r="L474" s="79" t="str">
        <f>IFERROR(VLOOKUP($C474,Acute!$B$8:$R$300,8,FALSE),"--")</f>
        <v>--</v>
      </c>
      <c r="M474" s="80" t="str">
        <f>IFERROR(VLOOKUP($C474,Acute!$B$8:$R$300,13,FALSE),"--")</f>
        <v>--</v>
      </c>
      <c r="N474" s="107" t="str">
        <f>IFERROR(VLOOKUP($C474,Acute!$B$8:$R$300,6,FALSE),"--")</f>
        <v>--</v>
      </c>
      <c r="O474" s="79" t="str">
        <f>IFERROR(VLOOKUP($C474,Acute!$B$8:$R$300,10,FALSE),"--")</f>
        <v>--</v>
      </c>
      <c r="P474" s="108" t="str">
        <f>IFERROR(VLOOKUP($C474,Acute!$B$8:$R$300,16,FALSE),"--")</f>
        <v>--</v>
      </c>
    </row>
    <row r="475" spans="2:16" ht="15">
      <c r="B475" s="116" t="str">
        <f>Residential!A475</f>
        <v>Maneb</v>
      </c>
      <c r="C475" s="33" t="str">
        <f>Residential!B475</f>
        <v>12427-38-2</v>
      </c>
      <c r="D475" s="96" t="str">
        <f>Residential!H475</f>
        <v>NITI</v>
      </c>
      <c r="E475" s="40" t="str">
        <f>Residential!K475</f>
        <v>NITI, NV</v>
      </c>
      <c r="F475" s="93" t="str">
        <f>Residential!M475</f>
        <v>NITI, NV</v>
      </c>
      <c r="G475" s="96" t="str">
        <f>Commercial!H475</f>
        <v>NITI</v>
      </c>
      <c r="H475" s="90" t="str">
        <f>Commercial!K475</f>
        <v>NITI, NV</v>
      </c>
      <c r="I475" s="93" t="str">
        <f>Commercial!M475</f>
        <v>NITI, NV</v>
      </c>
      <c r="J475" s="101"/>
      <c r="K475" s="78" t="str">
        <f>IFERROR(VLOOKUP($C475,Acute!$B$8:$R$300,4,FALSE),"--")</f>
        <v>--</v>
      </c>
      <c r="L475" s="79" t="str">
        <f>IFERROR(VLOOKUP($C475,Acute!$B$8:$R$300,8,FALSE),"--")</f>
        <v>--</v>
      </c>
      <c r="M475" s="80" t="str">
        <f>IFERROR(VLOOKUP($C475,Acute!$B$8:$R$300,13,FALSE),"--")</f>
        <v>--</v>
      </c>
      <c r="N475" s="107" t="str">
        <f>IFERROR(VLOOKUP($C475,Acute!$B$8:$R$300,6,FALSE),"--")</f>
        <v>--</v>
      </c>
      <c r="O475" s="79" t="str">
        <f>IFERROR(VLOOKUP($C475,Acute!$B$8:$R$300,10,FALSE),"--")</f>
        <v>--</v>
      </c>
      <c r="P475" s="108" t="str">
        <f>IFERROR(VLOOKUP($C475,Acute!$B$8:$R$300,16,FALSE),"--")</f>
        <v>--</v>
      </c>
    </row>
    <row r="476" spans="2:16" ht="15">
      <c r="B476" s="116" t="str">
        <f>Residential!A476</f>
        <v>Manganese (Diet)</v>
      </c>
      <c r="C476" s="33" t="str">
        <f>Residential!B476</f>
        <v>7439-96-5</v>
      </c>
      <c r="D476" s="96">
        <f>Residential!H476</f>
        <v>5.1999999999999998E-2</v>
      </c>
      <c r="E476" s="40" t="str">
        <f>Residential!K476</f>
        <v>NV</v>
      </c>
      <c r="F476" s="93" t="str">
        <f>Residential!M476</f>
        <v>NV</v>
      </c>
      <c r="G476" s="96">
        <f>Commercial!H476</f>
        <v>0.22</v>
      </c>
      <c r="H476" s="90" t="str">
        <f>Commercial!K476</f>
        <v>NV</v>
      </c>
      <c r="I476" s="93" t="str">
        <f>Commercial!M476</f>
        <v>NV</v>
      </c>
      <c r="J476" s="101"/>
      <c r="K476" s="78">
        <f>IFERROR(VLOOKUP($C476,Acute!$B$8:$R$300,4,FALSE),"--")</f>
        <v>0.3</v>
      </c>
      <c r="L476" s="79" t="str">
        <f>IFERROR(VLOOKUP($C476,Acute!$B$8:$R$300,8,FALSE),"--")</f>
        <v>NV</v>
      </c>
      <c r="M476" s="80" t="str">
        <f>IFERROR(VLOOKUP($C476,Acute!$B$8:$R$300,13,FALSE),"--")</f>
        <v>NV</v>
      </c>
      <c r="N476" s="107">
        <f>IFERROR(VLOOKUP($C476,Acute!$B$8:$R$300,6,FALSE),"--")</f>
        <v>0.9</v>
      </c>
      <c r="O476" s="79" t="str">
        <f>IFERROR(VLOOKUP($C476,Acute!$B$8:$R$300,10,FALSE),"--")</f>
        <v>NV</v>
      </c>
      <c r="P476" s="108" t="str">
        <f>IFERROR(VLOOKUP($C476,Acute!$B$8:$R$300,16,FALSE),"--")</f>
        <v>NV</v>
      </c>
    </row>
    <row r="477" spans="2:16" ht="15">
      <c r="B477" s="116" t="str">
        <f>Residential!A477</f>
        <v>Manganese (Non-diet)</v>
      </c>
      <c r="C477" s="33" t="str">
        <f>Residential!B477</f>
        <v>7439-96-5</v>
      </c>
      <c r="D477" s="96">
        <f>Residential!H477</f>
        <v>5.1999999999999998E-2</v>
      </c>
      <c r="E477" s="40" t="str">
        <f>Residential!K477</f>
        <v>NV</v>
      </c>
      <c r="F477" s="93" t="str">
        <f>Residential!M477</f>
        <v>NV</v>
      </c>
      <c r="G477" s="96">
        <f>Commercial!H477</f>
        <v>0.22</v>
      </c>
      <c r="H477" s="90" t="str">
        <f>Commercial!K477</f>
        <v>NV</v>
      </c>
      <c r="I477" s="93" t="str">
        <f>Commercial!M477</f>
        <v>NV</v>
      </c>
      <c r="J477" s="101"/>
      <c r="K477" s="78">
        <f>IFERROR(VLOOKUP($C477,Acute!$B$8:$R$300,4,FALSE),"--")</f>
        <v>0.3</v>
      </c>
      <c r="L477" s="79" t="str">
        <f>IFERROR(VLOOKUP($C477,Acute!$B$8:$R$300,8,FALSE),"--")</f>
        <v>NV</v>
      </c>
      <c r="M477" s="80" t="str">
        <f>IFERROR(VLOOKUP($C477,Acute!$B$8:$R$300,13,FALSE),"--")</f>
        <v>NV</v>
      </c>
      <c r="N477" s="107">
        <f>IFERROR(VLOOKUP($C477,Acute!$B$8:$R$300,6,FALSE),"--")</f>
        <v>0.9</v>
      </c>
      <c r="O477" s="79" t="str">
        <f>IFERROR(VLOOKUP($C477,Acute!$B$8:$R$300,10,FALSE),"--")</f>
        <v>NV</v>
      </c>
      <c r="P477" s="108" t="str">
        <f>IFERROR(VLOOKUP($C477,Acute!$B$8:$R$300,16,FALSE),"--")</f>
        <v>NV</v>
      </c>
    </row>
    <row r="478" spans="2:16" ht="15">
      <c r="B478" s="116" t="str">
        <f>Residential!A478</f>
        <v>Mephosfolan</v>
      </c>
      <c r="C478" s="33" t="str">
        <f>Residential!B478</f>
        <v>950-10-7</v>
      </c>
      <c r="D478" s="96" t="str">
        <f>Residential!H478</f>
        <v>NITI</v>
      </c>
      <c r="E478" s="40" t="str">
        <f>Residential!K478</f>
        <v>NITI, NV</v>
      </c>
      <c r="F478" s="93" t="str">
        <f>Residential!M478</f>
        <v>NITI, NV</v>
      </c>
      <c r="G478" s="96" t="str">
        <f>Commercial!H478</f>
        <v>NITI</v>
      </c>
      <c r="H478" s="90" t="str">
        <f>Commercial!K478</f>
        <v>NITI, NV</v>
      </c>
      <c r="I478" s="93" t="str">
        <f>Commercial!M478</f>
        <v>NITI, NV</v>
      </c>
      <c r="J478" s="101"/>
      <c r="K478" s="78" t="str">
        <f>IFERROR(VLOOKUP($C478,Acute!$B$8:$R$300,4,FALSE),"--")</f>
        <v>--</v>
      </c>
      <c r="L478" s="79" t="str">
        <f>IFERROR(VLOOKUP($C478,Acute!$B$8:$R$300,8,FALSE),"--")</f>
        <v>--</v>
      </c>
      <c r="M478" s="80" t="str">
        <f>IFERROR(VLOOKUP($C478,Acute!$B$8:$R$300,13,FALSE),"--")</f>
        <v>--</v>
      </c>
      <c r="N478" s="107" t="str">
        <f>IFERROR(VLOOKUP($C478,Acute!$B$8:$R$300,6,FALSE),"--")</f>
        <v>--</v>
      </c>
      <c r="O478" s="79" t="str">
        <f>IFERROR(VLOOKUP($C478,Acute!$B$8:$R$300,10,FALSE),"--")</f>
        <v>--</v>
      </c>
      <c r="P478" s="108" t="str">
        <f>IFERROR(VLOOKUP($C478,Acute!$B$8:$R$300,16,FALSE),"--")</f>
        <v>--</v>
      </c>
    </row>
    <row r="479" spans="2:16" ht="15">
      <c r="B479" s="116" t="str">
        <f>Residential!A479</f>
        <v>Mepiquat Chloride</v>
      </c>
      <c r="C479" s="33" t="str">
        <f>Residential!B479</f>
        <v>24307-26-4</v>
      </c>
      <c r="D479" s="96" t="str">
        <f>Residential!H479</f>
        <v>NITI</v>
      </c>
      <c r="E479" s="40" t="str">
        <f>Residential!K479</f>
        <v>NITI, NV</v>
      </c>
      <c r="F479" s="93" t="str">
        <f>Residential!M479</f>
        <v>NITI, NV</v>
      </c>
      <c r="G479" s="96" t="str">
        <f>Commercial!H479</f>
        <v>NITI</v>
      </c>
      <c r="H479" s="90" t="str">
        <f>Commercial!K479</f>
        <v>NITI, NV</v>
      </c>
      <c r="I479" s="93" t="str">
        <f>Commercial!M479</f>
        <v>NITI, NV</v>
      </c>
      <c r="J479" s="101"/>
      <c r="K479" s="78" t="str">
        <f>IFERROR(VLOOKUP($C479,Acute!$B$8:$R$300,4,FALSE),"--")</f>
        <v>--</v>
      </c>
      <c r="L479" s="79" t="str">
        <f>IFERROR(VLOOKUP($C479,Acute!$B$8:$R$300,8,FALSE),"--")</f>
        <v>--</v>
      </c>
      <c r="M479" s="80" t="str">
        <f>IFERROR(VLOOKUP($C479,Acute!$B$8:$R$300,13,FALSE),"--")</f>
        <v>--</v>
      </c>
      <c r="N479" s="107" t="str">
        <f>IFERROR(VLOOKUP($C479,Acute!$B$8:$R$300,6,FALSE),"--")</f>
        <v>--</v>
      </c>
      <c r="O479" s="79" t="str">
        <f>IFERROR(VLOOKUP($C479,Acute!$B$8:$R$300,10,FALSE),"--")</f>
        <v>--</v>
      </c>
      <c r="P479" s="108" t="str">
        <f>IFERROR(VLOOKUP($C479,Acute!$B$8:$R$300,16,FALSE),"--")</f>
        <v>--</v>
      </c>
    </row>
    <row r="480" spans="2:16" ht="15">
      <c r="B480" s="116" t="str">
        <f>Residential!A480</f>
        <v>Mercaptobenzothiazole, 2-</v>
      </c>
      <c r="C480" s="33" t="str">
        <f>Residential!B480</f>
        <v>149-30-4</v>
      </c>
      <c r="D480" s="96" t="str">
        <f>Residential!H480</f>
        <v>NITI</v>
      </c>
      <c r="E480" s="40" t="str">
        <f>Residential!K480</f>
        <v>NITI, NV</v>
      </c>
      <c r="F480" s="93" t="str">
        <f>Residential!M480</f>
        <v>NITI, NV</v>
      </c>
      <c r="G480" s="96" t="str">
        <f>Commercial!H480</f>
        <v>NITI</v>
      </c>
      <c r="H480" s="90" t="str">
        <f>Commercial!K480</f>
        <v>NITI, NV</v>
      </c>
      <c r="I480" s="93" t="str">
        <f>Commercial!M480</f>
        <v>NITI, NV</v>
      </c>
      <c r="J480" s="101"/>
      <c r="K480" s="78" t="str">
        <f>IFERROR(VLOOKUP($C480,Acute!$B$8:$R$300,4,FALSE),"--")</f>
        <v>--</v>
      </c>
      <c r="L480" s="79" t="str">
        <f>IFERROR(VLOOKUP($C480,Acute!$B$8:$R$300,8,FALSE),"--")</f>
        <v>--</v>
      </c>
      <c r="M480" s="80" t="str">
        <f>IFERROR(VLOOKUP($C480,Acute!$B$8:$R$300,13,FALSE),"--")</f>
        <v>--</v>
      </c>
      <c r="N480" s="107" t="str">
        <f>IFERROR(VLOOKUP($C480,Acute!$B$8:$R$300,6,FALSE),"--")</f>
        <v>--</v>
      </c>
      <c r="O480" s="79" t="str">
        <f>IFERROR(VLOOKUP($C480,Acute!$B$8:$R$300,10,FALSE),"--")</f>
        <v>--</v>
      </c>
      <c r="P480" s="108" t="str">
        <f>IFERROR(VLOOKUP($C480,Acute!$B$8:$R$300,16,FALSE),"--")</f>
        <v>--</v>
      </c>
    </row>
    <row r="481" spans="2:16" ht="15">
      <c r="B481" s="116" t="str">
        <f>Residential!A481</f>
        <v>Mercuric Chloride</v>
      </c>
      <c r="C481" s="33" t="str">
        <f>Residential!B481</f>
        <v>7487-94-7</v>
      </c>
      <c r="D481" s="96">
        <f>Residential!H481</f>
        <v>0.31</v>
      </c>
      <c r="E481" s="40" t="str">
        <f>Residential!K481</f>
        <v>NV</v>
      </c>
      <c r="F481" s="93" t="str">
        <f>Residential!M481</f>
        <v>NV</v>
      </c>
      <c r="G481" s="96">
        <f>Commercial!H481</f>
        <v>1.3</v>
      </c>
      <c r="H481" s="90" t="str">
        <f>Commercial!K481</f>
        <v>NV</v>
      </c>
      <c r="I481" s="93" t="str">
        <f>Commercial!M481</f>
        <v>NV</v>
      </c>
      <c r="J481" s="101"/>
      <c r="K481" s="78" t="str">
        <f>IFERROR(VLOOKUP($C481,Acute!$B$8:$R$300,4,FALSE),"--")</f>
        <v>--</v>
      </c>
      <c r="L481" s="79" t="str">
        <f>IFERROR(VLOOKUP($C481,Acute!$B$8:$R$300,8,FALSE),"--")</f>
        <v>--</v>
      </c>
      <c r="M481" s="80" t="str">
        <f>IFERROR(VLOOKUP($C481,Acute!$B$8:$R$300,13,FALSE),"--")</f>
        <v>--</v>
      </c>
      <c r="N481" s="107" t="str">
        <f>IFERROR(VLOOKUP($C481,Acute!$B$8:$R$300,6,FALSE),"--")</f>
        <v>--</v>
      </c>
      <c r="O481" s="79" t="str">
        <f>IFERROR(VLOOKUP($C481,Acute!$B$8:$R$300,10,FALSE),"--")</f>
        <v>--</v>
      </c>
      <c r="P481" s="108" t="str">
        <f>IFERROR(VLOOKUP($C481,Acute!$B$8:$R$300,16,FALSE),"--")</f>
        <v>--</v>
      </c>
    </row>
    <row r="482" spans="2:16" ht="15">
      <c r="B482" s="116" t="str">
        <f>Residential!A482</f>
        <v>Mercury (elemental)</v>
      </c>
      <c r="C482" s="33" t="str">
        <f>Residential!B482</f>
        <v>7439-97-6</v>
      </c>
      <c r="D482" s="96">
        <f>Residential!H482</f>
        <v>0.31</v>
      </c>
      <c r="E482" s="40">
        <f>Residential!K482</f>
        <v>10</v>
      </c>
      <c r="F482" s="93">
        <f>Residential!M482</f>
        <v>2.6</v>
      </c>
      <c r="G482" s="96">
        <f>Commercial!H482</f>
        <v>1.3</v>
      </c>
      <c r="H482" s="90">
        <f>Commercial!K482</f>
        <v>44</v>
      </c>
      <c r="I482" s="93">
        <f>Commercial!M482</f>
        <v>11</v>
      </c>
      <c r="J482" s="101"/>
      <c r="K482" s="78">
        <f>IFERROR(VLOOKUP($C482,Acute!$B$8:$R$300,4,FALSE),"--")</f>
        <v>0.6</v>
      </c>
      <c r="L482" s="79">
        <f>IFERROR(VLOOKUP($C482,Acute!$B$8:$R$300,8,FALSE),"--")</f>
        <v>20</v>
      </c>
      <c r="M482" s="80">
        <f>IFERROR(VLOOKUP($C482,Acute!$B$8:$R$300,13,FALSE),"--")</f>
        <v>5</v>
      </c>
      <c r="N482" s="107">
        <f>IFERROR(VLOOKUP($C482,Acute!$B$8:$R$300,6,FALSE),"--")</f>
        <v>1.8</v>
      </c>
      <c r="O482" s="79">
        <f>IFERROR(VLOOKUP($C482,Acute!$B$8:$R$300,10,FALSE),"--")</f>
        <v>60</v>
      </c>
      <c r="P482" s="108">
        <f>IFERROR(VLOOKUP($C482,Acute!$B$8:$R$300,16,FALSE),"--")</f>
        <v>15</v>
      </c>
    </row>
    <row r="483" spans="2:16" ht="15">
      <c r="B483" s="116" t="str">
        <f>Residential!A483</f>
        <v>Merphos</v>
      </c>
      <c r="C483" s="33" t="str">
        <f>Residential!B483</f>
        <v>150-50-5</v>
      </c>
      <c r="D483" s="96" t="str">
        <f>Residential!H483</f>
        <v>NITI</v>
      </c>
      <c r="E483" s="40" t="str">
        <f>Residential!K483</f>
        <v>NITI</v>
      </c>
      <c r="F483" s="93" t="str">
        <f>Residential!M483</f>
        <v>NITI</v>
      </c>
      <c r="G483" s="96" t="str">
        <f>Commercial!H483</f>
        <v>NITI</v>
      </c>
      <c r="H483" s="90" t="str">
        <f>Commercial!K483</f>
        <v>NITI</v>
      </c>
      <c r="I483" s="93" t="str">
        <f>Commercial!M483</f>
        <v>NITI</v>
      </c>
      <c r="J483" s="101"/>
      <c r="K483" s="78" t="str">
        <f>IFERROR(VLOOKUP($C483,Acute!$B$8:$R$300,4,FALSE),"--")</f>
        <v>--</v>
      </c>
      <c r="L483" s="79" t="str">
        <f>IFERROR(VLOOKUP($C483,Acute!$B$8:$R$300,8,FALSE),"--")</f>
        <v>--</v>
      </c>
      <c r="M483" s="80" t="str">
        <f>IFERROR(VLOOKUP($C483,Acute!$B$8:$R$300,13,FALSE),"--")</f>
        <v>--</v>
      </c>
      <c r="N483" s="107" t="str">
        <f>IFERROR(VLOOKUP($C483,Acute!$B$8:$R$300,6,FALSE),"--")</f>
        <v>--</v>
      </c>
      <c r="O483" s="79" t="str">
        <f>IFERROR(VLOOKUP($C483,Acute!$B$8:$R$300,10,FALSE),"--")</f>
        <v>--</v>
      </c>
      <c r="P483" s="108" t="str">
        <f>IFERROR(VLOOKUP($C483,Acute!$B$8:$R$300,16,FALSE),"--")</f>
        <v>--</v>
      </c>
    </row>
    <row r="484" spans="2:16" ht="15">
      <c r="B484" s="116" t="str">
        <f>Residential!A484</f>
        <v>Metalaxyl</v>
      </c>
      <c r="C484" s="33" t="str">
        <f>Residential!B484</f>
        <v>57837-19-1</v>
      </c>
      <c r="D484" s="96" t="str">
        <f>Residential!H484</f>
        <v>NITI</v>
      </c>
      <c r="E484" s="40" t="str">
        <f>Residential!K484</f>
        <v>NITI, NV</v>
      </c>
      <c r="F484" s="93" t="str">
        <f>Residential!M484</f>
        <v>NITI, NV</v>
      </c>
      <c r="G484" s="96" t="str">
        <f>Commercial!H484</f>
        <v>NITI</v>
      </c>
      <c r="H484" s="90" t="str">
        <f>Commercial!K484</f>
        <v>NITI, NV</v>
      </c>
      <c r="I484" s="93" t="str">
        <f>Commercial!M484</f>
        <v>NITI, NV</v>
      </c>
      <c r="J484" s="101"/>
      <c r="K484" s="86" t="str">
        <f>IFERROR(VLOOKUP($C484,Acute!$B$8:$R$300,4,FALSE),"--")</f>
        <v>--</v>
      </c>
      <c r="L484" s="87" t="str">
        <f>IFERROR(VLOOKUP($C484,Acute!$B$8:$R$300,8,FALSE),"--")</f>
        <v>--</v>
      </c>
      <c r="M484" s="88" t="str">
        <f>IFERROR(VLOOKUP($C484,Acute!$B$8:$R$300,13,FALSE),"--")</f>
        <v>--</v>
      </c>
      <c r="N484" s="109" t="str">
        <f>IFERROR(VLOOKUP($C484,Acute!$B$8:$R$300,6,FALSE),"--")</f>
        <v>--</v>
      </c>
      <c r="O484" s="87" t="str">
        <f>IFERROR(VLOOKUP($C484,Acute!$B$8:$R$300,10,FALSE),"--")</f>
        <v>--</v>
      </c>
      <c r="P484" s="108" t="str">
        <f>IFERROR(VLOOKUP($C484,Acute!$B$8:$R$300,16,FALSE),"--")</f>
        <v>--</v>
      </c>
    </row>
    <row r="485" spans="2:16" ht="15">
      <c r="B485" s="116" t="str">
        <f>Residential!A485</f>
        <v>Methacrylonitrile</v>
      </c>
      <c r="C485" s="33" t="str">
        <f>Residential!B485</f>
        <v>126-98-7</v>
      </c>
      <c r="D485" s="96">
        <f>Residential!H485</f>
        <v>31</v>
      </c>
      <c r="E485" s="40">
        <f>Residential!K485</f>
        <v>1000</v>
      </c>
      <c r="F485" s="93">
        <f>Residential!M485</f>
        <v>5600</v>
      </c>
      <c r="G485" s="96">
        <f>Commercial!H485</f>
        <v>130</v>
      </c>
      <c r="H485" s="90">
        <f>Commercial!K485</f>
        <v>4400</v>
      </c>
      <c r="I485" s="93">
        <f>Commercial!M485</f>
        <v>24000</v>
      </c>
      <c r="J485" s="101"/>
      <c r="K485" s="78" t="str">
        <f>IFERROR(VLOOKUP($C485,Acute!$B$8:$R$300,4,FALSE),"--")</f>
        <v>--</v>
      </c>
      <c r="L485" s="79" t="str">
        <f>IFERROR(VLOOKUP($C485,Acute!$B$8:$R$300,8,FALSE),"--")</f>
        <v>--</v>
      </c>
      <c r="M485" s="80" t="str">
        <f>IFERROR(VLOOKUP($C485,Acute!$B$8:$R$300,13,FALSE),"--")</f>
        <v>--</v>
      </c>
      <c r="N485" s="107" t="str">
        <f>IFERROR(VLOOKUP($C485,Acute!$B$8:$R$300,6,FALSE),"--")</f>
        <v>--</v>
      </c>
      <c r="O485" s="79" t="str">
        <f>IFERROR(VLOOKUP($C485,Acute!$B$8:$R$300,10,FALSE),"--")</f>
        <v>--</v>
      </c>
      <c r="P485" s="108" t="str">
        <f>IFERROR(VLOOKUP($C485,Acute!$B$8:$R$300,16,FALSE),"--")</f>
        <v>--</v>
      </c>
    </row>
    <row r="486" spans="2:16" ht="15">
      <c r="B486" s="116" t="str">
        <f>Residential!A486</f>
        <v>Methamidophos</v>
      </c>
      <c r="C486" s="33" t="str">
        <f>Residential!B486</f>
        <v>10265-92-6</v>
      </c>
      <c r="D486" s="96" t="str">
        <f>Residential!H486</f>
        <v>NITI</v>
      </c>
      <c r="E486" s="40" t="str">
        <f>Residential!K486</f>
        <v>NITI, NV</v>
      </c>
      <c r="F486" s="93" t="str">
        <f>Residential!M486</f>
        <v>NITI, NV</v>
      </c>
      <c r="G486" s="96" t="str">
        <f>Commercial!H486</f>
        <v>NITI</v>
      </c>
      <c r="H486" s="90" t="str">
        <f>Commercial!K486</f>
        <v>NITI, NV</v>
      </c>
      <c r="I486" s="93" t="str">
        <f>Commercial!M486</f>
        <v>NITI, NV</v>
      </c>
      <c r="J486" s="101"/>
      <c r="K486" s="78" t="str">
        <f>IFERROR(VLOOKUP($C486,Acute!$B$8:$R$300,4,FALSE),"--")</f>
        <v>--</v>
      </c>
      <c r="L486" s="79" t="str">
        <f>IFERROR(VLOOKUP($C486,Acute!$B$8:$R$300,8,FALSE),"--")</f>
        <v>--</v>
      </c>
      <c r="M486" s="80" t="str">
        <f>IFERROR(VLOOKUP($C486,Acute!$B$8:$R$300,13,FALSE),"--")</f>
        <v>--</v>
      </c>
      <c r="N486" s="107" t="str">
        <f>IFERROR(VLOOKUP($C486,Acute!$B$8:$R$300,6,FALSE),"--")</f>
        <v>--</v>
      </c>
      <c r="O486" s="79" t="str">
        <f>IFERROR(VLOOKUP($C486,Acute!$B$8:$R$300,10,FALSE),"--")</f>
        <v>--</v>
      </c>
      <c r="P486" s="108" t="str">
        <f>IFERROR(VLOOKUP($C486,Acute!$B$8:$R$300,16,FALSE),"--")</f>
        <v>--</v>
      </c>
    </row>
    <row r="487" spans="2:16" ht="15">
      <c r="B487" s="116" t="str">
        <f>Residential!A487</f>
        <v>Methanol</v>
      </c>
      <c r="C487" s="33" t="str">
        <f>Residential!B487</f>
        <v>67-56-1</v>
      </c>
      <c r="D487" s="96">
        <f>Residential!H487</f>
        <v>21000</v>
      </c>
      <c r="E487" s="40">
        <f>Residential!K487</f>
        <v>700000</v>
      </c>
      <c r="F487" s="93">
        <f>Residential!M487</f>
        <v>210000000</v>
      </c>
      <c r="G487" s="96">
        <f>Commercial!H487</f>
        <v>88000</v>
      </c>
      <c r="H487" s="90">
        <f>Commercial!K487</f>
        <v>2900000</v>
      </c>
      <c r="I487" s="93">
        <f>Commercial!M487</f>
        <v>900000000</v>
      </c>
      <c r="J487" s="101"/>
      <c r="K487" s="78">
        <f>IFERROR(VLOOKUP($C487,Acute!$B$8:$R$300,4,FALSE),"--")</f>
        <v>28000</v>
      </c>
      <c r="L487" s="79">
        <f>IFERROR(VLOOKUP($C487,Acute!$B$8:$R$300,8,FALSE),"--")</f>
        <v>930000</v>
      </c>
      <c r="M487" s="80">
        <f>IFERROR(VLOOKUP($C487,Acute!$B$8:$R$300,13,FALSE),"--")</f>
        <v>280000000</v>
      </c>
      <c r="N487" s="107">
        <f>IFERROR(VLOOKUP($C487,Acute!$B$8:$R$300,6,FALSE),"--")</f>
        <v>84000</v>
      </c>
      <c r="O487" s="79">
        <f>IFERROR(VLOOKUP($C487,Acute!$B$8:$R$300,10,FALSE),"--")</f>
        <v>2800000</v>
      </c>
      <c r="P487" s="108">
        <f>IFERROR(VLOOKUP($C487,Acute!$B$8:$R$300,16,FALSE),"--")</f>
        <v>860000000</v>
      </c>
    </row>
    <row r="488" spans="2:16" ht="15">
      <c r="B488" s="116" t="str">
        <f>Residential!A488</f>
        <v>Methidathion</v>
      </c>
      <c r="C488" s="33" t="str">
        <f>Residential!B488</f>
        <v>950-37-8</v>
      </c>
      <c r="D488" s="96" t="str">
        <f>Residential!H488</f>
        <v>NITI</v>
      </c>
      <c r="E488" s="40" t="str">
        <f>Residential!K488</f>
        <v>NITI, NV</v>
      </c>
      <c r="F488" s="93" t="str">
        <f>Residential!M488</f>
        <v>NITI, NV</v>
      </c>
      <c r="G488" s="96" t="str">
        <f>Commercial!H488</f>
        <v>NITI</v>
      </c>
      <c r="H488" s="90" t="str">
        <f>Commercial!K488</f>
        <v>NITI, NV</v>
      </c>
      <c r="I488" s="93" t="str">
        <f>Commercial!M488</f>
        <v>NITI, NV</v>
      </c>
      <c r="J488" s="101"/>
      <c r="K488" s="78" t="str">
        <f>IFERROR(VLOOKUP($C488,Acute!$B$8:$R$300,4,FALSE),"--")</f>
        <v>--</v>
      </c>
      <c r="L488" s="79" t="str">
        <f>IFERROR(VLOOKUP($C488,Acute!$B$8:$R$300,8,FALSE),"--")</f>
        <v>--</v>
      </c>
      <c r="M488" s="80" t="str">
        <f>IFERROR(VLOOKUP($C488,Acute!$B$8:$R$300,13,FALSE),"--")</f>
        <v>--</v>
      </c>
      <c r="N488" s="107" t="str">
        <f>IFERROR(VLOOKUP($C488,Acute!$B$8:$R$300,6,FALSE),"--")</f>
        <v>--</v>
      </c>
      <c r="O488" s="79" t="str">
        <f>IFERROR(VLOOKUP($C488,Acute!$B$8:$R$300,10,FALSE),"--")</f>
        <v>--</v>
      </c>
      <c r="P488" s="108" t="str">
        <f>IFERROR(VLOOKUP($C488,Acute!$B$8:$R$300,16,FALSE),"--")</f>
        <v>--</v>
      </c>
    </row>
    <row r="489" spans="2:16" ht="15">
      <c r="B489" s="116" t="str">
        <f>Residential!A489</f>
        <v>Methomyl</v>
      </c>
      <c r="C489" s="33" t="str">
        <f>Residential!B489</f>
        <v>16752-77-5</v>
      </c>
      <c r="D489" s="96" t="str">
        <f>Residential!H489</f>
        <v>NITI</v>
      </c>
      <c r="E489" s="40" t="str">
        <f>Residential!K489</f>
        <v>NITI, NV</v>
      </c>
      <c r="F489" s="93" t="str">
        <f>Residential!M489</f>
        <v>NITI, NV</v>
      </c>
      <c r="G489" s="96" t="str">
        <f>Commercial!H489</f>
        <v>NITI</v>
      </c>
      <c r="H489" s="90" t="str">
        <f>Commercial!K489</f>
        <v>NITI, NV</v>
      </c>
      <c r="I489" s="93" t="str">
        <f>Commercial!M489</f>
        <v>NITI, NV</v>
      </c>
      <c r="J489" s="101"/>
      <c r="K489" s="78" t="str">
        <f>IFERROR(VLOOKUP($C489,Acute!$B$8:$R$300,4,FALSE),"--")</f>
        <v>--</v>
      </c>
      <c r="L489" s="79" t="str">
        <f>IFERROR(VLOOKUP($C489,Acute!$B$8:$R$300,8,FALSE),"--")</f>
        <v>--</v>
      </c>
      <c r="M489" s="80" t="str">
        <f>IFERROR(VLOOKUP($C489,Acute!$B$8:$R$300,13,FALSE),"--")</f>
        <v>--</v>
      </c>
      <c r="N489" s="107" t="str">
        <f>IFERROR(VLOOKUP($C489,Acute!$B$8:$R$300,6,FALSE),"--")</f>
        <v>--</v>
      </c>
      <c r="O489" s="79" t="str">
        <f>IFERROR(VLOOKUP($C489,Acute!$B$8:$R$300,10,FALSE),"--")</f>
        <v>--</v>
      </c>
      <c r="P489" s="108" t="str">
        <f>IFERROR(VLOOKUP($C489,Acute!$B$8:$R$300,16,FALSE),"--")</f>
        <v>--</v>
      </c>
    </row>
    <row r="490" spans="2:16" ht="15">
      <c r="B490" s="116" t="str">
        <f>Residential!A490</f>
        <v>Methoxy-5-nitroaniline, 2-</v>
      </c>
      <c r="C490" s="33" t="str">
        <f>Residential!B490</f>
        <v>99-59-2</v>
      </c>
      <c r="D490" s="96" t="str">
        <f>Residential!H490</f>
        <v>NITI</v>
      </c>
      <c r="E490" s="40" t="str">
        <f>Residential!K490</f>
        <v>NITI, NV</v>
      </c>
      <c r="F490" s="93" t="str">
        <f>Residential!M490</f>
        <v>NITI, NV</v>
      </c>
      <c r="G490" s="96" t="str">
        <f>Commercial!H490</f>
        <v>NITI</v>
      </c>
      <c r="H490" s="90" t="str">
        <f>Commercial!K490</f>
        <v>NITI, NV</v>
      </c>
      <c r="I490" s="93" t="str">
        <f>Commercial!M490</f>
        <v>NITI, NV</v>
      </c>
      <c r="J490" s="101"/>
      <c r="K490" s="78" t="str">
        <f>IFERROR(VLOOKUP($C490,Acute!$B$8:$R$300,4,FALSE),"--")</f>
        <v>--</v>
      </c>
      <c r="L490" s="79" t="str">
        <f>IFERROR(VLOOKUP($C490,Acute!$B$8:$R$300,8,FALSE),"--")</f>
        <v>--</v>
      </c>
      <c r="M490" s="80" t="str">
        <f>IFERROR(VLOOKUP($C490,Acute!$B$8:$R$300,13,FALSE),"--")</f>
        <v>--</v>
      </c>
      <c r="N490" s="107" t="str">
        <f>IFERROR(VLOOKUP($C490,Acute!$B$8:$R$300,6,FALSE),"--")</f>
        <v>--</v>
      </c>
      <c r="O490" s="79" t="str">
        <f>IFERROR(VLOOKUP($C490,Acute!$B$8:$R$300,10,FALSE),"--")</f>
        <v>--</v>
      </c>
      <c r="P490" s="108" t="str">
        <f>IFERROR(VLOOKUP($C490,Acute!$B$8:$R$300,16,FALSE),"--")</f>
        <v>--</v>
      </c>
    </row>
    <row r="491" spans="2:16" ht="15">
      <c r="B491" s="116" t="str">
        <f>Residential!A491</f>
        <v>Methoxychlor</v>
      </c>
      <c r="C491" s="33" t="str">
        <f>Residential!B491</f>
        <v>72-43-5</v>
      </c>
      <c r="D491" s="96" t="str">
        <f>Residential!H491</f>
        <v>NITI</v>
      </c>
      <c r="E491" s="40" t="str">
        <f>Residential!K491</f>
        <v>NITI, NV</v>
      </c>
      <c r="F491" s="93" t="str">
        <f>Residential!M491</f>
        <v>NITI, NV</v>
      </c>
      <c r="G491" s="96" t="str">
        <f>Commercial!H491</f>
        <v>NITI</v>
      </c>
      <c r="H491" s="90" t="str">
        <f>Commercial!K491</f>
        <v>NITI, NV</v>
      </c>
      <c r="I491" s="93" t="str">
        <f>Commercial!M491</f>
        <v>NITI, NV</v>
      </c>
      <c r="J491" s="101"/>
      <c r="K491" s="78" t="str">
        <f>IFERROR(VLOOKUP($C491,Acute!$B$8:$R$300,4,FALSE),"--")</f>
        <v>--</v>
      </c>
      <c r="L491" s="79" t="str">
        <f>IFERROR(VLOOKUP($C491,Acute!$B$8:$R$300,8,FALSE),"--")</f>
        <v>--</v>
      </c>
      <c r="M491" s="80" t="str">
        <f>IFERROR(VLOOKUP($C491,Acute!$B$8:$R$300,13,FALSE),"--")</f>
        <v>--</v>
      </c>
      <c r="N491" s="107" t="str">
        <f>IFERROR(VLOOKUP($C491,Acute!$B$8:$R$300,6,FALSE),"--")</f>
        <v>--</v>
      </c>
      <c r="O491" s="79" t="str">
        <f>IFERROR(VLOOKUP($C491,Acute!$B$8:$R$300,10,FALSE),"--")</f>
        <v>--</v>
      </c>
      <c r="P491" s="108" t="str">
        <f>IFERROR(VLOOKUP($C491,Acute!$B$8:$R$300,16,FALSE),"--")</f>
        <v>--</v>
      </c>
    </row>
    <row r="492" spans="2:16" ht="15">
      <c r="B492" s="116" t="str">
        <f>Residential!A492</f>
        <v>Methoxyethanol Acetate, 2-</v>
      </c>
      <c r="C492" s="33" t="str">
        <f>Residential!B492</f>
        <v>110-49-6</v>
      </c>
      <c r="D492" s="96">
        <f>Residential!H492</f>
        <v>1</v>
      </c>
      <c r="E492" s="40">
        <f>Residential!K492</f>
        <v>35</v>
      </c>
      <c r="F492" s="93">
        <f>Residential!M492</f>
        <v>210000</v>
      </c>
      <c r="G492" s="96">
        <f>Commercial!H492</f>
        <v>4.4000000000000004</v>
      </c>
      <c r="H492" s="90">
        <f>Commercial!K492</f>
        <v>150</v>
      </c>
      <c r="I492" s="93">
        <f>Commercial!M492</f>
        <v>860000</v>
      </c>
      <c r="J492" s="101"/>
      <c r="K492" s="78" t="str">
        <f>IFERROR(VLOOKUP($C492,Acute!$B$8:$R$300,4,FALSE),"--")</f>
        <v>--</v>
      </c>
      <c r="L492" s="79" t="str">
        <f>IFERROR(VLOOKUP($C492,Acute!$B$8:$R$300,8,FALSE),"--")</f>
        <v>--</v>
      </c>
      <c r="M492" s="80" t="str">
        <f>IFERROR(VLOOKUP($C492,Acute!$B$8:$R$300,13,FALSE),"--")</f>
        <v>--</v>
      </c>
      <c r="N492" s="107" t="str">
        <f>IFERROR(VLOOKUP($C492,Acute!$B$8:$R$300,6,FALSE),"--")</f>
        <v>--</v>
      </c>
      <c r="O492" s="79" t="str">
        <f>IFERROR(VLOOKUP($C492,Acute!$B$8:$R$300,10,FALSE),"--")</f>
        <v>--</v>
      </c>
      <c r="P492" s="108" t="str">
        <f>IFERROR(VLOOKUP($C492,Acute!$B$8:$R$300,16,FALSE),"--")</f>
        <v>--</v>
      </c>
    </row>
    <row r="493" spans="2:16" ht="15">
      <c r="B493" s="116" t="str">
        <f>Residential!A493</f>
        <v>Methoxyethanol, 2-</v>
      </c>
      <c r="C493" s="33" t="str">
        <f>Residential!B493</f>
        <v>109-86-4</v>
      </c>
      <c r="D493" s="96">
        <f>Residential!H493</f>
        <v>7.3</v>
      </c>
      <c r="E493" s="40">
        <f>Residential!K493</f>
        <v>240</v>
      </c>
      <c r="F493" s="93">
        <f>Residential!M493</f>
        <v>1100000</v>
      </c>
      <c r="G493" s="96">
        <f>Commercial!H493</f>
        <v>31</v>
      </c>
      <c r="H493" s="90">
        <f>Commercial!K493</f>
        <v>1000</v>
      </c>
      <c r="I493" s="93">
        <f>Commercial!M493</f>
        <v>4800000</v>
      </c>
      <c r="J493" s="101"/>
      <c r="K493" s="78">
        <f>IFERROR(VLOOKUP($C493,Acute!$B$8:$R$300,4,FALSE),"--")</f>
        <v>93</v>
      </c>
      <c r="L493" s="79">
        <f>IFERROR(VLOOKUP($C493,Acute!$B$8:$R$300,8,FALSE),"--")</f>
        <v>3100</v>
      </c>
      <c r="M493" s="80">
        <f>IFERROR(VLOOKUP($C493,Acute!$B$8:$R$300,13,FALSE),"--")</f>
        <v>14000000</v>
      </c>
      <c r="N493" s="107">
        <f>IFERROR(VLOOKUP($C493,Acute!$B$8:$R$300,6,FALSE),"--")</f>
        <v>280</v>
      </c>
      <c r="O493" s="79">
        <f>IFERROR(VLOOKUP($C493,Acute!$B$8:$R$300,10,FALSE),"--")</f>
        <v>9300</v>
      </c>
      <c r="P493" s="108">
        <f>IFERROR(VLOOKUP($C493,Acute!$B$8:$R$300,16,FALSE),"--")</f>
        <v>43000000</v>
      </c>
    </row>
    <row r="494" spans="2:16" ht="15">
      <c r="B494" s="116" t="str">
        <f>Residential!A494</f>
        <v>Methyl Acetate</v>
      </c>
      <c r="C494" s="33" t="str">
        <f>Residential!B494</f>
        <v>79-20-9</v>
      </c>
      <c r="D494" s="96" t="str">
        <f>Residential!H494</f>
        <v>NITI</v>
      </c>
      <c r="E494" s="40" t="str">
        <f>Residential!K494</f>
        <v>NITI</v>
      </c>
      <c r="F494" s="93" t="str">
        <f>Residential!M494</f>
        <v>NITI</v>
      </c>
      <c r="G494" s="96" t="str">
        <f>Commercial!H494</f>
        <v>NITI</v>
      </c>
      <c r="H494" s="90" t="str">
        <f>Commercial!K494</f>
        <v>NITI</v>
      </c>
      <c r="I494" s="93" t="str">
        <f>Commercial!M494</f>
        <v>NITI</v>
      </c>
      <c r="J494" s="101"/>
      <c r="K494" s="78" t="str">
        <f>IFERROR(VLOOKUP($C494,Acute!$B$8:$R$300,4,FALSE),"--")</f>
        <v>--</v>
      </c>
      <c r="L494" s="79" t="str">
        <f>IFERROR(VLOOKUP($C494,Acute!$B$8:$R$300,8,FALSE),"--")</f>
        <v>--</v>
      </c>
      <c r="M494" s="80" t="str">
        <f>IFERROR(VLOOKUP($C494,Acute!$B$8:$R$300,13,FALSE),"--")</f>
        <v>--</v>
      </c>
      <c r="N494" s="107" t="str">
        <f>IFERROR(VLOOKUP($C494,Acute!$B$8:$R$300,6,FALSE),"--")</f>
        <v>--</v>
      </c>
      <c r="O494" s="79" t="str">
        <f>IFERROR(VLOOKUP($C494,Acute!$B$8:$R$300,10,FALSE),"--")</f>
        <v>--</v>
      </c>
      <c r="P494" s="108" t="str">
        <f>IFERROR(VLOOKUP($C494,Acute!$B$8:$R$300,16,FALSE),"--")</f>
        <v>--</v>
      </c>
    </row>
    <row r="495" spans="2:16" ht="15">
      <c r="B495" s="116" t="str">
        <f>Residential!A495</f>
        <v>Methyl Acrylate</v>
      </c>
      <c r="C495" s="33" t="str">
        <f>Residential!B495</f>
        <v>96-33-3</v>
      </c>
      <c r="D495" s="96">
        <f>Residential!H495</f>
        <v>21</v>
      </c>
      <c r="E495" s="40">
        <f>Residential!K495</f>
        <v>700</v>
      </c>
      <c r="F495" s="93">
        <f>Residential!M495</f>
        <v>4700</v>
      </c>
      <c r="G495" s="96">
        <f>Commercial!H495</f>
        <v>88</v>
      </c>
      <c r="H495" s="90">
        <f>Commercial!K495</f>
        <v>2900</v>
      </c>
      <c r="I495" s="93">
        <f>Commercial!M495</f>
        <v>20000</v>
      </c>
      <c r="J495" s="101"/>
      <c r="K495" s="78" t="str">
        <f>IFERROR(VLOOKUP($C495,Acute!$B$8:$R$300,4,FALSE),"--")</f>
        <v>--</v>
      </c>
      <c r="L495" s="79" t="str">
        <f>IFERROR(VLOOKUP($C495,Acute!$B$8:$R$300,8,FALSE),"--")</f>
        <v>--</v>
      </c>
      <c r="M495" s="80" t="str">
        <f>IFERROR(VLOOKUP($C495,Acute!$B$8:$R$300,13,FALSE),"--")</f>
        <v>--</v>
      </c>
      <c r="N495" s="107" t="str">
        <f>IFERROR(VLOOKUP($C495,Acute!$B$8:$R$300,6,FALSE),"--")</f>
        <v>--</v>
      </c>
      <c r="O495" s="79" t="str">
        <f>IFERROR(VLOOKUP($C495,Acute!$B$8:$R$300,10,FALSE),"--")</f>
        <v>--</v>
      </c>
      <c r="P495" s="108" t="str">
        <f>IFERROR(VLOOKUP($C495,Acute!$B$8:$R$300,16,FALSE),"--")</f>
        <v>--</v>
      </c>
    </row>
    <row r="496" spans="2:16" ht="15">
      <c r="B496" s="116" t="str">
        <f>Residential!A496</f>
        <v>Methyl Ethyl Ketone (2-Butanone)</v>
      </c>
      <c r="C496" s="33" t="str">
        <f>Residential!B496</f>
        <v>78-93-3</v>
      </c>
      <c r="D496" s="96">
        <f>Residential!H496</f>
        <v>5200</v>
      </c>
      <c r="E496" s="40">
        <f>Residential!K496</f>
        <v>170000</v>
      </c>
      <c r="F496" s="93">
        <f>Residential!M496</f>
        <v>4000000</v>
      </c>
      <c r="G496" s="96">
        <f>Commercial!H496</f>
        <v>22000</v>
      </c>
      <c r="H496" s="90">
        <f>Commercial!K496</f>
        <v>730000</v>
      </c>
      <c r="I496" s="93">
        <f>Commercial!M496</f>
        <v>17000000</v>
      </c>
      <c r="J496" s="101"/>
      <c r="K496" s="78">
        <f>IFERROR(VLOOKUP($C496,Acute!$B$8:$R$300,4,FALSE),"--")</f>
        <v>5000</v>
      </c>
      <c r="L496" s="79">
        <f>IFERROR(VLOOKUP($C496,Acute!$B$8:$R$300,8,FALSE),"--")</f>
        <v>170000</v>
      </c>
      <c r="M496" s="80">
        <f>IFERROR(VLOOKUP($C496,Acute!$B$8:$R$300,13,FALSE),"--")</f>
        <v>3800000</v>
      </c>
      <c r="N496" s="107">
        <f>IFERROR(VLOOKUP($C496,Acute!$B$8:$R$300,6,FALSE),"--")</f>
        <v>15000</v>
      </c>
      <c r="O496" s="79">
        <f>IFERROR(VLOOKUP($C496,Acute!$B$8:$R$300,10,FALSE),"--")</f>
        <v>500000</v>
      </c>
      <c r="P496" s="108">
        <f>IFERROR(VLOOKUP($C496,Acute!$B$8:$R$300,16,FALSE),"--")</f>
        <v>12000000</v>
      </c>
    </row>
    <row r="497" spans="2:16" ht="15">
      <c r="B497" s="116" t="str">
        <f>Residential!A497</f>
        <v>Methyl Hydrazine</v>
      </c>
      <c r="C497" s="33" t="str">
        <f>Residential!B497</f>
        <v>60-34-4</v>
      </c>
      <c r="D497" s="96">
        <f>Residential!H497</f>
        <v>2.8E-3</v>
      </c>
      <c r="E497" s="40">
        <f>Residential!K497</f>
        <v>9.4E-2</v>
      </c>
      <c r="F497" s="93">
        <f>Residential!M497</f>
        <v>44</v>
      </c>
      <c r="G497" s="96">
        <f>Commercial!H497</f>
        <v>1.2E-2</v>
      </c>
      <c r="H497" s="90">
        <f>Commercial!K497</f>
        <v>0.41</v>
      </c>
      <c r="I497" s="93">
        <f>Commercial!M497</f>
        <v>190</v>
      </c>
      <c r="J497" s="101"/>
      <c r="K497" s="78" t="str">
        <f>IFERROR(VLOOKUP($C497,Acute!$B$8:$R$300,4,FALSE),"--")</f>
        <v>--</v>
      </c>
      <c r="L497" s="79" t="str">
        <f>IFERROR(VLOOKUP($C497,Acute!$B$8:$R$300,8,FALSE),"--")</f>
        <v>--</v>
      </c>
      <c r="M497" s="80" t="str">
        <f>IFERROR(VLOOKUP($C497,Acute!$B$8:$R$300,13,FALSE),"--")</f>
        <v>--</v>
      </c>
      <c r="N497" s="107" t="str">
        <f>IFERROR(VLOOKUP($C497,Acute!$B$8:$R$300,6,FALSE),"--")</f>
        <v>--</v>
      </c>
      <c r="O497" s="79" t="str">
        <f>IFERROR(VLOOKUP($C497,Acute!$B$8:$R$300,10,FALSE),"--")</f>
        <v>--</v>
      </c>
      <c r="P497" s="108" t="str">
        <f>IFERROR(VLOOKUP($C497,Acute!$B$8:$R$300,16,FALSE),"--")</f>
        <v>--</v>
      </c>
    </row>
    <row r="498" spans="2:16" ht="15">
      <c r="B498" s="116" t="str">
        <f>Residential!A498</f>
        <v>Methyl Isobutyl Ketone (4-methyl-2-pentanone)</v>
      </c>
      <c r="C498" s="33" t="str">
        <f>Residential!B498</f>
        <v>108-10-1</v>
      </c>
      <c r="D498" s="96">
        <f>Residential!H498</f>
        <v>3100</v>
      </c>
      <c r="E498" s="40">
        <f>Residential!K498</f>
        <v>100000</v>
      </c>
      <c r="F498" s="93">
        <f>Residential!M498</f>
        <v>1100000</v>
      </c>
      <c r="G498" s="96">
        <f>Commercial!H498</f>
        <v>13000</v>
      </c>
      <c r="H498" s="90">
        <f>Commercial!K498</f>
        <v>440000</v>
      </c>
      <c r="I498" s="93">
        <f>Commercial!M498</f>
        <v>4600000</v>
      </c>
      <c r="J498" s="101"/>
      <c r="K498" s="78" t="str">
        <f>IFERROR(VLOOKUP($C498,Acute!$B$8:$R$300,4,FALSE),"--")</f>
        <v>--</v>
      </c>
      <c r="L498" s="79" t="str">
        <f>IFERROR(VLOOKUP($C498,Acute!$B$8:$R$300,8,FALSE),"--")</f>
        <v>--</v>
      </c>
      <c r="M498" s="80" t="str">
        <f>IFERROR(VLOOKUP($C498,Acute!$B$8:$R$300,13,FALSE),"--")</f>
        <v>--</v>
      </c>
      <c r="N498" s="107" t="str">
        <f>IFERROR(VLOOKUP($C498,Acute!$B$8:$R$300,6,FALSE),"--")</f>
        <v>--</v>
      </c>
      <c r="O498" s="79" t="str">
        <f>IFERROR(VLOOKUP($C498,Acute!$B$8:$R$300,10,FALSE),"--")</f>
        <v>--</v>
      </c>
      <c r="P498" s="108" t="str">
        <f>IFERROR(VLOOKUP($C498,Acute!$B$8:$R$300,16,FALSE),"--")</f>
        <v>--</v>
      </c>
    </row>
    <row r="499" spans="2:16" ht="15">
      <c r="B499" s="116" t="str">
        <f>Residential!A499</f>
        <v>Methyl Isocyanate</v>
      </c>
      <c r="C499" s="33" t="str">
        <f>Residential!B499</f>
        <v>624-83-9</v>
      </c>
      <c r="D499" s="96">
        <f>Residential!H499</f>
        <v>1</v>
      </c>
      <c r="E499" s="40">
        <f>Residential!K499</f>
        <v>35</v>
      </c>
      <c r="F499" s="93">
        <f>Residential!M499</f>
        <v>43</v>
      </c>
      <c r="G499" s="96">
        <f>Commercial!H499</f>
        <v>4.4000000000000004</v>
      </c>
      <c r="H499" s="90">
        <f>Commercial!K499</f>
        <v>150</v>
      </c>
      <c r="I499" s="93">
        <f>Commercial!M499</f>
        <v>180</v>
      </c>
      <c r="J499" s="101"/>
      <c r="K499" s="78" t="str">
        <f>IFERROR(VLOOKUP($C499,Acute!$B$8:$R$300,4,FALSE),"--")</f>
        <v>--</v>
      </c>
      <c r="L499" s="79" t="str">
        <f>IFERROR(VLOOKUP($C499,Acute!$B$8:$R$300,8,FALSE),"--")</f>
        <v>--</v>
      </c>
      <c r="M499" s="80" t="str">
        <f>IFERROR(VLOOKUP($C499,Acute!$B$8:$R$300,13,FALSE),"--")</f>
        <v>--</v>
      </c>
      <c r="N499" s="107" t="str">
        <f>IFERROR(VLOOKUP($C499,Acute!$B$8:$R$300,6,FALSE),"--")</f>
        <v>--</v>
      </c>
      <c r="O499" s="79" t="str">
        <f>IFERROR(VLOOKUP($C499,Acute!$B$8:$R$300,10,FALSE),"--")</f>
        <v>--</v>
      </c>
      <c r="P499" s="108" t="str">
        <f>IFERROR(VLOOKUP($C499,Acute!$B$8:$R$300,16,FALSE),"--")</f>
        <v>--</v>
      </c>
    </row>
    <row r="500" spans="2:16" ht="15">
      <c r="B500" s="116" t="str">
        <f>Residential!A500</f>
        <v>Methyl Mercury</v>
      </c>
      <c r="C500" s="33" t="str">
        <f>Residential!B500</f>
        <v>22967-92-6</v>
      </c>
      <c r="D500" s="96" t="str">
        <f>Residential!H500</f>
        <v>NITI</v>
      </c>
      <c r="E500" s="40" t="str">
        <f>Residential!K500</f>
        <v>NITI, NV</v>
      </c>
      <c r="F500" s="93" t="str">
        <f>Residential!M500</f>
        <v>NITI, NV</v>
      </c>
      <c r="G500" s="96" t="str">
        <f>Commercial!H500</f>
        <v>NITI</v>
      </c>
      <c r="H500" s="90" t="str">
        <f>Commercial!K500</f>
        <v>NITI, NV</v>
      </c>
      <c r="I500" s="93" t="str">
        <f>Commercial!M500</f>
        <v>NITI, NV</v>
      </c>
      <c r="J500" s="101"/>
      <c r="K500" s="86" t="str">
        <f>IFERROR(VLOOKUP($C500,Acute!$B$8:$R$300,4,FALSE),"--")</f>
        <v>--</v>
      </c>
      <c r="L500" s="87" t="str">
        <f>IFERROR(VLOOKUP($C500,Acute!$B$8:$R$300,8,FALSE),"--")</f>
        <v>--</v>
      </c>
      <c r="M500" s="88" t="str">
        <f>IFERROR(VLOOKUP($C500,Acute!$B$8:$R$300,13,FALSE),"--")</f>
        <v>--</v>
      </c>
      <c r="N500" s="109" t="str">
        <f>IFERROR(VLOOKUP($C500,Acute!$B$8:$R$300,6,FALSE),"--")</f>
        <v>--</v>
      </c>
      <c r="O500" s="79" t="str">
        <f>IFERROR(VLOOKUP($C500,Acute!$B$8:$R$300,10,FALSE),"--")</f>
        <v>--</v>
      </c>
      <c r="P500" s="108" t="str">
        <f>IFERROR(VLOOKUP($C500,Acute!$B$8:$R$300,16,FALSE),"--")</f>
        <v>--</v>
      </c>
    </row>
    <row r="501" spans="2:16" ht="15">
      <c r="B501" s="116" t="str">
        <f>Residential!A501</f>
        <v>Methyl Methacrylate</v>
      </c>
      <c r="C501" s="33" t="str">
        <f>Residential!B501</f>
        <v>80-62-6</v>
      </c>
      <c r="D501" s="96">
        <f>Residential!H501</f>
        <v>730</v>
      </c>
      <c r="E501" s="40">
        <f>Residential!K501</f>
        <v>24000</v>
      </c>
      <c r="F501" s="93">
        <f>Residential!M501</f>
        <v>110000</v>
      </c>
      <c r="G501" s="96">
        <f>Commercial!H501</f>
        <v>3100</v>
      </c>
      <c r="H501" s="90">
        <f>Commercial!K501</f>
        <v>100000</v>
      </c>
      <c r="I501" s="93">
        <f>Commercial!M501</f>
        <v>480000</v>
      </c>
      <c r="J501" s="101"/>
      <c r="K501" s="86" t="str">
        <f>IFERROR(VLOOKUP($C501,Acute!$B$8:$R$300,4,FALSE),"--")</f>
        <v>--</v>
      </c>
      <c r="L501" s="87" t="str">
        <f>IFERROR(VLOOKUP($C501,Acute!$B$8:$R$300,8,FALSE),"--")</f>
        <v>--</v>
      </c>
      <c r="M501" s="88" t="str">
        <f>IFERROR(VLOOKUP($C501,Acute!$B$8:$R$300,13,FALSE),"--")</f>
        <v>--</v>
      </c>
      <c r="N501" s="109" t="str">
        <f>IFERROR(VLOOKUP($C501,Acute!$B$8:$R$300,6,FALSE),"--")</f>
        <v>--</v>
      </c>
      <c r="O501" s="79" t="str">
        <f>IFERROR(VLOOKUP($C501,Acute!$B$8:$R$300,10,FALSE),"--")</f>
        <v>--</v>
      </c>
      <c r="P501" s="108" t="str">
        <f>IFERROR(VLOOKUP($C501,Acute!$B$8:$R$300,16,FALSE),"--")</f>
        <v>--</v>
      </c>
    </row>
    <row r="502" spans="2:16" ht="15">
      <c r="B502" s="116" t="str">
        <f>Residential!A502</f>
        <v>Methyl Parathion</v>
      </c>
      <c r="C502" s="33" t="str">
        <f>Residential!B502</f>
        <v>298-00-0</v>
      </c>
      <c r="D502" s="96" t="str">
        <f>Residential!H502</f>
        <v>NITI</v>
      </c>
      <c r="E502" s="40" t="str">
        <f>Residential!K502</f>
        <v>NITI, NV</v>
      </c>
      <c r="F502" s="93" t="str">
        <f>Residential!M502</f>
        <v>NITI, NV</v>
      </c>
      <c r="G502" s="96" t="str">
        <f>Commercial!H502</f>
        <v>NITI</v>
      </c>
      <c r="H502" s="90" t="str">
        <f>Commercial!K502</f>
        <v>NITI, NV</v>
      </c>
      <c r="I502" s="93" t="str">
        <f>Commercial!M502</f>
        <v>NITI, NV</v>
      </c>
      <c r="J502" s="101"/>
      <c r="K502" s="86" t="str">
        <f>IFERROR(VLOOKUP($C502,Acute!$B$8:$R$300,4,FALSE),"--")</f>
        <v>--</v>
      </c>
      <c r="L502" s="87" t="str">
        <f>IFERROR(VLOOKUP($C502,Acute!$B$8:$R$300,8,FALSE),"--")</f>
        <v>--</v>
      </c>
      <c r="M502" s="88" t="str">
        <f>IFERROR(VLOOKUP($C502,Acute!$B$8:$R$300,13,FALSE),"--")</f>
        <v>--</v>
      </c>
      <c r="N502" s="109" t="str">
        <f>IFERROR(VLOOKUP($C502,Acute!$B$8:$R$300,6,FALSE),"--")</f>
        <v>--</v>
      </c>
      <c r="O502" s="79" t="str">
        <f>IFERROR(VLOOKUP($C502,Acute!$B$8:$R$300,10,FALSE),"--")</f>
        <v>--</v>
      </c>
      <c r="P502" s="108" t="str">
        <f>IFERROR(VLOOKUP($C502,Acute!$B$8:$R$300,16,FALSE),"--")</f>
        <v>--</v>
      </c>
    </row>
    <row r="503" spans="2:16" ht="15">
      <c r="B503" s="116" t="str">
        <f>Residential!A503</f>
        <v>Methyl Phosphonic Acid</v>
      </c>
      <c r="C503" s="33" t="str">
        <f>Residential!B503</f>
        <v>993-13-5</v>
      </c>
      <c r="D503" s="96" t="str">
        <f>Residential!H503</f>
        <v>NITI</v>
      </c>
      <c r="E503" s="40" t="str">
        <f>Residential!K503</f>
        <v>NITI, NV</v>
      </c>
      <c r="F503" s="93" t="str">
        <f>Residential!M503</f>
        <v>NITI, NV</v>
      </c>
      <c r="G503" s="96" t="str">
        <f>Commercial!H503</f>
        <v>NITI</v>
      </c>
      <c r="H503" s="90" t="str">
        <f>Commercial!K503</f>
        <v>NITI, NV</v>
      </c>
      <c r="I503" s="93" t="str">
        <f>Commercial!M503</f>
        <v>NITI, NV</v>
      </c>
      <c r="J503" s="101"/>
      <c r="K503" s="86" t="str">
        <f>IFERROR(VLOOKUP($C503,Acute!$B$8:$R$300,4,FALSE),"--")</f>
        <v>--</v>
      </c>
      <c r="L503" s="87" t="str">
        <f>IFERROR(VLOOKUP($C503,Acute!$B$8:$R$300,8,FALSE),"--")</f>
        <v>--</v>
      </c>
      <c r="M503" s="88" t="str">
        <f>IFERROR(VLOOKUP($C503,Acute!$B$8:$R$300,13,FALSE),"--")</f>
        <v>--</v>
      </c>
      <c r="N503" s="109" t="str">
        <f>IFERROR(VLOOKUP($C503,Acute!$B$8:$R$300,6,FALSE),"--")</f>
        <v>--</v>
      </c>
      <c r="O503" s="79" t="str">
        <f>IFERROR(VLOOKUP($C503,Acute!$B$8:$R$300,10,FALSE),"--")</f>
        <v>--</v>
      </c>
      <c r="P503" s="108" t="str">
        <f>IFERROR(VLOOKUP($C503,Acute!$B$8:$R$300,16,FALSE),"--")</f>
        <v>--</v>
      </c>
    </row>
    <row r="504" spans="2:16" ht="15">
      <c r="B504" s="116" t="str">
        <f>Residential!A504</f>
        <v>Methyl Styrene (Mixed Isomers)</v>
      </c>
      <c r="C504" s="33" t="str">
        <f>Residential!B504</f>
        <v>25013-15-4</v>
      </c>
      <c r="D504" s="96">
        <f>Residential!H504</f>
        <v>42</v>
      </c>
      <c r="E504" s="40">
        <f>Residential!K504</f>
        <v>1400</v>
      </c>
      <c r="F504" s="93">
        <f>Residential!M504</f>
        <v>1100</v>
      </c>
      <c r="G504" s="96">
        <f>Commercial!H504</f>
        <v>180</v>
      </c>
      <c r="H504" s="90">
        <f>Commercial!K504</f>
        <v>5800</v>
      </c>
      <c r="I504" s="93">
        <f>Commercial!M504</f>
        <v>4600</v>
      </c>
      <c r="J504" s="101"/>
      <c r="K504" s="86" t="str">
        <f>IFERROR(VLOOKUP($C504,Acute!$B$8:$R$300,4,FALSE),"--")</f>
        <v>--</v>
      </c>
      <c r="L504" s="87" t="str">
        <f>IFERROR(VLOOKUP($C504,Acute!$B$8:$R$300,8,FALSE),"--")</f>
        <v>--</v>
      </c>
      <c r="M504" s="88" t="str">
        <f>IFERROR(VLOOKUP($C504,Acute!$B$8:$R$300,13,FALSE),"--")</f>
        <v>--</v>
      </c>
      <c r="N504" s="109" t="str">
        <f>IFERROR(VLOOKUP($C504,Acute!$B$8:$R$300,6,FALSE),"--")</f>
        <v>--</v>
      </c>
      <c r="O504" s="79" t="str">
        <f>IFERROR(VLOOKUP($C504,Acute!$B$8:$R$300,10,FALSE),"--")</f>
        <v>--</v>
      </c>
      <c r="P504" s="108" t="str">
        <f>IFERROR(VLOOKUP($C504,Acute!$B$8:$R$300,16,FALSE),"--")</f>
        <v>--</v>
      </c>
    </row>
    <row r="505" spans="2:16" ht="15">
      <c r="B505" s="116" t="str">
        <f>Residential!A505</f>
        <v>Methyl methanesulfonate</v>
      </c>
      <c r="C505" s="33" t="str">
        <f>Residential!B505</f>
        <v>66-27-3</v>
      </c>
      <c r="D505" s="96">
        <f>Residential!H505</f>
        <v>0.1</v>
      </c>
      <c r="E505" s="40" t="str">
        <f>Residential!K505</f>
        <v>NV</v>
      </c>
      <c r="F505" s="93" t="str">
        <f>Residential!M505</f>
        <v>NV</v>
      </c>
      <c r="G505" s="96">
        <f>Commercial!H505</f>
        <v>0.44</v>
      </c>
      <c r="H505" s="90" t="str">
        <f>Commercial!K505</f>
        <v>NV</v>
      </c>
      <c r="I505" s="93" t="str">
        <f>Commercial!M505</f>
        <v>NV</v>
      </c>
      <c r="J505" s="101"/>
      <c r="K505" s="86" t="str">
        <f>IFERROR(VLOOKUP($C505,Acute!$B$8:$R$300,4,FALSE),"--")</f>
        <v>--</v>
      </c>
      <c r="L505" s="87" t="str">
        <f>IFERROR(VLOOKUP($C505,Acute!$B$8:$R$300,8,FALSE),"--")</f>
        <v>--</v>
      </c>
      <c r="M505" s="88" t="str">
        <f>IFERROR(VLOOKUP($C505,Acute!$B$8:$R$300,13,FALSE),"--")</f>
        <v>--</v>
      </c>
      <c r="N505" s="109" t="str">
        <f>IFERROR(VLOOKUP($C505,Acute!$B$8:$R$300,6,FALSE),"--")</f>
        <v>--</v>
      </c>
      <c r="O505" s="79" t="str">
        <f>IFERROR(VLOOKUP($C505,Acute!$B$8:$R$300,10,FALSE),"--")</f>
        <v>--</v>
      </c>
      <c r="P505" s="108" t="str">
        <f>IFERROR(VLOOKUP($C505,Acute!$B$8:$R$300,16,FALSE),"--")</f>
        <v>--</v>
      </c>
    </row>
    <row r="506" spans="2:16" ht="15">
      <c r="B506" s="116" t="str">
        <f>Residential!A506</f>
        <v>Methyl tert-Butyl Ether (MTBE)</v>
      </c>
      <c r="C506" s="33" t="str">
        <f>Residential!B506</f>
        <v>1634-04-4</v>
      </c>
      <c r="D506" s="96">
        <f>Residential!H506</f>
        <v>11</v>
      </c>
      <c r="E506" s="40">
        <f>Residential!K506</f>
        <v>360</v>
      </c>
      <c r="F506" s="93">
        <f>Residential!M506</f>
        <v>740</v>
      </c>
      <c r="G506" s="96">
        <f>Commercial!H506</f>
        <v>47</v>
      </c>
      <c r="H506" s="90">
        <f>Commercial!K506</f>
        <v>1600</v>
      </c>
      <c r="I506" s="93">
        <f>Commercial!M506</f>
        <v>3200</v>
      </c>
      <c r="J506" s="101"/>
      <c r="K506" s="86">
        <f>IFERROR(VLOOKUP($C506,Acute!$B$8:$R$300,4,FALSE),"--")</f>
        <v>8000</v>
      </c>
      <c r="L506" s="87">
        <f>IFERROR(VLOOKUP($C506,Acute!$B$8:$R$300,8,FALSE),"--")</f>
        <v>270000</v>
      </c>
      <c r="M506" s="88">
        <f>IFERROR(VLOOKUP($C506,Acute!$B$8:$R$300,13,FALSE),"--")</f>
        <v>540000</v>
      </c>
      <c r="N506" s="109">
        <f>IFERROR(VLOOKUP($C506,Acute!$B$8:$R$300,6,FALSE),"--")</f>
        <v>24000</v>
      </c>
      <c r="O506" s="79">
        <f>IFERROR(VLOOKUP($C506,Acute!$B$8:$R$300,10,FALSE),"--")</f>
        <v>800000</v>
      </c>
      <c r="P506" s="108">
        <f>IFERROR(VLOOKUP($C506,Acute!$B$8:$R$300,16,FALSE),"--")</f>
        <v>1600000</v>
      </c>
    </row>
    <row r="507" spans="2:16" ht="15">
      <c r="B507" s="116" t="str">
        <f>Residential!A507</f>
        <v>Methyl-1,4-benzenediamine dihydrochloride, 2-</v>
      </c>
      <c r="C507" s="33" t="str">
        <f>Residential!B507</f>
        <v>615-45-2</v>
      </c>
      <c r="D507" s="96" t="str">
        <f>Residential!H507</f>
        <v>NITI</v>
      </c>
      <c r="E507" s="40" t="str">
        <f>Residential!K507</f>
        <v>NITI, NV</v>
      </c>
      <c r="F507" s="93" t="str">
        <f>Residential!M507</f>
        <v>NITI, NV</v>
      </c>
      <c r="G507" s="96" t="str">
        <f>Commercial!H507</f>
        <v>NITI</v>
      </c>
      <c r="H507" s="90" t="str">
        <f>Commercial!K507</f>
        <v>NITI, NV</v>
      </c>
      <c r="I507" s="93" t="str">
        <f>Commercial!M507</f>
        <v>NITI, NV</v>
      </c>
      <c r="J507" s="101"/>
      <c r="K507" s="78" t="str">
        <f>IFERROR(VLOOKUP($C507,Acute!$B$8:$R$300,4,FALSE),"--")</f>
        <v>--</v>
      </c>
      <c r="L507" s="79" t="str">
        <f>IFERROR(VLOOKUP($C507,Acute!$B$8:$R$300,8,FALSE),"--")</f>
        <v>--</v>
      </c>
      <c r="M507" s="80" t="str">
        <f>IFERROR(VLOOKUP($C507,Acute!$B$8:$R$300,13,FALSE),"--")</f>
        <v>--</v>
      </c>
      <c r="N507" s="107" t="str">
        <f>IFERROR(VLOOKUP($C507,Acute!$B$8:$R$300,6,FALSE),"--")</f>
        <v>--</v>
      </c>
      <c r="O507" s="79" t="str">
        <f>IFERROR(VLOOKUP($C507,Acute!$B$8:$R$300,10,FALSE),"--")</f>
        <v>--</v>
      </c>
      <c r="P507" s="108" t="str">
        <f>IFERROR(VLOOKUP($C507,Acute!$B$8:$R$300,16,FALSE),"--")</f>
        <v>--</v>
      </c>
    </row>
    <row r="508" spans="2:16" ht="15">
      <c r="B508" s="116" t="str">
        <f>Residential!A508</f>
        <v>Methyl-2-Pentanol, 4-</v>
      </c>
      <c r="C508" s="33" t="str">
        <f>Residential!B508</f>
        <v>108-11-2</v>
      </c>
      <c r="D508" s="96">
        <f>Residential!H508</f>
        <v>3100</v>
      </c>
      <c r="E508" s="40">
        <f>Residential!K508</f>
        <v>100000</v>
      </c>
      <c r="F508" s="93">
        <f>Residential!M508</f>
        <v>4300000</v>
      </c>
      <c r="G508" s="96">
        <f>Commercial!H508</f>
        <v>13000</v>
      </c>
      <c r="H508" s="90">
        <f>Commercial!K508</f>
        <v>440000</v>
      </c>
      <c r="I508" s="93">
        <f>Commercial!M508</f>
        <v>18000000</v>
      </c>
      <c r="J508" s="101"/>
      <c r="K508" s="78" t="str">
        <f>IFERROR(VLOOKUP($C508,Acute!$B$8:$R$300,4,FALSE),"--")</f>
        <v>--</v>
      </c>
      <c r="L508" s="79" t="str">
        <f>IFERROR(VLOOKUP($C508,Acute!$B$8:$R$300,8,FALSE),"--")</f>
        <v>--</v>
      </c>
      <c r="M508" s="80" t="str">
        <f>IFERROR(VLOOKUP($C508,Acute!$B$8:$R$300,13,FALSE),"--")</f>
        <v>--</v>
      </c>
      <c r="N508" s="107" t="str">
        <f>IFERROR(VLOOKUP($C508,Acute!$B$8:$R$300,6,FALSE),"--")</f>
        <v>--</v>
      </c>
      <c r="O508" s="79" t="str">
        <f>IFERROR(VLOOKUP($C508,Acute!$B$8:$R$300,10,FALSE),"--")</f>
        <v>--</v>
      </c>
      <c r="P508" s="108" t="str">
        <f>IFERROR(VLOOKUP($C508,Acute!$B$8:$R$300,16,FALSE),"--")</f>
        <v>--</v>
      </c>
    </row>
    <row r="509" spans="2:16" ht="15">
      <c r="B509" s="116" t="str">
        <f>Residential!A509</f>
        <v>Methyl-5-Nitroaniline, 2-</v>
      </c>
      <c r="C509" s="33" t="str">
        <f>Residential!B509</f>
        <v>99-55-8</v>
      </c>
      <c r="D509" s="96" t="str">
        <f>Residential!H509</f>
        <v>NITI</v>
      </c>
      <c r="E509" s="40" t="str">
        <f>Residential!K509</f>
        <v>NITI, NV</v>
      </c>
      <c r="F509" s="93" t="str">
        <f>Residential!M509</f>
        <v>NITI, NV</v>
      </c>
      <c r="G509" s="96" t="str">
        <f>Commercial!H509</f>
        <v>NITI</v>
      </c>
      <c r="H509" s="90" t="str">
        <f>Commercial!K509</f>
        <v>NITI, NV</v>
      </c>
      <c r="I509" s="93" t="str">
        <f>Commercial!M509</f>
        <v>NITI, NV</v>
      </c>
      <c r="J509" s="101"/>
      <c r="K509" s="78" t="str">
        <f>IFERROR(VLOOKUP($C509,Acute!$B$8:$R$300,4,FALSE),"--")</f>
        <v>--</v>
      </c>
      <c r="L509" s="79" t="str">
        <f>IFERROR(VLOOKUP($C509,Acute!$B$8:$R$300,8,FALSE),"--")</f>
        <v>--</v>
      </c>
      <c r="M509" s="80" t="str">
        <f>IFERROR(VLOOKUP($C509,Acute!$B$8:$R$300,13,FALSE),"--")</f>
        <v>--</v>
      </c>
      <c r="N509" s="107" t="str">
        <f>IFERROR(VLOOKUP($C509,Acute!$B$8:$R$300,6,FALSE),"--")</f>
        <v>--</v>
      </c>
      <c r="O509" s="79" t="str">
        <f>IFERROR(VLOOKUP($C509,Acute!$B$8:$R$300,10,FALSE),"--")</f>
        <v>--</v>
      </c>
      <c r="P509" s="108" t="str">
        <f>IFERROR(VLOOKUP($C509,Acute!$B$8:$R$300,16,FALSE),"--")</f>
        <v>--</v>
      </c>
    </row>
    <row r="510" spans="2:16" ht="15">
      <c r="B510" s="116" t="str">
        <f>Residential!A510</f>
        <v>Methyl-N-nitro-N-nitrosoguanidine, N-</v>
      </c>
      <c r="C510" s="33" t="str">
        <f>Residential!B510</f>
        <v>70-25-7</v>
      </c>
      <c r="D510" s="96">
        <f>Residential!H510</f>
        <v>1.1999999999999999E-3</v>
      </c>
      <c r="E510" s="40" t="str">
        <f>Residential!K510</f>
        <v>NV</v>
      </c>
      <c r="F510" s="93" t="str">
        <f>Residential!M510</f>
        <v>NV</v>
      </c>
      <c r="G510" s="96">
        <f>Commercial!H510</f>
        <v>5.1000000000000004E-3</v>
      </c>
      <c r="H510" s="90" t="str">
        <f>Commercial!K510</f>
        <v>NV</v>
      </c>
      <c r="I510" s="93" t="str">
        <f>Commercial!M510</f>
        <v>NV</v>
      </c>
      <c r="J510" s="101"/>
      <c r="K510" s="78" t="str">
        <f>IFERROR(VLOOKUP($C510,Acute!$B$8:$R$300,4,FALSE),"--")</f>
        <v>--</v>
      </c>
      <c r="L510" s="79" t="str">
        <f>IFERROR(VLOOKUP($C510,Acute!$B$8:$R$300,8,FALSE),"--")</f>
        <v>--</v>
      </c>
      <c r="M510" s="80" t="str">
        <f>IFERROR(VLOOKUP($C510,Acute!$B$8:$R$300,13,FALSE),"--")</f>
        <v>--</v>
      </c>
      <c r="N510" s="107" t="str">
        <f>IFERROR(VLOOKUP($C510,Acute!$B$8:$R$300,6,FALSE),"--")</f>
        <v>--</v>
      </c>
      <c r="O510" s="79" t="str">
        <f>IFERROR(VLOOKUP($C510,Acute!$B$8:$R$300,10,FALSE),"--")</f>
        <v>--</v>
      </c>
      <c r="P510" s="108" t="str">
        <f>IFERROR(VLOOKUP($C510,Acute!$B$8:$R$300,16,FALSE),"--")</f>
        <v>--</v>
      </c>
    </row>
    <row r="511" spans="2:16" ht="15">
      <c r="B511" s="116" t="str">
        <f>Residential!A511</f>
        <v>Methylaniline Hydrochloride, 2-</v>
      </c>
      <c r="C511" s="33" t="str">
        <f>Residential!B511</f>
        <v>636-21-5</v>
      </c>
      <c r="D511" s="99">
        <f>Residential!H511</f>
        <v>7.5999999999999998E-2</v>
      </c>
      <c r="E511" s="90" t="str">
        <f>Residential!K511</f>
        <v>NV</v>
      </c>
      <c r="F511" s="93" t="str">
        <f>Residential!M511</f>
        <v>NV</v>
      </c>
      <c r="G511" s="96">
        <f>Commercial!H511</f>
        <v>0.33</v>
      </c>
      <c r="H511" s="90" t="str">
        <f>Commercial!K511</f>
        <v>NV</v>
      </c>
      <c r="I511" s="93" t="str">
        <f>Commercial!M511</f>
        <v>NV</v>
      </c>
      <c r="J511" s="101"/>
      <c r="K511" s="78" t="str">
        <f>IFERROR(VLOOKUP($C511,Acute!$B$8:$R$300,4,FALSE),"--")</f>
        <v>--</v>
      </c>
      <c r="L511" s="79" t="str">
        <f>IFERROR(VLOOKUP($C511,Acute!$B$8:$R$300,8,FALSE),"--")</f>
        <v>--</v>
      </c>
      <c r="M511" s="80" t="str">
        <f>IFERROR(VLOOKUP($C511,Acute!$B$8:$R$300,13,FALSE),"--")</f>
        <v>--</v>
      </c>
      <c r="N511" s="107" t="str">
        <f>IFERROR(VLOOKUP($C511,Acute!$B$8:$R$300,6,FALSE),"--")</f>
        <v>--</v>
      </c>
      <c r="O511" s="79" t="str">
        <f>IFERROR(VLOOKUP($C511,Acute!$B$8:$R$300,10,FALSE),"--")</f>
        <v>--</v>
      </c>
      <c r="P511" s="108" t="str">
        <f>IFERROR(VLOOKUP($C511,Acute!$B$8:$R$300,16,FALSE),"--")</f>
        <v>--</v>
      </c>
    </row>
    <row r="512" spans="2:16" ht="15">
      <c r="B512" s="116" t="str">
        <f>Residential!A512</f>
        <v>Methylarsonic acid</v>
      </c>
      <c r="C512" s="33" t="str">
        <f>Residential!B512</f>
        <v>124-58-3</v>
      </c>
      <c r="D512" s="96" t="str">
        <f>Residential!H512</f>
        <v>NITI</v>
      </c>
      <c r="E512" s="40" t="str">
        <f>Residential!K512</f>
        <v>NITI, NV</v>
      </c>
      <c r="F512" s="93" t="str">
        <f>Residential!M512</f>
        <v>NITI, NV</v>
      </c>
      <c r="G512" s="96" t="str">
        <f>Commercial!H512</f>
        <v>NITI</v>
      </c>
      <c r="H512" s="90" t="str">
        <f>Commercial!K512</f>
        <v>NITI, NV</v>
      </c>
      <c r="I512" s="93" t="str">
        <f>Commercial!M512</f>
        <v>NITI, NV</v>
      </c>
      <c r="J512" s="101"/>
      <c r="K512" s="78" t="str">
        <f>IFERROR(VLOOKUP($C512,Acute!$B$8:$R$300,4,FALSE),"--")</f>
        <v>--</v>
      </c>
      <c r="L512" s="79" t="str">
        <f>IFERROR(VLOOKUP($C512,Acute!$B$8:$R$300,8,FALSE),"--")</f>
        <v>--</v>
      </c>
      <c r="M512" s="80" t="str">
        <f>IFERROR(VLOOKUP($C512,Acute!$B$8:$R$300,13,FALSE),"--")</f>
        <v>--</v>
      </c>
      <c r="N512" s="107" t="str">
        <f>IFERROR(VLOOKUP($C512,Acute!$B$8:$R$300,6,FALSE),"--")</f>
        <v>--</v>
      </c>
      <c r="O512" s="79" t="str">
        <f>IFERROR(VLOOKUP($C512,Acute!$B$8:$R$300,10,FALSE),"--")</f>
        <v>--</v>
      </c>
      <c r="P512" s="108" t="str">
        <f>IFERROR(VLOOKUP($C512,Acute!$B$8:$R$300,16,FALSE),"--")</f>
        <v>--</v>
      </c>
    </row>
    <row r="513" spans="2:16" ht="15">
      <c r="B513" s="116" t="str">
        <f>Residential!A513</f>
        <v>Methylbenzene,1-4-diamine monohydrochloride, 2-</v>
      </c>
      <c r="C513" s="33" t="str">
        <f>Residential!B513</f>
        <v>74612-12-7</v>
      </c>
      <c r="D513" s="96" t="str">
        <f>Residential!H513</f>
        <v>NITI</v>
      </c>
      <c r="E513" s="40" t="str">
        <f>Residential!K513</f>
        <v>NITI, NV</v>
      </c>
      <c r="F513" s="93" t="str">
        <f>Residential!M513</f>
        <v>NITI, NV</v>
      </c>
      <c r="G513" s="96" t="str">
        <f>Commercial!H513</f>
        <v>NITI</v>
      </c>
      <c r="H513" s="90" t="str">
        <f>Commercial!K513</f>
        <v>NITI, NV</v>
      </c>
      <c r="I513" s="93" t="str">
        <f>Commercial!M513</f>
        <v>NITI, NV</v>
      </c>
      <c r="J513" s="101"/>
      <c r="K513" s="78" t="str">
        <f>IFERROR(VLOOKUP($C513,Acute!$B$8:$R$300,4,FALSE),"--")</f>
        <v>--</v>
      </c>
      <c r="L513" s="79" t="str">
        <f>IFERROR(VLOOKUP($C513,Acute!$B$8:$R$300,8,FALSE),"--")</f>
        <v>--</v>
      </c>
      <c r="M513" s="80" t="str">
        <f>IFERROR(VLOOKUP($C513,Acute!$B$8:$R$300,13,FALSE),"--")</f>
        <v>--</v>
      </c>
      <c r="N513" s="107" t="str">
        <f>IFERROR(VLOOKUP($C513,Acute!$B$8:$R$300,6,FALSE),"--")</f>
        <v>--</v>
      </c>
      <c r="O513" s="79" t="str">
        <f>IFERROR(VLOOKUP($C513,Acute!$B$8:$R$300,10,FALSE),"--")</f>
        <v>--</v>
      </c>
      <c r="P513" s="108" t="str">
        <f>IFERROR(VLOOKUP($C513,Acute!$B$8:$R$300,16,FALSE),"--")</f>
        <v>--</v>
      </c>
    </row>
    <row r="514" spans="2:16" ht="15">
      <c r="B514" s="116" t="str">
        <f>Residential!A514</f>
        <v>Methylbenzene-1,4-diamine sulfate, 2-</v>
      </c>
      <c r="C514" s="33" t="str">
        <f>Residential!B514</f>
        <v>615-50-9</v>
      </c>
      <c r="D514" s="96" t="str">
        <f>Residential!H514</f>
        <v>NITI</v>
      </c>
      <c r="E514" s="40" t="str">
        <f>Residential!K514</f>
        <v>NITI, NV</v>
      </c>
      <c r="F514" s="93" t="str">
        <f>Residential!M514</f>
        <v>NITI, NV</v>
      </c>
      <c r="G514" s="96" t="str">
        <f>Commercial!H514</f>
        <v>NITI</v>
      </c>
      <c r="H514" s="90" t="str">
        <f>Commercial!K514</f>
        <v>NITI, NV</v>
      </c>
      <c r="I514" s="93" t="str">
        <f>Commercial!M514</f>
        <v>NITI, NV</v>
      </c>
      <c r="J514" s="101"/>
      <c r="K514" s="78" t="str">
        <f>IFERROR(VLOOKUP($C514,Acute!$B$8:$R$300,4,FALSE),"--")</f>
        <v>--</v>
      </c>
      <c r="L514" s="79" t="str">
        <f>IFERROR(VLOOKUP($C514,Acute!$B$8:$R$300,8,FALSE),"--")</f>
        <v>--</v>
      </c>
      <c r="M514" s="80" t="str">
        <f>IFERROR(VLOOKUP($C514,Acute!$B$8:$R$300,13,FALSE),"--")</f>
        <v>--</v>
      </c>
      <c r="N514" s="107" t="str">
        <f>IFERROR(VLOOKUP($C514,Acute!$B$8:$R$300,6,FALSE),"--")</f>
        <v>--</v>
      </c>
      <c r="O514" s="79" t="str">
        <f>IFERROR(VLOOKUP($C514,Acute!$B$8:$R$300,10,FALSE),"--")</f>
        <v>--</v>
      </c>
      <c r="P514" s="108" t="str">
        <f>IFERROR(VLOOKUP($C514,Acute!$B$8:$R$300,16,FALSE),"--")</f>
        <v>--</v>
      </c>
    </row>
    <row r="515" spans="2:16" ht="15">
      <c r="B515" s="116" t="str">
        <f>Residential!A515</f>
        <v>Methylcholanthrene, 3-</v>
      </c>
      <c r="C515" s="33" t="str">
        <f>Residential!B515</f>
        <v>56-49-5</v>
      </c>
      <c r="D515" s="96">
        <f>Residential!H515</f>
        <v>1.6000000000000001E-4</v>
      </c>
      <c r="E515" s="40" t="str">
        <f>Residential!K515</f>
        <v>NV</v>
      </c>
      <c r="F515" s="93" t="str">
        <f>Residential!M515</f>
        <v>NV</v>
      </c>
      <c r="G515" s="96">
        <f>Commercial!H515</f>
        <v>2E-3</v>
      </c>
      <c r="H515" s="90" t="str">
        <f>Commercial!K515</f>
        <v>NV</v>
      </c>
      <c r="I515" s="93" t="str">
        <f>Commercial!M515</f>
        <v>NV</v>
      </c>
      <c r="J515" s="101"/>
      <c r="K515" s="78" t="str">
        <f>IFERROR(VLOOKUP($C515,Acute!$B$8:$R$300,4,FALSE),"--")</f>
        <v>--</v>
      </c>
      <c r="L515" s="79" t="str">
        <f>IFERROR(VLOOKUP($C515,Acute!$B$8:$R$300,8,FALSE),"--")</f>
        <v>--</v>
      </c>
      <c r="M515" s="80" t="str">
        <f>IFERROR(VLOOKUP($C515,Acute!$B$8:$R$300,13,FALSE),"--")</f>
        <v>--</v>
      </c>
      <c r="N515" s="107" t="str">
        <f>IFERROR(VLOOKUP($C515,Acute!$B$8:$R$300,6,FALSE),"--")</f>
        <v>--</v>
      </c>
      <c r="O515" s="79" t="str">
        <f>IFERROR(VLOOKUP($C515,Acute!$B$8:$R$300,10,FALSE),"--")</f>
        <v>--</v>
      </c>
      <c r="P515" s="108" t="str">
        <f>IFERROR(VLOOKUP($C515,Acute!$B$8:$R$300,16,FALSE),"--")</f>
        <v>--</v>
      </c>
    </row>
    <row r="516" spans="2:16" ht="15">
      <c r="B516" s="116" t="str">
        <f>Residential!A516</f>
        <v>Methylcyclohexane</v>
      </c>
      <c r="C516" s="33" t="str">
        <f>Residential!B516</f>
        <v>108-87-2</v>
      </c>
      <c r="D516" s="96">
        <f>Residential!H516</f>
        <v>99</v>
      </c>
      <c r="E516" s="40">
        <f>Residential!K516</f>
        <v>3300</v>
      </c>
      <c r="F516" s="93">
        <f>Residential!M516</f>
        <v>10</v>
      </c>
      <c r="G516" s="96">
        <f>Commercial!H516</f>
        <v>420</v>
      </c>
      <c r="H516" s="90">
        <f>Commercial!K516</f>
        <v>14000</v>
      </c>
      <c r="I516" s="93">
        <f>Commercial!M516</f>
        <v>43</v>
      </c>
      <c r="J516" s="101"/>
      <c r="K516" s="78" t="str">
        <f>IFERROR(VLOOKUP($C516,Acute!$B$8:$R$300,4,FALSE),"--")</f>
        <v>--</v>
      </c>
      <c r="L516" s="79" t="str">
        <f>IFERROR(VLOOKUP($C516,Acute!$B$8:$R$300,8,FALSE),"--")</f>
        <v>--</v>
      </c>
      <c r="M516" s="80" t="str">
        <f>IFERROR(VLOOKUP($C516,Acute!$B$8:$R$300,13,FALSE),"--")</f>
        <v>--</v>
      </c>
      <c r="N516" s="107" t="str">
        <f>IFERROR(VLOOKUP($C516,Acute!$B$8:$R$300,6,FALSE),"--")</f>
        <v>--</v>
      </c>
      <c r="O516" s="79" t="str">
        <f>IFERROR(VLOOKUP($C516,Acute!$B$8:$R$300,10,FALSE),"--")</f>
        <v>--</v>
      </c>
      <c r="P516" s="108" t="str">
        <f>IFERROR(VLOOKUP($C516,Acute!$B$8:$R$300,16,FALSE),"--")</f>
        <v>--</v>
      </c>
    </row>
    <row r="517" spans="2:16" ht="15">
      <c r="B517" s="116" t="str">
        <f>Residential!A517</f>
        <v>Methylene Chloride</v>
      </c>
      <c r="C517" s="33" t="str">
        <f>Residential!B517</f>
        <v>75-09-2</v>
      </c>
      <c r="D517" s="96">
        <f>Residential!H517</f>
        <v>100</v>
      </c>
      <c r="E517" s="40">
        <f>Residential!K517</f>
        <v>3400</v>
      </c>
      <c r="F517" s="93">
        <f>Residential!M517</f>
        <v>1200</v>
      </c>
      <c r="G517" s="96">
        <f>Commercial!H517</f>
        <v>1200</v>
      </c>
      <c r="H517" s="90">
        <f>Commercial!K517</f>
        <v>41000</v>
      </c>
      <c r="I517" s="93">
        <f>Commercial!M517</f>
        <v>15000</v>
      </c>
      <c r="J517" s="101"/>
      <c r="K517" s="78">
        <f>IFERROR(VLOOKUP($C517,Acute!$B$8:$R$300,4,FALSE),"--")</f>
        <v>2100</v>
      </c>
      <c r="L517" s="79">
        <f>IFERROR(VLOOKUP($C517,Acute!$B$8:$R$300,8,FALSE),"--")</f>
        <v>70000</v>
      </c>
      <c r="M517" s="80">
        <f>IFERROR(VLOOKUP($C517,Acute!$B$8:$R$300,13,FALSE),"--")</f>
        <v>25000</v>
      </c>
      <c r="N517" s="107">
        <f>IFERROR(VLOOKUP($C517,Acute!$B$8:$R$300,6,FALSE),"--")</f>
        <v>6300</v>
      </c>
      <c r="O517" s="79">
        <f>IFERROR(VLOOKUP($C517,Acute!$B$8:$R$300,10,FALSE),"--")</f>
        <v>210000</v>
      </c>
      <c r="P517" s="108">
        <f>IFERROR(VLOOKUP($C517,Acute!$B$8:$R$300,16,FALSE),"--")</f>
        <v>79000</v>
      </c>
    </row>
    <row r="518" spans="2:16" ht="15">
      <c r="B518" s="116" t="str">
        <f>Residential!A518</f>
        <v>Methylene-bis(2-chloroaniline), 4,4'-</v>
      </c>
      <c r="C518" s="33" t="str">
        <f>Residential!B518</f>
        <v>101-14-4</v>
      </c>
      <c r="D518" s="96">
        <f>Residential!H518</f>
        <v>2.3999999999999998E-3</v>
      </c>
      <c r="E518" s="40" t="str">
        <f>Residential!K518</f>
        <v>NV</v>
      </c>
      <c r="F518" s="93" t="str">
        <f>Residential!M518</f>
        <v>NV</v>
      </c>
      <c r="G518" s="96">
        <f>Commercial!H518</f>
        <v>2.9000000000000001E-2</v>
      </c>
      <c r="H518" s="90" t="str">
        <f>Commercial!K518</f>
        <v>NV</v>
      </c>
      <c r="I518" s="93" t="str">
        <f>Commercial!M518</f>
        <v>NV</v>
      </c>
      <c r="J518" s="101"/>
      <c r="K518" s="78" t="str">
        <f>IFERROR(VLOOKUP($C518,Acute!$B$8:$R$300,4,FALSE),"--")</f>
        <v>--</v>
      </c>
      <c r="L518" s="79" t="str">
        <f>IFERROR(VLOOKUP($C518,Acute!$B$8:$R$300,8,FALSE),"--")</f>
        <v>--</v>
      </c>
      <c r="M518" s="80" t="str">
        <f>IFERROR(VLOOKUP($C518,Acute!$B$8:$R$300,13,FALSE),"--")</f>
        <v>--</v>
      </c>
      <c r="N518" s="107" t="str">
        <f>IFERROR(VLOOKUP($C518,Acute!$B$8:$R$300,6,FALSE),"--")</f>
        <v>--</v>
      </c>
      <c r="O518" s="79" t="str">
        <f>IFERROR(VLOOKUP($C518,Acute!$B$8:$R$300,10,FALSE),"--")</f>
        <v>--</v>
      </c>
      <c r="P518" s="108" t="str">
        <f>IFERROR(VLOOKUP($C518,Acute!$B$8:$R$300,16,FALSE),"--")</f>
        <v>--</v>
      </c>
    </row>
    <row r="519" spans="2:16" ht="15">
      <c r="B519" s="116" t="str">
        <f>Residential!A519</f>
        <v>Methylene-bis(N,N-dimethyl) Aniline, 4,4'-</v>
      </c>
      <c r="C519" s="33" t="str">
        <f>Residential!B519</f>
        <v>101-61-1</v>
      </c>
      <c r="D519" s="96">
        <f>Residential!H519</f>
        <v>0.22</v>
      </c>
      <c r="E519" s="40" t="str">
        <f>Residential!K519</f>
        <v>NV</v>
      </c>
      <c r="F519" s="93" t="str">
        <f>Residential!M519</f>
        <v>NV</v>
      </c>
      <c r="G519" s="96">
        <f>Commercial!H519</f>
        <v>0.94</v>
      </c>
      <c r="H519" s="90" t="str">
        <f>Commercial!K519</f>
        <v>NV</v>
      </c>
      <c r="I519" s="93" t="str">
        <f>Commercial!M519</f>
        <v>NV</v>
      </c>
      <c r="J519" s="101"/>
      <c r="K519" s="78" t="str">
        <f>IFERROR(VLOOKUP($C519,Acute!$B$8:$R$300,4,FALSE),"--")</f>
        <v>--</v>
      </c>
      <c r="L519" s="79" t="str">
        <f>IFERROR(VLOOKUP($C519,Acute!$B$8:$R$300,8,FALSE),"--")</f>
        <v>--</v>
      </c>
      <c r="M519" s="80" t="str">
        <f>IFERROR(VLOOKUP($C519,Acute!$B$8:$R$300,13,FALSE),"--")</f>
        <v>--</v>
      </c>
      <c r="N519" s="107" t="str">
        <f>IFERROR(VLOOKUP($C519,Acute!$B$8:$R$300,6,FALSE),"--")</f>
        <v>--</v>
      </c>
      <c r="O519" s="79" t="str">
        <f>IFERROR(VLOOKUP($C519,Acute!$B$8:$R$300,10,FALSE),"--")</f>
        <v>--</v>
      </c>
      <c r="P519" s="108" t="str">
        <f>IFERROR(VLOOKUP($C519,Acute!$B$8:$R$300,16,FALSE),"--")</f>
        <v>--</v>
      </c>
    </row>
    <row r="520" spans="2:16" ht="15">
      <c r="B520" s="116" t="str">
        <f>Residential!A520</f>
        <v>Methylenebisbenzenamine, 4,4'-</v>
      </c>
      <c r="C520" s="33" t="str">
        <f>Residential!B520</f>
        <v>101-77-9</v>
      </c>
      <c r="D520" s="99">
        <f>Residential!H520</f>
        <v>6.1000000000000004E-3</v>
      </c>
      <c r="E520" s="90" t="str">
        <f>Residential!K520</f>
        <v>NV</v>
      </c>
      <c r="F520" s="93" t="str">
        <f>Residential!M520</f>
        <v>NV</v>
      </c>
      <c r="G520" s="96">
        <f>Commercial!H520</f>
        <v>2.7E-2</v>
      </c>
      <c r="H520" s="90" t="str">
        <f>Commercial!K520</f>
        <v>NV</v>
      </c>
      <c r="I520" s="93" t="str">
        <f>Commercial!M520</f>
        <v>NV</v>
      </c>
      <c r="J520" s="101"/>
      <c r="K520" s="78" t="str">
        <f>IFERROR(VLOOKUP($C520,Acute!$B$8:$R$300,4,FALSE),"--")</f>
        <v>--</v>
      </c>
      <c r="L520" s="79" t="str">
        <f>IFERROR(VLOOKUP($C520,Acute!$B$8:$R$300,8,FALSE),"--")</f>
        <v>--</v>
      </c>
      <c r="M520" s="80" t="str">
        <f>IFERROR(VLOOKUP($C520,Acute!$B$8:$R$300,13,FALSE),"--")</f>
        <v>--</v>
      </c>
      <c r="N520" s="107" t="str">
        <f>IFERROR(VLOOKUP($C520,Acute!$B$8:$R$300,6,FALSE),"--")</f>
        <v>--</v>
      </c>
      <c r="O520" s="79" t="str">
        <f>IFERROR(VLOOKUP($C520,Acute!$B$8:$R$300,10,FALSE),"--")</f>
        <v>--</v>
      </c>
      <c r="P520" s="108" t="str">
        <f>IFERROR(VLOOKUP($C520,Acute!$B$8:$R$300,16,FALSE),"--")</f>
        <v>--</v>
      </c>
    </row>
    <row r="521" spans="2:16" ht="15">
      <c r="B521" s="116" t="str">
        <f>Residential!A521</f>
        <v>Methylenediphenyl Diisocyanate</v>
      </c>
      <c r="C521" s="33" t="str">
        <f>Residential!B521</f>
        <v>101-68-8</v>
      </c>
      <c r="D521" s="96">
        <f>Residential!H521</f>
        <v>0.63</v>
      </c>
      <c r="E521" s="40" t="str">
        <f>Residential!K521</f>
        <v>NV</v>
      </c>
      <c r="F521" s="93" t="str">
        <f>Residential!M521</f>
        <v>NV</v>
      </c>
      <c r="G521" s="96">
        <f>Commercial!H521</f>
        <v>2.6</v>
      </c>
      <c r="H521" s="40" t="str">
        <f>Commercial!K521</f>
        <v>NV</v>
      </c>
      <c r="I521" s="93" t="str">
        <f>Commercial!M521</f>
        <v>NV</v>
      </c>
      <c r="J521" s="101"/>
      <c r="K521" s="78">
        <f>IFERROR(VLOOKUP($C521,Acute!$B$8:$R$300,4,FALSE),"--")</f>
        <v>12</v>
      </c>
      <c r="L521" s="79" t="str">
        <f>IFERROR(VLOOKUP($C521,Acute!$B$8:$R$300,8,FALSE),"--")</f>
        <v>NV</v>
      </c>
      <c r="M521" s="80" t="str">
        <f>IFERROR(VLOOKUP($C521,Acute!$B$8:$R$300,13,FALSE),"--")</f>
        <v>NV</v>
      </c>
      <c r="N521" s="107">
        <f>IFERROR(VLOOKUP($C521,Acute!$B$8:$R$300,6,FALSE),"--")</f>
        <v>36</v>
      </c>
      <c r="O521" s="79" t="str">
        <f>IFERROR(VLOOKUP($C521,Acute!$B$8:$R$300,10,FALSE),"--")</f>
        <v>NV</v>
      </c>
      <c r="P521" s="108" t="str">
        <f>IFERROR(VLOOKUP($C521,Acute!$B$8:$R$300,16,FALSE),"--")</f>
        <v>NV</v>
      </c>
    </row>
    <row r="522" spans="2:16" ht="15">
      <c r="B522" s="116" t="str">
        <f>Residential!A522</f>
        <v>Methylnaphthalene, 1-</v>
      </c>
      <c r="C522" s="33" t="str">
        <f>Residential!B522</f>
        <v>90-12-0</v>
      </c>
      <c r="D522" s="99" t="str">
        <f>Residential!H522</f>
        <v>NITI</v>
      </c>
      <c r="E522" s="90" t="str">
        <f>Residential!K522</f>
        <v>NITI</v>
      </c>
      <c r="F522" s="93" t="str">
        <f>Residential!M522</f>
        <v>NITI</v>
      </c>
      <c r="G522" s="96" t="str">
        <f>Commercial!H522</f>
        <v>NITI</v>
      </c>
      <c r="H522" s="90" t="str">
        <f>Commercial!K522</f>
        <v>NITI</v>
      </c>
      <c r="I522" s="93" t="str">
        <f>Commercial!M522</f>
        <v>NITI</v>
      </c>
      <c r="J522" s="101"/>
      <c r="K522" s="78" t="str">
        <f>IFERROR(VLOOKUP($C522,Acute!$B$8:$R$300,4,FALSE),"--")</f>
        <v>--</v>
      </c>
      <c r="L522" s="79" t="str">
        <f>IFERROR(VLOOKUP($C522,Acute!$B$8:$R$300,8,FALSE),"--")</f>
        <v>--</v>
      </c>
      <c r="M522" s="80" t="str">
        <f>IFERROR(VLOOKUP($C522,Acute!$B$8:$R$300,13,FALSE),"--")</f>
        <v>--</v>
      </c>
      <c r="N522" s="107" t="str">
        <f>IFERROR(VLOOKUP($C522,Acute!$B$8:$R$300,6,FALSE),"--")</f>
        <v>--</v>
      </c>
      <c r="O522" s="79" t="str">
        <f>IFERROR(VLOOKUP($C522,Acute!$B$8:$R$300,10,FALSE),"--")</f>
        <v>--</v>
      </c>
      <c r="P522" s="108" t="str">
        <f>IFERROR(VLOOKUP($C522,Acute!$B$8:$R$300,16,FALSE),"--")</f>
        <v>--</v>
      </c>
    </row>
    <row r="523" spans="2:16" ht="15">
      <c r="B523" s="116" t="str">
        <f>Residential!A523</f>
        <v>Methylnaphthalene, 2-</v>
      </c>
      <c r="C523" s="33" t="str">
        <f>Residential!B523</f>
        <v>91-57-6</v>
      </c>
      <c r="D523" s="96" t="str">
        <f>Residential!H523</f>
        <v>NITI</v>
      </c>
      <c r="E523" s="40" t="str">
        <f>Residential!K523</f>
        <v>NITI</v>
      </c>
      <c r="F523" s="93" t="str">
        <f>Residential!M523</f>
        <v>NITI</v>
      </c>
      <c r="G523" s="96" t="str">
        <f>Commercial!H523</f>
        <v>NITI</v>
      </c>
      <c r="H523" s="90" t="str">
        <f>Commercial!K523</f>
        <v>NITI</v>
      </c>
      <c r="I523" s="93" t="str">
        <f>Commercial!M523</f>
        <v>NITI</v>
      </c>
      <c r="J523" s="101"/>
      <c r="K523" s="78" t="str">
        <f>IFERROR(VLOOKUP($C523,Acute!$B$8:$R$300,4,FALSE),"--")</f>
        <v>--</v>
      </c>
      <c r="L523" s="79" t="str">
        <f>IFERROR(VLOOKUP($C523,Acute!$B$8:$R$300,8,FALSE),"--")</f>
        <v>--</v>
      </c>
      <c r="M523" s="80" t="str">
        <f>IFERROR(VLOOKUP($C523,Acute!$B$8:$R$300,13,FALSE),"--")</f>
        <v>--</v>
      </c>
      <c r="N523" s="107" t="str">
        <f>IFERROR(VLOOKUP($C523,Acute!$B$8:$R$300,6,FALSE),"--")</f>
        <v>--</v>
      </c>
      <c r="O523" s="79" t="str">
        <f>IFERROR(VLOOKUP($C523,Acute!$B$8:$R$300,10,FALSE),"--")</f>
        <v>--</v>
      </c>
      <c r="P523" s="108" t="str">
        <f>IFERROR(VLOOKUP($C523,Acute!$B$8:$R$300,16,FALSE),"--")</f>
        <v>--</v>
      </c>
    </row>
    <row r="524" spans="2:16" ht="15">
      <c r="B524" s="116" t="str">
        <f>Residential!A524</f>
        <v>Methylstyrene, Alpha-</v>
      </c>
      <c r="C524" s="33" t="str">
        <f>Residential!B524</f>
        <v>98-83-9</v>
      </c>
      <c r="D524" s="96" t="str">
        <f>Residential!H524</f>
        <v>NITI</v>
      </c>
      <c r="E524" s="40" t="str">
        <f>Residential!K524</f>
        <v>NITI</v>
      </c>
      <c r="F524" s="93" t="str">
        <f>Residential!M524</f>
        <v>NITI</v>
      </c>
      <c r="G524" s="96" t="str">
        <f>Commercial!H524</f>
        <v>NITI</v>
      </c>
      <c r="H524" s="90" t="str">
        <f>Commercial!K524</f>
        <v>NITI</v>
      </c>
      <c r="I524" s="93" t="str">
        <f>Commercial!M524</f>
        <v>NITI</v>
      </c>
      <c r="J524" s="101"/>
      <c r="K524" s="78" t="str">
        <f>IFERROR(VLOOKUP($C524,Acute!$B$8:$R$300,4,FALSE),"--")</f>
        <v>--</v>
      </c>
      <c r="L524" s="79" t="str">
        <f>IFERROR(VLOOKUP($C524,Acute!$B$8:$R$300,8,FALSE),"--")</f>
        <v>--</v>
      </c>
      <c r="M524" s="80" t="str">
        <f>IFERROR(VLOOKUP($C524,Acute!$B$8:$R$300,13,FALSE),"--")</f>
        <v>--</v>
      </c>
      <c r="N524" s="107" t="str">
        <f>IFERROR(VLOOKUP($C524,Acute!$B$8:$R$300,6,FALSE),"--")</f>
        <v>--</v>
      </c>
      <c r="O524" s="79" t="str">
        <f>IFERROR(VLOOKUP($C524,Acute!$B$8:$R$300,10,FALSE),"--")</f>
        <v>--</v>
      </c>
      <c r="P524" s="108" t="str">
        <f>IFERROR(VLOOKUP($C524,Acute!$B$8:$R$300,16,FALSE),"--")</f>
        <v>--</v>
      </c>
    </row>
    <row r="525" spans="2:16" ht="15">
      <c r="B525" s="116" t="str">
        <f>Residential!A525</f>
        <v>Metolachlor</v>
      </c>
      <c r="C525" s="33" t="str">
        <f>Residential!B525</f>
        <v>51218-45-2</v>
      </c>
      <c r="D525" s="96" t="str">
        <f>Residential!H525</f>
        <v>NITI</v>
      </c>
      <c r="E525" s="90" t="str">
        <f>Residential!K525</f>
        <v>NITI, NV</v>
      </c>
      <c r="F525" s="93" t="str">
        <f>Residential!M525</f>
        <v>NITI, NV</v>
      </c>
      <c r="G525" s="96" t="str">
        <f>Commercial!H525</f>
        <v>NITI</v>
      </c>
      <c r="H525" s="90" t="str">
        <f>Commercial!K525</f>
        <v>NITI, NV</v>
      </c>
      <c r="I525" s="93" t="str">
        <f>Commercial!M525</f>
        <v>NITI, NV</v>
      </c>
      <c r="J525" s="101"/>
      <c r="K525" s="78" t="str">
        <f>IFERROR(VLOOKUP($C525,Acute!$B$8:$R$300,4,FALSE),"--")</f>
        <v>--</v>
      </c>
      <c r="L525" s="79" t="str">
        <f>IFERROR(VLOOKUP($C525,Acute!$B$8:$R$300,8,FALSE),"--")</f>
        <v>--</v>
      </c>
      <c r="M525" s="80" t="str">
        <f>IFERROR(VLOOKUP($C525,Acute!$B$8:$R$300,13,FALSE),"--")</f>
        <v>--</v>
      </c>
      <c r="N525" s="107" t="str">
        <f>IFERROR(VLOOKUP($C525,Acute!$B$8:$R$300,6,FALSE),"--")</f>
        <v>--</v>
      </c>
      <c r="O525" s="79" t="str">
        <f>IFERROR(VLOOKUP($C525,Acute!$B$8:$R$300,10,FALSE),"--")</f>
        <v>--</v>
      </c>
      <c r="P525" s="108" t="str">
        <f>IFERROR(VLOOKUP($C525,Acute!$B$8:$R$300,16,FALSE),"--")</f>
        <v>--</v>
      </c>
    </row>
    <row r="526" spans="2:16" ht="15">
      <c r="B526" s="116" t="str">
        <f>Residential!A526</f>
        <v>Metribuzin</v>
      </c>
      <c r="C526" s="33" t="str">
        <f>Residential!B526</f>
        <v>21087-64-9</v>
      </c>
      <c r="D526" s="96" t="str">
        <f>Residential!H526</f>
        <v>NITI</v>
      </c>
      <c r="E526" s="90" t="str">
        <f>Residential!K526</f>
        <v>NITI, NV</v>
      </c>
      <c r="F526" s="93" t="str">
        <f>Residential!M526</f>
        <v>NITI, NV</v>
      </c>
      <c r="G526" s="96" t="str">
        <f>Commercial!H526</f>
        <v>NITI</v>
      </c>
      <c r="H526" s="90" t="str">
        <f>Commercial!K526</f>
        <v>NITI, NV</v>
      </c>
      <c r="I526" s="93" t="str">
        <f>Commercial!M526</f>
        <v>NITI, NV</v>
      </c>
      <c r="J526" s="101"/>
      <c r="K526" s="78" t="str">
        <f>IFERROR(VLOOKUP($C526,Acute!$B$8:$R$300,4,FALSE),"--")</f>
        <v>--</v>
      </c>
      <c r="L526" s="79" t="str">
        <f>IFERROR(VLOOKUP($C526,Acute!$B$8:$R$300,8,FALSE),"--")</f>
        <v>--</v>
      </c>
      <c r="M526" s="80" t="str">
        <f>IFERROR(VLOOKUP($C526,Acute!$B$8:$R$300,13,FALSE),"--")</f>
        <v>--</v>
      </c>
      <c r="N526" s="107" t="str">
        <f>IFERROR(VLOOKUP($C526,Acute!$B$8:$R$300,6,FALSE),"--")</f>
        <v>--</v>
      </c>
      <c r="O526" s="79" t="str">
        <f>IFERROR(VLOOKUP($C526,Acute!$B$8:$R$300,10,FALSE),"--")</f>
        <v>--</v>
      </c>
      <c r="P526" s="108" t="str">
        <f>IFERROR(VLOOKUP($C526,Acute!$B$8:$R$300,16,FALSE),"--")</f>
        <v>--</v>
      </c>
    </row>
    <row r="527" spans="2:16" ht="15">
      <c r="B527" s="116" t="str">
        <f>Residential!A527</f>
        <v>Metsulfuron-methyl</v>
      </c>
      <c r="C527" s="33" t="str">
        <f>Residential!B527</f>
        <v>74223-64-6</v>
      </c>
      <c r="D527" s="96" t="str">
        <f>Residential!H527</f>
        <v>NITI</v>
      </c>
      <c r="E527" s="90" t="str">
        <f>Residential!K527</f>
        <v>NITI, NV</v>
      </c>
      <c r="F527" s="93" t="str">
        <f>Residential!M527</f>
        <v>NITI, NV</v>
      </c>
      <c r="G527" s="96" t="str">
        <f>Commercial!H527</f>
        <v>NITI</v>
      </c>
      <c r="H527" s="90" t="str">
        <f>Commercial!K527</f>
        <v>NITI, NV</v>
      </c>
      <c r="I527" s="93" t="str">
        <f>Commercial!M527</f>
        <v>NITI, NV</v>
      </c>
      <c r="J527" s="101"/>
      <c r="K527" s="78" t="str">
        <f>IFERROR(VLOOKUP($C527,Acute!$B$8:$R$300,4,FALSE),"--")</f>
        <v>--</v>
      </c>
      <c r="L527" s="79" t="str">
        <f>IFERROR(VLOOKUP($C527,Acute!$B$8:$R$300,8,FALSE),"--")</f>
        <v>--</v>
      </c>
      <c r="M527" s="80" t="str">
        <f>IFERROR(VLOOKUP($C527,Acute!$B$8:$R$300,13,FALSE),"--")</f>
        <v>--</v>
      </c>
      <c r="N527" s="107" t="str">
        <f>IFERROR(VLOOKUP($C527,Acute!$B$8:$R$300,6,FALSE),"--")</f>
        <v>--</v>
      </c>
      <c r="O527" s="79" t="str">
        <f>IFERROR(VLOOKUP($C527,Acute!$B$8:$R$300,10,FALSE),"--")</f>
        <v>--</v>
      </c>
      <c r="P527" s="108" t="str">
        <f>IFERROR(VLOOKUP($C527,Acute!$B$8:$R$300,16,FALSE),"--")</f>
        <v>--</v>
      </c>
    </row>
    <row r="528" spans="2:16" ht="15">
      <c r="B528" s="116" t="str">
        <f>Residential!A528</f>
        <v>Midrange Aliphatic Hydrocarbon Streams</v>
      </c>
      <c r="C528" s="33" t="str">
        <f>Residential!B528</f>
        <v>NA</v>
      </c>
      <c r="D528" s="96">
        <f>Residential!H528</f>
        <v>0.62</v>
      </c>
      <c r="E528" s="90">
        <f>Residential!K528</f>
        <v>21</v>
      </c>
      <c r="F528" s="93">
        <f>Residential!M528</f>
        <v>1.2E-2</v>
      </c>
      <c r="G528" s="96">
        <f>Commercial!H528</f>
        <v>2.7</v>
      </c>
      <c r="H528" s="90">
        <f>Commercial!K528</f>
        <v>91</v>
      </c>
      <c r="I528" s="93">
        <f>Commercial!M528</f>
        <v>5.2999999999999999E-2</v>
      </c>
      <c r="J528" s="101"/>
      <c r="K528" s="78" t="str">
        <f>IFERROR(VLOOKUP($C528,Acute!$B$8:$R$300,4,FALSE),"--")</f>
        <v>--</v>
      </c>
      <c r="L528" s="79" t="str">
        <f>IFERROR(VLOOKUP($C528,Acute!$B$8:$R$300,8,FALSE),"--")</f>
        <v>--</v>
      </c>
      <c r="M528" s="80" t="str">
        <f>IFERROR(VLOOKUP($C528,Acute!$B$8:$R$300,13,FALSE),"--")</f>
        <v>--</v>
      </c>
      <c r="N528" s="107" t="str">
        <f>IFERROR(VLOOKUP($C528,Acute!$B$8:$R$300,6,FALSE),"--")</f>
        <v>--</v>
      </c>
      <c r="O528" s="79" t="str">
        <f>IFERROR(VLOOKUP($C528,Acute!$B$8:$R$300,10,FALSE),"--")</f>
        <v>--</v>
      </c>
      <c r="P528" s="108" t="str">
        <f>IFERROR(VLOOKUP($C528,Acute!$B$8:$R$300,16,FALSE),"--")</f>
        <v>--</v>
      </c>
    </row>
    <row r="529" spans="2:16" ht="15">
      <c r="B529" s="116" t="str">
        <f>Residential!A529</f>
        <v>Mineral oils</v>
      </c>
      <c r="C529" s="33" t="str">
        <f>Residential!B529</f>
        <v>8012-95-1</v>
      </c>
      <c r="D529" s="96" t="str">
        <f>Residential!H529</f>
        <v>NITI</v>
      </c>
      <c r="E529" s="40" t="str">
        <f>Residential!K529</f>
        <v>NITI</v>
      </c>
      <c r="F529" s="93" t="str">
        <f>Residential!M529</f>
        <v>NITI</v>
      </c>
      <c r="G529" s="96" t="str">
        <f>Commercial!H529</f>
        <v>NITI</v>
      </c>
      <c r="H529" s="90" t="str">
        <f>Commercial!K529</f>
        <v>NITI</v>
      </c>
      <c r="I529" s="93" t="str">
        <f>Commercial!M529</f>
        <v>NITI</v>
      </c>
      <c r="J529" s="101"/>
      <c r="K529" s="78" t="str">
        <f>IFERROR(VLOOKUP($C529,Acute!$B$8:$R$300,4,FALSE),"--")</f>
        <v>--</v>
      </c>
      <c r="L529" s="79" t="str">
        <f>IFERROR(VLOOKUP($C529,Acute!$B$8:$R$300,8,FALSE),"--")</f>
        <v>--</v>
      </c>
      <c r="M529" s="80" t="str">
        <f>IFERROR(VLOOKUP($C529,Acute!$B$8:$R$300,13,FALSE),"--")</f>
        <v>--</v>
      </c>
      <c r="N529" s="107" t="str">
        <f>IFERROR(VLOOKUP($C529,Acute!$B$8:$R$300,6,FALSE),"--")</f>
        <v>--</v>
      </c>
      <c r="O529" s="79" t="str">
        <f>IFERROR(VLOOKUP($C529,Acute!$B$8:$R$300,10,FALSE),"--")</f>
        <v>--</v>
      </c>
      <c r="P529" s="108" t="str">
        <f>IFERROR(VLOOKUP($C529,Acute!$B$8:$R$300,16,FALSE),"--")</f>
        <v>--</v>
      </c>
    </row>
    <row r="530" spans="2:16" ht="15">
      <c r="B530" s="116" t="str">
        <f>Residential!A530</f>
        <v>Mirex</v>
      </c>
      <c r="C530" s="33" t="str">
        <f>Residential!B530</f>
        <v>2385-85-5</v>
      </c>
      <c r="D530" s="96">
        <f>Residential!H530</f>
        <v>5.5000000000000003E-4</v>
      </c>
      <c r="E530" s="40">
        <f>Residential!K530</f>
        <v>1.7999999999999999E-2</v>
      </c>
      <c r="F530" s="93">
        <f>Residential!M530</f>
        <v>1.7000000000000001E-2</v>
      </c>
      <c r="G530" s="96">
        <f>Commercial!H530</f>
        <v>2.3999999999999998E-3</v>
      </c>
      <c r="H530" s="90">
        <f>Commercial!K530</f>
        <v>0.08</v>
      </c>
      <c r="I530" s="93">
        <f>Commercial!M530</f>
        <v>7.2999999999999995E-2</v>
      </c>
      <c r="J530" s="101"/>
      <c r="K530" s="78" t="str">
        <f>IFERROR(VLOOKUP($C530,Acute!$B$8:$R$300,4,FALSE),"--")</f>
        <v>--</v>
      </c>
      <c r="L530" s="79" t="str">
        <f>IFERROR(VLOOKUP($C530,Acute!$B$8:$R$300,8,FALSE),"--")</f>
        <v>--</v>
      </c>
      <c r="M530" s="80" t="str">
        <f>IFERROR(VLOOKUP($C530,Acute!$B$8:$R$300,13,FALSE),"--")</f>
        <v>--</v>
      </c>
      <c r="N530" s="107" t="str">
        <f>IFERROR(VLOOKUP($C530,Acute!$B$8:$R$300,6,FALSE),"--")</f>
        <v>--</v>
      </c>
      <c r="O530" s="79" t="str">
        <f>IFERROR(VLOOKUP($C530,Acute!$B$8:$R$300,10,FALSE),"--")</f>
        <v>--</v>
      </c>
      <c r="P530" s="108" t="str">
        <f>IFERROR(VLOOKUP($C530,Acute!$B$8:$R$300,16,FALSE),"--")</f>
        <v>--</v>
      </c>
    </row>
    <row r="531" spans="2:16" ht="15">
      <c r="B531" s="116" t="str">
        <f>Residential!A531</f>
        <v>Molinate</v>
      </c>
      <c r="C531" s="33" t="str">
        <f>Residential!B531</f>
        <v>2212-67-1</v>
      </c>
      <c r="D531" s="96" t="str">
        <f>Residential!H531</f>
        <v>NITI</v>
      </c>
      <c r="E531" s="40" t="str">
        <f>Residential!K531</f>
        <v>NITI, NV</v>
      </c>
      <c r="F531" s="93" t="str">
        <f>Residential!M531</f>
        <v>NITI, NV</v>
      </c>
      <c r="G531" s="96" t="str">
        <f>Commercial!H531</f>
        <v>NITI</v>
      </c>
      <c r="H531" s="90" t="str">
        <f>Commercial!K531</f>
        <v>NITI, NV</v>
      </c>
      <c r="I531" s="93" t="str">
        <f>Commercial!M531</f>
        <v>NITI, NV</v>
      </c>
      <c r="J531" s="101"/>
      <c r="K531" s="78" t="str">
        <f>IFERROR(VLOOKUP($C531,Acute!$B$8:$R$300,4,FALSE),"--")</f>
        <v>--</v>
      </c>
      <c r="L531" s="79" t="str">
        <f>IFERROR(VLOOKUP($C531,Acute!$B$8:$R$300,8,FALSE),"--")</f>
        <v>--</v>
      </c>
      <c r="M531" s="80" t="str">
        <f>IFERROR(VLOOKUP($C531,Acute!$B$8:$R$300,13,FALSE),"--")</f>
        <v>--</v>
      </c>
      <c r="N531" s="107" t="str">
        <f>IFERROR(VLOOKUP($C531,Acute!$B$8:$R$300,6,FALSE),"--")</f>
        <v>--</v>
      </c>
      <c r="O531" s="79" t="str">
        <f>IFERROR(VLOOKUP($C531,Acute!$B$8:$R$300,10,FALSE),"--")</f>
        <v>--</v>
      </c>
      <c r="P531" s="108" t="str">
        <f>IFERROR(VLOOKUP($C531,Acute!$B$8:$R$300,16,FALSE),"--")</f>
        <v>--</v>
      </c>
    </row>
    <row r="532" spans="2:16" ht="15">
      <c r="B532" s="116" t="str">
        <f>Residential!A532</f>
        <v>Molybdenum</v>
      </c>
      <c r="C532" s="33" t="str">
        <f>Residential!B532</f>
        <v>7439-98-7</v>
      </c>
      <c r="D532" s="99">
        <f>Residential!H532</f>
        <v>2.1</v>
      </c>
      <c r="E532" s="90" t="str">
        <f>Residential!K532</f>
        <v>NV</v>
      </c>
      <c r="F532" s="93" t="str">
        <f>Residential!M532</f>
        <v>NV</v>
      </c>
      <c r="G532" s="96">
        <f>Commercial!H532</f>
        <v>8.8000000000000007</v>
      </c>
      <c r="H532" s="90" t="str">
        <f>Commercial!K532</f>
        <v>NV</v>
      </c>
      <c r="I532" s="93" t="str">
        <f>Commercial!M532</f>
        <v>NV</v>
      </c>
      <c r="J532" s="101"/>
      <c r="K532" s="78" t="str">
        <f>IFERROR(VLOOKUP($C532,Acute!$B$8:$R$300,4,FALSE),"--")</f>
        <v>--</v>
      </c>
      <c r="L532" s="79" t="str">
        <f>IFERROR(VLOOKUP($C532,Acute!$B$8:$R$300,8,FALSE),"--")</f>
        <v>--</v>
      </c>
      <c r="M532" s="80" t="str">
        <f>IFERROR(VLOOKUP($C532,Acute!$B$8:$R$300,13,FALSE),"--")</f>
        <v>--</v>
      </c>
      <c r="N532" s="107" t="str">
        <f>IFERROR(VLOOKUP($C532,Acute!$B$8:$R$300,6,FALSE),"--")</f>
        <v>--</v>
      </c>
      <c r="O532" s="79" t="str">
        <f>IFERROR(VLOOKUP($C532,Acute!$B$8:$R$300,10,FALSE),"--")</f>
        <v>--</v>
      </c>
      <c r="P532" s="108" t="str">
        <f>IFERROR(VLOOKUP($C532,Acute!$B$8:$R$300,16,FALSE),"--")</f>
        <v>--</v>
      </c>
    </row>
    <row r="533" spans="2:16" ht="15">
      <c r="B533" s="116" t="str">
        <f>Residential!A533</f>
        <v>Monoaluminum phosphate</v>
      </c>
      <c r="C533" s="33" t="str">
        <f>Residential!B533</f>
        <v>13530-50-2</v>
      </c>
      <c r="D533" s="96" t="str">
        <f>Residential!H533</f>
        <v>NITI</v>
      </c>
      <c r="E533" s="40" t="str">
        <f>Residential!K533</f>
        <v>NITI, NV</v>
      </c>
      <c r="F533" s="93" t="str">
        <f>Residential!M533</f>
        <v>NITI, NV</v>
      </c>
      <c r="G533" s="96" t="str">
        <f>Commercial!H533</f>
        <v>NITI</v>
      </c>
      <c r="H533" s="90" t="str">
        <f>Commercial!K533</f>
        <v>NITI, NV</v>
      </c>
      <c r="I533" s="93" t="str">
        <f>Commercial!M533</f>
        <v>NITI, NV</v>
      </c>
      <c r="J533" s="101"/>
      <c r="K533" s="78" t="str">
        <f>IFERROR(VLOOKUP($C533,Acute!$B$8:$R$300,4,FALSE),"--")</f>
        <v>--</v>
      </c>
      <c r="L533" s="79" t="str">
        <f>IFERROR(VLOOKUP($C533,Acute!$B$8:$R$300,8,FALSE),"--")</f>
        <v>--</v>
      </c>
      <c r="M533" s="80" t="str">
        <f>IFERROR(VLOOKUP($C533,Acute!$B$8:$R$300,13,FALSE),"--")</f>
        <v>--</v>
      </c>
      <c r="N533" s="107" t="str">
        <f>IFERROR(VLOOKUP($C533,Acute!$B$8:$R$300,6,FALSE),"--")</f>
        <v>--</v>
      </c>
      <c r="O533" s="79" t="str">
        <f>IFERROR(VLOOKUP($C533,Acute!$B$8:$R$300,10,FALSE),"--")</f>
        <v>--</v>
      </c>
      <c r="P533" s="108" t="str">
        <f>IFERROR(VLOOKUP($C533,Acute!$B$8:$R$300,16,FALSE),"--")</f>
        <v>--</v>
      </c>
    </row>
    <row r="534" spans="2:16" ht="15">
      <c r="B534" s="116" t="str">
        <f>Residential!A534</f>
        <v>Monochloramine</v>
      </c>
      <c r="C534" s="33" t="str">
        <f>Residential!B534</f>
        <v>10599-90-3</v>
      </c>
      <c r="D534" s="96" t="str">
        <f>Residential!H534</f>
        <v>NITI</v>
      </c>
      <c r="E534" s="40" t="str">
        <f>Residential!K534</f>
        <v>NITI, NV</v>
      </c>
      <c r="F534" s="93" t="str">
        <f>Residential!M534</f>
        <v>NITI, NV</v>
      </c>
      <c r="G534" s="96" t="str">
        <f>Commercial!H534</f>
        <v>NITI</v>
      </c>
      <c r="H534" s="90" t="str">
        <f>Commercial!K534</f>
        <v>NITI, NV</v>
      </c>
      <c r="I534" s="93" t="str">
        <f>Commercial!M534</f>
        <v>NITI, NV</v>
      </c>
      <c r="J534" s="101"/>
      <c r="K534" s="78" t="str">
        <f>IFERROR(VLOOKUP($C534,Acute!$B$8:$R$300,4,FALSE),"--")</f>
        <v>--</v>
      </c>
      <c r="L534" s="79" t="str">
        <f>IFERROR(VLOOKUP($C534,Acute!$B$8:$R$300,8,FALSE),"--")</f>
        <v>--</v>
      </c>
      <c r="M534" s="80" t="str">
        <f>IFERROR(VLOOKUP($C534,Acute!$B$8:$R$300,13,FALSE),"--")</f>
        <v>--</v>
      </c>
      <c r="N534" s="107" t="str">
        <f>IFERROR(VLOOKUP($C534,Acute!$B$8:$R$300,6,FALSE),"--")</f>
        <v>--</v>
      </c>
      <c r="O534" s="79" t="str">
        <f>IFERROR(VLOOKUP($C534,Acute!$B$8:$R$300,10,FALSE),"--")</f>
        <v>--</v>
      </c>
      <c r="P534" s="108" t="str">
        <f>IFERROR(VLOOKUP($C534,Acute!$B$8:$R$300,16,FALSE),"--")</f>
        <v>--</v>
      </c>
    </row>
    <row r="535" spans="2:16" ht="15">
      <c r="B535" s="116" t="str">
        <f>Residential!A535</f>
        <v>Monomethylaniline</v>
      </c>
      <c r="C535" s="33" t="str">
        <f>Residential!B535</f>
        <v>100-61-8</v>
      </c>
      <c r="D535" s="96" t="str">
        <f>Residential!H535</f>
        <v>NITI</v>
      </c>
      <c r="E535" s="40" t="str">
        <f>Residential!K535</f>
        <v>NITI, NV</v>
      </c>
      <c r="F535" s="93" t="str">
        <f>Residential!M535</f>
        <v>NITI, NV</v>
      </c>
      <c r="G535" s="96" t="str">
        <f>Commercial!H535</f>
        <v>NITI</v>
      </c>
      <c r="H535" s="90" t="str">
        <f>Commercial!K535</f>
        <v>NITI, NV</v>
      </c>
      <c r="I535" s="93" t="str">
        <f>Commercial!M535</f>
        <v>NITI, NV</v>
      </c>
      <c r="J535" s="101"/>
      <c r="K535" s="78" t="str">
        <f>IFERROR(VLOOKUP($C535,Acute!$B$8:$R$300,4,FALSE),"--")</f>
        <v>--</v>
      </c>
      <c r="L535" s="79" t="str">
        <f>IFERROR(VLOOKUP($C535,Acute!$B$8:$R$300,8,FALSE),"--")</f>
        <v>--</v>
      </c>
      <c r="M535" s="80" t="str">
        <f>IFERROR(VLOOKUP($C535,Acute!$B$8:$R$300,13,FALSE),"--")</f>
        <v>--</v>
      </c>
      <c r="N535" s="107" t="str">
        <f>IFERROR(VLOOKUP($C535,Acute!$B$8:$R$300,6,FALSE),"--")</f>
        <v>--</v>
      </c>
      <c r="O535" s="79" t="str">
        <f>IFERROR(VLOOKUP($C535,Acute!$B$8:$R$300,10,FALSE),"--")</f>
        <v>--</v>
      </c>
      <c r="P535" s="108" t="str">
        <f>IFERROR(VLOOKUP($C535,Acute!$B$8:$R$300,16,FALSE),"--")</f>
        <v>--</v>
      </c>
    </row>
    <row r="536" spans="2:16" ht="15">
      <c r="B536" s="116" t="str">
        <f>Residential!A536</f>
        <v>Monopotassium phosphate</v>
      </c>
      <c r="C536" s="33" t="str">
        <f>Residential!B536</f>
        <v>7778-77-0</v>
      </c>
      <c r="D536" s="96" t="str">
        <f>Residential!H536</f>
        <v>NITI</v>
      </c>
      <c r="E536" s="40" t="str">
        <f>Residential!K536</f>
        <v>NITI, NV</v>
      </c>
      <c r="F536" s="93" t="str">
        <f>Residential!M536</f>
        <v>NITI, NV</v>
      </c>
      <c r="G536" s="96" t="str">
        <f>Commercial!H536</f>
        <v>NITI</v>
      </c>
      <c r="H536" s="90" t="str">
        <f>Commercial!K536</f>
        <v>NITI, NV</v>
      </c>
      <c r="I536" s="93" t="str">
        <f>Commercial!M536</f>
        <v>NITI, NV</v>
      </c>
      <c r="J536" s="101"/>
      <c r="K536" s="78" t="str">
        <f>IFERROR(VLOOKUP($C536,Acute!$B$8:$R$300,4,FALSE),"--")</f>
        <v>--</v>
      </c>
      <c r="L536" s="79" t="str">
        <f>IFERROR(VLOOKUP($C536,Acute!$B$8:$R$300,8,FALSE),"--")</f>
        <v>--</v>
      </c>
      <c r="M536" s="80" t="str">
        <f>IFERROR(VLOOKUP($C536,Acute!$B$8:$R$300,13,FALSE),"--")</f>
        <v>--</v>
      </c>
      <c r="N536" s="107" t="str">
        <f>IFERROR(VLOOKUP($C536,Acute!$B$8:$R$300,6,FALSE),"--")</f>
        <v>--</v>
      </c>
      <c r="O536" s="79" t="str">
        <f>IFERROR(VLOOKUP($C536,Acute!$B$8:$R$300,10,FALSE),"--")</f>
        <v>--</v>
      </c>
      <c r="P536" s="108" t="str">
        <f>IFERROR(VLOOKUP($C536,Acute!$B$8:$R$300,16,FALSE),"--")</f>
        <v>--</v>
      </c>
    </row>
    <row r="537" spans="2:16" ht="15">
      <c r="B537" s="116" t="str">
        <f>Residential!A537</f>
        <v>Monosodium phosphate</v>
      </c>
      <c r="C537" s="33" t="str">
        <f>Residential!B537</f>
        <v>7558-80-7</v>
      </c>
      <c r="D537" s="96" t="str">
        <f>Residential!H537</f>
        <v>NITI</v>
      </c>
      <c r="E537" s="40" t="str">
        <f>Residential!K537</f>
        <v>NITI, NV</v>
      </c>
      <c r="F537" s="93" t="str">
        <f>Residential!M537</f>
        <v>NITI, NV</v>
      </c>
      <c r="G537" s="96" t="str">
        <f>Commercial!H537</f>
        <v>NITI</v>
      </c>
      <c r="H537" s="90" t="str">
        <f>Commercial!K537</f>
        <v>NITI, NV</v>
      </c>
      <c r="I537" s="93" t="str">
        <f>Commercial!M537</f>
        <v>NITI, NV</v>
      </c>
      <c r="J537" s="101"/>
      <c r="K537" s="78" t="str">
        <f>IFERROR(VLOOKUP($C537,Acute!$B$8:$R$300,4,FALSE),"--")</f>
        <v>--</v>
      </c>
      <c r="L537" s="79" t="str">
        <f>IFERROR(VLOOKUP($C537,Acute!$B$8:$R$300,8,FALSE),"--")</f>
        <v>--</v>
      </c>
      <c r="M537" s="80" t="str">
        <f>IFERROR(VLOOKUP($C537,Acute!$B$8:$R$300,13,FALSE),"--")</f>
        <v>--</v>
      </c>
      <c r="N537" s="107" t="str">
        <f>IFERROR(VLOOKUP($C537,Acute!$B$8:$R$300,6,FALSE),"--")</f>
        <v>--</v>
      </c>
      <c r="O537" s="79" t="str">
        <f>IFERROR(VLOOKUP($C537,Acute!$B$8:$R$300,10,FALSE),"--")</f>
        <v>--</v>
      </c>
      <c r="P537" s="108" t="str">
        <f>IFERROR(VLOOKUP($C537,Acute!$B$8:$R$300,16,FALSE),"--")</f>
        <v>--</v>
      </c>
    </row>
    <row r="538" spans="2:16" ht="15">
      <c r="B538" s="116" t="str">
        <f>Residential!A538</f>
        <v>Myclobutanil</v>
      </c>
      <c r="C538" s="33" t="str">
        <f>Residential!B538</f>
        <v>88671-89-0</v>
      </c>
      <c r="D538" s="96" t="str">
        <f>Residential!H538</f>
        <v>NITI</v>
      </c>
      <c r="E538" s="40" t="str">
        <f>Residential!K538</f>
        <v>NITI, NV</v>
      </c>
      <c r="F538" s="93" t="str">
        <f>Residential!M538</f>
        <v>NITI, NV</v>
      </c>
      <c r="G538" s="96" t="str">
        <f>Commercial!H538</f>
        <v>NITI</v>
      </c>
      <c r="H538" s="90" t="str">
        <f>Commercial!K538</f>
        <v>NITI, NV</v>
      </c>
      <c r="I538" s="93" t="str">
        <f>Commercial!M538</f>
        <v>NITI, NV</v>
      </c>
      <c r="J538" s="101"/>
      <c r="K538" s="78" t="str">
        <f>IFERROR(VLOOKUP($C538,Acute!$B$8:$R$300,4,FALSE),"--")</f>
        <v>--</v>
      </c>
      <c r="L538" s="79" t="str">
        <f>IFERROR(VLOOKUP($C538,Acute!$B$8:$R$300,8,FALSE),"--")</f>
        <v>--</v>
      </c>
      <c r="M538" s="80" t="str">
        <f>IFERROR(VLOOKUP($C538,Acute!$B$8:$R$300,13,FALSE),"--")</f>
        <v>--</v>
      </c>
      <c r="N538" s="107" t="str">
        <f>IFERROR(VLOOKUP($C538,Acute!$B$8:$R$300,6,FALSE),"--")</f>
        <v>--</v>
      </c>
      <c r="O538" s="79" t="str">
        <f>IFERROR(VLOOKUP($C538,Acute!$B$8:$R$300,10,FALSE),"--")</f>
        <v>--</v>
      </c>
      <c r="P538" s="108" t="str">
        <f>IFERROR(VLOOKUP($C538,Acute!$B$8:$R$300,16,FALSE),"--")</f>
        <v>--</v>
      </c>
    </row>
    <row r="539" spans="2:16" ht="15">
      <c r="B539" s="116" t="str">
        <f>Residential!A539</f>
        <v>N,N'-Diphenyl-1,4-benzenediamine</v>
      </c>
      <c r="C539" s="33" t="str">
        <f>Residential!B539</f>
        <v>74-31-7</v>
      </c>
      <c r="D539" s="96" t="str">
        <f>Residential!H539</f>
        <v>NITI</v>
      </c>
      <c r="E539" s="40" t="str">
        <f>Residential!K539</f>
        <v>NITI, NV</v>
      </c>
      <c r="F539" s="93" t="str">
        <f>Residential!M539</f>
        <v>NITI, NV</v>
      </c>
      <c r="G539" s="96" t="str">
        <f>Commercial!H539</f>
        <v>NITI</v>
      </c>
      <c r="H539" s="90" t="str">
        <f>Commercial!K539</f>
        <v>NITI, NV</v>
      </c>
      <c r="I539" s="93" t="str">
        <f>Commercial!M539</f>
        <v>NITI, NV</v>
      </c>
      <c r="J539" s="101"/>
      <c r="K539" s="78" t="str">
        <f>IFERROR(VLOOKUP($C539,Acute!$B$8:$R$300,4,FALSE),"--")</f>
        <v>--</v>
      </c>
      <c r="L539" s="79" t="str">
        <f>IFERROR(VLOOKUP($C539,Acute!$B$8:$R$300,8,FALSE),"--")</f>
        <v>--</v>
      </c>
      <c r="M539" s="80" t="str">
        <f>IFERROR(VLOOKUP($C539,Acute!$B$8:$R$300,13,FALSE),"--")</f>
        <v>--</v>
      </c>
      <c r="N539" s="107" t="str">
        <f>IFERROR(VLOOKUP($C539,Acute!$B$8:$R$300,6,FALSE),"--")</f>
        <v>--</v>
      </c>
      <c r="O539" s="79" t="str">
        <f>IFERROR(VLOOKUP($C539,Acute!$B$8:$R$300,10,FALSE),"--")</f>
        <v>--</v>
      </c>
      <c r="P539" s="108" t="str">
        <f>IFERROR(VLOOKUP($C539,Acute!$B$8:$R$300,16,FALSE),"--")</f>
        <v>--</v>
      </c>
    </row>
    <row r="540" spans="2:16" ht="15">
      <c r="B540" s="116" t="str">
        <f>Residential!A540</f>
        <v>Naled</v>
      </c>
      <c r="C540" s="33" t="str">
        <f>Residential!B540</f>
        <v>300-76-5</v>
      </c>
      <c r="D540" s="96" t="str">
        <f>Residential!H540</f>
        <v>NITI</v>
      </c>
      <c r="E540" s="40" t="str">
        <f>Residential!K540</f>
        <v>NITI</v>
      </c>
      <c r="F540" s="93" t="str">
        <f>Residential!M540</f>
        <v>NITI</v>
      </c>
      <c r="G540" s="96" t="str">
        <f>Commercial!H540</f>
        <v>NITI</v>
      </c>
      <c r="H540" s="90" t="str">
        <f>Commercial!K540</f>
        <v>NITI</v>
      </c>
      <c r="I540" s="93" t="str">
        <f>Commercial!M540</f>
        <v>NITI</v>
      </c>
      <c r="J540" s="101"/>
      <c r="K540" s="78" t="str">
        <f>IFERROR(VLOOKUP($C540,Acute!$B$8:$R$300,4,FALSE),"--")</f>
        <v>--</v>
      </c>
      <c r="L540" s="79" t="str">
        <f>IFERROR(VLOOKUP($C540,Acute!$B$8:$R$300,8,FALSE),"--")</f>
        <v>--</v>
      </c>
      <c r="M540" s="80" t="str">
        <f>IFERROR(VLOOKUP($C540,Acute!$B$8:$R$300,13,FALSE),"--")</f>
        <v>--</v>
      </c>
      <c r="N540" s="107" t="str">
        <f>IFERROR(VLOOKUP($C540,Acute!$B$8:$R$300,6,FALSE),"--")</f>
        <v>--</v>
      </c>
      <c r="O540" s="79" t="str">
        <f>IFERROR(VLOOKUP($C540,Acute!$B$8:$R$300,10,FALSE),"--")</f>
        <v>--</v>
      </c>
      <c r="P540" s="108" t="str">
        <f>IFERROR(VLOOKUP($C540,Acute!$B$8:$R$300,16,FALSE),"--")</f>
        <v>--</v>
      </c>
    </row>
    <row r="541" spans="2:16" ht="15">
      <c r="B541" s="116" t="str">
        <f>Residential!A541</f>
        <v>Naphtha, High Flash Aromatic (HFAN)</v>
      </c>
      <c r="C541" s="33" t="str">
        <f>Residential!B541</f>
        <v>64742-95-6</v>
      </c>
      <c r="D541" s="96">
        <f>Residential!H541</f>
        <v>100</v>
      </c>
      <c r="E541" s="40" t="str">
        <f>Residential!K541</f>
        <v>NV</v>
      </c>
      <c r="F541" s="93">
        <f>Residential!M541</f>
        <v>5800</v>
      </c>
      <c r="G541" s="96">
        <f>Commercial!H541</f>
        <v>440</v>
      </c>
      <c r="H541" s="90" t="str">
        <f>Commercial!K541</f>
        <v>NV</v>
      </c>
      <c r="I541" s="93">
        <f>Commercial!M541</f>
        <v>24000</v>
      </c>
      <c r="J541" s="101"/>
      <c r="K541" s="78" t="str">
        <f>IFERROR(VLOOKUP($C541,Acute!$B$8:$R$300,4,FALSE),"--")</f>
        <v>--</v>
      </c>
      <c r="L541" s="79" t="str">
        <f>IFERROR(VLOOKUP($C541,Acute!$B$8:$R$300,8,FALSE),"--")</f>
        <v>--</v>
      </c>
      <c r="M541" s="80" t="str">
        <f>IFERROR(VLOOKUP($C541,Acute!$B$8:$R$300,13,FALSE),"--")</f>
        <v>--</v>
      </c>
      <c r="N541" s="107" t="str">
        <f>IFERROR(VLOOKUP($C541,Acute!$B$8:$R$300,6,FALSE),"--")</f>
        <v>--</v>
      </c>
      <c r="O541" s="79" t="str">
        <f>IFERROR(VLOOKUP($C541,Acute!$B$8:$R$300,10,FALSE),"--")</f>
        <v>--</v>
      </c>
      <c r="P541" s="108" t="str">
        <f>IFERROR(VLOOKUP($C541,Acute!$B$8:$R$300,16,FALSE),"--")</f>
        <v>--</v>
      </c>
    </row>
    <row r="542" spans="2:16" ht="15">
      <c r="B542" s="116" t="str">
        <f>Residential!A542</f>
        <v>Naphthalene</v>
      </c>
      <c r="C542" s="33" t="str">
        <f>Residential!B542</f>
        <v>91-20-3</v>
      </c>
      <c r="D542" s="96">
        <f>Residential!H542</f>
        <v>8.3000000000000004E-2</v>
      </c>
      <c r="E542" s="40">
        <f>Residential!K542</f>
        <v>2.8</v>
      </c>
      <c r="F542" s="93">
        <f>Residential!M542</f>
        <v>11</v>
      </c>
      <c r="G542" s="96">
        <f>Commercial!H542</f>
        <v>0.36</v>
      </c>
      <c r="H542" s="90">
        <f>Commercial!K542</f>
        <v>12</v>
      </c>
      <c r="I542" s="93">
        <f>Commercial!M542</f>
        <v>50</v>
      </c>
      <c r="J542" s="101"/>
      <c r="K542" s="78">
        <f>IFERROR(VLOOKUP($C542,Acute!$B$8:$R$300,4,FALSE),"--")</f>
        <v>200</v>
      </c>
      <c r="L542" s="79">
        <f>IFERROR(VLOOKUP($C542,Acute!$B$8:$R$300,8,FALSE),"--")</f>
        <v>6700</v>
      </c>
      <c r="M542" s="80">
        <f>IFERROR(VLOOKUP($C542,Acute!$B$8:$R$300,13,FALSE),"--")</f>
        <v>27000</v>
      </c>
      <c r="N542" s="107">
        <f>IFERROR(VLOOKUP($C542,Acute!$B$8:$R$300,6,FALSE),"--")</f>
        <v>600</v>
      </c>
      <c r="O542" s="79">
        <f>IFERROR(VLOOKUP($C542,Acute!$B$8:$R$300,10,FALSE),"--")</f>
        <v>20000</v>
      </c>
      <c r="P542" s="108">
        <f>IFERROR(VLOOKUP($C542,Acute!$B$8:$R$300,16,FALSE),"--")</f>
        <v>83000</v>
      </c>
    </row>
    <row r="543" spans="2:16" ht="15">
      <c r="B543" s="116" t="str">
        <f>Residential!A543</f>
        <v>Naphthylamine, 2-</v>
      </c>
      <c r="C543" s="33" t="str">
        <f>Residential!B543</f>
        <v>91-59-8</v>
      </c>
      <c r="D543" s="96" t="str">
        <f>Residential!H543</f>
        <v>NITI</v>
      </c>
      <c r="E543" s="40" t="str">
        <f>Residential!K543</f>
        <v>NV</v>
      </c>
      <c r="F543" s="93" t="str">
        <f>Residential!M543</f>
        <v>NV</v>
      </c>
      <c r="G543" s="96" t="str">
        <f>Commercial!H543</f>
        <v>NITI</v>
      </c>
      <c r="H543" s="90" t="str">
        <f>Commercial!K543</f>
        <v>NV</v>
      </c>
      <c r="I543" s="93" t="str">
        <f>Commercial!M543</f>
        <v>NV</v>
      </c>
      <c r="J543" s="101"/>
      <c r="K543" s="78" t="str">
        <f>IFERROR(VLOOKUP($C543,Acute!$B$8:$R$300,4,FALSE),"--")</f>
        <v>--</v>
      </c>
      <c r="L543" s="79" t="str">
        <f>IFERROR(VLOOKUP($C543,Acute!$B$8:$R$300,8,FALSE),"--")</f>
        <v>--</v>
      </c>
      <c r="M543" s="80" t="str">
        <f>IFERROR(VLOOKUP($C543,Acute!$B$8:$R$300,13,FALSE),"--")</f>
        <v>--</v>
      </c>
      <c r="N543" s="107" t="str">
        <f>IFERROR(VLOOKUP($C543,Acute!$B$8:$R$300,6,FALSE),"--")</f>
        <v>--</v>
      </c>
      <c r="O543" s="79" t="str">
        <f>IFERROR(VLOOKUP($C543,Acute!$B$8:$R$300,10,FALSE),"--")</f>
        <v>--</v>
      </c>
      <c r="P543" s="108" t="str">
        <f>IFERROR(VLOOKUP($C543,Acute!$B$8:$R$300,16,FALSE),"--")</f>
        <v>--</v>
      </c>
    </row>
    <row r="544" spans="2:16" ht="15">
      <c r="B544" s="116" t="str">
        <f>Residential!A544</f>
        <v>Napropamide</v>
      </c>
      <c r="C544" s="33" t="str">
        <f>Residential!B544</f>
        <v>15299-99-7</v>
      </c>
      <c r="D544" s="96" t="str">
        <f>Residential!H544</f>
        <v>NITI</v>
      </c>
      <c r="E544" s="40" t="str">
        <f>Residential!K544</f>
        <v>NITI, NV</v>
      </c>
      <c r="F544" s="93" t="str">
        <f>Residential!M544</f>
        <v>NITI, NV</v>
      </c>
      <c r="G544" s="96" t="str">
        <f>Commercial!H544</f>
        <v>NITI</v>
      </c>
      <c r="H544" s="90" t="str">
        <f>Commercial!K544</f>
        <v>NITI, NV</v>
      </c>
      <c r="I544" s="93" t="str">
        <f>Commercial!M544</f>
        <v>NITI, NV</v>
      </c>
      <c r="J544" s="101"/>
      <c r="K544" s="78" t="str">
        <f>IFERROR(VLOOKUP($C544,Acute!$B$8:$R$300,4,FALSE),"--")</f>
        <v>--</v>
      </c>
      <c r="L544" s="79" t="str">
        <f>IFERROR(VLOOKUP($C544,Acute!$B$8:$R$300,8,FALSE),"--")</f>
        <v>--</v>
      </c>
      <c r="M544" s="80" t="str">
        <f>IFERROR(VLOOKUP($C544,Acute!$B$8:$R$300,13,FALSE),"--")</f>
        <v>--</v>
      </c>
      <c r="N544" s="107" t="str">
        <f>IFERROR(VLOOKUP($C544,Acute!$B$8:$R$300,6,FALSE),"--")</f>
        <v>--</v>
      </c>
      <c r="O544" s="79" t="str">
        <f>IFERROR(VLOOKUP($C544,Acute!$B$8:$R$300,10,FALSE),"--")</f>
        <v>--</v>
      </c>
      <c r="P544" s="108" t="str">
        <f>IFERROR(VLOOKUP($C544,Acute!$B$8:$R$300,16,FALSE),"--")</f>
        <v>--</v>
      </c>
    </row>
    <row r="545" spans="2:16" ht="15">
      <c r="B545" s="116" t="str">
        <f>Residential!A545</f>
        <v>Nickel Acetate</v>
      </c>
      <c r="C545" s="33" t="str">
        <f>Residential!B545</f>
        <v>373-02-4</v>
      </c>
      <c r="D545" s="96">
        <f>Residential!H545</f>
        <v>1.0999999999999999E-2</v>
      </c>
      <c r="E545" s="40" t="str">
        <f>Residential!K545</f>
        <v>NV</v>
      </c>
      <c r="F545" s="93" t="str">
        <f>Residential!M545</f>
        <v>NV</v>
      </c>
      <c r="G545" s="96">
        <f>Commercial!H545</f>
        <v>4.7E-2</v>
      </c>
      <c r="H545" s="90" t="str">
        <f>Commercial!K545</f>
        <v>NV</v>
      </c>
      <c r="I545" s="93" t="str">
        <f>Commercial!M545</f>
        <v>NV</v>
      </c>
      <c r="J545" s="101"/>
      <c r="K545" s="78">
        <f>IFERROR(VLOOKUP($C545,Acute!$B$8:$R$300,4,FALSE),"--")</f>
        <v>0.2</v>
      </c>
      <c r="L545" s="79" t="str">
        <f>IFERROR(VLOOKUP($C545,Acute!$B$8:$R$300,8,FALSE),"--")</f>
        <v>NV</v>
      </c>
      <c r="M545" s="80" t="str">
        <f>IFERROR(VLOOKUP($C545,Acute!$B$8:$R$300,13,FALSE),"--")</f>
        <v>NV</v>
      </c>
      <c r="N545" s="107">
        <f>IFERROR(VLOOKUP($C545,Acute!$B$8:$R$300,6,FALSE),"--")</f>
        <v>0.6</v>
      </c>
      <c r="O545" s="79" t="str">
        <f>IFERROR(VLOOKUP($C545,Acute!$B$8:$R$300,10,FALSE),"--")</f>
        <v>NV</v>
      </c>
      <c r="P545" s="108" t="str">
        <f>IFERROR(VLOOKUP($C545,Acute!$B$8:$R$300,16,FALSE),"--")</f>
        <v>NV</v>
      </c>
    </row>
    <row r="546" spans="2:16" ht="15">
      <c r="B546" s="116" t="str">
        <f>Residential!A546</f>
        <v>Nickel Carbonate</v>
      </c>
      <c r="C546" s="33" t="str">
        <f>Residential!B546</f>
        <v>3333-67-3</v>
      </c>
      <c r="D546" s="96">
        <f>Residential!H546</f>
        <v>1.0999999999999999E-2</v>
      </c>
      <c r="E546" s="40" t="str">
        <f>Residential!K546</f>
        <v>NV</v>
      </c>
      <c r="F546" s="93" t="str">
        <f>Residential!M546</f>
        <v>NV</v>
      </c>
      <c r="G546" s="96">
        <f>Commercial!H546</f>
        <v>4.7E-2</v>
      </c>
      <c r="H546" s="90" t="str">
        <f>Commercial!K546</f>
        <v>NV</v>
      </c>
      <c r="I546" s="93" t="str">
        <f>Commercial!M546</f>
        <v>NV</v>
      </c>
      <c r="J546" s="101"/>
      <c r="K546" s="78" t="str">
        <f>IFERROR(VLOOKUP($C546,Acute!$B$8:$R$300,4,FALSE),"--")</f>
        <v>--</v>
      </c>
      <c r="L546" s="79" t="str">
        <f>IFERROR(VLOOKUP($C546,Acute!$B$8:$R$300,8,FALSE),"--")</f>
        <v>--</v>
      </c>
      <c r="M546" s="80" t="str">
        <f>IFERROR(VLOOKUP($C546,Acute!$B$8:$R$300,13,FALSE),"--")</f>
        <v>--</v>
      </c>
      <c r="N546" s="107" t="str">
        <f>IFERROR(VLOOKUP($C546,Acute!$B$8:$R$300,6,FALSE),"--")</f>
        <v>--</v>
      </c>
      <c r="O546" s="79" t="str">
        <f>IFERROR(VLOOKUP($C546,Acute!$B$8:$R$300,10,FALSE),"--")</f>
        <v>--</v>
      </c>
      <c r="P546" s="108" t="str">
        <f>IFERROR(VLOOKUP($C546,Acute!$B$8:$R$300,16,FALSE),"--")</f>
        <v>--</v>
      </c>
    </row>
    <row r="547" spans="2:16" ht="15">
      <c r="B547" s="116" t="str">
        <f>Residential!A547</f>
        <v>Nickel Carbonyl</v>
      </c>
      <c r="C547" s="33" t="str">
        <f>Residential!B547</f>
        <v>13463-39-3</v>
      </c>
      <c r="D547" s="96">
        <f>Residential!H547</f>
        <v>1.0999999999999999E-2</v>
      </c>
      <c r="E547" s="40">
        <f>Residential!K547</f>
        <v>0.36</v>
      </c>
      <c r="F547" s="93">
        <f>Residential!M547</f>
        <v>8.5999999999999998E-4</v>
      </c>
      <c r="G547" s="96">
        <f>Commercial!H547</f>
        <v>4.7E-2</v>
      </c>
      <c r="H547" s="90">
        <f>Commercial!K547</f>
        <v>1.6</v>
      </c>
      <c r="I547" s="93">
        <f>Commercial!M547</f>
        <v>3.8E-3</v>
      </c>
      <c r="J547" s="101"/>
      <c r="K547" s="78" t="str">
        <f>IFERROR(VLOOKUP($C547,Acute!$B$8:$R$300,4,FALSE),"--")</f>
        <v>--</v>
      </c>
      <c r="L547" s="79" t="str">
        <f>IFERROR(VLOOKUP($C547,Acute!$B$8:$R$300,8,FALSE),"--")</f>
        <v>--</v>
      </c>
      <c r="M547" s="80" t="str">
        <f>IFERROR(VLOOKUP($C547,Acute!$B$8:$R$300,13,FALSE),"--")</f>
        <v>--</v>
      </c>
      <c r="N547" s="107" t="str">
        <f>IFERROR(VLOOKUP($C547,Acute!$B$8:$R$300,6,FALSE),"--")</f>
        <v>--</v>
      </c>
      <c r="O547" s="79" t="str">
        <f>IFERROR(VLOOKUP($C547,Acute!$B$8:$R$300,10,FALSE),"--")</f>
        <v>--</v>
      </c>
      <c r="P547" s="108" t="str">
        <f>IFERROR(VLOOKUP($C547,Acute!$B$8:$R$300,16,FALSE),"--")</f>
        <v>--</v>
      </c>
    </row>
    <row r="548" spans="2:16" ht="15">
      <c r="B548" s="116" t="str">
        <f>Residential!A548</f>
        <v>Nickel Hydroxide</v>
      </c>
      <c r="C548" s="33" t="str">
        <f>Residential!B548</f>
        <v>12054-48-7</v>
      </c>
      <c r="D548" s="96">
        <f>Residential!H548</f>
        <v>1.0999999999999999E-2</v>
      </c>
      <c r="E548" s="40" t="str">
        <f>Residential!K548</f>
        <v>NV</v>
      </c>
      <c r="F548" s="93" t="str">
        <f>Residential!M548</f>
        <v>NV</v>
      </c>
      <c r="G548" s="96">
        <f>Commercial!H548</f>
        <v>4.7E-2</v>
      </c>
      <c r="H548" s="90" t="str">
        <f>Commercial!K548</f>
        <v>NV</v>
      </c>
      <c r="I548" s="93" t="str">
        <f>Commercial!M548</f>
        <v>NV</v>
      </c>
      <c r="J548" s="101"/>
      <c r="K548" s="78" t="str">
        <f>IFERROR(VLOOKUP($C548,Acute!$B$8:$R$300,4,FALSE),"--")</f>
        <v>--</v>
      </c>
      <c r="L548" s="79" t="str">
        <f>IFERROR(VLOOKUP($C548,Acute!$B$8:$R$300,8,FALSE),"--")</f>
        <v>--</v>
      </c>
      <c r="M548" s="80" t="str">
        <f>IFERROR(VLOOKUP($C548,Acute!$B$8:$R$300,13,FALSE),"--")</f>
        <v>--</v>
      </c>
      <c r="N548" s="107" t="str">
        <f>IFERROR(VLOOKUP($C548,Acute!$B$8:$R$300,6,FALSE),"--")</f>
        <v>--</v>
      </c>
      <c r="O548" s="79" t="str">
        <f>IFERROR(VLOOKUP($C548,Acute!$B$8:$R$300,10,FALSE),"--")</f>
        <v>--</v>
      </c>
      <c r="P548" s="108" t="str">
        <f>IFERROR(VLOOKUP($C548,Acute!$B$8:$R$300,16,FALSE),"--")</f>
        <v>--</v>
      </c>
    </row>
    <row r="549" spans="2:16" ht="15">
      <c r="B549" s="116" t="str">
        <f>Residential!A549</f>
        <v>Nickel Oxide</v>
      </c>
      <c r="C549" s="33" t="str">
        <f>Residential!B549</f>
        <v>1313-99-1</v>
      </c>
      <c r="D549" s="96">
        <f>Residential!H549</f>
        <v>1.0999999999999999E-2</v>
      </c>
      <c r="E549" s="40" t="str">
        <f>Residential!K549</f>
        <v>NV</v>
      </c>
      <c r="F549" s="93" t="str">
        <f>Residential!M549</f>
        <v>NV</v>
      </c>
      <c r="G549" s="96">
        <f>Commercial!H549</f>
        <v>4.7E-2</v>
      </c>
      <c r="H549" s="90" t="str">
        <f>Commercial!K549</f>
        <v>NV</v>
      </c>
      <c r="I549" s="93" t="str">
        <f>Commercial!M549</f>
        <v>NV</v>
      </c>
      <c r="J549" s="101"/>
      <c r="K549" s="78" t="str">
        <f>IFERROR(VLOOKUP($C549,Acute!$B$8:$R$300,4,FALSE),"--")</f>
        <v>--</v>
      </c>
      <c r="L549" s="79" t="str">
        <f>IFERROR(VLOOKUP($C549,Acute!$B$8:$R$300,8,FALSE),"--")</f>
        <v>--</v>
      </c>
      <c r="M549" s="80" t="str">
        <f>IFERROR(VLOOKUP($C549,Acute!$B$8:$R$300,13,FALSE),"--")</f>
        <v>--</v>
      </c>
      <c r="N549" s="107" t="str">
        <f>IFERROR(VLOOKUP($C549,Acute!$B$8:$R$300,6,FALSE),"--")</f>
        <v>--</v>
      </c>
      <c r="O549" s="79" t="str">
        <f>IFERROR(VLOOKUP($C549,Acute!$B$8:$R$300,10,FALSE),"--")</f>
        <v>--</v>
      </c>
      <c r="P549" s="108" t="str">
        <f>IFERROR(VLOOKUP($C549,Acute!$B$8:$R$300,16,FALSE),"--")</f>
        <v>--</v>
      </c>
    </row>
    <row r="550" spans="2:16" ht="15">
      <c r="B550" s="116" t="str">
        <f>Residential!A550</f>
        <v>Nickel Refinery Dust</v>
      </c>
      <c r="C550" s="33" t="str">
        <f>Residential!B550</f>
        <v>NA</v>
      </c>
      <c r="D550" s="96">
        <f>Residential!H550</f>
        <v>1.2E-2</v>
      </c>
      <c r="E550" s="40" t="str">
        <f>Residential!K550</f>
        <v>NV</v>
      </c>
      <c r="F550" s="93" t="str">
        <f>Residential!M550</f>
        <v>NV</v>
      </c>
      <c r="G550" s="96">
        <f>Commercial!H550</f>
        <v>5.0999999999999997E-2</v>
      </c>
      <c r="H550" s="90" t="str">
        <f>Commercial!K550</f>
        <v>NV</v>
      </c>
      <c r="I550" s="93" t="str">
        <f>Commercial!M550</f>
        <v>NV</v>
      </c>
      <c r="J550" s="101"/>
      <c r="K550" s="78" t="str">
        <f>IFERROR(VLOOKUP($C550,Acute!$B$8:$R$300,4,FALSE),"--")</f>
        <v>--</v>
      </c>
      <c r="L550" s="79" t="str">
        <f>IFERROR(VLOOKUP($C550,Acute!$B$8:$R$300,8,FALSE),"--")</f>
        <v>--</v>
      </c>
      <c r="M550" s="80" t="str">
        <f>IFERROR(VLOOKUP($C550,Acute!$B$8:$R$300,13,FALSE),"--")</f>
        <v>--</v>
      </c>
      <c r="N550" s="107" t="str">
        <f>IFERROR(VLOOKUP($C550,Acute!$B$8:$R$300,6,FALSE),"--")</f>
        <v>--</v>
      </c>
      <c r="O550" s="79" t="str">
        <f>IFERROR(VLOOKUP($C550,Acute!$B$8:$R$300,10,FALSE),"--")</f>
        <v>--</v>
      </c>
      <c r="P550" s="108" t="str">
        <f>IFERROR(VLOOKUP($C550,Acute!$B$8:$R$300,16,FALSE),"--")</f>
        <v>--</v>
      </c>
    </row>
    <row r="551" spans="2:16" ht="15">
      <c r="B551" s="116" t="str">
        <f>Residential!A551</f>
        <v>Nickel Soluble Salts</v>
      </c>
      <c r="C551" s="33" t="str">
        <f>Residential!B551</f>
        <v>7440-02-0</v>
      </c>
      <c r="D551" s="96">
        <f>Residential!H551</f>
        <v>1.0999999999999999E-2</v>
      </c>
      <c r="E551" s="40" t="str">
        <f>Residential!K551</f>
        <v>NV</v>
      </c>
      <c r="F551" s="93" t="str">
        <f>Residential!M551</f>
        <v>NV</v>
      </c>
      <c r="G551" s="96">
        <f>Commercial!H551</f>
        <v>4.7E-2</v>
      </c>
      <c r="H551" s="90" t="str">
        <f>Commercial!K551</f>
        <v>NV</v>
      </c>
      <c r="I551" s="93" t="str">
        <f>Commercial!M551</f>
        <v>NV</v>
      </c>
      <c r="J551" s="101"/>
      <c r="K551" s="78">
        <f>IFERROR(VLOOKUP($C551,Acute!$B$8:$R$300,4,FALSE),"--")</f>
        <v>0.2</v>
      </c>
      <c r="L551" s="79" t="str">
        <f>IFERROR(VLOOKUP($C551,Acute!$B$8:$R$300,8,FALSE),"--")</f>
        <v>NV</v>
      </c>
      <c r="M551" s="80" t="str">
        <f>IFERROR(VLOOKUP($C551,Acute!$B$8:$R$300,13,FALSE),"--")</f>
        <v>NV</v>
      </c>
      <c r="N551" s="107">
        <f>IFERROR(VLOOKUP($C551,Acute!$B$8:$R$300,6,FALSE),"--")</f>
        <v>0.6</v>
      </c>
      <c r="O551" s="79" t="str">
        <f>IFERROR(VLOOKUP($C551,Acute!$B$8:$R$300,10,FALSE),"--")</f>
        <v>NV</v>
      </c>
      <c r="P551" s="108" t="str">
        <f>IFERROR(VLOOKUP($C551,Acute!$B$8:$R$300,16,FALSE),"--")</f>
        <v>NV</v>
      </c>
    </row>
    <row r="552" spans="2:16" ht="15">
      <c r="B552" s="116" t="str">
        <f>Residential!A552</f>
        <v>Nickel Subsulfide</v>
      </c>
      <c r="C552" s="33" t="str">
        <f>Residential!B552</f>
        <v>12035-72-2</v>
      </c>
      <c r="D552" s="96">
        <f>Residential!H552</f>
        <v>5.8999999999999999E-3</v>
      </c>
      <c r="E552" s="40" t="str">
        <f>Residential!K552</f>
        <v>NV</v>
      </c>
      <c r="F552" s="94" t="str">
        <f>Residential!M552</f>
        <v>NV</v>
      </c>
      <c r="G552" s="96">
        <f>Commercial!H552</f>
        <v>2.5999999999999999E-2</v>
      </c>
      <c r="H552" s="40" t="str">
        <f>Commercial!K552</f>
        <v>NV</v>
      </c>
      <c r="I552" s="94" t="str">
        <f>Commercial!M552</f>
        <v>NV</v>
      </c>
      <c r="J552" s="101"/>
      <c r="K552" s="78" t="str">
        <f>IFERROR(VLOOKUP($C552,Acute!$B$8:$R$300,4,FALSE),"--")</f>
        <v>--</v>
      </c>
      <c r="L552" s="79" t="str">
        <f>IFERROR(VLOOKUP($C552,Acute!$B$8:$R$300,8,FALSE),"--")</f>
        <v>--</v>
      </c>
      <c r="M552" s="80" t="str">
        <f>IFERROR(VLOOKUP($C552,Acute!$B$8:$R$300,13,FALSE),"--")</f>
        <v>--</v>
      </c>
      <c r="N552" s="107" t="str">
        <f>IFERROR(VLOOKUP($C552,Acute!$B$8:$R$300,6,FALSE),"--")</f>
        <v>--</v>
      </c>
      <c r="O552" s="79" t="str">
        <f>IFERROR(VLOOKUP($C552,Acute!$B$8:$R$300,10,FALSE),"--")</f>
        <v>--</v>
      </c>
      <c r="P552" s="108" t="str">
        <f>IFERROR(VLOOKUP($C552,Acute!$B$8:$R$300,16,FALSE),"--")</f>
        <v>--</v>
      </c>
    </row>
    <row r="553" spans="2:16" ht="15">
      <c r="B553" s="116" t="str">
        <f>Residential!A553</f>
        <v>Nickelocene</v>
      </c>
      <c r="C553" s="33" t="str">
        <f>Residential!B553</f>
        <v>1271-28-9</v>
      </c>
      <c r="D553" s="96">
        <f>Residential!H553</f>
        <v>1.0999999999999999E-2</v>
      </c>
      <c r="E553" s="40" t="str">
        <f>Residential!K553</f>
        <v>NV</v>
      </c>
      <c r="F553" s="94" t="str">
        <f>Residential!M553</f>
        <v>NV</v>
      </c>
      <c r="G553" s="96">
        <f>Commercial!H553</f>
        <v>4.7E-2</v>
      </c>
      <c r="H553" s="40" t="str">
        <f>Commercial!K553</f>
        <v>NV</v>
      </c>
      <c r="I553" s="94" t="str">
        <f>Commercial!M553</f>
        <v>NV</v>
      </c>
      <c r="J553" s="101"/>
      <c r="K553" s="78" t="str">
        <f>IFERROR(VLOOKUP($C553,Acute!$B$8:$R$300,4,FALSE),"--")</f>
        <v>--</v>
      </c>
      <c r="L553" s="79" t="str">
        <f>IFERROR(VLOOKUP($C553,Acute!$B$8:$R$300,8,FALSE),"--")</f>
        <v>--</v>
      </c>
      <c r="M553" s="80" t="str">
        <f>IFERROR(VLOOKUP($C553,Acute!$B$8:$R$300,13,FALSE),"--")</f>
        <v>--</v>
      </c>
      <c r="N553" s="107" t="str">
        <f>IFERROR(VLOOKUP($C553,Acute!$B$8:$R$300,6,FALSE),"--")</f>
        <v>--</v>
      </c>
      <c r="O553" s="79" t="str">
        <f>IFERROR(VLOOKUP($C553,Acute!$B$8:$R$300,10,FALSE),"--")</f>
        <v>--</v>
      </c>
      <c r="P553" s="108" t="str">
        <f>IFERROR(VLOOKUP($C553,Acute!$B$8:$R$300,16,FALSE),"--")</f>
        <v>--</v>
      </c>
    </row>
    <row r="554" spans="2:16" ht="15">
      <c r="B554" s="116" t="str">
        <f>Residential!A554</f>
        <v>Nitrate (measured as nitrogen)</v>
      </c>
      <c r="C554" s="33" t="str">
        <f>Residential!B554</f>
        <v>14797-55-8</v>
      </c>
      <c r="D554" s="96" t="str">
        <f>Residential!H554</f>
        <v>NITI</v>
      </c>
      <c r="E554" s="40" t="str">
        <f>Residential!K554</f>
        <v>NITI, NV</v>
      </c>
      <c r="F554" s="94" t="str">
        <f>Residential!M554</f>
        <v>NITI, NV</v>
      </c>
      <c r="G554" s="96" t="str">
        <f>Commercial!H554</f>
        <v>NITI</v>
      </c>
      <c r="H554" s="40" t="str">
        <f>Commercial!K554</f>
        <v>NITI, NV</v>
      </c>
      <c r="I554" s="94" t="str">
        <f>Commercial!M554</f>
        <v>NITI, NV</v>
      </c>
      <c r="J554" s="101"/>
      <c r="K554" s="78">
        <f>IFERROR(VLOOKUP($C554,Acute!$B$8:$R$300,4,FALSE),"--")</f>
        <v>86</v>
      </c>
      <c r="L554" s="79" t="str">
        <f>IFERROR(VLOOKUP($C554,Acute!$B$8:$R$300,8,FALSE),"--")</f>
        <v>NV</v>
      </c>
      <c r="M554" s="80" t="str">
        <f>IFERROR(VLOOKUP($C554,Acute!$B$8:$R$300,13,FALSE),"--")</f>
        <v>NV</v>
      </c>
      <c r="N554" s="107">
        <f>IFERROR(VLOOKUP($C554,Acute!$B$8:$R$300,6,FALSE),"--")</f>
        <v>260</v>
      </c>
      <c r="O554" s="79" t="str">
        <f>IFERROR(VLOOKUP($C554,Acute!$B$8:$R$300,10,FALSE),"--")</f>
        <v>NV</v>
      </c>
      <c r="P554" s="108" t="str">
        <f>IFERROR(VLOOKUP($C554,Acute!$B$8:$R$300,16,FALSE),"--")</f>
        <v>NV</v>
      </c>
    </row>
    <row r="555" spans="2:16" ht="15">
      <c r="B555" s="116" t="str">
        <f>Residential!A555</f>
        <v>Nitrite (measured as nitrogen)</v>
      </c>
      <c r="C555" s="33" t="str">
        <f>Residential!B555</f>
        <v>14797-65-0</v>
      </c>
      <c r="D555" s="96" t="str">
        <f>Residential!H555</f>
        <v>NITI</v>
      </c>
      <c r="E555" s="40" t="str">
        <f>Residential!K555</f>
        <v>NITI, NV</v>
      </c>
      <c r="F555" s="94" t="str">
        <f>Residential!M555</f>
        <v>NITI, NV</v>
      </c>
      <c r="G555" s="96" t="str">
        <f>Commercial!H555</f>
        <v>NITI</v>
      </c>
      <c r="H555" s="40" t="str">
        <f>Commercial!K555</f>
        <v>NITI, NV</v>
      </c>
      <c r="I555" s="94" t="str">
        <f>Commercial!M555</f>
        <v>NITI, NV</v>
      </c>
      <c r="J555" s="101"/>
      <c r="K555" s="78" t="str">
        <f>IFERROR(VLOOKUP($C555,Acute!$B$8:$R$300,4,FALSE),"--")</f>
        <v>--</v>
      </c>
      <c r="L555" s="79" t="str">
        <f>IFERROR(VLOOKUP($C555,Acute!$B$8:$R$300,8,FALSE),"--")</f>
        <v>--</v>
      </c>
      <c r="M555" s="80" t="str">
        <f>IFERROR(VLOOKUP($C555,Acute!$B$8:$R$300,13,FALSE),"--")</f>
        <v>--</v>
      </c>
      <c r="N555" s="107" t="str">
        <f>IFERROR(VLOOKUP($C555,Acute!$B$8:$R$300,6,FALSE),"--")</f>
        <v>--</v>
      </c>
      <c r="O555" s="79" t="str">
        <f>IFERROR(VLOOKUP($C555,Acute!$B$8:$R$300,10,FALSE),"--")</f>
        <v>--</v>
      </c>
      <c r="P555" s="108" t="str">
        <f>IFERROR(VLOOKUP($C555,Acute!$B$8:$R$300,16,FALSE),"--")</f>
        <v>--</v>
      </c>
    </row>
    <row r="556" spans="2:16" ht="15">
      <c r="B556" s="116" t="str">
        <f>Residential!A556</f>
        <v>Nitroaniline, 2-</v>
      </c>
      <c r="C556" s="33" t="str">
        <f>Residential!B556</f>
        <v>88-74-4</v>
      </c>
      <c r="D556" s="96">
        <f>Residential!H556</f>
        <v>5.1999999999999998E-2</v>
      </c>
      <c r="E556" s="40" t="str">
        <f>Residential!K556</f>
        <v>NV</v>
      </c>
      <c r="F556" s="94" t="str">
        <f>Residential!M556</f>
        <v>NV</v>
      </c>
      <c r="G556" s="96">
        <f>Commercial!H556</f>
        <v>0.22</v>
      </c>
      <c r="H556" s="40" t="str">
        <f>Commercial!K556</f>
        <v>NV</v>
      </c>
      <c r="I556" s="94" t="str">
        <f>Commercial!M556</f>
        <v>NV</v>
      </c>
      <c r="J556" s="101"/>
      <c r="K556" s="78" t="str">
        <f>IFERROR(VLOOKUP($C556,Acute!$B$8:$R$300,4,FALSE),"--")</f>
        <v>--</v>
      </c>
      <c r="L556" s="79" t="str">
        <f>IFERROR(VLOOKUP($C556,Acute!$B$8:$R$300,8,FALSE),"--")</f>
        <v>--</v>
      </c>
      <c r="M556" s="80" t="str">
        <f>IFERROR(VLOOKUP($C556,Acute!$B$8:$R$300,13,FALSE),"--")</f>
        <v>--</v>
      </c>
      <c r="N556" s="107" t="str">
        <f>IFERROR(VLOOKUP($C556,Acute!$B$8:$R$300,6,FALSE),"--")</f>
        <v>--</v>
      </c>
      <c r="O556" s="79" t="str">
        <f>IFERROR(VLOOKUP($C556,Acute!$B$8:$R$300,10,FALSE),"--")</f>
        <v>--</v>
      </c>
      <c r="P556" s="108" t="str">
        <f>IFERROR(VLOOKUP($C556,Acute!$B$8:$R$300,16,FALSE),"--")</f>
        <v>--</v>
      </c>
    </row>
    <row r="557" spans="2:16" ht="15">
      <c r="B557" s="116" t="str">
        <f>Residential!A557</f>
        <v>Nitroaniline, 4-</v>
      </c>
      <c r="C557" s="33" t="str">
        <f>Residential!B557</f>
        <v>100-01-6</v>
      </c>
      <c r="D557" s="96">
        <f>Residential!H557</f>
        <v>6.3</v>
      </c>
      <c r="E557" s="40" t="str">
        <f>Residential!K557</f>
        <v>NV</v>
      </c>
      <c r="F557" s="93" t="str">
        <f>Residential!M557</f>
        <v>NV</v>
      </c>
      <c r="G557" s="96">
        <f>Commercial!H557</f>
        <v>26</v>
      </c>
      <c r="H557" s="90" t="str">
        <f>Commercial!K557</f>
        <v>NV</v>
      </c>
      <c r="I557" s="93" t="str">
        <f>Commercial!M557</f>
        <v>NV</v>
      </c>
      <c r="J557" s="101"/>
      <c r="K557" s="78" t="str">
        <f>IFERROR(VLOOKUP($C557,Acute!$B$8:$R$300,4,FALSE),"--")</f>
        <v>--</v>
      </c>
      <c r="L557" s="79" t="str">
        <f>IFERROR(VLOOKUP($C557,Acute!$B$8:$R$300,8,FALSE),"--")</f>
        <v>--</v>
      </c>
      <c r="M557" s="80" t="str">
        <f>IFERROR(VLOOKUP($C557,Acute!$B$8:$R$300,13,FALSE),"--")</f>
        <v>--</v>
      </c>
      <c r="N557" s="107" t="str">
        <f>IFERROR(VLOOKUP($C557,Acute!$B$8:$R$300,6,FALSE),"--")</f>
        <v>--</v>
      </c>
      <c r="O557" s="79" t="str">
        <f>IFERROR(VLOOKUP($C557,Acute!$B$8:$R$300,10,FALSE),"--")</f>
        <v>--</v>
      </c>
      <c r="P557" s="108" t="str">
        <f>IFERROR(VLOOKUP($C557,Acute!$B$8:$R$300,16,FALSE),"--")</f>
        <v>--</v>
      </c>
    </row>
    <row r="558" spans="2:16" ht="15">
      <c r="B558" s="116" t="str">
        <f>Residential!A558</f>
        <v>Nitrobenzene</v>
      </c>
      <c r="C558" s="33" t="str">
        <f>Residential!B558</f>
        <v>98-95-3</v>
      </c>
      <c r="D558" s="96">
        <f>Residential!H558</f>
        <v>7.0000000000000007E-2</v>
      </c>
      <c r="E558" s="40">
        <f>Residential!K558</f>
        <v>2.2999999999999998</v>
      </c>
      <c r="F558" s="93">
        <f>Residential!M558</f>
        <v>180</v>
      </c>
      <c r="G558" s="96">
        <f>Commercial!H558</f>
        <v>0.31</v>
      </c>
      <c r="H558" s="90">
        <f>Commercial!K558</f>
        <v>10</v>
      </c>
      <c r="I558" s="93">
        <f>Commercial!M558</f>
        <v>800</v>
      </c>
      <c r="J558" s="101"/>
      <c r="K558" s="78" t="str">
        <f>IFERROR(VLOOKUP($C558,Acute!$B$8:$R$300,4,FALSE),"--")</f>
        <v>--</v>
      </c>
      <c r="L558" s="79" t="str">
        <f>IFERROR(VLOOKUP($C558,Acute!$B$8:$R$300,8,FALSE),"--")</f>
        <v>--</v>
      </c>
      <c r="M558" s="80" t="str">
        <f>IFERROR(VLOOKUP($C558,Acute!$B$8:$R$300,13,FALSE),"--")</f>
        <v>--</v>
      </c>
      <c r="N558" s="107" t="str">
        <f>IFERROR(VLOOKUP($C558,Acute!$B$8:$R$300,6,FALSE),"--")</f>
        <v>--</v>
      </c>
      <c r="O558" s="79" t="str">
        <f>IFERROR(VLOOKUP($C558,Acute!$B$8:$R$300,10,FALSE),"--")</f>
        <v>--</v>
      </c>
      <c r="P558" s="108" t="str">
        <f>IFERROR(VLOOKUP($C558,Acute!$B$8:$R$300,16,FALSE),"--")</f>
        <v>--</v>
      </c>
    </row>
    <row r="559" spans="2:16" ht="15">
      <c r="B559" s="116" t="str">
        <f>Residential!A559</f>
        <v>Nitrocellulose</v>
      </c>
      <c r="C559" s="33" t="str">
        <f>Residential!B559</f>
        <v>9004-70-0</v>
      </c>
      <c r="D559" s="96" t="str">
        <f>Residential!H559</f>
        <v>NITI</v>
      </c>
      <c r="E559" s="40" t="str">
        <f>Residential!K559</f>
        <v>NITI, NV</v>
      </c>
      <c r="F559" s="93" t="str">
        <f>Residential!M559</f>
        <v>NITI, NV</v>
      </c>
      <c r="G559" s="96" t="str">
        <f>Commercial!H559</f>
        <v>NITI</v>
      </c>
      <c r="H559" s="90" t="str">
        <f>Commercial!K559</f>
        <v>NITI, NV</v>
      </c>
      <c r="I559" s="93" t="str">
        <f>Commercial!M559</f>
        <v>NITI, NV</v>
      </c>
      <c r="J559" s="101"/>
      <c r="K559" s="78" t="str">
        <f>IFERROR(VLOOKUP($C559,Acute!$B$8:$R$300,4,FALSE),"--")</f>
        <v>--</v>
      </c>
      <c r="L559" s="79" t="str">
        <f>IFERROR(VLOOKUP($C559,Acute!$B$8:$R$300,8,FALSE),"--")</f>
        <v>--</v>
      </c>
      <c r="M559" s="80" t="str">
        <f>IFERROR(VLOOKUP($C559,Acute!$B$8:$R$300,13,FALSE),"--")</f>
        <v>--</v>
      </c>
      <c r="N559" s="107" t="str">
        <f>IFERROR(VLOOKUP($C559,Acute!$B$8:$R$300,6,FALSE),"--")</f>
        <v>--</v>
      </c>
      <c r="O559" s="79" t="str">
        <f>IFERROR(VLOOKUP($C559,Acute!$B$8:$R$300,10,FALSE),"--")</f>
        <v>--</v>
      </c>
      <c r="P559" s="108" t="str">
        <f>IFERROR(VLOOKUP($C559,Acute!$B$8:$R$300,16,FALSE),"--")</f>
        <v>--</v>
      </c>
    </row>
    <row r="560" spans="2:16" ht="15">
      <c r="B560" s="116" t="str">
        <f>Residential!A560</f>
        <v>Nitrofurantoin</v>
      </c>
      <c r="C560" s="33" t="str">
        <f>Residential!B560</f>
        <v>67-20-9</v>
      </c>
      <c r="D560" s="96" t="str">
        <f>Residential!H560</f>
        <v>NITI</v>
      </c>
      <c r="E560" s="40" t="str">
        <f>Residential!K560</f>
        <v>NITI, NV</v>
      </c>
      <c r="F560" s="93" t="str">
        <f>Residential!M560</f>
        <v>NITI, NV</v>
      </c>
      <c r="G560" s="96" t="str">
        <f>Commercial!H560</f>
        <v>NITI</v>
      </c>
      <c r="H560" s="90" t="str">
        <f>Commercial!K560</f>
        <v>NITI, NV</v>
      </c>
      <c r="I560" s="93" t="str">
        <f>Commercial!M560</f>
        <v>NITI, NV</v>
      </c>
      <c r="J560" s="101"/>
      <c r="K560" s="78" t="str">
        <f>IFERROR(VLOOKUP($C560,Acute!$B$8:$R$300,4,FALSE),"--")</f>
        <v>--</v>
      </c>
      <c r="L560" s="79" t="str">
        <f>IFERROR(VLOOKUP($C560,Acute!$B$8:$R$300,8,FALSE),"--")</f>
        <v>--</v>
      </c>
      <c r="M560" s="80" t="str">
        <f>IFERROR(VLOOKUP($C560,Acute!$B$8:$R$300,13,FALSE),"--")</f>
        <v>--</v>
      </c>
      <c r="N560" s="107" t="str">
        <f>IFERROR(VLOOKUP($C560,Acute!$B$8:$R$300,6,FALSE),"--")</f>
        <v>--</v>
      </c>
      <c r="O560" s="79" t="str">
        <f>IFERROR(VLOOKUP($C560,Acute!$B$8:$R$300,10,FALSE),"--")</f>
        <v>--</v>
      </c>
      <c r="P560" s="108" t="str">
        <f>IFERROR(VLOOKUP($C560,Acute!$B$8:$R$300,16,FALSE),"--")</f>
        <v>--</v>
      </c>
    </row>
    <row r="561" spans="2:16" ht="15">
      <c r="B561" s="116" t="str">
        <f>Residential!A561</f>
        <v>Nitrofurazone</v>
      </c>
      <c r="C561" s="33" t="str">
        <f>Residential!B561</f>
        <v>59-87-0</v>
      </c>
      <c r="D561" s="96">
        <f>Residential!H561</f>
        <v>7.6E-3</v>
      </c>
      <c r="E561" s="40" t="str">
        <f>Residential!K561</f>
        <v>NV</v>
      </c>
      <c r="F561" s="93" t="str">
        <f>Residential!M561</f>
        <v>NV</v>
      </c>
      <c r="G561" s="96">
        <f>Commercial!H561</f>
        <v>3.3000000000000002E-2</v>
      </c>
      <c r="H561" s="90" t="str">
        <f>Commercial!K561</f>
        <v>NV</v>
      </c>
      <c r="I561" s="93" t="str">
        <f>Commercial!M561</f>
        <v>NV</v>
      </c>
      <c r="J561" s="101"/>
      <c r="K561" s="78" t="str">
        <f>IFERROR(VLOOKUP($C561,Acute!$B$8:$R$300,4,FALSE),"--")</f>
        <v>--</v>
      </c>
      <c r="L561" s="79" t="str">
        <f>IFERROR(VLOOKUP($C561,Acute!$B$8:$R$300,8,FALSE),"--")</f>
        <v>--</v>
      </c>
      <c r="M561" s="80" t="str">
        <f>IFERROR(VLOOKUP($C561,Acute!$B$8:$R$300,13,FALSE),"--")</f>
        <v>--</v>
      </c>
      <c r="N561" s="107" t="str">
        <f>IFERROR(VLOOKUP($C561,Acute!$B$8:$R$300,6,FALSE),"--")</f>
        <v>--</v>
      </c>
      <c r="O561" s="79" t="str">
        <f>IFERROR(VLOOKUP($C561,Acute!$B$8:$R$300,10,FALSE),"--")</f>
        <v>--</v>
      </c>
      <c r="P561" s="108" t="str">
        <f>IFERROR(VLOOKUP($C561,Acute!$B$8:$R$300,16,FALSE),"--")</f>
        <v>--</v>
      </c>
    </row>
    <row r="562" spans="2:16" ht="15">
      <c r="B562" s="116" t="str">
        <f>Residential!A562</f>
        <v>Nitroglycerin</v>
      </c>
      <c r="C562" s="33" t="str">
        <f>Residential!B562</f>
        <v>55-63-0</v>
      </c>
      <c r="D562" s="96" t="str">
        <f>Residential!H562</f>
        <v>NITI</v>
      </c>
      <c r="E562" s="40" t="str">
        <f>Residential!K562</f>
        <v>NITI, NV</v>
      </c>
      <c r="F562" s="93" t="str">
        <f>Residential!M562</f>
        <v>NITI, NV</v>
      </c>
      <c r="G562" s="96" t="str">
        <f>Commercial!H562</f>
        <v>NITI</v>
      </c>
      <c r="H562" s="90" t="str">
        <f>Commercial!K562</f>
        <v>NITI, NV</v>
      </c>
      <c r="I562" s="93" t="str">
        <f>Commercial!M562</f>
        <v>NITI, NV</v>
      </c>
      <c r="J562" s="101"/>
      <c r="K562" s="78" t="str">
        <f>IFERROR(VLOOKUP($C562,Acute!$B$8:$R$300,4,FALSE),"--")</f>
        <v>--</v>
      </c>
      <c r="L562" s="79" t="str">
        <f>IFERROR(VLOOKUP($C562,Acute!$B$8:$R$300,8,FALSE),"--")</f>
        <v>--</v>
      </c>
      <c r="M562" s="80" t="str">
        <f>IFERROR(VLOOKUP($C562,Acute!$B$8:$R$300,13,FALSE),"--")</f>
        <v>--</v>
      </c>
      <c r="N562" s="107" t="str">
        <f>IFERROR(VLOOKUP($C562,Acute!$B$8:$R$300,6,FALSE),"--")</f>
        <v>--</v>
      </c>
      <c r="O562" s="79" t="str">
        <f>IFERROR(VLOOKUP($C562,Acute!$B$8:$R$300,10,FALSE),"--")</f>
        <v>--</v>
      </c>
      <c r="P562" s="108" t="str">
        <f>IFERROR(VLOOKUP($C562,Acute!$B$8:$R$300,16,FALSE),"--")</f>
        <v>--</v>
      </c>
    </row>
    <row r="563" spans="2:16" ht="15">
      <c r="B563" s="116" t="str">
        <f>Residential!A563</f>
        <v>Nitroguanidine</v>
      </c>
      <c r="C563" s="33" t="str">
        <f>Residential!B563</f>
        <v>556-88-7</v>
      </c>
      <c r="D563" s="96" t="str">
        <f>Residential!H563</f>
        <v>NITI</v>
      </c>
      <c r="E563" s="40" t="str">
        <f>Residential!K563</f>
        <v>NITI, NV</v>
      </c>
      <c r="F563" s="93" t="str">
        <f>Residential!M563</f>
        <v>NITI, NV</v>
      </c>
      <c r="G563" s="96" t="str">
        <f>Commercial!H563</f>
        <v>NITI</v>
      </c>
      <c r="H563" s="90" t="str">
        <f>Commercial!K563</f>
        <v>NITI, NV</v>
      </c>
      <c r="I563" s="93" t="str">
        <f>Commercial!M563</f>
        <v>NITI, NV</v>
      </c>
      <c r="J563" s="101"/>
      <c r="K563" s="78" t="str">
        <f>IFERROR(VLOOKUP($C563,Acute!$B$8:$R$300,4,FALSE),"--")</f>
        <v>--</v>
      </c>
      <c r="L563" s="79" t="str">
        <f>IFERROR(VLOOKUP($C563,Acute!$B$8:$R$300,8,FALSE),"--")</f>
        <v>--</v>
      </c>
      <c r="M563" s="80" t="str">
        <f>IFERROR(VLOOKUP($C563,Acute!$B$8:$R$300,13,FALSE),"--")</f>
        <v>--</v>
      </c>
      <c r="N563" s="107" t="str">
        <f>IFERROR(VLOOKUP($C563,Acute!$B$8:$R$300,6,FALSE),"--")</f>
        <v>--</v>
      </c>
      <c r="O563" s="79" t="str">
        <f>IFERROR(VLOOKUP($C563,Acute!$B$8:$R$300,10,FALSE),"--")</f>
        <v>--</v>
      </c>
      <c r="P563" s="108" t="str">
        <f>IFERROR(VLOOKUP($C563,Acute!$B$8:$R$300,16,FALSE),"--")</f>
        <v>--</v>
      </c>
    </row>
    <row r="564" spans="2:16" ht="15">
      <c r="B564" s="116" t="str">
        <f>Residential!A564</f>
        <v>Nitromethane</v>
      </c>
      <c r="C564" s="33" t="str">
        <f>Residential!B564</f>
        <v>75-52-5</v>
      </c>
      <c r="D564" s="96">
        <f>Residential!H564</f>
        <v>0.32</v>
      </c>
      <c r="E564" s="40">
        <f>Residential!K564</f>
        <v>11</v>
      </c>
      <c r="F564" s="93">
        <f>Residential!M564</f>
        <v>520</v>
      </c>
      <c r="G564" s="96">
        <f>Commercial!H564</f>
        <v>1.4</v>
      </c>
      <c r="H564" s="90">
        <f>Commercial!K564</f>
        <v>47</v>
      </c>
      <c r="I564" s="93">
        <f>Commercial!M564</f>
        <v>2300</v>
      </c>
      <c r="J564" s="101"/>
      <c r="K564" s="78" t="str">
        <f>IFERROR(VLOOKUP($C564,Acute!$B$8:$R$300,4,FALSE),"--")</f>
        <v>--</v>
      </c>
      <c r="L564" s="79" t="str">
        <f>IFERROR(VLOOKUP($C564,Acute!$B$8:$R$300,8,FALSE),"--")</f>
        <v>--</v>
      </c>
      <c r="M564" s="80" t="str">
        <f>IFERROR(VLOOKUP($C564,Acute!$B$8:$R$300,13,FALSE),"--")</f>
        <v>--</v>
      </c>
      <c r="N564" s="107" t="str">
        <f>IFERROR(VLOOKUP($C564,Acute!$B$8:$R$300,6,FALSE),"--")</f>
        <v>--</v>
      </c>
      <c r="O564" s="79" t="str">
        <f>IFERROR(VLOOKUP($C564,Acute!$B$8:$R$300,10,FALSE),"--")</f>
        <v>--</v>
      </c>
      <c r="P564" s="108" t="str">
        <f>IFERROR(VLOOKUP($C564,Acute!$B$8:$R$300,16,FALSE),"--")</f>
        <v>--</v>
      </c>
    </row>
    <row r="565" spans="2:16" ht="15">
      <c r="B565" s="116" t="str">
        <f>Residential!A565</f>
        <v>Nitropropane, 2-</v>
      </c>
      <c r="C565" s="33" t="str">
        <f>Residential!B565</f>
        <v>79-46-9</v>
      </c>
      <c r="D565" s="96">
        <f>Residential!H565</f>
        <v>4.7999999999999996E-3</v>
      </c>
      <c r="E565" s="40">
        <f>Residential!K565</f>
        <v>0.16</v>
      </c>
      <c r="F565" s="93">
        <f>Residential!M565</f>
        <v>2</v>
      </c>
      <c r="G565" s="96">
        <f>Commercial!H565</f>
        <v>2.1000000000000001E-2</v>
      </c>
      <c r="H565" s="90">
        <f>Commercial!K565</f>
        <v>0.71</v>
      </c>
      <c r="I565" s="93">
        <f>Commercial!M565</f>
        <v>8.9</v>
      </c>
      <c r="J565" s="101"/>
      <c r="K565" s="78" t="str">
        <f>IFERROR(VLOOKUP($C565,Acute!$B$8:$R$300,4,FALSE),"--")</f>
        <v>--</v>
      </c>
      <c r="L565" s="79" t="str">
        <f>IFERROR(VLOOKUP($C565,Acute!$B$8:$R$300,8,FALSE),"--")</f>
        <v>--</v>
      </c>
      <c r="M565" s="80" t="str">
        <f>IFERROR(VLOOKUP($C565,Acute!$B$8:$R$300,13,FALSE),"--")</f>
        <v>--</v>
      </c>
      <c r="N565" s="107" t="str">
        <f>IFERROR(VLOOKUP($C565,Acute!$B$8:$R$300,6,FALSE),"--")</f>
        <v>--</v>
      </c>
      <c r="O565" s="79" t="str">
        <f>IFERROR(VLOOKUP($C565,Acute!$B$8:$R$300,10,FALSE),"--")</f>
        <v>--</v>
      </c>
      <c r="P565" s="108" t="str">
        <f>IFERROR(VLOOKUP($C565,Acute!$B$8:$R$300,16,FALSE),"--")</f>
        <v>--</v>
      </c>
    </row>
    <row r="566" spans="2:16" ht="15">
      <c r="B566" s="116" t="str">
        <f>Residential!A566</f>
        <v>Nitropyrene, 4-</v>
      </c>
      <c r="C566" s="33" t="str">
        <f>Residential!B566</f>
        <v>57835-92-4</v>
      </c>
      <c r="D566" s="96">
        <f>Residential!H566</f>
        <v>2.5999999999999999E-2</v>
      </c>
      <c r="E566" s="40" t="str">
        <f>Residential!K566</f>
        <v>NV</v>
      </c>
      <c r="F566" s="93" t="str">
        <f>Residential!M566</f>
        <v>NV</v>
      </c>
      <c r="G566" s="96">
        <f>Commercial!H566</f>
        <v>0.11</v>
      </c>
      <c r="H566" s="90" t="str">
        <f>Commercial!K566</f>
        <v>NV</v>
      </c>
      <c r="I566" s="93" t="str">
        <f>Commercial!M566</f>
        <v>NV</v>
      </c>
      <c r="J566" s="101"/>
      <c r="K566" s="78" t="str">
        <f>IFERROR(VLOOKUP($C566,Acute!$B$8:$R$300,4,FALSE),"--")</f>
        <v>--</v>
      </c>
      <c r="L566" s="79" t="str">
        <f>IFERROR(VLOOKUP($C566,Acute!$B$8:$R$300,8,FALSE),"--")</f>
        <v>--</v>
      </c>
      <c r="M566" s="80" t="str">
        <f>IFERROR(VLOOKUP($C566,Acute!$B$8:$R$300,13,FALSE),"--")</f>
        <v>--</v>
      </c>
      <c r="N566" s="107" t="str">
        <f>IFERROR(VLOOKUP($C566,Acute!$B$8:$R$300,6,FALSE),"--")</f>
        <v>--</v>
      </c>
      <c r="O566" s="79" t="str">
        <f>IFERROR(VLOOKUP($C566,Acute!$B$8:$R$300,10,FALSE),"--")</f>
        <v>--</v>
      </c>
      <c r="P566" s="108" t="str">
        <f>IFERROR(VLOOKUP($C566,Acute!$B$8:$R$300,16,FALSE),"--")</f>
        <v>--</v>
      </c>
    </row>
    <row r="567" spans="2:16" ht="15">
      <c r="B567" s="116" t="str">
        <f>Residential!A567</f>
        <v>Nitroso-N-ethylurea, N-</v>
      </c>
      <c r="C567" s="33" t="str">
        <f>Residential!B567</f>
        <v>759-73-9</v>
      </c>
      <c r="D567" s="96">
        <f>Residential!H567</f>
        <v>1.2999999999999999E-4</v>
      </c>
      <c r="E567" s="40" t="str">
        <f>Residential!K567</f>
        <v>NV</v>
      </c>
      <c r="F567" s="93" t="str">
        <f>Residential!M567</f>
        <v>NV</v>
      </c>
      <c r="G567" s="96">
        <f>Commercial!H567</f>
        <v>1.6000000000000001E-3</v>
      </c>
      <c r="H567" s="90" t="str">
        <f>Commercial!K567</f>
        <v>NV</v>
      </c>
      <c r="I567" s="93" t="str">
        <f>Commercial!M567</f>
        <v>NV</v>
      </c>
      <c r="J567" s="101"/>
      <c r="K567" s="78" t="str">
        <f>IFERROR(VLOOKUP($C567,Acute!$B$8:$R$300,4,FALSE),"--")</f>
        <v>--</v>
      </c>
      <c r="L567" s="79" t="str">
        <f>IFERROR(VLOOKUP($C567,Acute!$B$8:$R$300,8,FALSE),"--")</f>
        <v>--</v>
      </c>
      <c r="M567" s="80" t="str">
        <f>IFERROR(VLOOKUP($C567,Acute!$B$8:$R$300,13,FALSE),"--")</f>
        <v>--</v>
      </c>
      <c r="N567" s="107" t="str">
        <f>IFERROR(VLOOKUP($C567,Acute!$B$8:$R$300,6,FALSE),"--")</f>
        <v>--</v>
      </c>
      <c r="O567" s="79" t="str">
        <f>IFERROR(VLOOKUP($C567,Acute!$B$8:$R$300,10,FALSE),"--")</f>
        <v>--</v>
      </c>
      <c r="P567" s="108" t="str">
        <f>IFERROR(VLOOKUP($C567,Acute!$B$8:$R$300,16,FALSE),"--")</f>
        <v>--</v>
      </c>
    </row>
    <row r="568" spans="2:16" ht="15">
      <c r="B568" s="116" t="str">
        <f>Residential!A568</f>
        <v>Nitroso-N-methylurea, N-</v>
      </c>
      <c r="C568" s="33" t="str">
        <f>Residential!B568</f>
        <v>684-93-5</v>
      </c>
      <c r="D568" s="96">
        <f>Residential!H568</f>
        <v>3.0000000000000001E-5</v>
      </c>
      <c r="E568" s="40" t="str">
        <f>Residential!K568</f>
        <v>NV</v>
      </c>
      <c r="F568" s="93" t="str">
        <f>Residential!M568</f>
        <v>NV</v>
      </c>
      <c r="G568" s="96">
        <f>Commercial!H568</f>
        <v>3.6000000000000002E-4</v>
      </c>
      <c r="H568" s="90" t="str">
        <f>Commercial!K568</f>
        <v>NV</v>
      </c>
      <c r="I568" s="93" t="str">
        <f>Commercial!M568</f>
        <v>NV</v>
      </c>
      <c r="J568" s="101"/>
      <c r="K568" s="78" t="str">
        <f>IFERROR(VLOOKUP($C568,Acute!$B$8:$R$300,4,FALSE),"--")</f>
        <v>--</v>
      </c>
      <c r="L568" s="79" t="str">
        <f>IFERROR(VLOOKUP($C568,Acute!$B$8:$R$300,8,FALSE),"--")</f>
        <v>--</v>
      </c>
      <c r="M568" s="80" t="str">
        <f>IFERROR(VLOOKUP($C568,Acute!$B$8:$R$300,13,FALSE),"--")</f>
        <v>--</v>
      </c>
      <c r="N568" s="107" t="str">
        <f>IFERROR(VLOOKUP($C568,Acute!$B$8:$R$300,6,FALSE),"--")</f>
        <v>--</v>
      </c>
      <c r="O568" s="79" t="str">
        <f>IFERROR(VLOOKUP($C568,Acute!$B$8:$R$300,10,FALSE),"--")</f>
        <v>--</v>
      </c>
      <c r="P568" s="108" t="str">
        <f>IFERROR(VLOOKUP($C568,Acute!$B$8:$R$300,16,FALSE),"--")</f>
        <v>--</v>
      </c>
    </row>
    <row r="569" spans="2:16" ht="15">
      <c r="B569" s="116" t="str">
        <f>Residential!A569</f>
        <v>Nitroso-di-N-butylamine, N-</v>
      </c>
      <c r="C569" s="33" t="str">
        <f>Residential!B569</f>
        <v>924-16-3</v>
      </c>
      <c r="D569" s="96">
        <f>Residential!H569</f>
        <v>1.8E-3</v>
      </c>
      <c r="E569" s="40">
        <f>Residential!K569</f>
        <v>5.8999999999999997E-2</v>
      </c>
      <c r="F569" s="93">
        <f>Residential!M569</f>
        <v>6.2</v>
      </c>
      <c r="G569" s="96">
        <f>Commercial!H569</f>
        <v>7.7000000000000002E-3</v>
      </c>
      <c r="H569" s="90">
        <f>Commercial!K569</f>
        <v>0.26</v>
      </c>
      <c r="I569" s="93">
        <f>Commercial!M569</f>
        <v>27</v>
      </c>
      <c r="J569" s="101"/>
      <c r="K569" s="78" t="str">
        <f>IFERROR(VLOOKUP($C569,Acute!$B$8:$R$300,4,FALSE),"--")</f>
        <v>--</v>
      </c>
      <c r="L569" s="79" t="str">
        <f>IFERROR(VLOOKUP($C569,Acute!$B$8:$R$300,8,FALSE),"--")</f>
        <v>--</v>
      </c>
      <c r="M569" s="80" t="str">
        <f>IFERROR(VLOOKUP($C569,Acute!$B$8:$R$300,13,FALSE),"--")</f>
        <v>--</v>
      </c>
      <c r="N569" s="107" t="str">
        <f>IFERROR(VLOOKUP($C569,Acute!$B$8:$R$300,6,FALSE),"--")</f>
        <v>--</v>
      </c>
      <c r="O569" s="79" t="str">
        <f>IFERROR(VLOOKUP($C569,Acute!$B$8:$R$300,10,FALSE),"--")</f>
        <v>--</v>
      </c>
      <c r="P569" s="108" t="str">
        <f>IFERROR(VLOOKUP($C569,Acute!$B$8:$R$300,16,FALSE),"--")</f>
        <v>--</v>
      </c>
    </row>
    <row r="570" spans="2:16" ht="15">
      <c r="B570" s="116" t="str">
        <f>Residential!A570</f>
        <v>Nitroso-di-N-propylamine, N-</v>
      </c>
      <c r="C570" s="33" t="str">
        <f>Residential!B570</f>
        <v>621-64-7</v>
      </c>
      <c r="D570" s="96">
        <f>Residential!H570</f>
        <v>1.4E-3</v>
      </c>
      <c r="E570" s="40" t="str">
        <f>Residential!K570</f>
        <v>NV</v>
      </c>
      <c r="F570" s="93" t="str">
        <f>Residential!M570</f>
        <v>NV</v>
      </c>
      <c r="G570" s="96">
        <f>Commercial!H570</f>
        <v>6.1000000000000004E-3</v>
      </c>
      <c r="H570" s="90" t="str">
        <f>Commercial!K570</f>
        <v>NV</v>
      </c>
      <c r="I570" s="93" t="str">
        <f>Commercial!M570</f>
        <v>NV</v>
      </c>
      <c r="J570" s="101"/>
      <c r="K570" s="78" t="str">
        <f>IFERROR(VLOOKUP($C570,Acute!$B$8:$R$300,4,FALSE),"--")</f>
        <v>--</v>
      </c>
      <c r="L570" s="79" t="str">
        <f>IFERROR(VLOOKUP($C570,Acute!$B$8:$R$300,8,FALSE),"--")</f>
        <v>--</v>
      </c>
      <c r="M570" s="80" t="str">
        <f>IFERROR(VLOOKUP($C570,Acute!$B$8:$R$300,13,FALSE),"--")</f>
        <v>--</v>
      </c>
      <c r="N570" s="107" t="str">
        <f>IFERROR(VLOOKUP($C570,Acute!$B$8:$R$300,6,FALSE),"--")</f>
        <v>--</v>
      </c>
      <c r="O570" s="79" t="str">
        <f>IFERROR(VLOOKUP($C570,Acute!$B$8:$R$300,10,FALSE),"--")</f>
        <v>--</v>
      </c>
      <c r="P570" s="108" t="str">
        <f>IFERROR(VLOOKUP($C570,Acute!$B$8:$R$300,16,FALSE),"--")</f>
        <v>--</v>
      </c>
    </row>
    <row r="571" spans="2:16" ht="15">
      <c r="B571" s="116" t="str">
        <f>Residential!A571</f>
        <v>Nitrosodiethanolamine, N-</v>
      </c>
      <c r="C571" s="33" t="str">
        <f>Residential!B571</f>
        <v>1116-54-7</v>
      </c>
      <c r="D571" s="96">
        <f>Residential!H571</f>
        <v>3.5000000000000001E-3</v>
      </c>
      <c r="E571" s="40" t="str">
        <f>Residential!K571</f>
        <v>NV</v>
      </c>
      <c r="F571" s="93" t="str">
        <f>Residential!M571</f>
        <v>NV</v>
      </c>
      <c r="G571" s="96">
        <f>Commercial!H571</f>
        <v>1.4999999999999999E-2</v>
      </c>
      <c r="H571" s="90" t="str">
        <f>Commercial!K571</f>
        <v>NV</v>
      </c>
      <c r="I571" s="93" t="str">
        <f>Commercial!M571</f>
        <v>NV</v>
      </c>
      <c r="J571" s="101"/>
      <c r="K571" s="78" t="str">
        <f>IFERROR(VLOOKUP($C571,Acute!$B$8:$R$300,4,FALSE),"--")</f>
        <v>--</v>
      </c>
      <c r="L571" s="79" t="str">
        <f>IFERROR(VLOOKUP($C571,Acute!$B$8:$R$300,8,FALSE),"--")</f>
        <v>--</v>
      </c>
      <c r="M571" s="80" t="str">
        <f>IFERROR(VLOOKUP($C571,Acute!$B$8:$R$300,13,FALSE),"--")</f>
        <v>--</v>
      </c>
      <c r="N571" s="107" t="str">
        <f>IFERROR(VLOOKUP($C571,Acute!$B$8:$R$300,6,FALSE),"--")</f>
        <v>--</v>
      </c>
      <c r="O571" s="79" t="str">
        <f>IFERROR(VLOOKUP($C571,Acute!$B$8:$R$300,10,FALSE),"--")</f>
        <v>--</v>
      </c>
      <c r="P571" s="108" t="str">
        <f>IFERROR(VLOOKUP($C571,Acute!$B$8:$R$300,16,FALSE),"--")</f>
        <v>--</v>
      </c>
    </row>
    <row r="572" spans="2:16" ht="15">
      <c r="B572" s="116" t="str">
        <f>Residential!A572</f>
        <v>Nitrosodiethylamine, N-</v>
      </c>
      <c r="C572" s="33" t="str">
        <f>Residential!B572</f>
        <v>55-18-5</v>
      </c>
      <c r="D572" s="96">
        <f>Residential!H572</f>
        <v>2.4000000000000001E-5</v>
      </c>
      <c r="E572" s="40" t="str">
        <f>Residential!K572</f>
        <v>NV</v>
      </c>
      <c r="F572" s="93" t="str">
        <f>Residential!M572</f>
        <v>NV</v>
      </c>
      <c r="G572" s="96">
        <f>Commercial!H572</f>
        <v>2.9E-4</v>
      </c>
      <c r="H572" s="90" t="str">
        <f>Commercial!K572</f>
        <v>NV</v>
      </c>
      <c r="I572" s="93" t="str">
        <f>Commercial!M572</f>
        <v>NV</v>
      </c>
      <c r="J572" s="101"/>
      <c r="K572" s="86" t="str">
        <f>IFERROR(VLOOKUP($C572,Acute!$B$8:$R$300,4,FALSE),"--")</f>
        <v>--</v>
      </c>
      <c r="L572" s="87" t="str">
        <f>IFERROR(VLOOKUP($C572,Acute!$B$8:$R$300,8,FALSE),"--")</f>
        <v>--</v>
      </c>
      <c r="M572" s="88" t="str">
        <f>IFERROR(VLOOKUP($C572,Acute!$B$8:$R$300,13,FALSE),"--")</f>
        <v>--</v>
      </c>
      <c r="N572" s="109" t="str">
        <f>IFERROR(VLOOKUP($C572,Acute!$B$8:$R$300,6,FALSE),"--")</f>
        <v>--</v>
      </c>
      <c r="O572" s="79" t="str">
        <f>IFERROR(VLOOKUP($C572,Acute!$B$8:$R$300,10,FALSE),"--")</f>
        <v>--</v>
      </c>
      <c r="P572" s="108" t="str">
        <f>IFERROR(VLOOKUP($C572,Acute!$B$8:$R$300,16,FALSE),"--")</f>
        <v>--</v>
      </c>
    </row>
    <row r="573" spans="2:16" ht="15">
      <c r="B573" s="116" t="str">
        <f>Residential!A573</f>
        <v>Nitrosodimethylamine, N-</v>
      </c>
      <c r="C573" s="33" t="str">
        <f>Residential!B573</f>
        <v>62-75-9</v>
      </c>
      <c r="D573" s="96">
        <f>Residential!H573</f>
        <v>7.2000000000000002E-5</v>
      </c>
      <c r="E573" s="40">
        <f>Residential!K573</f>
        <v>2.3999999999999998E-3</v>
      </c>
      <c r="F573" s="93">
        <f>Residential!M573</f>
        <v>2.1</v>
      </c>
      <c r="G573" s="96">
        <f>Commercial!H573</f>
        <v>8.8000000000000003E-4</v>
      </c>
      <c r="H573" s="90">
        <f>Commercial!K573</f>
        <v>2.9000000000000001E-2</v>
      </c>
      <c r="I573" s="93">
        <f>Commercial!M573</f>
        <v>25</v>
      </c>
      <c r="J573" s="101"/>
      <c r="K573" s="86" t="str">
        <f>IFERROR(VLOOKUP($C573,Acute!$B$8:$R$300,4,FALSE),"--")</f>
        <v>--</v>
      </c>
      <c r="L573" s="87" t="str">
        <f>IFERROR(VLOOKUP($C573,Acute!$B$8:$R$300,8,FALSE),"--")</f>
        <v>--</v>
      </c>
      <c r="M573" s="88" t="str">
        <f>IFERROR(VLOOKUP($C573,Acute!$B$8:$R$300,13,FALSE),"--")</f>
        <v>--</v>
      </c>
      <c r="N573" s="109" t="str">
        <f>IFERROR(VLOOKUP($C573,Acute!$B$8:$R$300,6,FALSE),"--")</f>
        <v>--</v>
      </c>
      <c r="O573" s="79" t="str">
        <f>IFERROR(VLOOKUP($C573,Acute!$B$8:$R$300,10,FALSE),"--")</f>
        <v>--</v>
      </c>
      <c r="P573" s="108" t="str">
        <f>IFERROR(VLOOKUP($C573,Acute!$B$8:$R$300,16,FALSE),"--")</f>
        <v>--</v>
      </c>
    </row>
    <row r="574" spans="2:16" ht="15">
      <c r="B574" s="116" t="str">
        <f>Residential!A574</f>
        <v>Nitrosodiphenylamine, N-</v>
      </c>
      <c r="C574" s="33" t="str">
        <f>Residential!B574</f>
        <v>86-30-6</v>
      </c>
      <c r="D574" s="96">
        <f>Residential!H574</f>
        <v>1.1000000000000001</v>
      </c>
      <c r="E574" s="40" t="str">
        <f>Residential!K574</f>
        <v>NV</v>
      </c>
      <c r="F574" s="94" t="str">
        <f>Residential!M574</f>
        <v>NV</v>
      </c>
      <c r="G574" s="96">
        <f>Commercial!H574</f>
        <v>4.7</v>
      </c>
      <c r="H574" s="40" t="str">
        <f>Commercial!K574</f>
        <v>NV</v>
      </c>
      <c r="I574" s="94" t="str">
        <f>Commercial!M574</f>
        <v>NV</v>
      </c>
      <c r="J574" s="101"/>
      <c r="K574" s="86" t="str">
        <f>IFERROR(VLOOKUP($C574,Acute!$B$8:$R$300,4,FALSE),"--")</f>
        <v>--</v>
      </c>
      <c r="L574" s="87" t="str">
        <f>IFERROR(VLOOKUP($C574,Acute!$B$8:$R$300,8,FALSE),"--")</f>
        <v>--</v>
      </c>
      <c r="M574" s="88" t="str">
        <f>IFERROR(VLOOKUP($C574,Acute!$B$8:$R$300,13,FALSE),"--")</f>
        <v>--</v>
      </c>
      <c r="N574" s="109" t="str">
        <f>IFERROR(VLOOKUP($C574,Acute!$B$8:$R$300,6,FALSE),"--")</f>
        <v>--</v>
      </c>
      <c r="O574" s="79" t="str">
        <f>IFERROR(VLOOKUP($C574,Acute!$B$8:$R$300,10,FALSE),"--")</f>
        <v>--</v>
      </c>
      <c r="P574" s="108" t="str">
        <f>IFERROR(VLOOKUP($C574,Acute!$B$8:$R$300,16,FALSE),"--")</f>
        <v>--</v>
      </c>
    </row>
    <row r="575" spans="2:16" ht="15">
      <c r="B575" s="116" t="str">
        <f>Residential!A575</f>
        <v>Nitrosomethylethylamine, N-</v>
      </c>
      <c r="C575" s="33" t="str">
        <f>Residential!B575</f>
        <v>10595-95-6</v>
      </c>
      <c r="D575" s="96">
        <f>Residential!H575</f>
        <v>4.4999999999999999E-4</v>
      </c>
      <c r="E575" s="40">
        <f>Residential!K575</f>
        <v>1.4999999999999999E-2</v>
      </c>
      <c r="F575" s="93">
        <f>Residential!M575</f>
        <v>7.6</v>
      </c>
      <c r="G575" s="96">
        <f>Commercial!H575</f>
        <v>2E-3</v>
      </c>
      <c r="H575" s="90">
        <f>Commercial!K575</f>
        <v>6.5000000000000002E-2</v>
      </c>
      <c r="I575" s="93">
        <f>Commercial!M575</f>
        <v>33</v>
      </c>
      <c r="J575" s="101"/>
      <c r="K575" s="86" t="str">
        <f>IFERROR(VLOOKUP($C575,Acute!$B$8:$R$300,4,FALSE),"--")</f>
        <v>--</v>
      </c>
      <c r="L575" s="87" t="str">
        <f>IFERROR(VLOOKUP($C575,Acute!$B$8:$R$300,8,FALSE),"--")</f>
        <v>--</v>
      </c>
      <c r="M575" s="88" t="str">
        <f>IFERROR(VLOOKUP($C575,Acute!$B$8:$R$300,13,FALSE),"--")</f>
        <v>--</v>
      </c>
      <c r="N575" s="109" t="str">
        <f>IFERROR(VLOOKUP($C575,Acute!$B$8:$R$300,6,FALSE),"--")</f>
        <v>--</v>
      </c>
      <c r="O575" s="79" t="str">
        <f>IFERROR(VLOOKUP($C575,Acute!$B$8:$R$300,10,FALSE),"--")</f>
        <v>--</v>
      </c>
      <c r="P575" s="108" t="str">
        <f>IFERROR(VLOOKUP($C575,Acute!$B$8:$R$300,16,FALSE),"--")</f>
        <v>--</v>
      </c>
    </row>
    <row r="576" spans="2:16" ht="15">
      <c r="B576" s="116" t="str">
        <f>Residential!A576</f>
        <v>Nitrosomorpholine [N-]</v>
      </c>
      <c r="C576" s="33" t="str">
        <f>Residential!B576</f>
        <v>59-89-2</v>
      </c>
      <c r="D576" s="96">
        <f>Residential!H576</f>
        <v>1.5E-3</v>
      </c>
      <c r="E576" s="40" t="str">
        <f>Residential!K576</f>
        <v>NV</v>
      </c>
      <c r="F576" s="93" t="str">
        <f>Residential!M576</f>
        <v>NV</v>
      </c>
      <c r="G576" s="96">
        <f>Commercial!H576</f>
        <v>6.4999999999999997E-3</v>
      </c>
      <c r="H576" s="90" t="str">
        <f>Commercial!K576</f>
        <v>NV</v>
      </c>
      <c r="I576" s="93" t="str">
        <f>Commercial!M576</f>
        <v>NV</v>
      </c>
      <c r="J576" s="101"/>
      <c r="K576" s="86" t="str">
        <f>IFERROR(VLOOKUP($C576,Acute!$B$8:$R$300,4,FALSE),"--")</f>
        <v>--</v>
      </c>
      <c r="L576" s="87" t="str">
        <f>IFERROR(VLOOKUP($C576,Acute!$B$8:$R$300,8,FALSE),"--")</f>
        <v>--</v>
      </c>
      <c r="M576" s="88" t="str">
        <f>IFERROR(VLOOKUP($C576,Acute!$B$8:$R$300,13,FALSE),"--")</f>
        <v>--</v>
      </c>
      <c r="N576" s="109" t="str">
        <f>IFERROR(VLOOKUP($C576,Acute!$B$8:$R$300,6,FALSE),"--")</f>
        <v>--</v>
      </c>
      <c r="O576" s="79" t="str">
        <f>IFERROR(VLOOKUP($C576,Acute!$B$8:$R$300,10,FALSE),"--")</f>
        <v>--</v>
      </c>
      <c r="P576" s="108" t="str">
        <f>IFERROR(VLOOKUP($C576,Acute!$B$8:$R$300,16,FALSE),"--")</f>
        <v>--</v>
      </c>
    </row>
    <row r="577" spans="2:16" ht="15">
      <c r="B577" s="116" t="str">
        <f>Residential!A577</f>
        <v>Nitrosopiperidine [N-]</v>
      </c>
      <c r="C577" s="33" t="str">
        <f>Residential!B577</f>
        <v>100-75-4</v>
      </c>
      <c r="D577" s="96">
        <f>Residential!H577</f>
        <v>1E-3</v>
      </c>
      <c r="E577" s="40" t="str">
        <f>Residential!K577</f>
        <v>NV</v>
      </c>
      <c r="F577" s="93" t="str">
        <f>Residential!M577</f>
        <v>NV</v>
      </c>
      <c r="G577" s="96">
        <f>Commercial!H577</f>
        <v>4.4999999999999997E-3</v>
      </c>
      <c r="H577" s="90" t="str">
        <f>Commercial!K577</f>
        <v>NV</v>
      </c>
      <c r="I577" s="93" t="str">
        <f>Commercial!M577</f>
        <v>NV</v>
      </c>
      <c r="J577" s="101"/>
      <c r="K577" s="86" t="str">
        <f>IFERROR(VLOOKUP($C577,Acute!$B$8:$R$300,4,FALSE),"--")</f>
        <v>--</v>
      </c>
      <c r="L577" s="87" t="str">
        <f>IFERROR(VLOOKUP($C577,Acute!$B$8:$R$300,8,FALSE),"--")</f>
        <v>--</v>
      </c>
      <c r="M577" s="88" t="str">
        <f>IFERROR(VLOOKUP($C577,Acute!$B$8:$R$300,13,FALSE),"--")</f>
        <v>--</v>
      </c>
      <c r="N577" s="109" t="str">
        <f>IFERROR(VLOOKUP($C577,Acute!$B$8:$R$300,6,FALSE),"--")</f>
        <v>--</v>
      </c>
      <c r="O577" s="79" t="str">
        <f>IFERROR(VLOOKUP($C577,Acute!$B$8:$R$300,10,FALSE),"--")</f>
        <v>--</v>
      </c>
      <c r="P577" s="108" t="str">
        <f>IFERROR(VLOOKUP($C577,Acute!$B$8:$R$300,16,FALSE),"--")</f>
        <v>--</v>
      </c>
    </row>
    <row r="578" spans="2:16" ht="15">
      <c r="B578" s="116" t="str">
        <f>Residential!A578</f>
        <v>Nitrosopyrrolidine, N-</v>
      </c>
      <c r="C578" s="33" t="str">
        <f>Residential!B578</f>
        <v>930-55-2</v>
      </c>
      <c r="D578" s="96">
        <f>Residential!H578</f>
        <v>4.5999999999999999E-3</v>
      </c>
      <c r="E578" s="40" t="str">
        <f>Residential!K578</f>
        <v>NV</v>
      </c>
      <c r="F578" s="93" t="str">
        <f>Residential!M578</f>
        <v>NV</v>
      </c>
      <c r="G578" s="96">
        <f>Commercial!H578</f>
        <v>0.02</v>
      </c>
      <c r="H578" s="90" t="str">
        <f>Commercial!K578</f>
        <v>NV</v>
      </c>
      <c r="I578" s="93" t="str">
        <f>Commercial!M578</f>
        <v>NV</v>
      </c>
      <c r="J578" s="101"/>
      <c r="K578" s="86" t="str">
        <f>IFERROR(VLOOKUP($C578,Acute!$B$8:$R$300,4,FALSE),"--")</f>
        <v>--</v>
      </c>
      <c r="L578" s="87" t="str">
        <f>IFERROR(VLOOKUP($C578,Acute!$B$8:$R$300,8,FALSE),"--")</f>
        <v>--</v>
      </c>
      <c r="M578" s="88" t="str">
        <f>IFERROR(VLOOKUP($C578,Acute!$B$8:$R$300,13,FALSE),"--")</f>
        <v>--</v>
      </c>
      <c r="N578" s="109" t="str">
        <f>IFERROR(VLOOKUP($C578,Acute!$B$8:$R$300,6,FALSE),"--")</f>
        <v>--</v>
      </c>
      <c r="O578" s="79" t="str">
        <f>IFERROR(VLOOKUP($C578,Acute!$B$8:$R$300,10,FALSE),"--")</f>
        <v>--</v>
      </c>
      <c r="P578" s="108" t="str">
        <f>IFERROR(VLOOKUP($C578,Acute!$B$8:$R$300,16,FALSE),"--")</f>
        <v>--</v>
      </c>
    </row>
    <row r="579" spans="2:16" ht="15">
      <c r="B579" s="116" t="str">
        <f>Residential!A579</f>
        <v>Nitrotoluene, m-</v>
      </c>
      <c r="C579" s="33" t="str">
        <f>Residential!B579</f>
        <v>99-08-1</v>
      </c>
      <c r="D579" s="96" t="str">
        <f>Residential!H579</f>
        <v>NITI</v>
      </c>
      <c r="E579" s="40" t="str">
        <f>Residential!K579</f>
        <v>NITI, NV</v>
      </c>
      <c r="F579" s="93" t="str">
        <f>Residential!M579</f>
        <v>NITI, NV</v>
      </c>
      <c r="G579" s="96" t="str">
        <f>Commercial!H579</f>
        <v>NITI</v>
      </c>
      <c r="H579" s="90" t="str">
        <f>Commercial!K579</f>
        <v>NITI, NV</v>
      </c>
      <c r="I579" s="93" t="str">
        <f>Commercial!M579</f>
        <v>NITI, NV</v>
      </c>
      <c r="J579" s="101"/>
      <c r="K579" s="78" t="str">
        <f>IFERROR(VLOOKUP($C579,Acute!$B$8:$R$300,4,FALSE),"--")</f>
        <v>--</v>
      </c>
      <c r="L579" s="79" t="str">
        <f>IFERROR(VLOOKUP($C579,Acute!$B$8:$R$300,8,FALSE),"--")</f>
        <v>--</v>
      </c>
      <c r="M579" s="80" t="str">
        <f>IFERROR(VLOOKUP($C579,Acute!$B$8:$R$300,13,FALSE),"--")</f>
        <v>--</v>
      </c>
      <c r="N579" s="107" t="str">
        <f>IFERROR(VLOOKUP($C579,Acute!$B$8:$R$300,6,FALSE),"--")</f>
        <v>--</v>
      </c>
      <c r="O579" s="79" t="str">
        <f>IFERROR(VLOOKUP($C579,Acute!$B$8:$R$300,10,FALSE),"--")</f>
        <v>--</v>
      </c>
      <c r="P579" s="108" t="str">
        <f>IFERROR(VLOOKUP($C579,Acute!$B$8:$R$300,16,FALSE),"--")</f>
        <v>--</v>
      </c>
    </row>
    <row r="580" spans="2:16" ht="15">
      <c r="B580" s="116" t="str">
        <f>Residential!A580</f>
        <v>Nitrotoluene, o-</v>
      </c>
      <c r="C580" s="33" t="str">
        <f>Residential!B580</f>
        <v>88-72-2</v>
      </c>
      <c r="D580" s="96" t="str">
        <f>Residential!H580</f>
        <v>NITI</v>
      </c>
      <c r="E580" s="40" t="str">
        <f>Residential!K580</f>
        <v>NITI</v>
      </c>
      <c r="F580" s="93" t="str">
        <f>Residential!M580</f>
        <v>NITI</v>
      </c>
      <c r="G580" s="96" t="str">
        <f>Commercial!H580</f>
        <v>NITI</v>
      </c>
      <c r="H580" s="90" t="str">
        <f>Commercial!K580</f>
        <v>NITI</v>
      </c>
      <c r="I580" s="93" t="str">
        <f>Commercial!M580</f>
        <v>NITI</v>
      </c>
      <c r="J580" s="101"/>
      <c r="K580" s="78" t="str">
        <f>IFERROR(VLOOKUP($C580,Acute!$B$8:$R$300,4,FALSE),"--")</f>
        <v>--</v>
      </c>
      <c r="L580" s="79" t="str">
        <f>IFERROR(VLOOKUP($C580,Acute!$B$8:$R$300,8,FALSE),"--")</f>
        <v>--</v>
      </c>
      <c r="M580" s="80" t="str">
        <f>IFERROR(VLOOKUP($C580,Acute!$B$8:$R$300,13,FALSE),"--")</f>
        <v>--</v>
      </c>
      <c r="N580" s="107" t="str">
        <f>IFERROR(VLOOKUP($C580,Acute!$B$8:$R$300,6,FALSE),"--")</f>
        <v>--</v>
      </c>
      <c r="O580" s="79" t="str">
        <f>IFERROR(VLOOKUP($C580,Acute!$B$8:$R$300,10,FALSE),"--")</f>
        <v>--</v>
      </c>
      <c r="P580" s="108" t="str">
        <f>IFERROR(VLOOKUP($C580,Acute!$B$8:$R$300,16,FALSE),"--")</f>
        <v>--</v>
      </c>
    </row>
    <row r="581" spans="2:16" ht="15">
      <c r="B581" s="116" t="str">
        <f>Residential!A581</f>
        <v>Nitrotoluene, p-</v>
      </c>
      <c r="C581" s="33" t="str">
        <f>Residential!B581</f>
        <v>99-99-0</v>
      </c>
      <c r="D581" s="96" t="str">
        <f>Residential!H581</f>
        <v>NITI</v>
      </c>
      <c r="E581" s="40" t="str">
        <f>Residential!K581</f>
        <v>NITI, NV</v>
      </c>
      <c r="F581" s="93" t="str">
        <f>Residential!M581</f>
        <v>NITI, NV</v>
      </c>
      <c r="G581" s="96" t="str">
        <f>Commercial!H581</f>
        <v>NITI</v>
      </c>
      <c r="H581" s="90" t="str">
        <f>Commercial!K581</f>
        <v>NITI, NV</v>
      </c>
      <c r="I581" s="93" t="str">
        <f>Commercial!M581</f>
        <v>NITI, NV</v>
      </c>
      <c r="J581" s="101"/>
      <c r="K581" s="78" t="str">
        <f>IFERROR(VLOOKUP($C581,Acute!$B$8:$R$300,4,FALSE),"--")</f>
        <v>--</v>
      </c>
      <c r="L581" s="79" t="str">
        <f>IFERROR(VLOOKUP($C581,Acute!$B$8:$R$300,8,FALSE),"--")</f>
        <v>--</v>
      </c>
      <c r="M581" s="80" t="str">
        <f>IFERROR(VLOOKUP($C581,Acute!$B$8:$R$300,13,FALSE),"--")</f>
        <v>--</v>
      </c>
      <c r="N581" s="107" t="str">
        <f>IFERROR(VLOOKUP($C581,Acute!$B$8:$R$300,6,FALSE),"--")</f>
        <v>--</v>
      </c>
      <c r="O581" s="79" t="str">
        <f>IFERROR(VLOOKUP($C581,Acute!$B$8:$R$300,10,FALSE),"--")</f>
        <v>--</v>
      </c>
      <c r="P581" s="108" t="str">
        <f>IFERROR(VLOOKUP($C581,Acute!$B$8:$R$300,16,FALSE),"--")</f>
        <v>--</v>
      </c>
    </row>
    <row r="582" spans="2:16" ht="15">
      <c r="B582" s="116" t="str">
        <f>Residential!A582</f>
        <v>Nonane, n-</v>
      </c>
      <c r="C582" s="33" t="str">
        <f>Residential!B582</f>
        <v>111-84-2</v>
      </c>
      <c r="D582" s="96">
        <f>Residential!H582</f>
        <v>21</v>
      </c>
      <c r="E582" s="40">
        <f>Residential!K582</f>
        <v>700</v>
      </c>
      <c r="F582" s="93">
        <f>Residential!M582</f>
        <v>0.33</v>
      </c>
      <c r="G582" s="96">
        <f>Commercial!H582</f>
        <v>88</v>
      </c>
      <c r="H582" s="90">
        <f>Commercial!K582</f>
        <v>2900</v>
      </c>
      <c r="I582" s="93">
        <f>Commercial!M582</f>
        <v>1.4</v>
      </c>
      <c r="J582" s="101"/>
      <c r="K582" s="78" t="str">
        <f>IFERROR(VLOOKUP($C582,Acute!$B$8:$R$300,4,FALSE),"--")</f>
        <v>--</v>
      </c>
      <c r="L582" s="79" t="str">
        <f>IFERROR(VLOOKUP($C582,Acute!$B$8:$R$300,8,FALSE),"--")</f>
        <v>--</v>
      </c>
      <c r="M582" s="80" t="str">
        <f>IFERROR(VLOOKUP($C582,Acute!$B$8:$R$300,13,FALSE),"--")</f>
        <v>--</v>
      </c>
      <c r="N582" s="107" t="str">
        <f>IFERROR(VLOOKUP($C582,Acute!$B$8:$R$300,6,FALSE),"--")</f>
        <v>--</v>
      </c>
      <c r="O582" s="79" t="str">
        <f>IFERROR(VLOOKUP($C582,Acute!$B$8:$R$300,10,FALSE),"--")</f>
        <v>--</v>
      </c>
      <c r="P582" s="108" t="str">
        <f>IFERROR(VLOOKUP($C582,Acute!$B$8:$R$300,16,FALSE),"--")</f>
        <v>--</v>
      </c>
    </row>
    <row r="583" spans="2:16" ht="15">
      <c r="B583" s="116" t="str">
        <f>Residential!A583</f>
        <v>Norflurazon</v>
      </c>
      <c r="C583" s="33" t="str">
        <f>Residential!B583</f>
        <v>27314-13-2</v>
      </c>
      <c r="D583" s="96" t="str">
        <f>Residential!H583</f>
        <v>NITI</v>
      </c>
      <c r="E583" s="40" t="str">
        <f>Residential!K583</f>
        <v>NITI, NV</v>
      </c>
      <c r="F583" s="93" t="str">
        <f>Residential!M583</f>
        <v>NITI, NV</v>
      </c>
      <c r="G583" s="96" t="str">
        <f>Commercial!H583</f>
        <v>NITI</v>
      </c>
      <c r="H583" s="90" t="str">
        <f>Commercial!K583</f>
        <v>NITI, NV</v>
      </c>
      <c r="I583" s="93" t="str">
        <f>Commercial!M583</f>
        <v>NITI, NV</v>
      </c>
      <c r="J583" s="101"/>
      <c r="K583" s="78" t="str">
        <f>IFERROR(VLOOKUP($C583,Acute!$B$8:$R$300,4,FALSE),"--")</f>
        <v>--</v>
      </c>
      <c r="L583" s="79" t="str">
        <f>IFERROR(VLOOKUP($C583,Acute!$B$8:$R$300,8,FALSE),"--")</f>
        <v>--</v>
      </c>
      <c r="M583" s="80" t="str">
        <f>IFERROR(VLOOKUP($C583,Acute!$B$8:$R$300,13,FALSE),"--")</f>
        <v>--</v>
      </c>
      <c r="N583" s="107" t="str">
        <f>IFERROR(VLOOKUP($C583,Acute!$B$8:$R$300,6,FALSE),"--")</f>
        <v>--</v>
      </c>
      <c r="O583" s="79" t="str">
        <f>IFERROR(VLOOKUP($C583,Acute!$B$8:$R$300,10,FALSE),"--")</f>
        <v>--</v>
      </c>
      <c r="P583" s="108" t="str">
        <f>IFERROR(VLOOKUP($C583,Acute!$B$8:$R$300,16,FALSE),"--")</f>
        <v>--</v>
      </c>
    </row>
    <row r="584" spans="2:16" ht="15">
      <c r="B584" s="116" t="str">
        <f>Residential!A584</f>
        <v>OCDD</v>
      </c>
      <c r="C584" s="33" t="str">
        <f>Residential!B584</f>
        <v>3268-87-9</v>
      </c>
      <c r="D584" s="96">
        <f>Residential!H584</f>
        <v>2.5000000000000001E-4</v>
      </c>
      <c r="E584" s="40" t="str">
        <f>Residential!K584</f>
        <v>NV</v>
      </c>
      <c r="F584" s="93" t="str">
        <f>Residential!M584</f>
        <v>NV</v>
      </c>
      <c r="G584" s="96">
        <f>Commercial!H584</f>
        <v>1.1000000000000001E-3</v>
      </c>
      <c r="H584" s="90" t="str">
        <f>Commercial!K584</f>
        <v>NV</v>
      </c>
      <c r="I584" s="93" t="str">
        <f>Commercial!M584</f>
        <v>NV</v>
      </c>
      <c r="J584" s="101"/>
      <c r="K584" s="78" t="str">
        <f>IFERROR(VLOOKUP($C584,Acute!$B$8:$R$300,4,FALSE),"--")</f>
        <v>--</v>
      </c>
      <c r="L584" s="79" t="str">
        <f>IFERROR(VLOOKUP($C584,Acute!$B$8:$R$300,8,FALSE),"--")</f>
        <v>--</v>
      </c>
      <c r="M584" s="80" t="str">
        <f>IFERROR(VLOOKUP($C584,Acute!$B$8:$R$300,13,FALSE),"--")</f>
        <v>--</v>
      </c>
      <c r="N584" s="107" t="str">
        <f>IFERROR(VLOOKUP($C584,Acute!$B$8:$R$300,6,FALSE),"--")</f>
        <v>--</v>
      </c>
      <c r="O584" s="79" t="str">
        <f>IFERROR(VLOOKUP($C584,Acute!$B$8:$R$300,10,FALSE),"--")</f>
        <v>--</v>
      </c>
      <c r="P584" s="108" t="str">
        <f>IFERROR(VLOOKUP($C584,Acute!$B$8:$R$300,16,FALSE),"--")</f>
        <v>--</v>
      </c>
    </row>
    <row r="585" spans="2:16" ht="15">
      <c r="B585" s="116" t="str">
        <f>Residential!A585</f>
        <v>OCDF</v>
      </c>
      <c r="C585" s="33" t="str">
        <f>Residential!B585</f>
        <v>39001-02-0</v>
      </c>
      <c r="D585" s="96">
        <f>Residential!H585</f>
        <v>2.5000000000000001E-4</v>
      </c>
      <c r="E585" s="40" t="str">
        <f>Residential!K585</f>
        <v>NV</v>
      </c>
      <c r="F585" s="93" t="str">
        <f>Residential!M585</f>
        <v>NV</v>
      </c>
      <c r="G585" s="96">
        <f>Commercial!H585</f>
        <v>1.1000000000000001E-3</v>
      </c>
      <c r="H585" s="90" t="str">
        <f>Commercial!K585</f>
        <v>NV</v>
      </c>
      <c r="I585" s="93" t="str">
        <f>Commercial!M585</f>
        <v>NV</v>
      </c>
      <c r="J585" s="101"/>
      <c r="K585" s="78" t="str">
        <f>IFERROR(VLOOKUP($C585,Acute!$B$8:$R$300,4,FALSE),"--")</f>
        <v>--</v>
      </c>
      <c r="L585" s="79" t="str">
        <f>IFERROR(VLOOKUP($C585,Acute!$B$8:$R$300,8,FALSE),"--")</f>
        <v>--</v>
      </c>
      <c r="M585" s="80" t="str">
        <f>IFERROR(VLOOKUP($C585,Acute!$B$8:$R$300,13,FALSE),"--")</f>
        <v>--</v>
      </c>
      <c r="N585" s="107" t="str">
        <f>IFERROR(VLOOKUP($C585,Acute!$B$8:$R$300,6,FALSE),"--")</f>
        <v>--</v>
      </c>
      <c r="O585" s="79" t="str">
        <f>IFERROR(VLOOKUP($C585,Acute!$B$8:$R$300,10,FALSE),"--")</f>
        <v>--</v>
      </c>
      <c r="P585" s="108" t="str">
        <f>IFERROR(VLOOKUP($C585,Acute!$B$8:$R$300,16,FALSE),"--")</f>
        <v>--</v>
      </c>
    </row>
    <row r="586" spans="2:16" ht="15">
      <c r="B586" s="116" t="str">
        <f>Residential!A586</f>
        <v>Octabromodiphenyl Ether</v>
      </c>
      <c r="C586" s="33" t="str">
        <f>Residential!B586</f>
        <v>32536-52-0</v>
      </c>
      <c r="D586" s="96" t="str">
        <f>Residential!H586</f>
        <v>NITI</v>
      </c>
      <c r="E586" s="40" t="str">
        <f>Residential!K586</f>
        <v>NITI, NV</v>
      </c>
      <c r="F586" s="93" t="str">
        <f>Residential!M586</f>
        <v>NITI, NV</v>
      </c>
      <c r="G586" s="96" t="str">
        <f>Commercial!H586</f>
        <v>NITI</v>
      </c>
      <c r="H586" s="90" t="str">
        <f>Commercial!K586</f>
        <v>NITI, NV</v>
      </c>
      <c r="I586" s="93" t="str">
        <f>Commercial!M586</f>
        <v>NITI, NV</v>
      </c>
      <c r="J586" s="101"/>
      <c r="K586" s="78" t="str">
        <f>IFERROR(VLOOKUP($C586,Acute!$B$8:$R$300,4,FALSE),"--")</f>
        <v>--</v>
      </c>
      <c r="L586" s="79" t="str">
        <f>IFERROR(VLOOKUP($C586,Acute!$B$8:$R$300,8,FALSE),"--")</f>
        <v>--</v>
      </c>
      <c r="M586" s="80" t="str">
        <f>IFERROR(VLOOKUP($C586,Acute!$B$8:$R$300,13,FALSE),"--")</f>
        <v>--</v>
      </c>
      <c r="N586" s="107" t="str">
        <f>IFERROR(VLOOKUP($C586,Acute!$B$8:$R$300,6,FALSE),"--")</f>
        <v>--</v>
      </c>
      <c r="O586" s="79" t="str">
        <f>IFERROR(VLOOKUP($C586,Acute!$B$8:$R$300,10,FALSE),"--")</f>
        <v>--</v>
      </c>
      <c r="P586" s="108" t="str">
        <f>IFERROR(VLOOKUP($C586,Acute!$B$8:$R$300,16,FALSE),"--")</f>
        <v>--</v>
      </c>
    </row>
    <row r="587" spans="2:16" ht="15">
      <c r="B587" s="116" t="str">
        <f>Residential!A587</f>
        <v>Octahydro-1,3,5,7-tetranitro-1,3,5,7-tetrazocine (HMX)</v>
      </c>
      <c r="C587" s="33" t="str">
        <f>Residential!B587</f>
        <v>2691-41-0</v>
      </c>
      <c r="D587" s="96" t="str">
        <f>Residential!H587</f>
        <v>NITI</v>
      </c>
      <c r="E587" s="40" t="str">
        <f>Residential!K587</f>
        <v>NITI, NV</v>
      </c>
      <c r="F587" s="93" t="str">
        <f>Residential!M587</f>
        <v>NITI, NV</v>
      </c>
      <c r="G587" s="96" t="str">
        <f>Commercial!H587</f>
        <v>NITI</v>
      </c>
      <c r="H587" s="90" t="str">
        <f>Commercial!K587</f>
        <v>NITI, NV</v>
      </c>
      <c r="I587" s="93" t="str">
        <f>Commercial!M587</f>
        <v>NITI, NV</v>
      </c>
      <c r="J587" s="101"/>
      <c r="K587" s="78" t="str">
        <f>IFERROR(VLOOKUP($C587,Acute!$B$8:$R$300,4,FALSE),"--")</f>
        <v>--</v>
      </c>
      <c r="L587" s="79" t="str">
        <f>IFERROR(VLOOKUP($C587,Acute!$B$8:$R$300,8,FALSE),"--")</f>
        <v>--</v>
      </c>
      <c r="M587" s="80" t="str">
        <f>IFERROR(VLOOKUP($C587,Acute!$B$8:$R$300,13,FALSE),"--")</f>
        <v>--</v>
      </c>
      <c r="N587" s="107" t="str">
        <f>IFERROR(VLOOKUP($C587,Acute!$B$8:$R$300,6,FALSE),"--")</f>
        <v>--</v>
      </c>
      <c r="O587" s="79" t="str">
        <f>IFERROR(VLOOKUP($C587,Acute!$B$8:$R$300,10,FALSE),"--")</f>
        <v>--</v>
      </c>
      <c r="P587" s="108" t="str">
        <f>IFERROR(VLOOKUP($C587,Acute!$B$8:$R$300,16,FALSE),"--")</f>
        <v>--</v>
      </c>
    </row>
    <row r="588" spans="2:16" ht="15">
      <c r="B588" s="116" t="str">
        <f>Residential!A588</f>
        <v>Octamethylpyrophosphoramide</v>
      </c>
      <c r="C588" s="33" t="str">
        <f>Residential!B588</f>
        <v>152-16-9</v>
      </c>
      <c r="D588" s="96" t="str">
        <f>Residential!H588</f>
        <v>NITI</v>
      </c>
      <c r="E588" s="40" t="str">
        <f>Residential!K588</f>
        <v>NITI, NV</v>
      </c>
      <c r="F588" s="93" t="str">
        <f>Residential!M588</f>
        <v>NITI, NV</v>
      </c>
      <c r="G588" s="96" t="str">
        <f>Commercial!H588</f>
        <v>NITI</v>
      </c>
      <c r="H588" s="90" t="str">
        <f>Commercial!K588</f>
        <v>NITI, NV</v>
      </c>
      <c r="I588" s="93" t="str">
        <f>Commercial!M588</f>
        <v>NITI, NV</v>
      </c>
      <c r="J588" s="101"/>
      <c r="K588" s="78" t="str">
        <f>IFERROR(VLOOKUP($C588,Acute!$B$8:$R$300,4,FALSE),"--")</f>
        <v>--</v>
      </c>
      <c r="L588" s="79" t="str">
        <f>IFERROR(VLOOKUP($C588,Acute!$B$8:$R$300,8,FALSE),"--")</f>
        <v>--</v>
      </c>
      <c r="M588" s="80" t="str">
        <f>IFERROR(VLOOKUP($C588,Acute!$B$8:$R$300,13,FALSE),"--")</f>
        <v>--</v>
      </c>
      <c r="N588" s="107" t="str">
        <f>IFERROR(VLOOKUP($C588,Acute!$B$8:$R$300,6,FALSE),"--")</f>
        <v>--</v>
      </c>
      <c r="O588" s="79" t="str">
        <f>IFERROR(VLOOKUP($C588,Acute!$B$8:$R$300,10,FALSE),"--")</f>
        <v>--</v>
      </c>
      <c r="P588" s="108" t="str">
        <f>IFERROR(VLOOKUP($C588,Acute!$B$8:$R$300,16,FALSE),"--")</f>
        <v>--</v>
      </c>
    </row>
    <row r="589" spans="2:16" ht="15">
      <c r="B589" s="116" t="str">
        <f>Residential!A589</f>
        <v>Octyl Phthalate, di-N-</v>
      </c>
      <c r="C589" s="33" t="str">
        <f>Residential!B589</f>
        <v>117-84-0</v>
      </c>
      <c r="D589" s="96" t="str">
        <f>Residential!H589</f>
        <v>NITI</v>
      </c>
      <c r="E589" s="40" t="str">
        <f>Residential!K589</f>
        <v>NITI, NV</v>
      </c>
      <c r="F589" s="93" t="str">
        <f>Residential!M589</f>
        <v>NITI, NV</v>
      </c>
      <c r="G589" s="96" t="str">
        <f>Commercial!H589</f>
        <v>NITI</v>
      </c>
      <c r="H589" s="90" t="str">
        <f>Commercial!K589</f>
        <v>NITI, NV</v>
      </c>
      <c r="I589" s="93" t="str">
        <f>Commercial!M589</f>
        <v>NITI, NV</v>
      </c>
      <c r="J589" s="101"/>
      <c r="K589" s="78" t="str">
        <f>IFERROR(VLOOKUP($C589,Acute!$B$8:$R$300,4,FALSE),"--")</f>
        <v>--</v>
      </c>
      <c r="L589" s="79" t="str">
        <f>IFERROR(VLOOKUP($C589,Acute!$B$8:$R$300,8,FALSE),"--")</f>
        <v>--</v>
      </c>
      <c r="M589" s="80" t="str">
        <f>IFERROR(VLOOKUP($C589,Acute!$B$8:$R$300,13,FALSE),"--")</f>
        <v>--</v>
      </c>
      <c r="N589" s="107" t="str">
        <f>IFERROR(VLOOKUP($C589,Acute!$B$8:$R$300,6,FALSE),"--")</f>
        <v>--</v>
      </c>
      <c r="O589" s="79" t="str">
        <f>IFERROR(VLOOKUP($C589,Acute!$B$8:$R$300,10,FALSE),"--")</f>
        <v>--</v>
      </c>
      <c r="P589" s="108" t="str">
        <f>IFERROR(VLOOKUP($C589,Acute!$B$8:$R$300,16,FALSE),"--")</f>
        <v>--</v>
      </c>
    </row>
    <row r="590" spans="2:16" ht="15">
      <c r="B590" s="116" t="str">
        <f>Residential!A590</f>
        <v>Oryzalin</v>
      </c>
      <c r="C590" s="33" t="str">
        <f>Residential!B590</f>
        <v>19044-88-3</v>
      </c>
      <c r="D590" s="96" t="str">
        <f>Residential!H590</f>
        <v>NITI</v>
      </c>
      <c r="E590" s="40" t="str">
        <f>Residential!K590</f>
        <v>NITI, NV</v>
      </c>
      <c r="F590" s="93" t="str">
        <f>Residential!M590</f>
        <v>NITI, NV</v>
      </c>
      <c r="G590" s="96" t="str">
        <f>Commercial!H590</f>
        <v>NITI</v>
      </c>
      <c r="H590" s="90" t="str">
        <f>Commercial!K590</f>
        <v>NITI, NV</v>
      </c>
      <c r="I590" s="93" t="str">
        <f>Commercial!M590</f>
        <v>NITI, NV</v>
      </c>
      <c r="J590" s="101"/>
      <c r="K590" s="78" t="str">
        <f>IFERROR(VLOOKUP($C590,Acute!$B$8:$R$300,4,FALSE),"--")</f>
        <v>--</v>
      </c>
      <c r="L590" s="79" t="str">
        <f>IFERROR(VLOOKUP($C590,Acute!$B$8:$R$300,8,FALSE),"--")</f>
        <v>--</v>
      </c>
      <c r="M590" s="80" t="str">
        <f>IFERROR(VLOOKUP($C590,Acute!$B$8:$R$300,13,FALSE),"--")</f>
        <v>--</v>
      </c>
      <c r="N590" s="107" t="str">
        <f>IFERROR(VLOOKUP($C590,Acute!$B$8:$R$300,6,FALSE),"--")</f>
        <v>--</v>
      </c>
      <c r="O590" s="79" t="str">
        <f>IFERROR(VLOOKUP($C590,Acute!$B$8:$R$300,10,FALSE),"--")</f>
        <v>--</v>
      </c>
      <c r="P590" s="108" t="str">
        <f>IFERROR(VLOOKUP($C590,Acute!$B$8:$R$300,16,FALSE),"--")</f>
        <v>--</v>
      </c>
    </row>
    <row r="591" spans="2:16" ht="15">
      <c r="B591" s="116" t="str">
        <f>Residential!A591</f>
        <v>Oxadiazon</v>
      </c>
      <c r="C591" s="33" t="str">
        <f>Residential!B591</f>
        <v>19666-30-9</v>
      </c>
      <c r="D591" s="96" t="str">
        <f>Residential!H591</f>
        <v>NITI</v>
      </c>
      <c r="E591" s="40" t="str">
        <f>Residential!K591</f>
        <v>NITI, NV</v>
      </c>
      <c r="F591" s="93" t="str">
        <f>Residential!M591</f>
        <v>NITI, NV</v>
      </c>
      <c r="G591" s="96" t="str">
        <f>Commercial!H591</f>
        <v>NITI</v>
      </c>
      <c r="H591" s="90" t="str">
        <f>Commercial!K591</f>
        <v>NITI, NV</v>
      </c>
      <c r="I591" s="93" t="str">
        <f>Commercial!M591</f>
        <v>NITI, NV</v>
      </c>
      <c r="J591" s="101"/>
      <c r="K591" s="78" t="str">
        <f>IFERROR(VLOOKUP($C591,Acute!$B$8:$R$300,4,FALSE),"--")</f>
        <v>--</v>
      </c>
      <c r="L591" s="79" t="str">
        <f>IFERROR(VLOOKUP($C591,Acute!$B$8:$R$300,8,FALSE),"--")</f>
        <v>--</v>
      </c>
      <c r="M591" s="80" t="str">
        <f>IFERROR(VLOOKUP($C591,Acute!$B$8:$R$300,13,FALSE),"--")</f>
        <v>--</v>
      </c>
      <c r="N591" s="107" t="str">
        <f>IFERROR(VLOOKUP($C591,Acute!$B$8:$R$300,6,FALSE),"--")</f>
        <v>--</v>
      </c>
      <c r="O591" s="79" t="str">
        <f>IFERROR(VLOOKUP($C591,Acute!$B$8:$R$300,10,FALSE),"--")</f>
        <v>--</v>
      </c>
      <c r="P591" s="108" t="str">
        <f>IFERROR(VLOOKUP($C591,Acute!$B$8:$R$300,16,FALSE),"--")</f>
        <v>--</v>
      </c>
    </row>
    <row r="592" spans="2:16" ht="15">
      <c r="B592" s="116" t="str">
        <f>Residential!A592</f>
        <v>Oxamyl</v>
      </c>
      <c r="C592" s="33" t="str">
        <f>Residential!B592</f>
        <v>23135-22-0</v>
      </c>
      <c r="D592" s="96" t="str">
        <f>Residential!H592</f>
        <v>NITI</v>
      </c>
      <c r="E592" s="40" t="str">
        <f>Residential!K592</f>
        <v>NITI, NV</v>
      </c>
      <c r="F592" s="93" t="str">
        <f>Residential!M592</f>
        <v>NITI, NV</v>
      </c>
      <c r="G592" s="96" t="str">
        <f>Commercial!H592</f>
        <v>NITI</v>
      </c>
      <c r="H592" s="90" t="str">
        <f>Commercial!K592</f>
        <v>NITI, NV</v>
      </c>
      <c r="I592" s="93" t="str">
        <f>Commercial!M592</f>
        <v>NITI, NV</v>
      </c>
      <c r="J592" s="101"/>
      <c r="K592" s="78" t="str">
        <f>IFERROR(VLOOKUP($C592,Acute!$B$8:$R$300,4,FALSE),"--")</f>
        <v>--</v>
      </c>
      <c r="L592" s="79" t="str">
        <f>IFERROR(VLOOKUP($C592,Acute!$B$8:$R$300,8,FALSE),"--")</f>
        <v>--</v>
      </c>
      <c r="M592" s="80" t="str">
        <f>IFERROR(VLOOKUP($C592,Acute!$B$8:$R$300,13,FALSE),"--")</f>
        <v>--</v>
      </c>
      <c r="N592" s="107" t="str">
        <f>IFERROR(VLOOKUP($C592,Acute!$B$8:$R$300,6,FALSE),"--")</f>
        <v>--</v>
      </c>
      <c r="O592" s="79" t="str">
        <f>IFERROR(VLOOKUP($C592,Acute!$B$8:$R$300,10,FALSE),"--")</f>
        <v>--</v>
      </c>
      <c r="P592" s="108" t="str">
        <f>IFERROR(VLOOKUP($C592,Acute!$B$8:$R$300,16,FALSE),"--")</f>
        <v>--</v>
      </c>
    </row>
    <row r="593" spans="2:16" ht="15">
      <c r="B593" s="116" t="str">
        <f>Residential!A593</f>
        <v>Oxyfluorfen</v>
      </c>
      <c r="C593" s="33" t="str">
        <f>Residential!B593</f>
        <v>42874-03-3</v>
      </c>
      <c r="D593" s="96" t="str">
        <f>Residential!H593</f>
        <v>NITI</v>
      </c>
      <c r="E593" s="40" t="str">
        <f>Residential!K593</f>
        <v>NITI, NV</v>
      </c>
      <c r="F593" s="93" t="str">
        <f>Residential!M593</f>
        <v>NITI, NV</v>
      </c>
      <c r="G593" s="96" t="str">
        <f>Commercial!H593</f>
        <v>NITI</v>
      </c>
      <c r="H593" s="90" t="str">
        <f>Commercial!K593</f>
        <v>NITI, NV</v>
      </c>
      <c r="I593" s="93" t="str">
        <f>Commercial!M593</f>
        <v>NITI, NV</v>
      </c>
      <c r="J593" s="101"/>
      <c r="K593" s="78" t="str">
        <f>IFERROR(VLOOKUP($C593,Acute!$B$8:$R$300,4,FALSE),"--")</f>
        <v>--</v>
      </c>
      <c r="L593" s="79" t="str">
        <f>IFERROR(VLOOKUP($C593,Acute!$B$8:$R$300,8,FALSE),"--")</f>
        <v>--</v>
      </c>
      <c r="M593" s="80" t="str">
        <f>IFERROR(VLOOKUP($C593,Acute!$B$8:$R$300,13,FALSE),"--")</f>
        <v>--</v>
      </c>
      <c r="N593" s="107" t="str">
        <f>IFERROR(VLOOKUP($C593,Acute!$B$8:$R$300,6,FALSE),"--")</f>
        <v>--</v>
      </c>
      <c r="O593" s="79" t="str">
        <f>IFERROR(VLOOKUP($C593,Acute!$B$8:$R$300,10,FALSE),"--")</f>
        <v>--</v>
      </c>
      <c r="P593" s="108" t="str">
        <f>IFERROR(VLOOKUP($C593,Acute!$B$8:$R$300,16,FALSE),"--")</f>
        <v>--</v>
      </c>
    </row>
    <row r="594" spans="2:16" ht="15">
      <c r="B594" s="116" t="str">
        <f>Residential!A594</f>
        <v>Paclobutrazol</v>
      </c>
      <c r="C594" s="33" t="str">
        <f>Residential!B594</f>
        <v>76738-62-0</v>
      </c>
      <c r="D594" s="96" t="str">
        <f>Residential!H594</f>
        <v>NITI</v>
      </c>
      <c r="E594" s="40" t="str">
        <f>Residential!K594</f>
        <v>NITI, NV</v>
      </c>
      <c r="F594" s="94" t="str">
        <f>Residential!M594</f>
        <v>NITI, NV</v>
      </c>
      <c r="G594" s="96" t="str">
        <f>Commercial!H594</f>
        <v>NITI</v>
      </c>
      <c r="H594" s="40" t="str">
        <f>Commercial!K594</f>
        <v>NITI, NV</v>
      </c>
      <c r="I594" s="94" t="str">
        <f>Commercial!M594</f>
        <v>NITI, NV</v>
      </c>
      <c r="J594" s="101"/>
      <c r="K594" s="78" t="str">
        <f>IFERROR(VLOOKUP($C594,Acute!$B$8:$R$300,4,FALSE),"--")</f>
        <v>--</v>
      </c>
      <c r="L594" s="79" t="str">
        <f>IFERROR(VLOOKUP($C594,Acute!$B$8:$R$300,8,FALSE),"--")</f>
        <v>--</v>
      </c>
      <c r="M594" s="80" t="str">
        <f>IFERROR(VLOOKUP($C594,Acute!$B$8:$R$300,13,FALSE),"--")</f>
        <v>--</v>
      </c>
      <c r="N594" s="107" t="str">
        <f>IFERROR(VLOOKUP($C594,Acute!$B$8:$R$300,6,FALSE),"--")</f>
        <v>--</v>
      </c>
      <c r="O594" s="79" t="str">
        <f>IFERROR(VLOOKUP($C594,Acute!$B$8:$R$300,10,FALSE),"--")</f>
        <v>--</v>
      </c>
      <c r="P594" s="108" t="str">
        <f>IFERROR(VLOOKUP($C594,Acute!$B$8:$R$300,16,FALSE),"--")</f>
        <v>--</v>
      </c>
    </row>
    <row r="595" spans="2:16" ht="15">
      <c r="B595" s="116" t="str">
        <f>Residential!A595</f>
        <v>Paraquat Dichloride</v>
      </c>
      <c r="C595" s="33" t="str">
        <f>Residential!B595</f>
        <v>1910-42-5</v>
      </c>
      <c r="D595" s="96" t="str">
        <f>Residential!H595</f>
        <v>NITI</v>
      </c>
      <c r="E595" s="40" t="str">
        <f>Residential!K595</f>
        <v>NITI, NV</v>
      </c>
      <c r="F595" s="94" t="str">
        <f>Residential!M595</f>
        <v>NITI, NV</v>
      </c>
      <c r="G595" s="96" t="str">
        <f>Commercial!H595</f>
        <v>NITI</v>
      </c>
      <c r="H595" s="40" t="str">
        <f>Commercial!K595</f>
        <v>NITI, NV</v>
      </c>
      <c r="I595" s="94" t="str">
        <f>Commercial!M595</f>
        <v>NITI, NV</v>
      </c>
      <c r="J595" s="101"/>
      <c r="K595" s="78" t="str">
        <f>IFERROR(VLOOKUP($C595,Acute!$B$8:$R$300,4,FALSE),"--")</f>
        <v>--</v>
      </c>
      <c r="L595" s="79" t="str">
        <f>IFERROR(VLOOKUP($C595,Acute!$B$8:$R$300,8,FALSE),"--")</f>
        <v>--</v>
      </c>
      <c r="M595" s="80" t="str">
        <f>IFERROR(VLOOKUP($C595,Acute!$B$8:$R$300,13,FALSE),"--")</f>
        <v>--</v>
      </c>
      <c r="N595" s="107" t="str">
        <f>IFERROR(VLOOKUP($C595,Acute!$B$8:$R$300,6,FALSE),"--")</f>
        <v>--</v>
      </c>
      <c r="O595" s="79" t="str">
        <f>IFERROR(VLOOKUP($C595,Acute!$B$8:$R$300,10,FALSE),"--")</f>
        <v>--</v>
      </c>
      <c r="P595" s="108" t="str">
        <f>IFERROR(VLOOKUP($C595,Acute!$B$8:$R$300,16,FALSE),"--")</f>
        <v>--</v>
      </c>
    </row>
    <row r="596" spans="2:16" ht="15">
      <c r="B596" s="116" t="str">
        <f>Residential!A596</f>
        <v>Parathion</v>
      </c>
      <c r="C596" s="33" t="str">
        <f>Residential!B596</f>
        <v>56-38-2</v>
      </c>
      <c r="D596" s="96" t="str">
        <f>Residential!H596</f>
        <v>NITI</v>
      </c>
      <c r="E596" s="40" t="str">
        <f>Residential!K596</f>
        <v>NITI, NV</v>
      </c>
      <c r="F596" s="94" t="str">
        <f>Residential!M596</f>
        <v>NITI, NV</v>
      </c>
      <c r="G596" s="96" t="str">
        <f>Commercial!H596</f>
        <v>NITI</v>
      </c>
      <c r="H596" s="40" t="str">
        <f>Commercial!K596</f>
        <v>NITI, NV</v>
      </c>
      <c r="I596" s="94" t="str">
        <f>Commercial!M596</f>
        <v>NITI, NV</v>
      </c>
      <c r="J596" s="101"/>
      <c r="K596" s="78">
        <f>IFERROR(VLOOKUP($C596,Acute!$B$8:$R$300,4,FALSE),"--")</f>
        <v>0.02</v>
      </c>
      <c r="L596" s="79" t="str">
        <f>IFERROR(VLOOKUP($C596,Acute!$B$8:$R$300,8,FALSE),"--")</f>
        <v>NV</v>
      </c>
      <c r="M596" s="80" t="str">
        <f>IFERROR(VLOOKUP($C596,Acute!$B$8:$R$300,13,FALSE),"--")</f>
        <v>NV</v>
      </c>
      <c r="N596" s="107">
        <f>IFERROR(VLOOKUP($C596,Acute!$B$8:$R$300,6,FALSE),"--")</f>
        <v>0.06</v>
      </c>
      <c r="O596" s="79" t="str">
        <f>IFERROR(VLOOKUP($C596,Acute!$B$8:$R$300,10,FALSE),"--")</f>
        <v>NV</v>
      </c>
      <c r="P596" s="108" t="str">
        <f>IFERROR(VLOOKUP($C596,Acute!$B$8:$R$300,16,FALSE),"--")</f>
        <v>NV</v>
      </c>
    </row>
    <row r="597" spans="2:16" ht="15">
      <c r="B597" s="116" t="str">
        <f>Residential!A597</f>
        <v>PeCDF, 1,2,3,7,8-</v>
      </c>
      <c r="C597" s="33" t="str">
        <f>Residential!B597</f>
        <v>57117-41-6</v>
      </c>
      <c r="D597" s="96">
        <f>Residential!H597</f>
        <v>2.5000000000000002E-6</v>
      </c>
      <c r="E597" s="40" t="str">
        <f>Residential!K597</f>
        <v>NV</v>
      </c>
      <c r="F597" s="94" t="str">
        <f>Residential!M597</f>
        <v>NV</v>
      </c>
      <c r="G597" s="96">
        <f>Commercial!H597</f>
        <v>1.1E-5</v>
      </c>
      <c r="H597" s="40" t="str">
        <f>Commercial!K597</f>
        <v>NV</v>
      </c>
      <c r="I597" s="94" t="str">
        <f>Commercial!M597</f>
        <v>NV</v>
      </c>
      <c r="J597" s="101"/>
      <c r="K597" s="78" t="str">
        <f>IFERROR(VLOOKUP($C597,Acute!$B$8:$R$300,4,FALSE),"--")</f>
        <v>--</v>
      </c>
      <c r="L597" s="79" t="str">
        <f>IFERROR(VLOOKUP($C597,Acute!$B$8:$R$300,8,FALSE),"--")</f>
        <v>--</v>
      </c>
      <c r="M597" s="80" t="str">
        <f>IFERROR(VLOOKUP($C597,Acute!$B$8:$R$300,13,FALSE),"--")</f>
        <v>--</v>
      </c>
      <c r="N597" s="107" t="str">
        <f>IFERROR(VLOOKUP($C597,Acute!$B$8:$R$300,6,FALSE),"--")</f>
        <v>--</v>
      </c>
      <c r="O597" s="79" t="str">
        <f>IFERROR(VLOOKUP($C597,Acute!$B$8:$R$300,10,FALSE),"--")</f>
        <v>--</v>
      </c>
      <c r="P597" s="108" t="str">
        <f>IFERROR(VLOOKUP($C597,Acute!$B$8:$R$300,16,FALSE),"--")</f>
        <v>--</v>
      </c>
    </row>
    <row r="598" spans="2:16" ht="15">
      <c r="B598" s="116" t="str">
        <f>Residential!A598</f>
        <v>PeCDF, 2,3,4,7,8-</v>
      </c>
      <c r="C598" s="33" t="str">
        <f>Residential!B598</f>
        <v>57117-31-4</v>
      </c>
      <c r="D598" s="96">
        <f>Residential!H598</f>
        <v>2.4999999999999999E-7</v>
      </c>
      <c r="E598" s="40" t="str">
        <f>Residential!K598</f>
        <v>NV</v>
      </c>
      <c r="F598" s="94" t="str">
        <f>Residential!M598</f>
        <v>NV</v>
      </c>
      <c r="G598" s="96">
        <f>Commercial!H598</f>
        <v>1.1000000000000001E-6</v>
      </c>
      <c r="H598" s="40" t="str">
        <f>Commercial!K598</f>
        <v>NV</v>
      </c>
      <c r="I598" s="94" t="str">
        <f>Commercial!M598</f>
        <v>NV</v>
      </c>
      <c r="J598" s="101"/>
      <c r="K598" s="78" t="str">
        <f>IFERROR(VLOOKUP($C598,Acute!$B$8:$R$300,4,FALSE),"--")</f>
        <v>--</v>
      </c>
      <c r="L598" s="79" t="str">
        <f>IFERROR(VLOOKUP($C598,Acute!$B$8:$R$300,8,FALSE),"--")</f>
        <v>--</v>
      </c>
      <c r="M598" s="80" t="str">
        <f>IFERROR(VLOOKUP($C598,Acute!$B$8:$R$300,13,FALSE),"--")</f>
        <v>--</v>
      </c>
      <c r="N598" s="107" t="str">
        <f>IFERROR(VLOOKUP($C598,Acute!$B$8:$R$300,6,FALSE),"--")</f>
        <v>--</v>
      </c>
      <c r="O598" s="79" t="str">
        <f>IFERROR(VLOOKUP($C598,Acute!$B$8:$R$300,10,FALSE),"--")</f>
        <v>--</v>
      </c>
      <c r="P598" s="108" t="str">
        <f>IFERROR(VLOOKUP($C598,Acute!$B$8:$R$300,16,FALSE),"--")</f>
        <v>--</v>
      </c>
    </row>
    <row r="599" spans="2:16" ht="15">
      <c r="B599" s="116" t="str">
        <f>Residential!A599</f>
        <v>Pebulate</v>
      </c>
      <c r="C599" s="33" t="str">
        <f>Residential!B599</f>
        <v>1114-71-2</v>
      </c>
      <c r="D599" s="96" t="str">
        <f>Residential!H599</f>
        <v>NITI</v>
      </c>
      <c r="E599" s="40" t="str">
        <f>Residential!K599</f>
        <v>NITI</v>
      </c>
      <c r="F599" s="93" t="str">
        <f>Residential!M599</f>
        <v>NITI</v>
      </c>
      <c r="G599" s="96" t="str">
        <f>Commercial!H599</f>
        <v>NITI</v>
      </c>
      <c r="H599" s="90" t="str">
        <f>Commercial!K599</f>
        <v>NITI</v>
      </c>
      <c r="I599" s="93" t="str">
        <f>Commercial!M599</f>
        <v>NITI</v>
      </c>
      <c r="J599" s="101"/>
      <c r="K599" s="78" t="str">
        <f>IFERROR(VLOOKUP($C599,Acute!$B$8:$R$300,4,FALSE),"--")</f>
        <v>--</v>
      </c>
      <c r="L599" s="79" t="str">
        <f>IFERROR(VLOOKUP($C599,Acute!$B$8:$R$300,8,FALSE),"--")</f>
        <v>--</v>
      </c>
      <c r="M599" s="80" t="str">
        <f>IFERROR(VLOOKUP($C599,Acute!$B$8:$R$300,13,FALSE),"--")</f>
        <v>--</v>
      </c>
      <c r="N599" s="107" t="str">
        <f>IFERROR(VLOOKUP($C599,Acute!$B$8:$R$300,6,FALSE),"--")</f>
        <v>--</v>
      </c>
      <c r="O599" s="79" t="str">
        <f>IFERROR(VLOOKUP($C599,Acute!$B$8:$R$300,10,FALSE),"--")</f>
        <v>--</v>
      </c>
      <c r="P599" s="108" t="str">
        <f>IFERROR(VLOOKUP($C599,Acute!$B$8:$R$300,16,FALSE),"--")</f>
        <v>--</v>
      </c>
    </row>
    <row r="600" spans="2:16" ht="15">
      <c r="B600" s="116" t="str">
        <f>Residential!A600</f>
        <v>Pendimethalin</v>
      </c>
      <c r="C600" s="33" t="str">
        <f>Residential!B600</f>
        <v>40487-42-1</v>
      </c>
      <c r="D600" s="96" t="str">
        <f>Residential!H600</f>
        <v>NITI</v>
      </c>
      <c r="E600" s="40" t="str">
        <f>Residential!K600</f>
        <v>NITI, NV</v>
      </c>
      <c r="F600" s="93" t="str">
        <f>Residential!M600</f>
        <v>NITI, NV</v>
      </c>
      <c r="G600" s="96" t="str">
        <f>Commercial!H600</f>
        <v>NITI</v>
      </c>
      <c r="H600" s="90" t="str">
        <f>Commercial!K600</f>
        <v>NITI, NV</v>
      </c>
      <c r="I600" s="93" t="str">
        <f>Commercial!M600</f>
        <v>NITI, NV</v>
      </c>
      <c r="J600" s="101"/>
      <c r="K600" s="78" t="str">
        <f>IFERROR(VLOOKUP($C600,Acute!$B$8:$R$300,4,FALSE),"--")</f>
        <v>--</v>
      </c>
      <c r="L600" s="79" t="str">
        <f>IFERROR(VLOOKUP($C600,Acute!$B$8:$R$300,8,FALSE),"--")</f>
        <v>--</v>
      </c>
      <c r="M600" s="80" t="str">
        <f>IFERROR(VLOOKUP($C600,Acute!$B$8:$R$300,13,FALSE),"--")</f>
        <v>--</v>
      </c>
      <c r="N600" s="107" t="str">
        <f>IFERROR(VLOOKUP($C600,Acute!$B$8:$R$300,6,FALSE),"--")</f>
        <v>--</v>
      </c>
      <c r="O600" s="79" t="str">
        <f>IFERROR(VLOOKUP($C600,Acute!$B$8:$R$300,10,FALSE),"--")</f>
        <v>--</v>
      </c>
      <c r="P600" s="108" t="str">
        <f>IFERROR(VLOOKUP($C600,Acute!$B$8:$R$300,16,FALSE),"--")</f>
        <v>--</v>
      </c>
    </row>
    <row r="601" spans="2:16" ht="15">
      <c r="B601" s="116" t="str">
        <f>Residential!A601</f>
        <v>Pentabromodiphenyl Ether</v>
      </c>
      <c r="C601" s="33" t="str">
        <f>Residential!B601</f>
        <v>32534-81-9</v>
      </c>
      <c r="D601" s="96" t="str">
        <f>Residential!H601</f>
        <v>NITI</v>
      </c>
      <c r="E601" s="40" t="str">
        <f>Residential!K601</f>
        <v>NITI</v>
      </c>
      <c r="F601" s="93" t="str">
        <f>Residential!M601</f>
        <v>NITI</v>
      </c>
      <c r="G601" s="96" t="str">
        <f>Commercial!H601</f>
        <v>NITI</v>
      </c>
      <c r="H601" s="90" t="str">
        <f>Commercial!K601</f>
        <v>NITI</v>
      </c>
      <c r="I601" s="93" t="str">
        <f>Commercial!M601</f>
        <v>NITI</v>
      </c>
      <c r="J601" s="101"/>
      <c r="K601" s="78" t="str">
        <f>IFERROR(VLOOKUP($C601,Acute!$B$8:$R$300,4,FALSE),"--")</f>
        <v>--</v>
      </c>
      <c r="L601" s="79" t="str">
        <f>IFERROR(VLOOKUP($C601,Acute!$B$8:$R$300,8,FALSE),"--")</f>
        <v>--</v>
      </c>
      <c r="M601" s="80" t="str">
        <f>IFERROR(VLOOKUP($C601,Acute!$B$8:$R$300,13,FALSE),"--")</f>
        <v>--</v>
      </c>
      <c r="N601" s="107" t="str">
        <f>IFERROR(VLOOKUP($C601,Acute!$B$8:$R$300,6,FALSE),"--")</f>
        <v>--</v>
      </c>
      <c r="O601" s="79" t="str">
        <f>IFERROR(VLOOKUP($C601,Acute!$B$8:$R$300,10,FALSE),"--")</f>
        <v>--</v>
      </c>
      <c r="P601" s="108" t="str">
        <f>IFERROR(VLOOKUP($C601,Acute!$B$8:$R$300,16,FALSE),"--")</f>
        <v>--</v>
      </c>
    </row>
    <row r="602" spans="2:16" ht="15">
      <c r="B602" s="116" t="str">
        <f>Residential!A602</f>
        <v>Pentabromodiphenyl ether, 2,2',4,4',5- (BDE-99)</v>
      </c>
      <c r="C602" s="33" t="str">
        <f>Residential!B602</f>
        <v>60348-60-9</v>
      </c>
      <c r="D602" s="96" t="str">
        <f>Residential!H602</f>
        <v>NITI</v>
      </c>
      <c r="E602" s="40" t="str">
        <f>Residential!K602</f>
        <v>NITI, NV</v>
      </c>
      <c r="F602" s="94" t="str">
        <f>Residential!M602</f>
        <v>NITI, NV</v>
      </c>
      <c r="G602" s="96" t="str">
        <f>Commercial!H602</f>
        <v>NITI</v>
      </c>
      <c r="H602" s="40" t="str">
        <f>Commercial!K602</f>
        <v>NITI, NV</v>
      </c>
      <c r="I602" s="94" t="str">
        <f>Commercial!M602</f>
        <v>NITI, NV</v>
      </c>
      <c r="J602" s="101"/>
      <c r="K602" s="78" t="str">
        <f>IFERROR(VLOOKUP($C602,Acute!$B$8:$R$300,4,FALSE),"--")</f>
        <v>--</v>
      </c>
      <c r="L602" s="79" t="str">
        <f>IFERROR(VLOOKUP($C602,Acute!$B$8:$R$300,8,FALSE),"--")</f>
        <v>--</v>
      </c>
      <c r="M602" s="80" t="str">
        <f>IFERROR(VLOOKUP($C602,Acute!$B$8:$R$300,13,FALSE),"--")</f>
        <v>--</v>
      </c>
      <c r="N602" s="107" t="str">
        <f>IFERROR(VLOOKUP($C602,Acute!$B$8:$R$300,6,FALSE),"--")</f>
        <v>--</v>
      </c>
      <c r="O602" s="79" t="str">
        <f>IFERROR(VLOOKUP($C602,Acute!$B$8:$R$300,10,FALSE),"--")</f>
        <v>--</v>
      </c>
      <c r="P602" s="108" t="str">
        <f>IFERROR(VLOOKUP($C602,Acute!$B$8:$R$300,16,FALSE),"--")</f>
        <v>--</v>
      </c>
    </row>
    <row r="603" spans="2:16" ht="15">
      <c r="B603" s="116" t="str">
        <f>Residential!A603</f>
        <v>Pentachlorobenzene</v>
      </c>
      <c r="C603" s="33" t="str">
        <f>Residential!B603</f>
        <v>608-93-5</v>
      </c>
      <c r="D603" s="96" t="str">
        <f>Residential!H603</f>
        <v>NITI</v>
      </c>
      <c r="E603" s="40" t="str">
        <f>Residential!K603</f>
        <v>NITI</v>
      </c>
      <c r="F603" s="94" t="str">
        <f>Residential!M603</f>
        <v>NITI</v>
      </c>
      <c r="G603" s="96" t="str">
        <f>Commercial!H603</f>
        <v>NITI</v>
      </c>
      <c r="H603" s="40" t="str">
        <f>Commercial!K603</f>
        <v>NITI</v>
      </c>
      <c r="I603" s="94" t="str">
        <f>Commercial!M603</f>
        <v>NITI</v>
      </c>
      <c r="J603" s="101"/>
      <c r="K603" s="78" t="str">
        <f>IFERROR(VLOOKUP($C603,Acute!$B$8:$R$300,4,FALSE),"--")</f>
        <v>--</v>
      </c>
      <c r="L603" s="79" t="str">
        <f>IFERROR(VLOOKUP($C603,Acute!$B$8:$R$300,8,FALSE),"--")</f>
        <v>--</v>
      </c>
      <c r="M603" s="80" t="str">
        <f>IFERROR(VLOOKUP($C603,Acute!$B$8:$R$300,13,FALSE),"--")</f>
        <v>--</v>
      </c>
      <c r="N603" s="107" t="str">
        <f>IFERROR(VLOOKUP($C603,Acute!$B$8:$R$300,6,FALSE),"--")</f>
        <v>--</v>
      </c>
      <c r="O603" s="79" t="str">
        <f>IFERROR(VLOOKUP($C603,Acute!$B$8:$R$300,10,FALSE),"--")</f>
        <v>--</v>
      </c>
      <c r="P603" s="108" t="str">
        <f>IFERROR(VLOOKUP($C603,Acute!$B$8:$R$300,16,FALSE),"--")</f>
        <v>--</v>
      </c>
    </row>
    <row r="604" spans="2:16" ht="15">
      <c r="B604" s="116" t="str">
        <f>Residential!A604</f>
        <v>Pentachlorobiphenyl, 2',3,4,4',5- (PCB 123)</v>
      </c>
      <c r="C604" s="33" t="str">
        <f>Residential!B604</f>
        <v>65510-44-3</v>
      </c>
      <c r="D604" s="96">
        <f>Residential!H604</f>
        <v>2.5000000000000001E-3</v>
      </c>
      <c r="E604" s="40">
        <f>Residential!K604</f>
        <v>8.2000000000000003E-2</v>
      </c>
      <c r="F604" s="94">
        <f>Residential!M604</f>
        <v>0.32</v>
      </c>
      <c r="G604" s="96">
        <f>Commercial!H604</f>
        <v>1.0999999999999999E-2</v>
      </c>
      <c r="H604" s="40">
        <f>Commercial!K604</f>
        <v>0.36</v>
      </c>
      <c r="I604" s="94">
        <f>Commercial!M604</f>
        <v>1.4</v>
      </c>
      <c r="J604" s="101"/>
      <c r="K604" s="78" t="str">
        <f>IFERROR(VLOOKUP($C604,Acute!$B$8:$R$300,4,FALSE),"--")</f>
        <v>--</v>
      </c>
      <c r="L604" s="79" t="str">
        <f>IFERROR(VLOOKUP($C604,Acute!$B$8:$R$300,8,FALSE),"--")</f>
        <v>--</v>
      </c>
      <c r="M604" s="80" t="str">
        <f>IFERROR(VLOOKUP($C604,Acute!$B$8:$R$300,13,FALSE),"--")</f>
        <v>--</v>
      </c>
      <c r="N604" s="107" t="str">
        <f>IFERROR(VLOOKUP($C604,Acute!$B$8:$R$300,6,FALSE),"--")</f>
        <v>--</v>
      </c>
      <c r="O604" s="79" t="str">
        <f>IFERROR(VLOOKUP($C604,Acute!$B$8:$R$300,10,FALSE),"--")</f>
        <v>--</v>
      </c>
      <c r="P604" s="108" t="str">
        <f>IFERROR(VLOOKUP($C604,Acute!$B$8:$R$300,16,FALSE),"--")</f>
        <v>--</v>
      </c>
    </row>
    <row r="605" spans="2:16" ht="15">
      <c r="B605" s="116" t="str">
        <f>Residential!A605</f>
        <v>Pentachlorobiphenyl, 2,3',4,4',5- (PCB 118)</v>
      </c>
      <c r="C605" s="33" t="str">
        <f>Residential!B605</f>
        <v>31508-00-6</v>
      </c>
      <c r="D605" s="96">
        <f>Residential!H605</f>
        <v>2.5000000000000001E-3</v>
      </c>
      <c r="E605" s="40">
        <f>Residential!K605</f>
        <v>8.2000000000000003E-2</v>
      </c>
      <c r="F605" s="94">
        <f>Residential!M605</f>
        <v>0.79</v>
      </c>
      <c r="G605" s="96">
        <f>Commercial!H605</f>
        <v>1.0999999999999999E-2</v>
      </c>
      <c r="H605" s="40">
        <f>Commercial!K605</f>
        <v>0.36</v>
      </c>
      <c r="I605" s="94">
        <f>Commercial!M605</f>
        <v>3.5</v>
      </c>
      <c r="J605" s="101"/>
      <c r="K605" s="78" t="str">
        <f>IFERROR(VLOOKUP($C605,Acute!$B$8:$R$300,4,FALSE),"--")</f>
        <v>--</v>
      </c>
      <c r="L605" s="79" t="str">
        <f>IFERROR(VLOOKUP($C605,Acute!$B$8:$R$300,8,FALSE),"--")</f>
        <v>--</v>
      </c>
      <c r="M605" s="80" t="str">
        <f>IFERROR(VLOOKUP($C605,Acute!$B$8:$R$300,13,FALSE),"--")</f>
        <v>--</v>
      </c>
      <c r="N605" s="107" t="str">
        <f>IFERROR(VLOOKUP($C605,Acute!$B$8:$R$300,6,FALSE),"--")</f>
        <v>--</v>
      </c>
      <c r="O605" s="79" t="str">
        <f>IFERROR(VLOOKUP($C605,Acute!$B$8:$R$300,10,FALSE),"--")</f>
        <v>--</v>
      </c>
      <c r="P605" s="108" t="str">
        <f>IFERROR(VLOOKUP($C605,Acute!$B$8:$R$300,16,FALSE),"--")</f>
        <v>--</v>
      </c>
    </row>
    <row r="606" spans="2:16" ht="15">
      <c r="B606" s="116" t="str">
        <f>Residential!A606</f>
        <v>Pentachlorobiphenyl, 2,3,3',4,4'- (PCB 105)</v>
      </c>
      <c r="C606" s="33" t="str">
        <f>Residential!B606</f>
        <v>32598-14-4</v>
      </c>
      <c r="D606" s="96">
        <f>Residential!H606</f>
        <v>2.5000000000000001E-3</v>
      </c>
      <c r="E606" s="40">
        <f>Residential!K606</f>
        <v>8.2000000000000003E-2</v>
      </c>
      <c r="F606" s="93">
        <f>Residential!M606</f>
        <v>0.81</v>
      </c>
      <c r="G606" s="96">
        <f>Commercial!H606</f>
        <v>1.0999999999999999E-2</v>
      </c>
      <c r="H606" s="90">
        <f>Commercial!K606</f>
        <v>0.36</v>
      </c>
      <c r="I606" s="93">
        <f>Commercial!M606</f>
        <v>3.5</v>
      </c>
      <c r="J606" s="101"/>
      <c r="K606" s="78" t="str">
        <f>IFERROR(VLOOKUP($C606,Acute!$B$8:$R$300,4,FALSE),"--")</f>
        <v>--</v>
      </c>
      <c r="L606" s="79" t="str">
        <f>IFERROR(VLOOKUP($C606,Acute!$B$8:$R$300,8,FALSE),"--")</f>
        <v>--</v>
      </c>
      <c r="M606" s="80" t="str">
        <f>IFERROR(VLOOKUP($C606,Acute!$B$8:$R$300,13,FALSE),"--")</f>
        <v>--</v>
      </c>
      <c r="N606" s="107" t="str">
        <f>IFERROR(VLOOKUP($C606,Acute!$B$8:$R$300,6,FALSE),"--")</f>
        <v>--</v>
      </c>
      <c r="O606" s="79" t="str">
        <f>IFERROR(VLOOKUP($C606,Acute!$B$8:$R$300,10,FALSE),"--")</f>
        <v>--</v>
      </c>
      <c r="P606" s="108" t="str">
        <f>IFERROR(VLOOKUP($C606,Acute!$B$8:$R$300,16,FALSE),"--")</f>
        <v>--</v>
      </c>
    </row>
    <row r="607" spans="2:16" ht="15">
      <c r="B607" s="116" t="str">
        <f>Residential!A607</f>
        <v>Pentachlorobiphenyl, 2,3,4,4',5- (PCB 114)</v>
      </c>
      <c r="C607" s="33" t="str">
        <f>Residential!B607</f>
        <v>74472-37-0</v>
      </c>
      <c r="D607" s="96">
        <f>Residential!H607</f>
        <v>2.5000000000000001E-3</v>
      </c>
      <c r="E607" s="40">
        <f>Residential!K607</f>
        <v>8.2000000000000003E-2</v>
      </c>
      <c r="F607" s="93">
        <f>Residential!M607</f>
        <v>0.65</v>
      </c>
      <c r="G607" s="96">
        <f>Commercial!H607</f>
        <v>1.0999999999999999E-2</v>
      </c>
      <c r="H607" s="90">
        <f>Commercial!K607</f>
        <v>0.36</v>
      </c>
      <c r="I607" s="93">
        <f>Commercial!M607</f>
        <v>2.9</v>
      </c>
      <c r="J607" s="101"/>
      <c r="K607" s="78" t="str">
        <f>IFERROR(VLOOKUP($C607,Acute!$B$8:$R$300,4,FALSE),"--")</f>
        <v>--</v>
      </c>
      <c r="L607" s="79" t="str">
        <f>IFERROR(VLOOKUP($C607,Acute!$B$8:$R$300,8,FALSE),"--")</f>
        <v>--</v>
      </c>
      <c r="M607" s="80" t="str">
        <f>IFERROR(VLOOKUP($C607,Acute!$B$8:$R$300,13,FALSE),"--")</f>
        <v>--</v>
      </c>
      <c r="N607" s="107" t="str">
        <f>IFERROR(VLOOKUP($C607,Acute!$B$8:$R$300,6,FALSE),"--")</f>
        <v>--</v>
      </c>
      <c r="O607" s="79" t="str">
        <f>IFERROR(VLOOKUP($C607,Acute!$B$8:$R$300,10,FALSE),"--")</f>
        <v>--</v>
      </c>
      <c r="P607" s="108" t="str">
        <f>IFERROR(VLOOKUP($C607,Acute!$B$8:$R$300,16,FALSE),"--")</f>
        <v>--</v>
      </c>
    </row>
    <row r="608" spans="2:16" ht="15">
      <c r="B608" s="116" t="str">
        <f>Residential!A608</f>
        <v>Pentachlorobiphenyl, 3,3',4,4',5- (PCB 126)</v>
      </c>
      <c r="C608" s="33" t="str">
        <f>Residential!B608</f>
        <v>57465-28-8</v>
      </c>
      <c r="D608" s="96">
        <f>Residential!H608</f>
        <v>7.4000000000000001E-7</v>
      </c>
      <c r="E608" s="40">
        <f>Residential!K608</f>
        <v>2.5000000000000001E-5</v>
      </c>
      <c r="F608" s="93">
        <f>Residential!M608</f>
        <v>3.6000000000000002E-4</v>
      </c>
      <c r="G608" s="96">
        <f>Commercial!H608</f>
        <v>3.1999999999999999E-6</v>
      </c>
      <c r="H608" s="90">
        <f>Commercial!K608</f>
        <v>1.1E-4</v>
      </c>
      <c r="I608" s="93">
        <f>Commercial!M608</f>
        <v>1.6000000000000001E-3</v>
      </c>
      <c r="J608" s="101"/>
      <c r="K608" s="78" t="str">
        <f>IFERROR(VLOOKUP($C608,Acute!$B$8:$R$300,4,FALSE),"--")</f>
        <v>--</v>
      </c>
      <c r="L608" s="79" t="str">
        <f>IFERROR(VLOOKUP($C608,Acute!$B$8:$R$300,8,FALSE),"--")</f>
        <v>--</v>
      </c>
      <c r="M608" s="80" t="str">
        <f>IFERROR(VLOOKUP($C608,Acute!$B$8:$R$300,13,FALSE),"--")</f>
        <v>--</v>
      </c>
      <c r="N608" s="107" t="str">
        <f>IFERROR(VLOOKUP($C608,Acute!$B$8:$R$300,6,FALSE),"--")</f>
        <v>--</v>
      </c>
      <c r="O608" s="79" t="str">
        <f>IFERROR(VLOOKUP($C608,Acute!$B$8:$R$300,10,FALSE),"--")</f>
        <v>--</v>
      </c>
      <c r="P608" s="108" t="str">
        <f>IFERROR(VLOOKUP($C608,Acute!$B$8:$R$300,16,FALSE),"--")</f>
        <v>--</v>
      </c>
    </row>
    <row r="609" spans="2:16" ht="15">
      <c r="B609" s="116" t="str">
        <f>Residential!A609</f>
        <v>Pentachlorodibenzo-p-dioxin, 1,2,3,7,8-</v>
      </c>
      <c r="C609" s="33" t="str">
        <f>Residential!B609</f>
        <v>40321-76-4</v>
      </c>
      <c r="D609" s="96">
        <f>Residential!H609</f>
        <v>7.4000000000000001E-8</v>
      </c>
      <c r="E609" s="40" t="str">
        <f>Residential!K609</f>
        <v>NV</v>
      </c>
      <c r="F609" s="93" t="str">
        <f>Residential!M609</f>
        <v>NV</v>
      </c>
      <c r="G609" s="96">
        <f>Commercial!H609</f>
        <v>3.2000000000000001E-7</v>
      </c>
      <c r="H609" s="90" t="str">
        <f>Commercial!K609</f>
        <v>NV</v>
      </c>
      <c r="I609" s="93" t="str">
        <f>Commercial!M609</f>
        <v>NV</v>
      </c>
      <c r="J609" s="101"/>
      <c r="K609" s="78" t="str">
        <f>IFERROR(VLOOKUP($C609,Acute!$B$8:$R$300,4,FALSE),"--")</f>
        <v>--</v>
      </c>
      <c r="L609" s="79" t="str">
        <f>IFERROR(VLOOKUP($C609,Acute!$B$8:$R$300,8,FALSE),"--")</f>
        <v>--</v>
      </c>
      <c r="M609" s="80" t="str">
        <f>IFERROR(VLOOKUP($C609,Acute!$B$8:$R$300,13,FALSE),"--")</f>
        <v>--</v>
      </c>
      <c r="N609" s="107" t="str">
        <f>IFERROR(VLOOKUP($C609,Acute!$B$8:$R$300,6,FALSE),"--")</f>
        <v>--</v>
      </c>
      <c r="O609" s="79" t="str">
        <f>IFERROR(VLOOKUP($C609,Acute!$B$8:$R$300,10,FALSE),"--")</f>
        <v>--</v>
      </c>
      <c r="P609" s="108" t="str">
        <f>IFERROR(VLOOKUP($C609,Acute!$B$8:$R$300,16,FALSE),"--")</f>
        <v>--</v>
      </c>
    </row>
    <row r="610" spans="2:16" ht="15">
      <c r="B610" s="116" t="str">
        <f>Residential!A610</f>
        <v>Pentachloroethane</v>
      </c>
      <c r="C610" s="33" t="str">
        <f>Residential!B610</f>
        <v>76-01-7</v>
      </c>
      <c r="D610" s="96" t="str">
        <f>Residential!H610</f>
        <v>NITI</v>
      </c>
      <c r="E610" s="40" t="str">
        <f>Residential!K610</f>
        <v>NITI</v>
      </c>
      <c r="F610" s="93" t="str">
        <f>Residential!M610</f>
        <v>NITI</v>
      </c>
      <c r="G610" s="96" t="str">
        <f>Commercial!H610</f>
        <v>NITI</v>
      </c>
      <c r="H610" s="90" t="str">
        <f>Commercial!K610</f>
        <v>NITI</v>
      </c>
      <c r="I610" s="93" t="str">
        <f>Commercial!M610</f>
        <v>NITI</v>
      </c>
      <c r="J610" s="101"/>
      <c r="K610" s="78" t="str">
        <f>IFERROR(VLOOKUP($C610,Acute!$B$8:$R$300,4,FALSE),"--")</f>
        <v>--</v>
      </c>
      <c r="L610" s="79" t="str">
        <f>IFERROR(VLOOKUP($C610,Acute!$B$8:$R$300,8,FALSE),"--")</f>
        <v>--</v>
      </c>
      <c r="M610" s="80" t="str">
        <f>IFERROR(VLOOKUP($C610,Acute!$B$8:$R$300,13,FALSE),"--")</f>
        <v>--</v>
      </c>
      <c r="N610" s="107" t="str">
        <f>IFERROR(VLOOKUP($C610,Acute!$B$8:$R$300,6,FALSE),"--")</f>
        <v>--</v>
      </c>
      <c r="O610" s="79" t="str">
        <f>IFERROR(VLOOKUP($C610,Acute!$B$8:$R$300,10,FALSE),"--")</f>
        <v>--</v>
      </c>
      <c r="P610" s="108" t="str">
        <f>IFERROR(VLOOKUP($C610,Acute!$B$8:$R$300,16,FALSE),"--")</f>
        <v>--</v>
      </c>
    </row>
    <row r="611" spans="2:16" ht="15">
      <c r="B611" s="116" t="str">
        <f>Residential!A611</f>
        <v>Pentachloronitrobenzene</v>
      </c>
      <c r="C611" s="33" t="str">
        <f>Residential!B611</f>
        <v>82-68-8</v>
      </c>
      <c r="D611" s="96" t="str">
        <f>Residential!H611</f>
        <v>NITI</v>
      </c>
      <c r="E611" s="40" t="str">
        <f>Residential!K611</f>
        <v>NITI</v>
      </c>
      <c r="F611" s="94" t="str">
        <f>Residential!M611</f>
        <v>NITI</v>
      </c>
      <c r="G611" s="96" t="str">
        <f>Commercial!H611</f>
        <v>NITI</v>
      </c>
      <c r="H611" s="90" t="str">
        <f>Commercial!K611</f>
        <v>NITI</v>
      </c>
      <c r="I611" s="94" t="str">
        <f>Commercial!M611</f>
        <v>NITI</v>
      </c>
      <c r="J611" s="101"/>
      <c r="K611" s="78" t="str">
        <f>IFERROR(VLOOKUP($C611,Acute!$B$8:$R$300,4,FALSE),"--")</f>
        <v>--</v>
      </c>
      <c r="L611" s="79" t="str">
        <f>IFERROR(VLOOKUP($C611,Acute!$B$8:$R$300,8,FALSE),"--")</f>
        <v>--</v>
      </c>
      <c r="M611" s="80" t="str">
        <f>IFERROR(VLOOKUP($C611,Acute!$B$8:$R$300,13,FALSE),"--")</f>
        <v>--</v>
      </c>
      <c r="N611" s="107" t="str">
        <f>IFERROR(VLOOKUP($C611,Acute!$B$8:$R$300,6,FALSE),"--")</f>
        <v>--</v>
      </c>
      <c r="O611" s="79" t="str">
        <f>IFERROR(VLOOKUP($C611,Acute!$B$8:$R$300,10,FALSE),"--")</f>
        <v>--</v>
      </c>
      <c r="P611" s="108" t="str">
        <f>IFERROR(VLOOKUP($C611,Acute!$B$8:$R$300,16,FALSE),"--")</f>
        <v>--</v>
      </c>
    </row>
    <row r="612" spans="2:16" ht="15">
      <c r="B612" s="116" t="str">
        <f>Residential!A612</f>
        <v>Pentachlorophenol</v>
      </c>
      <c r="C612" s="33" t="str">
        <f>Residential!B612</f>
        <v>87-86-5</v>
      </c>
      <c r="D612" s="96">
        <f>Residential!H612</f>
        <v>0.55000000000000004</v>
      </c>
      <c r="E612" s="40" t="str">
        <f>Residential!K612</f>
        <v>NV</v>
      </c>
      <c r="F612" s="93" t="str">
        <f>Residential!M612</f>
        <v>NV</v>
      </c>
      <c r="G612" s="96">
        <f>Commercial!H612</f>
        <v>2.4</v>
      </c>
      <c r="H612" s="90" t="str">
        <f>Commercial!K612</f>
        <v>NV</v>
      </c>
      <c r="I612" s="93" t="str">
        <f>Commercial!M612</f>
        <v>NV</v>
      </c>
      <c r="J612" s="101"/>
      <c r="K612" s="78" t="str">
        <f>IFERROR(VLOOKUP($C612,Acute!$B$8:$R$300,4,FALSE),"--")</f>
        <v>--</v>
      </c>
      <c r="L612" s="79" t="str">
        <f>IFERROR(VLOOKUP($C612,Acute!$B$8:$R$300,8,FALSE),"--")</f>
        <v>--</v>
      </c>
      <c r="M612" s="80" t="str">
        <f>IFERROR(VLOOKUP($C612,Acute!$B$8:$R$300,13,FALSE),"--")</f>
        <v>--</v>
      </c>
      <c r="N612" s="107" t="str">
        <f>IFERROR(VLOOKUP($C612,Acute!$B$8:$R$300,6,FALSE),"--")</f>
        <v>--</v>
      </c>
      <c r="O612" s="79" t="str">
        <f>IFERROR(VLOOKUP($C612,Acute!$B$8:$R$300,10,FALSE),"--")</f>
        <v>--</v>
      </c>
      <c r="P612" s="108" t="str">
        <f>IFERROR(VLOOKUP($C612,Acute!$B$8:$R$300,16,FALSE),"--")</f>
        <v>--</v>
      </c>
    </row>
    <row r="613" spans="2:16" ht="15">
      <c r="B613" s="116" t="str">
        <f>Residential!A613</f>
        <v>Pentaerythritol tetranitrate (PETN)</v>
      </c>
      <c r="C613" s="33" t="str">
        <f>Residential!B613</f>
        <v>78-11-5</v>
      </c>
      <c r="D613" s="96" t="str">
        <f>Residential!H613</f>
        <v>NITI</v>
      </c>
      <c r="E613" s="40" t="str">
        <f>Residential!K613</f>
        <v>NITI, NV</v>
      </c>
      <c r="F613" s="93" t="str">
        <f>Residential!M613</f>
        <v>NITI, NV</v>
      </c>
      <c r="G613" s="96" t="str">
        <f>Commercial!H613</f>
        <v>NITI</v>
      </c>
      <c r="H613" s="90" t="str">
        <f>Commercial!K613</f>
        <v>NITI, NV</v>
      </c>
      <c r="I613" s="93" t="str">
        <f>Commercial!M613</f>
        <v>NITI, NV</v>
      </c>
      <c r="J613" s="101"/>
      <c r="K613" s="78" t="str">
        <f>IFERROR(VLOOKUP($C613,Acute!$B$8:$R$300,4,FALSE),"--")</f>
        <v>--</v>
      </c>
      <c r="L613" s="79" t="str">
        <f>IFERROR(VLOOKUP($C613,Acute!$B$8:$R$300,8,FALSE),"--")</f>
        <v>--</v>
      </c>
      <c r="M613" s="80" t="str">
        <f>IFERROR(VLOOKUP($C613,Acute!$B$8:$R$300,13,FALSE),"--")</f>
        <v>--</v>
      </c>
      <c r="N613" s="107" t="str">
        <f>IFERROR(VLOOKUP($C613,Acute!$B$8:$R$300,6,FALSE),"--")</f>
        <v>--</v>
      </c>
      <c r="O613" s="79" t="str">
        <f>IFERROR(VLOOKUP($C613,Acute!$B$8:$R$300,10,FALSE),"--")</f>
        <v>--</v>
      </c>
      <c r="P613" s="108" t="str">
        <f>IFERROR(VLOOKUP($C613,Acute!$B$8:$R$300,16,FALSE),"--")</f>
        <v>--</v>
      </c>
    </row>
    <row r="614" spans="2:16" ht="15">
      <c r="B614" s="116" t="str">
        <f>Residential!A614</f>
        <v>Pentamethylphosphoramide (PMPA)</v>
      </c>
      <c r="C614" s="33" t="str">
        <f>Residential!B614</f>
        <v>10159-46-3</v>
      </c>
      <c r="D614" s="96" t="str">
        <f>Residential!H614</f>
        <v>NITI</v>
      </c>
      <c r="E614" s="40" t="str">
        <f>Residential!K614</f>
        <v>NITI, NV</v>
      </c>
      <c r="F614" s="93" t="str">
        <f>Residential!M614</f>
        <v>NITI, NV</v>
      </c>
      <c r="G614" s="96" t="str">
        <f>Commercial!H614</f>
        <v>NITI</v>
      </c>
      <c r="H614" s="90" t="str">
        <f>Commercial!K614</f>
        <v>NITI, NV</v>
      </c>
      <c r="I614" s="93" t="str">
        <f>Commercial!M614</f>
        <v>NITI, NV</v>
      </c>
      <c r="J614" s="101"/>
      <c r="K614" s="78" t="str">
        <f>IFERROR(VLOOKUP($C614,Acute!$B$8:$R$300,4,FALSE),"--")</f>
        <v>--</v>
      </c>
      <c r="L614" s="79" t="str">
        <f>IFERROR(VLOOKUP($C614,Acute!$B$8:$R$300,8,FALSE),"--")</f>
        <v>--</v>
      </c>
      <c r="M614" s="80" t="str">
        <f>IFERROR(VLOOKUP($C614,Acute!$B$8:$R$300,13,FALSE),"--")</f>
        <v>--</v>
      </c>
      <c r="N614" s="107" t="str">
        <f>IFERROR(VLOOKUP($C614,Acute!$B$8:$R$300,6,FALSE),"--")</f>
        <v>--</v>
      </c>
      <c r="O614" s="79" t="str">
        <f>IFERROR(VLOOKUP($C614,Acute!$B$8:$R$300,10,FALSE),"--")</f>
        <v>--</v>
      </c>
      <c r="P614" s="108" t="str">
        <f>IFERROR(VLOOKUP($C614,Acute!$B$8:$R$300,16,FALSE),"--")</f>
        <v>--</v>
      </c>
    </row>
    <row r="615" spans="2:16" ht="15">
      <c r="B615" s="116" t="str">
        <f>Residential!A615</f>
        <v>Pentane, n-</v>
      </c>
      <c r="C615" s="33" t="str">
        <f>Residential!B615</f>
        <v>109-66-0</v>
      </c>
      <c r="D615" s="96">
        <f>Residential!H615</f>
        <v>1000</v>
      </c>
      <c r="E615" s="40">
        <f>Residential!K615</f>
        <v>35000</v>
      </c>
      <c r="F615" s="93">
        <f>Residential!M615</f>
        <v>32</v>
      </c>
      <c r="G615" s="96">
        <f>Commercial!H615</f>
        <v>4400</v>
      </c>
      <c r="H615" s="90">
        <f>Commercial!K615</f>
        <v>150000</v>
      </c>
      <c r="I615" s="93">
        <f>Commercial!M615</f>
        <v>130</v>
      </c>
      <c r="J615" s="101"/>
      <c r="K615" s="78" t="str">
        <f>IFERROR(VLOOKUP($C615,Acute!$B$8:$R$300,4,FALSE),"--")</f>
        <v>--</v>
      </c>
      <c r="L615" s="79" t="str">
        <f>IFERROR(VLOOKUP($C615,Acute!$B$8:$R$300,8,FALSE),"--")</f>
        <v>--</v>
      </c>
      <c r="M615" s="80" t="str">
        <f>IFERROR(VLOOKUP($C615,Acute!$B$8:$R$300,13,FALSE),"--")</f>
        <v>--</v>
      </c>
      <c r="N615" s="107" t="str">
        <f>IFERROR(VLOOKUP($C615,Acute!$B$8:$R$300,6,FALSE),"--")</f>
        <v>--</v>
      </c>
      <c r="O615" s="79" t="str">
        <f>IFERROR(VLOOKUP($C615,Acute!$B$8:$R$300,10,FALSE),"--")</f>
        <v>--</v>
      </c>
      <c r="P615" s="108" t="str">
        <f>IFERROR(VLOOKUP($C615,Acute!$B$8:$R$300,16,FALSE),"--")</f>
        <v>--</v>
      </c>
    </row>
    <row r="616" spans="2:16" ht="15">
      <c r="B616" s="116" t="str">
        <f>Residential!A616</f>
        <v>Perchlorate and Perchlorate Salts</v>
      </c>
      <c r="C616" s="33" t="str">
        <f>Residential!B616</f>
        <v>14797-73-0</v>
      </c>
      <c r="D616" s="96" t="str">
        <f>Residential!H616</f>
        <v>NITI</v>
      </c>
      <c r="E616" s="40" t="str">
        <f>Residential!K616</f>
        <v>NITI, NV</v>
      </c>
      <c r="F616" s="93" t="str">
        <f>Residential!M616</f>
        <v>NITI, NV</v>
      </c>
      <c r="G616" s="96" t="str">
        <f>Commercial!H616</f>
        <v>NITI</v>
      </c>
      <c r="H616" s="90" t="str">
        <f>Commercial!K616</f>
        <v>NITI, NV</v>
      </c>
      <c r="I616" s="93" t="str">
        <f>Commercial!M616</f>
        <v>NITI, NV</v>
      </c>
      <c r="J616" s="101"/>
      <c r="K616" s="78" t="str">
        <f>IFERROR(VLOOKUP($C616,Acute!$B$8:$R$300,4,FALSE),"--")</f>
        <v>--</v>
      </c>
      <c r="L616" s="79" t="str">
        <f>IFERROR(VLOOKUP($C616,Acute!$B$8:$R$300,8,FALSE),"--")</f>
        <v>--</v>
      </c>
      <c r="M616" s="80" t="str">
        <f>IFERROR(VLOOKUP($C616,Acute!$B$8:$R$300,13,FALSE),"--")</f>
        <v>--</v>
      </c>
      <c r="N616" s="107" t="str">
        <f>IFERROR(VLOOKUP($C616,Acute!$B$8:$R$300,6,FALSE),"--")</f>
        <v>--</v>
      </c>
      <c r="O616" s="79" t="str">
        <f>IFERROR(VLOOKUP($C616,Acute!$B$8:$R$300,10,FALSE),"--")</f>
        <v>--</v>
      </c>
      <c r="P616" s="108" t="str">
        <f>IFERROR(VLOOKUP($C616,Acute!$B$8:$R$300,16,FALSE),"--")</f>
        <v>--</v>
      </c>
    </row>
    <row r="617" spans="2:16" ht="15">
      <c r="B617" s="116" t="str">
        <f>Residential!A617</f>
        <v>Perfluorobutanesulfonate</v>
      </c>
      <c r="C617" s="33" t="str">
        <f>Residential!B617</f>
        <v>45187-15-3</v>
      </c>
      <c r="D617" s="96" t="str">
        <f>Residential!H617</f>
        <v>NITI</v>
      </c>
      <c r="E617" s="40" t="str">
        <f>Residential!K617</f>
        <v>NITI, NV</v>
      </c>
      <c r="F617" s="93" t="str">
        <f>Residential!M617</f>
        <v>NITI, NV</v>
      </c>
      <c r="G617" s="96" t="str">
        <f>Commercial!H617</f>
        <v>NITI</v>
      </c>
      <c r="H617" s="90" t="str">
        <f>Commercial!K617</f>
        <v>NITI, NV</v>
      </c>
      <c r="I617" s="93" t="str">
        <f>Commercial!M617</f>
        <v>NITI, NV</v>
      </c>
      <c r="J617" s="101"/>
      <c r="K617" s="78" t="str">
        <f>IFERROR(VLOOKUP($C617,Acute!$B$8:$R$300,4,FALSE),"--")</f>
        <v>--</v>
      </c>
      <c r="L617" s="79" t="str">
        <f>IFERROR(VLOOKUP($C617,Acute!$B$8:$R$300,8,FALSE),"--")</f>
        <v>--</v>
      </c>
      <c r="M617" s="80" t="str">
        <f>IFERROR(VLOOKUP($C617,Acute!$B$8:$R$300,13,FALSE),"--")</f>
        <v>--</v>
      </c>
      <c r="N617" s="107" t="str">
        <f>IFERROR(VLOOKUP($C617,Acute!$B$8:$R$300,6,FALSE),"--")</f>
        <v>--</v>
      </c>
      <c r="O617" s="79" t="str">
        <f>IFERROR(VLOOKUP($C617,Acute!$B$8:$R$300,10,FALSE),"--")</f>
        <v>--</v>
      </c>
      <c r="P617" s="108" t="str">
        <f>IFERROR(VLOOKUP($C617,Acute!$B$8:$R$300,16,FALSE),"--")</f>
        <v>--</v>
      </c>
    </row>
    <row r="618" spans="2:16" ht="15">
      <c r="B618" s="116" t="str">
        <f>Residential!A618</f>
        <v>Perfluorobutanesulfonic acid (PFBS)</v>
      </c>
      <c r="C618" s="33" t="str">
        <f>Residential!B618</f>
        <v>375-73-5</v>
      </c>
      <c r="D618" s="96" t="str">
        <f>Residential!H618</f>
        <v>NITI</v>
      </c>
      <c r="E618" s="40" t="str">
        <f>Residential!K618</f>
        <v>NITI, NV</v>
      </c>
      <c r="F618" s="93" t="str">
        <f>Residential!M618</f>
        <v>NITI, NV</v>
      </c>
      <c r="G618" s="96" t="str">
        <f>Commercial!H618</f>
        <v>NITI</v>
      </c>
      <c r="H618" s="90" t="str">
        <f>Commercial!K618</f>
        <v>NITI, NV</v>
      </c>
      <c r="I618" s="93" t="str">
        <f>Commercial!M618</f>
        <v>NITI, NV</v>
      </c>
      <c r="J618" s="101"/>
      <c r="K618" s="78" t="str">
        <f>IFERROR(VLOOKUP($C618,Acute!$B$8:$R$300,4,FALSE),"--")</f>
        <v>--</v>
      </c>
      <c r="L618" s="79" t="str">
        <f>IFERROR(VLOOKUP($C618,Acute!$B$8:$R$300,8,FALSE),"--")</f>
        <v>--</v>
      </c>
      <c r="M618" s="80" t="str">
        <f>IFERROR(VLOOKUP($C618,Acute!$B$8:$R$300,13,FALSE),"--")</f>
        <v>--</v>
      </c>
      <c r="N618" s="107" t="str">
        <f>IFERROR(VLOOKUP($C618,Acute!$B$8:$R$300,6,FALSE),"--")</f>
        <v>--</v>
      </c>
      <c r="O618" s="79" t="str">
        <f>IFERROR(VLOOKUP($C618,Acute!$B$8:$R$300,10,FALSE),"--")</f>
        <v>--</v>
      </c>
      <c r="P618" s="108" t="str">
        <f>IFERROR(VLOOKUP($C618,Acute!$B$8:$R$300,16,FALSE),"--")</f>
        <v>--</v>
      </c>
    </row>
    <row r="619" spans="2:16" ht="15">
      <c r="B619" s="116" t="str">
        <f>Residential!A619</f>
        <v>Perfluorobutanoate</v>
      </c>
      <c r="C619" s="33" t="str">
        <f>Residential!B619</f>
        <v>45048-62-2</v>
      </c>
      <c r="D619" s="96" t="str">
        <f>Residential!H619</f>
        <v>NITI</v>
      </c>
      <c r="E619" s="40" t="str">
        <f>Residential!K619</f>
        <v>NITI</v>
      </c>
      <c r="F619" s="93" t="str">
        <f>Residential!M619</f>
        <v>NITI</v>
      </c>
      <c r="G619" s="96" t="str">
        <f>Commercial!H619</f>
        <v>NITI</v>
      </c>
      <c r="H619" s="90" t="str">
        <f>Commercial!K619</f>
        <v>NITI</v>
      </c>
      <c r="I619" s="93" t="str">
        <f>Commercial!M619</f>
        <v>NITI</v>
      </c>
      <c r="J619" s="101"/>
      <c r="K619" s="78" t="str">
        <f>IFERROR(VLOOKUP($C619,Acute!$B$8:$R$300,4,FALSE),"--")</f>
        <v>--</v>
      </c>
      <c r="L619" s="79" t="str">
        <f>IFERROR(VLOOKUP($C619,Acute!$B$8:$R$300,8,FALSE),"--")</f>
        <v>--</v>
      </c>
      <c r="M619" s="80" t="str">
        <f>IFERROR(VLOOKUP($C619,Acute!$B$8:$R$300,13,FALSE),"--")</f>
        <v>--</v>
      </c>
      <c r="N619" s="107" t="str">
        <f>IFERROR(VLOOKUP($C619,Acute!$B$8:$R$300,6,FALSE),"--")</f>
        <v>--</v>
      </c>
      <c r="O619" s="79" t="str">
        <f>IFERROR(VLOOKUP($C619,Acute!$B$8:$R$300,10,FALSE),"--")</f>
        <v>--</v>
      </c>
      <c r="P619" s="108" t="str">
        <f>IFERROR(VLOOKUP($C619,Acute!$B$8:$R$300,16,FALSE),"--")</f>
        <v>--</v>
      </c>
    </row>
    <row r="620" spans="2:16" ht="15">
      <c r="B620" s="116" t="str">
        <f>Residential!A620</f>
        <v>Perfluorobutanoic acid (PFBA)</v>
      </c>
      <c r="C620" s="33" t="str">
        <f>Residential!B620</f>
        <v>375-22-4</v>
      </c>
      <c r="D620" s="96" t="str">
        <f>Residential!H620</f>
        <v>NITI</v>
      </c>
      <c r="E620" s="40" t="str">
        <f>Residential!K620</f>
        <v>NITI</v>
      </c>
      <c r="F620" s="93" t="str">
        <f>Residential!M620</f>
        <v>NITI</v>
      </c>
      <c r="G620" s="96" t="str">
        <f>Commercial!H620</f>
        <v>NITI</v>
      </c>
      <c r="H620" s="90" t="str">
        <f>Commercial!K620</f>
        <v>NITI</v>
      </c>
      <c r="I620" s="93" t="str">
        <f>Commercial!M620</f>
        <v>NITI</v>
      </c>
      <c r="J620" s="101"/>
      <c r="K620" s="78" t="str">
        <f>IFERROR(VLOOKUP($C620,Acute!$B$8:$R$300,4,FALSE),"--")</f>
        <v>--</v>
      </c>
      <c r="L620" s="79" t="str">
        <f>IFERROR(VLOOKUP($C620,Acute!$B$8:$R$300,8,FALSE),"--")</f>
        <v>--</v>
      </c>
      <c r="M620" s="80" t="str">
        <f>IFERROR(VLOOKUP($C620,Acute!$B$8:$R$300,13,FALSE),"--")</f>
        <v>--</v>
      </c>
      <c r="N620" s="107" t="str">
        <f>IFERROR(VLOOKUP($C620,Acute!$B$8:$R$300,6,FALSE),"--")</f>
        <v>--</v>
      </c>
      <c r="O620" s="79" t="str">
        <f>IFERROR(VLOOKUP($C620,Acute!$B$8:$R$300,10,FALSE),"--")</f>
        <v>--</v>
      </c>
      <c r="P620" s="108" t="str">
        <f>IFERROR(VLOOKUP($C620,Acute!$B$8:$R$300,16,FALSE),"--")</f>
        <v>--</v>
      </c>
    </row>
    <row r="621" spans="2:16" ht="15">
      <c r="B621" s="116" t="str">
        <f>Residential!A621</f>
        <v>Perfluorododecanoic acid (PFDoDA)</v>
      </c>
      <c r="C621" s="33" t="str">
        <f>Residential!B621</f>
        <v>307-55-1</v>
      </c>
      <c r="D621" s="96" t="str">
        <f>Residential!H621</f>
        <v>NITI</v>
      </c>
      <c r="E621" s="40" t="str">
        <f>Residential!K621</f>
        <v>NITI, NV</v>
      </c>
      <c r="F621" s="93" t="str">
        <f>Residential!M621</f>
        <v>NITI, NV</v>
      </c>
      <c r="G621" s="96" t="str">
        <f>Commercial!H621</f>
        <v>NITI</v>
      </c>
      <c r="H621" s="90" t="str">
        <f>Commercial!K621</f>
        <v>NITI, NV</v>
      </c>
      <c r="I621" s="93" t="str">
        <f>Commercial!M621</f>
        <v>NITI, NV</v>
      </c>
      <c r="J621" s="101"/>
      <c r="K621" s="78" t="str">
        <f>IFERROR(VLOOKUP($C621,Acute!$B$8:$R$300,4,FALSE),"--")</f>
        <v>--</v>
      </c>
      <c r="L621" s="79" t="str">
        <f>IFERROR(VLOOKUP($C621,Acute!$B$8:$R$300,8,FALSE),"--")</f>
        <v>--</v>
      </c>
      <c r="M621" s="80" t="str">
        <f>IFERROR(VLOOKUP($C621,Acute!$B$8:$R$300,13,FALSE),"--")</f>
        <v>--</v>
      </c>
      <c r="N621" s="107" t="str">
        <f>IFERROR(VLOOKUP($C621,Acute!$B$8:$R$300,6,FALSE),"--")</f>
        <v>--</v>
      </c>
      <c r="O621" s="79" t="str">
        <f>IFERROR(VLOOKUP($C621,Acute!$B$8:$R$300,10,FALSE),"--")</f>
        <v>--</v>
      </c>
      <c r="P621" s="108" t="str">
        <f>IFERROR(VLOOKUP($C621,Acute!$B$8:$R$300,16,FALSE),"--")</f>
        <v>--</v>
      </c>
    </row>
    <row r="622" spans="2:16" ht="15">
      <c r="B622" s="116" t="str">
        <f>Residential!A622</f>
        <v>Perfluorohexanesulfonate</v>
      </c>
      <c r="C622" s="33" t="str">
        <f>Residential!B622</f>
        <v>108427-53-8</v>
      </c>
      <c r="D622" s="96" t="str">
        <f>Residential!H622</f>
        <v>NITI</v>
      </c>
      <c r="E622" s="40" t="str">
        <f>Residential!K622</f>
        <v>NITI, NV</v>
      </c>
      <c r="F622" s="93" t="str">
        <f>Residential!M622</f>
        <v>NITI, NV</v>
      </c>
      <c r="G622" s="96" t="str">
        <f>Commercial!H622</f>
        <v>NITI</v>
      </c>
      <c r="H622" s="90" t="str">
        <f>Commercial!K622</f>
        <v>NITI, NV</v>
      </c>
      <c r="I622" s="93" t="str">
        <f>Commercial!M622</f>
        <v>NITI, NV</v>
      </c>
      <c r="J622" s="101"/>
      <c r="K622" s="78" t="str">
        <f>IFERROR(VLOOKUP($C622,Acute!$B$8:$R$300,4,FALSE),"--")</f>
        <v>--</v>
      </c>
      <c r="L622" s="79" t="str">
        <f>IFERROR(VLOOKUP($C622,Acute!$B$8:$R$300,8,FALSE),"--")</f>
        <v>--</v>
      </c>
      <c r="M622" s="80" t="str">
        <f>IFERROR(VLOOKUP($C622,Acute!$B$8:$R$300,13,FALSE),"--")</f>
        <v>--</v>
      </c>
      <c r="N622" s="107" t="str">
        <f>IFERROR(VLOOKUP($C622,Acute!$B$8:$R$300,6,FALSE),"--")</f>
        <v>--</v>
      </c>
      <c r="O622" s="79" t="str">
        <f>IFERROR(VLOOKUP($C622,Acute!$B$8:$R$300,10,FALSE),"--")</f>
        <v>--</v>
      </c>
      <c r="P622" s="108" t="str">
        <f>IFERROR(VLOOKUP($C622,Acute!$B$8:$R$300,16,FALSE),"--")</f>
        <v>--</v>
      </c>
    </row>
    <row r="623" spans="2:16" ht="15">
      <c r="B623" s="116" t="str">
        <f>Residential!A623</f>
        <v>Perfluorohexanesulfonic acid (PFHxS)</v>
      </c>
      <c r="C623" s="33" t="str">
        <f>Residential!B623</f>
        <v>355-46-4</v>
      </c>
      <c r="D623" s="96" t="str">
        <f>Residential!H623</f>
        <v>NITI</v>
      </c>
      <c r="E623" s="40" t="str">
        <f>Residential!K623</f>
        <v>NITI, NV</v>
      </c>
      <c r="F623" s="93" t="str">
        <f>Residential!M623</f>
        <v>NITI, NV</v>
      </c>
      <c r="G623" s="96" t="str">
        <f>Commercial!H623</f>
        <v>NITI</v>
      </c>
      <c r="H623" s="90" t="str">
        <f>Commercial!K623</f>
        <v>NITI, NV</v>
      </c>
      <c r="I623" s="93" t="str">
        <f>Commercial!M623</f>
        <v>NITI, NV</v>
      </c>
      <c r="J623" s="101"/>
      <c r="K623" s="78" t="str">
        <f>IFERROR(VLOOKUP($C623,Acute!$B$8:$R$300,4,FALSE),"--")</f>
        <v>--</v>
      </c>
      <c r="L623" s="79" t="str">
        <f>IFERROR(VLOOKUP($C623,Acute!$B$8:$R$300,8,FALSE),"--")</f>
        <v>--</v>
      </c>
      <c r="M623" s="80" t="str">
        <f>IFERROR(VLOOKUP($C623,Acute!$B$8:$R$300,13,FALSE),"--")</f>
        <v>--</v>
      </c>
      <c r="N623" s="107" t="str">
        <f>IFERROR(VLOOKUP($C623,Acute!$B$8:$R$300,6,FALSE),"--")</f>
        <v>--</v>
      </c>
      <c r="O623" s="79" t="str">
        <f>IFERROR(VLOOKUP($C623,Acute!$B$8:$R$300,10,FALSE),"--")</f>
        <v>--</v>
      </c>
      <c r="P623" s="108" t="str">
        <f>IFERROR(VLOOKUP($C623,Acute!$B$8:$R$300,16,FALSE),"--")</f>
        <v>--</v>
      </c>
    </row>
    <row r="624" spans="2:16" ht="15">
      <c r="B624" s="116" t="str">
        <f>Residential!A624</f>
        <v>Perfluorohexanoate</v>
      </c>
      <c r="C624" s="33" t="str">
        <f>Residential!B624</f>
        <v>92612-52-7</v>
      </c>
      <c r="D624" s="96" t="str">
        <f>Residential!H624</f>
        <v>NITI</v>
      </c>
      <c r="E624" s="40" t="str">
        <f>Residential!K624</f>
        <v>NITI, NV</v>
      </c>
      <c r="F624" s="93" t="str">
        <f>Residential!M624</f>
        <v>NITI, NV</v>
      </c>
      <c r="G624" s="96" t="str">
        <f>Commercial!H624</f>
        <v>NITI</v>
      </c>
      <c r="H624" s="90" t="str">
        <f>Commercial!K624</f>
        <v>NITI, NV</v>
      </c>
      <c r="I624" s="93" t="str">
        <f>Commercial!M624</f>
        <v>NITI, NV</v>
      </c>
      <c r="J624" s="101"/>
      <c r="K624" s="78" t="str">
        <f>IFERROR(VLOOKUP($C624,Acute!$B$8:$R$300,4,FALSE),"--")</f>
        <v>--</v>
      </c>
      <c r="L624" s="79" t="str">
        <f>IFERROR(VLOOKUP($C624,Acute!$B$8:$R$300,8,FALSE),"--")</f>
        <v>--</v>
      </c>
      <c r="M624" s="80" t="str">
        <f>IFERROR(VLOOKUP($C624,Acute!$B$8:$R$300,13,FALSE),"--")</f>
        <v>--</v>
      </c>
      <c r="N624" s="107" t="str">
        <f>IFERROR(VLOOKUP($C624,Acute!$B$8:$R$300,6,FALSE),"--")</f>
        <v>--</v>
      </c>
      <c r="O624" s="79" t="str">
        <f>IFERROR(VLOOKUP($C624,Acute!$B$8:$R$300,10,FALSE),"--")</f>
        <v>--</v>
      </c>
      <c r="P624" s="108" t="str">
        <f>IFERROR(VLOOKUP($C624,Acute!$B$8:$R$300,16,FALSE),"--")</f>
        <v>--</v>
      </c>
    </row>
    <row r="625" spans="2:16" ht="15">
      <c r="B625" s="116" t="str">
        <f>Residential!A625</f>
        <v>Perfluorohexanoic acid (PFHxA)</v>
      </c>
      <c r="C625" s="33" t="str">
        <f>Residential!B625</f>
        <v>307-24-4</v>
      </c>
      <c r="D625" s="96" t="str">
        <f>Residential!H625</f>
        <v>NITI</v>
      </c>
      <c r="E625" s="40" t="str">
        <f>Residential!K625</f>
        <v>NITI, NV</v>
      </c>
      <c r="F625" s="93" t="str">
        <f>Residential!M625</f>
        <v>NITI, NV</v>
      </c>
      <c r="G625" s="96" t="str">
        <f>Commercial!H625</f>
        <v>NITI</v>
      </c>
      <c r="H625" s="90" t="str">
        <f>Commercial!K625</f>
        <v>NITI, NV</v>
      </c>
      <c r="I625" s="93" t="str">
        <f>Commercial!M625</f>
        <v>NITI, NV</v>
      </c>
      <c r="J625" s="101"/>
      <c r="K625" s="86" t="str">
        <f>IFERROR(VLOOKUP($C625,Acute!$B$8:$R$300,4,FALSE),"--")</f>
        <v>--</v>
      </c>
      <c r="L625" s="87" t="str">
        <f>IFERROR(VLOOKUP($C625,Acute!$B$8:$R$300,8,FALSE),"--")</f>
        <v>--</v>
      </c>
      <c r="M625" s="88" t="str">
        <f>IFERROR(VLOOKUP($C625,Acute!$B$8:$R$300,13,FALSE),"--")</f>
        <v>--</v>
      </c>
      <c r="N625" s="109" t="str">
        <f>IFERROR(VLOOKUP($C625,Acute!$B$8:$R$300,6,FALSE),"--")</f>
        <v>--</v>
      </c>
      <c r="O625" s="79" t="str">
        <f>IFERROR(VLOOKUP($C625,Acute!$B$8:$R$300,10,FALSE),"--")</f>
        <v>--</v>
      </c>
      <c r="P625" s="108" t="str">
        <f>IFERROR(VLOOKUP($C625,Acute!$B$8:$R$300,16,FALSE),"--")</f>
        <v>--</v>
      </c>
    </row>
    <row r="626" spans="2:16" ht="15">
      <c r="B626" s="116" t="str">
        <f>Residential!A626</f>
        <v>Perfluorononanoate</v>
      </c>
      <c r="C626" s="33" t="str">
        <f>Residential!B626</f>
        <v>72007-68-2</v>
      </c>
      <c r="D626" s="96" t="str">
        <f>Residential!H626</f>
        <v>NITI</v>
      </c>
      <c r="E626" s="40" t="str">
        <f>Residential!K626</f>
        <v>NITI, NV</v>
      </c>
      <c r="F626" s="93" t="str">
        <f>Residential!M626</f>
        <v>NITI, NV</v>
      </c>
      <c r="G626" s="96" t="str">
        <f>Commercial!H626</f>
        <v>NITI</v>
      </c>
      <c r="H626" s="90" t="str">
        <f>Commercial!K626</f>
        <v>NITI, NV</v>
      </c>
      <c r="I626" s="93" t="str">
        <f>Commercial!M626</f>
        <v>NITI, NV</v>
      </c>
      <c r="J626" s="101"/>
      <c r="K626" s="78" t="str">
        <f>IFERROR(VLOOKUP($C626,Acute!$B$8:$R$300,4,FALSE),"--")</f>
        <v>--</v>
      </c>
      <c r="L626" s="79" t="str">
        <f>IFERROR(VLOOKUP($C626,Acute!$B$8:$R$300,8,FALSE),"--")</f>
        <v>--</v>
      </c>
      <c r="M626" s="80" t="str">
        <f>IFERROR(VLOOKUP($C626,Acute!$B$8:$R$300,13,FALSE),"--")</f>
        <v>--</v>
      </c>
      <c r="N626" s="107" t="str">
        <f>IFERROR(VLOOKUP($C626,Acute!$B$8:$R$300,6,FALSE),"--")</f>
        <v>--</v>
      </c>
      <c r="O626" s="79" t="str">
        <f>IFERROR(VLOOKUP($C626,Acute!$B$8:$R$300,10,FALSE),"--")</f>
        <v>--</v>
      </c>
      <c r="P626" s="108" t="str">
        <f>IFERROR(VLOOKUP($C626,Acute!$B$8:$R$300,16,FALSE),"--")</f>
        <v>--</v>
      </c>
    </row>
    <row r="627" spans="2:16" ht="15">
      <c r="B627" s="116" t="str">
        <f>Residential!A627</f>
        <v>Perfluorononanoic acid (PFNA)</v>
      </c>
      <c r="C627" s="33" t="str">
        <f>Residential!B627</f>
        <v>375-95-1</v>
      </c>
      <c r="D627" s="96" t="str">
        <f>Residential!H627</f>
        <v>NITI</v>
      </c>
      <c r="E627" s="40" t="str">
        <f>Residential!K627</f>
        <v>NITI, NV</v>
      </c>
      <c r="F627" s="93" t="str">
        <f>Residential!M627</f>
        <v>NITI, NV</v>
      </c>
      <c r="G627" s="96" t="str">
        <f>Commercial!H627</f>
        <v>NITI</v>
      </c>
      <c r="H627" s="90" t="str">
        <f>Commercial!K627</f>
        <v>NITI, NV</v>
      </c>
      <c r="I627" s="93" t="str">
        <f>Commercial!M627</f>
        <v>NITI, NV</v>
      </c>
      <c r="J627" s="101"/>
      <c r="K627" s="78" t="str">
        <f>IFERROR(VLOOKUP($C627,Acute!$B$8:$R$300,4,FALSE),"--")</f>
        <v>--</v>
      </c>
      <c r="L627" s="79" t="str">
        <f>IFERROR(VLOOKUP($C627,Acute!$B$8:$R$300,8,FALSE),"--")</f>
        <v>--</v>
      </c>
      <c r="M627" s="80" t="str">
        <f>IFERROR(VLOOKUP($C627,Acute!$B$8:$R$300,13,FALSE),"--")</f>
        <v>--</v>
      </c>
      <c r="N627" s="107" t="str">
        <f>IFERROR(VLOOKUP($C627,Acute!$B$8:$R$300,6,FALSE),"--")</f>
        <v>--</v>
      </c>
      <c r="O627" s="79" t="str">
        <f>IFERROR(VLOOKUP($C627,Acute!$B$8:$R$300,10,FALSE),"--")</f>
        <v>--</v>
      </c>
      <c r="P627" s="108" t="str">
        <f>IFERROR(VLOOKUP($C627,Acute!$B$8:$R$300,16,FALSE),"--")</f>
        <v>--</v>
      </c>
    </row>
    <row r="628" spans="2:16" ht="15">
      <c r="B628" s="116" t="str">
        <f>Residential!A628</f>
        <v>Perfluorooctadecanoic acid (PFODA)</v>
      </c>
      <c r="C628" s="33" t="str">
        <f>Residential!B628</f>
        <v>16517-11-6</v>
      </c>
      <c r="D628" s="96" t="str">
        <f>Residential!H628</f>
        <v>NITI</v>
      </c>
      <c r="E628" s="40" t="str">
        <f>Residential!K628</f>
        <v>NITI, NV</v>
      </c>
      <c r="F628" s="93" t="str">
        <f>Residential!M628</f>
        <v>NITI, NV</v>
      </c>
      <c r="G628" s="96" t="str">
        <f>Commercial!H628</f>
        <v>NITI</v>
      </c>
      <c r="H628" s="90" t="str">
        <f>Commercial!K628</f>
        <v>NITI, NV</v>
      </c>
      <c r="I628" s="93" t="str">
        <f>Commercial!M628</f>
        <v>NITI, NV</v>
      </c>
      <c r="J628" s="101"/>
      <c r="K628" s="78" t="str">
        <f>IFERROR(VLOOKUP($C628,Acute!$B$8:$R$300,4,FALSE),"--")</f>
        <v>--</v>
      </c>
      <c r="L628" s="79" t="str">
        <f>IFERROR(VLOOKUP($C628,Acute!$B$8:$R$300,8,FALSE),"--")</f>
        <v>--</v>
      </c>
      <c r="M628" s="80" t="str">
        <f>IFERROR(VLOOKUP($C628,Acute!$B$8:$R$300,13,FALSE),"--")</f>
        <v>--</v>
      </c>
      <c r="N628" s="107" t="str">
        <f>IFERROR(VLOOKUP($C628,Acute!$B$8:$R$300,6,FALSE),"--")</f>
        <v>--</v>
      </c>
      <c r="O628" s="79" t="str">
        <f>IFERROR(VLOOKUP($C628,Acute!$B$8:$R$300,10,FALSE),"--")</f>
        <v>--</v>
      </c>
      <c r="P628" s="108" t="str">
        <f>IFERROR(VLOOKUP($C628,Acute!$B$8:$R$300,16,FALSE),"--")</f>
        <v>--</v>
      </c>
    </row>
    <row r="629" spans="2:16" ht="15">
      <c r="B629" s="116" t="str">
        <f>Residential!A629</f>
        <v>Perfluorooctanesulfonate</v>
      </c>
      <c r="C629" s="33" t="str">
        <f>Residential!B629</f>
        <v>45298-90-6</v>
      </c>
      <c r="D629" s="96" t="str">
        <f>Residential!H629</f>
        <v>NITI</v>
      </c>
      <c r="E629" s="40" t="str">
        <f>Residential!K629</f>
        <v>NITI, NV</v>
      </c>
      <c r="F629" s="93" t="str">
        <f>Residential!M629</f>
        <v>NITI, NV</v>
      </c>
      <c r="G629" s="96" t="str">
        <f>Commercial!H629</f>
        <v>NITI</v>
      </c>
      <c r="H629" s="90" t="str">
        <f>Commercial!K629</f>
        <v>NITI, NV</v>
      </c>
      <c r="I629" s="93" t="str">
        <f>Commercial!M629</f>
        <v>NITI, NV</v>
      </c>
      <c r="J629" s="101"/>
      <c r="K629" s="78" t="str">
        <f>IFERROR(VLOOKUP($C629,Acute!$B$8:$R$300,4,FALSE),"--")</f>
        <v>--</v>
      </c>
      <c r="L629" s="79" t="str">
        <f>IFERROR(VLOOKUP($C629,Acute!$B$8:$R$300,8,FALSE),"--")</f>
        <v>--</v>
      </c>
      <c r="M629" s="80" t="str">
        <f>IFERROR(VLOOKUP($C629,Acute!$B$8:$R$300,13,FALSE),"--")</f>
        <v>--</v>
      </c>
      <c r="N629" s="107" t="str">
        <f>IFERROR(VLOOKUP($C629,Acute!$B$8:$R$300,6,FALSE),"--")</f>
        <v>--</v>
      </c>
      <c r="O629" s="79" t="str">
        <f>IFERROR(VLOOKUP($C629,Acute!$B$8:$R$300,10,FALSE),"--")</f>
        <v>--</v>
      </c>
      <c r="P629" s="108" t="str">
        <f>IFERROR(VLOOKUP($C629,Acute!$B$8:$R$300,16,FALSE),"--")</f>
        <v>--</v>
      </c>
    </row>
    <row r="630" spans="2:16" ht="15">
      <c r="B630" s="116" t="str">
        <f>Residential!A630</f>
        <v>Perfluorooctanesulfonic acid (PFOS)</v>
      </c>
      <c r="C630" s="33" t="str">
        <f>Residential!B630</f>
        <v>1763-23-1</v>
      </c>
      <c r="D630" s="96" t="str">
        <f>Residential!H630</f>
        <v>NITI</v>
      </c>
      <c r="E630" s="40" t="str">
        <f>Residential!K630</f>
        <v>NITI, NV</v>
      </c>
      <c r="F630" s="93" t="str">
        <f>Residential!M630</f>
        <v>NITI, NV</v>
      </c>
      <c r="G630" s="96" t="str">
        <f>Commercial!H630</f>
        <v>NITI</v>
      </c>
      <c r="H630" s="90" t="str">
        <f>Commercial!K630</f>
        <v>NITI, NV</v>
      </c>
      <c r="I630" s="93" t="str">
        <f>Commercial!M630</f>
        <v>NITI, NV</v>
      </c>
      <c r="J630" s="101"/>
      <c r="K630" s="78" t="str">
        <f>IFERROR(VLOOKUP($C630,Acute!$B$8:$R$300,4,FALSE),"--")</f>
        <v>--</v>
      </c>
      <c r="L630" s="79" t="str">
        <f>IFERROR(VLOOKUP($C630,Acute!$B$8:$R$300,8,FALSE),"--")</f>
        <v>--</v>
      </c>
      <c r="M630" s="80" t="str">
        <f>IFERROR(VLOOKUP($C630,Acute!$B$8:$R$300,13,FALSE),"--")</f>
        <v>--</v>
      </c>
      <c r="N630" s="107" t="str">
        <f>IFERROR(VLOOKUP($C630,Acute!$B$8:$R$300,6,FALSE),"--")</f>
        <v>--</v>
      </c>
      <c r="O630" s="79" t="str">
        <f>IFERROR(VLOOKUP($C630,Acute!$B$8:$R$300,10,FALSE),"--")</f>
        <v>--</v>
      </c>
      <c r="P630" s="108" t="str">
        <f>IFERROR(VLOOKUP($C630,Acute!$B$8:$R$300,16,FALSE),"--")</f>
        <v>--</v>
      </c>
    </row>
    <row r="631" spans="2:16" ht="15">
      <c r="B631" s="116" t="str">
        <f>Residential!A631</f>
        <v>Perfluorooctanoate</v>
      </c>
      <c r="C631" s="33" t="str">
        <f>Residential!B631</f>
        <v>45285-51-6</v>
      </c>
      <c r="D631" s="96" t="str">
        <f>Residential!H631</f>
        <v>NITI</v>
      </c>
      <c r="E631" s="40" t="str">
        <f>Residential!K631</f>
        <v>NITI, NV</v>
      </c>
      <c r="F631" s="93" t="str">
        <f>Residential!M631</f>
        <v>NITI, NV</v>
      </c>
      <c r="G631" s="96" t="str">
        <f>Commercial!H631</f>
        <v>NITI</v>
      </c>
      <c r="H631" s="90" t="str">
        <f>Commercial!K631</f>
        <v>NITI, NV</v>
      </c>
      <c r="I631" s="93" t="str">
        <f>Commercial!M631</f>
        <v>NITI, NV</v>
      </c>
      <c r="J631" s="101"/>
      <c r="K631" s="78" t="str">
        <f>IFERROR(VLOOKUP($C631,Acute!$B$8:$R$300,4,FALSE),"--")</f>
        <v>--</v>
      </c>
      <c r="L631" s="79" t="str">
        <f>IFERROR(VLOOKUP($C631,Acute!$B$8:$R$300,8,FALSE),"--")</f>
        <v>--</v>
      </c>
      <c r="M631" s="80" t="str">
        <f>IFERROR(VLOOKUP($C631,Acute!$B$8:$R$300,13,FALSE),"--")</f>
        <v>--</v>
      </c>
      <c r="N631" s="107" t="str">
        <f>IFERROR(VLOOKUP($C631,Acute!$B$8:$R$300,6,FALSE),"--")</f>
        <v>--</v>
      </c>
      <c r="O631" s="79" t="str">
        <f>IFERROR(VLOOKUP($C631,Acute!$B$8:$R$300,10,FALSE),"--")</f>
        <v>--</v>
      </c>
      <c r="P631" s="108" t="str">
        <f>IFERROR(VLOOKUP($C631,Acute!$B$8:$R$300,16,FALSE),"--")</f>
        <v>--</v>
      </c>
    </row>
    <row r="632" spans="2:16" ht="15">
      <c r="B632" s="116" t="str">
        <f>Residential!A632</f>
        <v>Perfluorooctanoic acid (PFOA)</v>
      </c>
      <c r="C632" s="33" t="str">
        <f>Residential!B632</f>
        <v>335-67-1</v>
      </c>
      <c r="D632" s="96" t="str">
        <f>Residential!H632</f>
        <v>NITI</v>
      </c>
      <c r="E632" s="40" t="str">
        <f>Residential!K632</f>
        <v>NITI, NV</v>
      </c>
      <c r="F632" s="93" t="str">
        <f>Residential!M632</f>
        <v>NITI, NV</v>
      </c>
      <c r="G632" s="96" t="str">
        <f>Commercial!H632</f>
        <v>NITI</v>
      </c>
      <c r="H632" s="90" t="str">
        <f>Commercial!K632</f>
        <v>NITI, NV</v>
      </c>
      <c r="I632" s="93" t="str">
        <f>Commercial!M632</f>
        <v>NITI, NV</v>
      </c>
      <c r="J632" s="101"/>
      <c r="K632" s="78" t="str">
        <f>IFERROR(VLOOKUP($C632,Acute!$B$8:$R$300,4,FALSE),"--")</f>
        <v>--</v>
      </c>
      <c r="L632" s="79" t="str">
        <f>IFERROR(VLOOKUP($C632,Acute!$B$8:$R$300,8,FALSE),"--")</f>
        <v>--</v>
      </c>
      <c r="M632" s="80" t="str">
        <f>IFERROR(VLOOKUP($C632,Acute!$B$8:$R$300,13,FALSE),"--")</f>
        <v>--</v>
      </c>
      <c r="N632" s="107" t="str">
        <f>IFERROR(VLOOKUP($C632,Acute!$B$8:$R$300,6,FALSE),"--")</f>
        <v>--</v>
      </c>
      <c r="O632" s="79" t="str">
        <f>IFERROR(VLOOKUP($C632,Acute!$B$8:$R$300,10,FALSE),"--")</f>
        <v>--</v>
      </c>
      <c r="P632" s="108" t="str">
        <f>IFERROR(VLOOKUP($C632,Acute!$B$8:$R$300,16,FALSE),"--")</f>
        <v>--</v>
      </c>
    </row>
    <row r="633" spans="2:16" ht="15">
      <c r="B633" s="116" t="str">
        <f>Residential!A633</f>
        <v>Perfluoropropanoic acid (PFPrA)</v>
      </c>
      <c r="C633" s="33" t="str">
        <f>Residential!B633</f>
        <v>422-64-0</v>
      </c>
      <c r="D633" s="96" t="str">
        <f>Residential!H633</f>
        <v>NITI</v>
      </c>
      <c r="E633" s="40" t="str">
        <f>Residential!K633</f>
        <v>NITI</v>
      </c>
      <c r="F633" s="94" t="str">
        <f>Residential!M633</f>
        <v>NITI</v>
      </c>
      <c r="G633" s="96" t="str">
        <f>Commercial!H633</f>
        <v>NITI</v>
      </c>
      <c r="H633" s="40" t="str">
        <f>Commercial!K633</f>
        <v>NITI</v>
      </c>
      <c r="I633" s="94" t="str">
        <f>Commercial!M633</f>
        <v>NITI</v>
      </c>
      <c r="J633" s="101"/>
      <c r="K633" s="78" t="str">
        <f>IFERROR(VLOOKUP($C633,Acute!$B$8:$R$300,4,FALSE),"--")</f>
        <v>--</v>
      </c>
      <c r="L633" s="79" t="str">
        <f>IFERROR(VLOOKUP($C633,Acute!$B$8:$R$300,8,FALSE),"--")</f>
        <v>--</v>
      </c>
      <c r="M633" s="80" t="str">
        <f>IFERROR(VLOOKUP($C633,Acute!$B$8:$R$300,13,FALSE),"--")</f>
        <v>--</v>
      </c>
      <c r="N633" s="107" t="str">
        <f>IFERROR(VLOOKUP($C633,Acute!$B$8:$R$300,6,FALSE),"--")</f>
        <v>--</v>
      </c>
      <c r="O633" s="79" t="str">
        <f>IFERROR(VLOOKUP($C633,Acute!$B$8:$R$300,10,FALSE),"--")</f>
        <v>--</v>
      </c>
      <c r="P633" s="108" t="str">
        <f>IFERROR(VLOOKUP($C633,Acute!$B$8:$R$300,16,FALSE),"--")</f>
        <v>--</v>
      </c>
    </row>
    <row r="634" spans="2:16" ht="15">
      <c r="B634" s="116" t="str">
        <f>Residential!A634</f>
        <v>Perfluorotetradecanoic acid (PFTetA)</v>
      </c>
      <c r="C634" s="33" t="str">
        <f>Residential!B634</f>
        <v>376-06-7</v>
      </c>
      <c r="D634" s="96" t="str">
        <f>Residential!H634</f>
        <v>NITI</v>
      </c>
      <c r="E634" s="40" t="str">
        <f>Residential!K634</f>
        <v>NITI, NV</v>
      </c>
      <c r="F634" s="94" t="str">
        <f>Residential!M634</f>
        <v>NITI, NV</v>
      </c>
      <c r="G634" s="96" t="str">
        <f>Commercial!H634</f>
        <v>NITI</v>
      </c>
      <c r="H634" s="40" t="str">
        <f>Commercial!K634</f>
        <v>NITI, NV</v>
      </c>
      <c r="I634" s="94" t="str">
        <f>Commercial!M634</f>
        <v>NITI, NV</v>
      </c>
      <c r="J634" s="101"/>
      <c r="K634" s="78" t="str">
        <f>IFERROR(VLOOKUP($C634,Acute!$B$8:$R$300,4,FALSE),"--")</f>
        <v>--</v>
      </c>
      <c r="L634" s="79" t="str">
        <f>IFERROR(VLOOKUP($C634,Acute!$B$8:$R$300,8,FALSE),"--")</f>
        <v>--</v>
      </c>
      <c r="M634" s="80" t="str">
        <f>IFERROR(VLOOKUP($C634,Acute!$B$8:$R$300,13,FALSE),"--")</f>
        <v>--</v>
      </c>
      <c r="N634" s="107" t="str">
        <f>IFERROR(VLOOKUP($C634,Acute!$B$8:$R$300,6,FALSE),"--")</f>
        <v>--</v>
      </c>
      <c r="O634" s="79" t="str">
        <f>IFERROR(VLOOKUP($C634,Acute!$B$8:$R$300,10,FALSE),"--")</f>
        <v>--</v>
      </c>
      <c r="P634" s="108" t="str">
        <f>IFERROR(VLOOKUP($C634,Acute!$B$8:$R$300,16,FALSE),"--")</f>
        <v>--</v>
      </c>
    </row>
    <row r="635" spans="2:16" ht="15">
      <c r="B635" s="116" t="str">
        <f>Residential!A635</f>
        <v>Perfluoroundecanoic acid (PFUDA)</v>
      </c>
      <c r="C635" s="33" t="str">
        <f>Residential!B635</f>
        <v>2058-94-8</v>
      </c>
      <c r="D635" s="96" t="str">
        <f>Residential!H635</f>
        <v>NITI</v>
      </c>
      <c r="E635" s="40" t="str">
        <f>Residential!K635</f>
        <v>NITI, NV</v>
      </c>
      <c r="F635" s="94" t="str">
        <f>Residential!M635</f>
        <v>NITI, NV</v>
      </c>
      <c r="G635" s="96" t="str">
        <f>Commercial!H635</f>
        <v>NITI</v>
      </c>
      <c r="H635" s="40" t="str">
        <f>Commercial!K635</f>
        <v>NITI, NV</v>
      </c>
      <c r="I635" s="94" t="str">
        <f>Commercial!M635</f>
        <v>NITI, NV</v>
      </c>
      <c r="J635" s="101"/>
      <c r="K635" s="78" t="str">
        <f>IFERROR(VLOOKUP($C635,Acute!$B$8:$R$300,4,FALSE),"--")</f>
        <v>--</v>
      </c>
      <c r="L635" s="79" t="str">
        <f>IFERROR(VLOOKUP($C635,Acute!$B$8:$R$300,8,FALSE),"--")</f>
        <v>--</v>
      </c>
      <c r="M635" s="80" t="str">
        <f>IFERROR(VLOOKUP($C635,Acute!$B$8:$R$300,13,FALSE),"--")</f>
        <v>--</v>
      </c>
      <c r="N635" s="107" t="str">
        <f>IFERROR(VLOOKUP($C635,Acute!$B$8:$R$300,6,FALSE),"--")</f>
        <v>--</v>
      </c>
      <c r="O635" s="79" t="str">
        <f>IFERROR(VLOOKUP($C635,Acute!$B$8:$R$300,10,FALSE),"--")</f>
        <v>--</v>
      </c>
      <c r="P635" s="108" t="str">
        <f>IFERROR(VLOOKUP($C635,Acute!$B$8:$R$300,16,FALSE),"--")</f>
        <v>--</v>
      </c>
    </row>
    <row r="636" spans="2:16" ht="15">
      <c r="B636" s="116" t="str">
        <f>Residential!A636</f>
        <v>Permethrin</v>
      </c>
      <c r="C636" s="33" t="str">
        <f>Residential!B636</f>
        <v>52645-53-1</v>
      </c>
      <c r="D636" s="96" t="str">
        <f>Residential!H636</f>
        <v>NITI</v>
      </c>
      <c r="E636" s="40" t="str">
        <f>Residential!K636</f>
        <v>NITI, NV</v>
      </c>
      <c r="F636" s="94" t="str">
        <f>Residential!M636</f>
        <v>NITI, NV</v>
      </c>
      <c r="G636" s="96" t="str">
        <f>Commercial!H636</f>
        <v>NITI</v>
      </c>
      <c r="H636" s="40" t="str">
        <f>Commercial!K636</f>
        <v>NITI, NV</v>
      </c>
      <c r="I636" s="94" t="str">
        <f>Commercial!M636</f>
        <v>NITI, NV</v>
      </c>
      <c r="J636" s="101"/>
      <c r="K636" s="78" t="str">
        <f>IFERROR(VLOOKUP($C636,Acute!$B$8:$R$300,4,FALSE),"--")</f>
        <v>--</v>
      </c>
      <c r="L636" s="79" t="str">
        <f>IFERROR(VLOOKUP($C636,Acute!$B$8:$R$300,8,FALSE),"--")</f>
        <v>--</v>
      </c>
      <c r="M636" s="80" t="str">
        <f>IFERROR(VLOOKUP($C636,Acute!$B$8:$R$300,13,FALSE),"--")</f>
        <v>--</v>
      </c>
      <c r="N636" s="107" t="str">
        <f>IFERROR(VLOOKUP($C636,Acute!$B$8:$R$300,6,FALSE),"--")</f>
        <v>--</v>
      </c>
      <c r="O636" s="79" t="str">
        <f>IFERROR(VLOOKUP($C636,Acute!$B$8:$R$300,10,FALSE),"--")</f>
        <v>--</v>
      </c>
      <c r="P636" s="108" t="str">
        <f>IFERROR(VLOOKUP($C636,Acute!$B$8:$R$300,16,FALSE),"--")</f>
        <v>--</v>
      </c>
    </row>
    <row r="637" spans="2:16" ht="15">
      <c r="B637" s="116" t="str">
        <f>Residential!A637</f>
        <v>Perylene</v>
      </c>
      <c r="C637" s="33" t="str">
        <f>Residential!B637</f>
        <v>198-55-0</v>
      </c>
      <c r="D637" s="96">
        <f>Residential!H637</f>
        <v>2.0999999999999999E-3</v>
      </c>
      <c r="E637" s="40" t="str">
        <f>Residential!K637</f>
        <v>NV</v>
      </c>
      <c r="F637" s="94" t="str">
        <f>Residential!M637</f>
        <v>NV</v>
      </c>
      <c r="G637" s="96">
        <f>Commercial!H637</f>
        <v>8.8000000000000005E-3</v>
      </c>
      <c r="H637" s="40" t="str">
        <f>Commercial!K637</f>
        <v>NV</v>
      </c>
      <c r="I637" s="94" t="str">
        <f>Commercial!M637</f>
        <v>NV</v>
      </c>
      <c r="J637" s="101"/>
      <c r="K637" s="78" t="str">
        <f>IFERROR(VLOOKUP($C637,Acute!$B$8:$R$300,4,FALSE),"--")</f>
        <v>--</v>
      </c>
      <c r="L637" s="79" t="str">
        <f>IFERROR(VLOOKUP($C637,Acute!$B$8:$R$300,8,FALSE),"--")</f>
        <v>--</v>
      </c>
      <c r="M637" s="80" t="str">
        <f>IFERROR(VLOOKUP($C637,Acute!$B$8:$R$300,13,FALSE),"--")</f>
        <v>--</v>
      </c>
      <c r="N637" s="107" t="str">
        <f>IFERROR(VLOOKUP($C637,Acute!$B$8:$R$300,6,FALSE),"--")</f>
        <v>--</v>
      </c>
      <c r="O637" s="79" t="str">
        <f>IFERROR(VLOOKUP($C637,Acute!$B$8:$R$300,10,FALSE),"--")</f>
        <v>--</v>
      </c>
      <c r="P637" s="108" t="str">
        <f>IFERROR(VLOOKUP($C637,Acute!$B$8:$R$300,16,FALSE),"--")</f>
        <v>--</v>
      </c>
    </row>
    <row r="638" spans="2:16" ht="15">
      <c r="B638" s="116" t="str">
        <f>Residential!A638</f>
        <v>Phenacetin</v>
      </c>
      <c r="C638" s="33" t="str">
        <f>Residential!B638</f>
        <v>62-44-2</v>
      </c>
      <c r="D638" s="96">
        <f>Residential!H638</f>
        <v>4.5</v>
      </c>
      <c r="E638" s="40" t="str">
        <f>Residential!K638</f>
        <v>NV</v>
      </c>
      <c r="F638" s="93" t="str">
        <f>Residential!M638</f>
        <v>NV</v>
      </c>
      <c r="G638" s="96">
        <f>Commercial!H638</f>
        <v>20</v>
      </c>
      <c r="H638" s="90" t="str">
        <f>Commercial!K638</f>
        <v>NV</v>
      </c>
      <c r="I638" s="93" t="str">
        <f>Commercial!M638</f>
        <v>NV</v>
      </c>
      <c r="J638" s="101"/>
      <c r="K638" s="78" t="str">
        <f>IFERROR(VLOOKUP($C638,Acute!$B$8:$R$300,4,FALSE),"--")</f>
        <v>--</v>
      </c>
      <c r="L638" s="79" t="str">
        <f>IFERROR(VLOOKUP($C638,Acute!$B$8:$R$300,8,FALSE),"--")</f>
        <v>--</v>
      </c>
      <c r="M638" s="80" t="str">
        <f>IFERROR(VLOOKUP($C638,Acute!$B$8:$R$300,13,FALSE),"--")</f>
        <v>--</v>
      </c>
      <c r="N638" s="107" t="str">
        <f>IFERROR(VLOOKUP($C638,Acute!$B$8:$R$300,6,FALSE),"--")</f>
        <v>--</v>
      </c>
      <c r="O638" s="79" t="str">
        <f>IFERROR(VLOOKUP($C638,Acute!$B$8:$R$300,10,FALSE),"--")</f>
        <v>--</v>
      </c>
      <c r="P638" s="108" t="str">
        <f>IFERROR(VLOOKUP($C638,Acute!$B$8:$R$300,16,FALSE),"--")</f>
        <v>--</v>
      </c>
    </row>
    <row r="639" spans="2:16" ht="15">
      <c r="B639" s="116" t="str">
        <f>Residential!A639</f>
        <v>Phenmedipham</v>
      </c>
      <c r="C639" s="33" t="str">
        <f>Residential!B639</f>
        <v>13684-63-4</v>
      </c>
      <c r="D639" s="96" t="str">
        <f>Residential!H639</f>
        <v>NITI</v>
      </c>
      <c r="E639" s="40" t="str">
        <f>Residential!K639</f>
        <v>NITI, NV</v>
      </c>
      <c r="F639" s="93" t="str">
        <f>Residential!M639</f>
        <v>NITI, NV</v>
      </c>
      <c r="G639" s="96" t="str">
        <f>Commercial!H639</f>
        <v>NITI</v>
      </c>
      <c r="H639" s="90" t="str">
        <f>Commercial!K639</f>
        <v>NITI, NV</v>
      </c>
      <c r="I639" s="93" t="str">
        <f>Commercial!M639</f>
        <v>NITI, NV</v>
      </c>
      <c r="J639" s="101"/>
      <c r="K639" s="78" t="str">
        <f>IFERROR(VLOOKUP($C639,Acute!$B$8:$R$300,4,FALSE),"--")</f>
        <v>--</v>
      </c>
      <c r="L639" s="79" t="str">
        <f>IFERROR(VLOOKUP($C639,Acute!$B$8:$R$300,8,FALSE),"--")</f>
        <v>--</v>
      </c>
      <c r="M639" s="80" t="str">
        <f>IFERROR(VLOOKUP($C639,Acute!$B$8:$R$300,13,FALSE),"--")</f>
        <v>--</v>
      </c>
      <c r="N639" s="107" t="str">
        <f>IFERROR(VLOOKUP($C639,Acute!$B$8:$R$300,6,FALSE),"--")</f>
        <v>--</v>
      </c>
      <c r="O639" s="79" t="str">
        <f>IFERROR(VLOOKUP($C639,Acute!$B$8:$R$300,10,FALSE),"--")</f>
        <v>--</v>
      </c>
      <c r="P639" s="108" t="str">
        <f>IFERROR(VLOOKUP($C639,Acute!$B$8:$R$300,16,FALSE),"--")</f>
        <v>--</v>
      </c>
    </row>
    <row r="640" spans="2:16" ht="15">
      <c r="B640" s="116" t="str">
        <f>Residential!A640</f>
        <v>Phenol</v>
      </c>
      <c r="C640" s="33" t="str">
        <f>Residential!B640</f>
        <v>108-95-2</v>
      </c>
      <c r="D640" s="96">
        <f>Residential!H640</f>
        <v>210</v>
      </c>
      <c r="E640" s="40" t="str">
        <f>Residential!K640</f>
        <v>NV</v>
      </c>
      <c r="F640" s="93" t="str">
        <f>Residential!M640</f>
        <v>NV</v>
      </c>
      <c r="G640" s="96">
        <f>Commercial!H640</f>
        <v>880</v>
      </c>
      <c r="H640" s="90" t="str">
        <f>Commercial!K640</f>
        <v>NV</v>
      </c>
      <c r="I640" s="93" t="str">
        <f>Commercial!M640</f>
        <v>NV</v>
      </c>
      <c r="J640" s="101"/>
      <c r="K640" s="78">
        <f>IFERROR(VLOOKUP($C640,Acute!$B$8:$R$300,4,FALSE),"--")</f>
        <v>5800</v>
      </c>
      <c r="L640" s="79" t="str">
        <f>IFERROR(VLOOKUP($C640,Acute!$B$8:$R$300,8,FALSE),"--")</f>
        <v>NV</v>
      </c>
      <c r="M640" s="80" t="str">
        <f>IFERROR(VLOOKUP($C640,Acute!$B$8:$R$300,13,FALSE),"--")</f>
        <v>NV</v>
      </c>
      <c r="N640" s="107">
        <f>IFERROR(VLOOKUP($C640,Acute!$B$8:$R$300,6,FALSE),"--")</f>
        <v>17000</v>
      </c>
      <c r="O640" s="79" t="str">
        <f>IFERROR(VLOOKUP($C640,Acute!$B$8:$R$300,10,FALSE),"--")</f>
        <v>NV</v>
      </c>
      <c r="P640" s="108" t="str">
        <f>IFERROR(VLOOKUP($C640,Acute!$B$8:$R$300,16,FALSE),"--")</f>
        <v>NV</v>
      </c>
    </row>
    <row r="641" spans="2:16" ht="15">
      <c r="B641" s="116" t="str">
        <f>Residential!A641</f>
        <v>Phenol, 2-(1-methylethoxy)-, methylcarbamate</v>
      </c>
      <c r="C641" s="33" t="str">
        <f>Residential!B641</f>
        <v>114-26-1</v>
      </c>
      <c r="D641" s="96" t="str">
        <f>Residential!H641</f>
        <v>NITI</v>
      </c>
      <c r="E641" s="40" t="str">
        <f>Residential!K641</f>
        <v>NITI, NV</v>
      </c>
      <c r="F641" s="93" t="str">
        <f>Residential!M641</f>
        <v>NITI, NV</v>
      </c>
      <c r="G641" s="96" t="str">
        <f>Commercial!H641</f>
        <v>NITI</v>
      </c>
      <c r="H641" s="90" t="str">
        <f>Commercial!K641</f>
        <v>NITI, NV</v>
      </c>
      <c r="I641" s="93" t="str">
        <f>Commercial!M641</f>
        <v>NITI, NV</v>
      </c>
      <c r="J641" s="101"/>
      <c r="K641" s="78" t="str">
        <f>IFERROR(VLOOKUP($C641,Acute!$B$8:$R$300,4,FALSE),"--")</f>
        <v>--</v>
      </c>
      <c r="L641" s="79" t="str">
        <f>IFERROR(VLOOKUP($C641,Acute!$B$8:$R$300,8,FALSE),"--")</f>
        <v>--</v>
      </c>
      <c r="M641" s="80" t="str">
        <f>IFERROR(VLOOKUP($C641,Acute!$B$8:$R$300,13,FALSE),"--")</f>
        <v>--</v>
      </c>
      <c r="N641" s="107" t="str">
        <f>IFERROR(VLOOKUP($C641,Acute!$B$8:$R$300,6,FALSE),"--")</f>
        <v>--</v>
      </c>
      <c r="O641" s="79" t="str">
        <f>IFERROR(VLOOKUP($C641,Acute!$B$8:$R$300,10,FALSE),"--")</f>
        <v>--</v>
      </c>
      <c r="P641" s="108" t="str">
        <f>IFERROR(VLOOKUP($C641,Acute!$B$8:$R$300,16,FALSE),"--")</f>
        <v>--</v>
      </c>
    </row>
    <row r="642" spans="2:16" ht="15">
      <c r="B642" s="116" t="str">
        <f>Residential!A642</f>
        <v>Phenothiazine</v>
      </c>
      <c r="C642" s="33" t="str">
        <f>Residential!B642</f>
        <v>92-84-2</v>
      </c>
      <c r="D642" s="96" t="str">
        <f>Residential!H642</f>
        <v>NITI</v>
      </c>
      <c r="E642" s="40" t="str">
        <f>Residential!K642</f>
        <v>NITI, NV</v>
      </c>
      <c r="F642" s="93" t="str">
        <f>Residential!M642</f>
        <v>NITI, NV</v>
      </c>
      <c r="G642" s="96" t="str">
        <f>Commercial!H642</f>
        <v>NITI</v>
      </c>
      <c r="H642" s="90" t="str">
        <f>Commercial!K642</f>
        <v>NITI, NV</v>
      </c>
      <c r="I642" s="93" t="str">
        <f>Commercial!M642</f>
        <v>NITI, NV</v>
      </c>
      <c r="J642" s="101"/>
      <c r="K642" s="78" t="str">
        <f>IFERROR(VLOOKUP($C642,Acute!$B$8:$R$300,4,FALSE),"--")</f>
        <v>--</v>
      </c>
      <c r="L642" s="79" t="str">
        <f>IFERROR(VLOOKUP($C642,Acute!$B$8:$R$300,8,FALSE),"--")</f>
        <v>--</v>
      </c>
      <c r="M642" s="80" t="str">
        <f>IFERROR(VLOOKUP($C642,Acute!$B$8:$R$300,13,FALSE),"--")</f>
        <v>--</v>
      </c>
      <c r="N642" s="107" t="str">
        <f>IFERROR(VLOOKUP($C642,Acute!$B$8:$R$300,6,FALSE),"--")</f>
        <v>--</v>
      </c>
      <c r="O642" s="79" t="str">
        <f>IFERROR(VLOOKUP($C642,Acute!$B$8:$R$300,10,FALSE),"--")</f>
        <v>--</v>
      </c>
      <c r="P642" s="108" t="str">
        <f>IFERROR(VLOOKUP($C642,Acute!$B$8:$R$300,16,FALSE),"--")</f>
        <v>--</v>
      </c>
    </row>
    <row r="643" spans="2:16" ht="15">
      <c r="B643" s="116" t="str">
        <f>Residential!A643</f>
        <v>Phenyl Isothiocyanate</v>
      </c>
      <c r="C643" s="33" t="str">
        <f>Residential!B643</f>
        <v>103-72-0</v>
      </c>
      <c r="D643" s="96" t="str">
        <f>Residential!H643</f>
        <v>NITI</v>
      </c>
      <c r="E643" s="40" t="str">
        <f>Residential!K643</f>
        <v>NITI</v>
      </c>
      <c r="F643" s="93" t="str">
        <f>Residential!M643</f>
        <v>NITI</v>
      </c>
      <c r="G643" s="96" t="str">
        <f>Commercial!H643</f>
        <v>NITI</v>
      </c>
      <c r="H643" s="90" t="str">
        <f>Commercial!K643</f>
        <v>NITI</v>
      </c>
      <c r="I643" s="93" t="str">
        <f>Commercial!M643</f>
        <v>NITI</v>
      </c>
      <c r="J643" s="101"/>
      <c r="K643" s="78" t="str">
        <f>IFERROR(VLOOKUP($C643,Acute!$B$8:$R$300,4,FALSE),"--")</f>
        <v>--</v>
      </c>
      <c r="L643" s="79" t="str">
        <f>IFERROR(VLOOKUP($C643,Acute!$B$8:$R$300,8,FALSE),"--")</f>
        <v>--</v>
      </c>
      <c r="M643" s="80" t="str">
        <f>IFERROR(VLOOKUP($C643,Acute!$B$8:$R$300,13,FALSE),"--")</f>
        <v>--</v>
      </c>
      <c r="N643" s="107" t="str">
        <f>IFERROR(VLOOKUP($C643,Acute!$B$8:$R$300,6,FALSE),"--")</f>
        <v>--</v>
      </c>
      <c r="O643" s="79" t="str">
        <f>IFERROR(VLOOKUP($C643,Acute!$B$8:$R$300,10,FALSE),"--")</f>
        <v>--</v>
      </c>
      <c r="P643" s="108" t="str">
        <f>IFERROR(VLOOKUP($C643,Acute!$B$8:$R$300,16,FALSE),"--")</f>
        <v>--</v>
      </c>
    </row>
    <row r="644" spans="2:16" ht="15">
      <c r="B644" s="116" t="str">
        <f>Residential!A644</f>
        <v>Phenylenediamine, m-</v>
      </c>
      <c r="C644" s="33" t="str">
        <f>Residential!B644</f>
        <v>108-45-2</v>
      </c>
      <c r="D644" s="99" t="str">
        <f>Residential!H644</f>
        <v>NITI</v>
      </c>
      <c r="E644" s="90" t="str">
        <f>Residential!K644</f>
        <v>NITI, NV</v>
      </c>
      <c r="F644" s="93" t="str">
        <f>Residential!M644</f>
        <v>NITI, NV</v>
      </c>
      <c r="G644" s="96" t="str">
        <f>Commercial!H644</f>
        <v>NITI</v>
      </c>
      <c r="H644" s="90" t="str">
        <f>Commercial!K644</f>
        <v>NITI, NV</v>
      </c>
      <c r="I644" s="93" t="str">
        <f>Commercial!M644</f>
        <v>NITI, NV</v>
      </c>
      <c r="J644" s="101"/>
      <c r="K644" s="78" t="str">
        <f>IFERROR(VLOOKUP($C644,Acute!$B$8:$R$300,4,FALSE),"--")</f>
        <v>--</v>
      </c>
      <c r="L644" s="79" t="str">
        <f>IFERROR(VLOOKUP($C644,Acute!$B$8:$R$300,8,FALSE),"--")</f>
        <v>--</v>
      </c>
      <c r="M644" s="80" t="str">
        <f>IFERROR(VLOOKUP($C644,Acute!$B$8:$R$300,13,FALSE),"--")</f>
        <v>--</v>
      </c>
      <c r="N644" s="107" t="str">
        <f>IFERROR(VLOOKUP($C644,Acute!$B$8:$R$300,6,FALSE),"--")</f>
        <v>--</v>
      </c>
      <c r="O644" s="79" t="str">
        <f>IFERROR(VLOOKUP($C644,Acute!$B$8:$R$300,10,FALSE),"--")</f>
        <v>--</v>
      </c>
      <c r="P644" s="108" t="str">
        <f>IFERROR(VLOOKUP($C644,Acute!$B$8:$R$300,16,FALSE),"--")</f>
        <v>--</v>
      </c>
    </row>
    <row r="645" spans="2:16" ht="15">
      <c r="B645" s="116" t="str">
        <f>Residential!A645</f>
        <v>Phenylenediamine, o-</v>
      </c>
      <c r="C645" s="33" t="str">
        <f>Residential!B645</f>
        <v>95-54-5</v>
      </c>
      <c r="D645" s="96" t="str">
        <f>Residential!H645</f>
        <v>NITI</v>
      </c>
      <c r="E645" s="40" t="str">
        <f>Residential!K645</f>
        <v>NITI, NV</v>
      </c>
      <c r="F645" s="93" t="str">
        <f>Residential!M645</f>
        <v>NITI, NV</v>
      </c>
      <c r="G645" s="96" t="str">
        <f>Commercial!H645</f>
        <v>NITI</v>
      </c>
      <c r="H645" s="90" t="str">
        <f>Commercial!K645</f>
        <v>NITI, NV</v>
      </c>
      <c r="I645" s="93" t="str">
        <f>Commercial!M645</f>
        <v>NITI, NV</v>
      </c>
      <c r="J645" s="101"/>
      <c r="K645" s="78" t="str">
        <f>IFERROR(VLOOKUP($C645,Acute!$B$8:$R$300,4,FALSE),"--")</f>
        <v>--</v>
      </c>
      <c r="L645" s="79" t="str">
        <f>IFERROR(VLOOKUP($C645,Acute!$B$8:$R$300,8,FALSE),"--")</f>
        <v>--</v>
      </c>
      <c r="M645" s="80" t="str">
        <f>IFERROR(VLOOKUP($C645,Acute!$B$8:$R$300,13,FALSE),"--")</f>
        <v>--</v>
      </c>
      <c r="N645" s="107" t="str">
        <f>IFERROR(VLOOKUP($C645,Acute!$B$8:$R$300,6,FALSE),"--")</f>
        <v>--</v>
      </c>
      <c r="O645" s="79" t="str">
        <f>IFERROR(VLOOKUP($C645,Acute!$B$8:$R$300,10,FALSE),"--")</f>
        <v>--</v>
      </c>
      <c r="P645" s="108" t="str">
        <f>IFERROR(VLOOKUP($C645,Acute!$B$8:$R$300,16,FALSE),"--")</f>
        <v>--</v>
      </c>
    </row>
    <row r="646" spans="2:16" ht="15">
      <c r="B646" s="116" t="str">
        <f>Residential!A646</f>
        <v>Phenylenediamine, p-</v>
      </c>
      <c r="C646" s="33" t="str">
        <f>Residential!B646</f>
        <v>106-50-3</v>
      </c>
      <c r="D646" s="96" t="str">
        <f>Residential!H646</f>
        <v>NITI</v>
      </c>
      <c r="E646" s="40" t="str">
        <f>Residential!K646</f>
        <v>NITI, NV</v>
      </c>
      <c r="F646" s="93" t="str">
        <f>Residential!M646</f>
        <v>NITI, NV</v>
      </c>
      <c r="G646" s="96" t="str">
        <f>Commercial!H646</f>
        <v>NITI</v>
      </c>
      <c r="H646" s="90" t="str">
        <f>Commercial!K646</f>
        <v>NITI, NV</v>
      </c>
      <c r="I646" s="93" t="str">
        <f>Commercial!M646</f>
        <v>NITI, NV</v>
      </c>
      <c r="J646" s="101"/>
      <c r="K646" s="78" t="str">
        <f>IFERROR(VLOOKUP($C646,Acute!$B$8:$R$300,4,FALSE),"--")</f>
        <v>--</v>
      </c>
      <c r="L646" s="79" t="str">
        <f>IFERROR(VLOOKUP($C646,Acute!$B$8:$R$300,8,FALSE),"--")</f>
        <v>--</v>
      </c>
      <c r="M646" s="80" t="str">
        <f>IFERROR(VLOOKUP($C646,Acute!$B$8:$R$300,13,FALSE),"--")</f>
        <v>--</v>
      </c>
      <c r="N646" s="107" t="str">
        <f>IFERROR(VLOOKUP($C646,Acute!$B$8:$R$300,6,FALSE),"--")</f>
        <v>--</v>
      </c>
      <c r="O646" s="79" t="str">
        <f>IFERROR(VLOOKUP($C646,Acute!$B$8:$R$300,10,FALSE),"--")</f>
        <v>--</v>
      </c>
      <c r="P646" s="108" t="str">
        <f>IFERROR(VLOOKUP($C646,Acute!$B$8:$R$300,16,FALSE),"--")</f>
        <v>--</v>
      </c>
    </row>
    <row r="647" spans="2:16" ht="15">
      <c r="B647" s="116" t="str">
        <f>Residential!A647</f>
        <v>Phenylmercuric Acetate</v>
      </c>
      <c r="C647" s="33" t="str">
        <f>Residential!B647</f>
        <v>62-38-4</v>
      </c>
      <c r="D647" s="96" t="str">
        <f>Residential!H647</f>
        <v>NITI</v>
      </c>
      <c r="E647" s="40" t="str">
        <f>Residential!K647</f>
        <v>NITI, NV</v>
      </c>
      <c r="F647" s="93" t="str">
        <f>Residential!M647</f>
        <v>NITI, NV</v>
      </c>
      <c r="G647" s="96" t="str">
        <f>Commercial!H647</f>
        <v>NITI</v>
      </c>
      <c r="H647" s="90" t="str">
        <f>Commercial!K647</f>
        <v>NITI, NV</v>
      </c>
      <c r="I647" s="93" t="str">
        <f>Commercial!M647</f>
        <v>NITI, NV</v>
      </c>
      <c r="J647" s="101"/>
      <c r="K647" s="78" t="str">
        <f>IFERROR(VLOOKUP($C647,Acute!$B$8:$R$300,4,FALSE),"--")</f>
        <v>--</v>
      </c>
      <c r="L647" s="79" t="str">
        <f>IFERROR(VLOOKUP($C647,Acute!$B$8:$R$300,8,FALSE),"--")</f>
        <v>--</v>
      </c>
      <c r="M647" s="80" t="str">
        <f>IFERROR(VLOOKUP($C647,Acute!$B$8:$R$300,13,FALSE),"--")</f>
        <v>--</v>
      </c>
      <c r="N647" s="107" t="str">
        <f>IFERROR(VLOOKUP($C647,Acute!$B$8:$R$300,6,FALSE),"--")</f>
        <v>--</v>
      </c>
      <c r="O647" s="79" t="str">
        <f>IFERROR(VLOOKUP($C647,Acute!$B$8:$R$300,10,FALSE),"--")</f>
        <v>--</v>
      </c>
      <c r="P647" s="108" t="str">
        <f>IFERROR(VLOOKUP($C647,Acute!$B$8:$R$300,16,FALSE),"--")</f>
        <v>--</v>
      </c>
    </row>
    <row r="648" spans="2:16" ht="15">
      <c r="B648" s="116" t="str">
        <f>Residential!A648</f>
        <v>Phenylphenol, 2-</v>
      </c>
      <c r="C648" s="33" t="str">
        <f>Residential!B648</f>
        <v>90-43-7</v>
      </c>
      <c r="D648" s="96" t="str">
        <f>Residential!H648</f>
        <v>NITI</v>
      </c>
      <c r="E648" s="40" t="str">
        <f>Residential!K648</f>
        <v>NITI, NV</v>
      </c>
      <c r="F648" s="93" t="str">
        <f>Residential!M648</f>
        <v>NITI, NV</v>
      </c>
      <c r="G648" s="96" t="str">
        <f>Commercial!H648</f>
        <v>NITI</v>
      </c>
      <c r="H648" s="90" t="str">
        <f>Commercial!K648</f>
        <v>NITI, NV</v>
      </c>
      <c r="I648" s="93" t="str">
        <f>Commercial!M648</f>
        <v>NITI, NV</v>
      </c>
      <c r="J648" s="101"/>
      <c r="K648" s="78" t="str">
        <f>IFERROR(VLOOKUP($C648,Acute!$B$8:$R$300,4,FALSE),"--")</f>
        <v>--</v>
      </c>
      <c r="L648" s="79" t="str">
        <f>IFERROR(VLOOKUP($C648,Acute!$B$8:$R$300,8,FALSE),"--")</f>
        <v>--</v>
      </c>
      <c r="M648" s="80" t="str">
        <f>IFERROR(VLOOKUP($C648,Acute!$B$8:$R$300,13,FALSE),"--")</f>
        <v>--</v>
      </c>
      <c r="N648" s="107" t="str">
        <f>IFERROR(VLOOKUP($C648,Acute!$B$8:$R$300,6,FALSE),"--")</f>
        <v>--</v>
      </c>
      <c r="O648" s="79" t="str">
        <f>IFERROR(VLOOKUP($C648,Acute!$B$8:$R$300,10,FALSE),"--")</f>
        <v>--</v>
      </c>
      <c r="P648" s="108" t="str">
        <f>IFERROR(VLOOKUP($C648,Acute!$B$8:$R$300,16,FALSE),"--")</f>
        <v>--</v>
      </c>
    </row>
    <row r="649" spans="2:16" ht="15">
      <c r="B649" s="116" t="str">
        <f>Residential!A649</f>
        <v>Phorate</v>
      </c>
      <c r="C649" s="33" t="str">
        <f>Residential!B649</f>
        <v>298-02-2</v>
      </c>
      <c r="D649" s="96" t="str">
        <f>Residential!H649</f>
        <v>NITI</v>
      </c>
      <c r="E649" s="40" t="str">
        <f>Residential!K649</f>
        <v>NITI, NV</v>
      </c>
      <c r="F649" s="93" t="str">
        <f>Residential!M649</f>
        <v>NITI, NV</v>
      </c>
      <c r="G649" s="96" t="str">
        <f>Commercial!H649</f>
        <v>NITI</v>
      </c>
      <c r="H649" s="90" t="str">
        <f>Commercial!K649</f>
        <v>NITI, NV</v>
      </c>
      <c r="I649" s="93" t="str">
        <f>Commercial!M649</f>
        <v>NITI, NV</v>
      </c>
      <c r="J649" s="101"/>
      <c r="K649" s="78" t="str">
        <f>IFERROR(VLOOKUP($C649,Acute!$B$8:$R$300,4,FALSE),"--")</f>
        <v>--</v>
      </c>
      <c r="L649" s="79" t="str">
        <f>IFERROR(VLOOKUP($C649,Acute!$B$8:$R$300,8,FALSE),"--")</f>
        <v>--</v>
      </c>
      <c r="M649" s="80" t="str">
        <f>IFERROR(VLOOKUP($C649,Acute!$B$8:$R$300,13,FALSE),"--")</f>
        <v>--</v>
      </c>
      <c r="N649" s="107" t="str">
        <f>IFERROR(VLOOKUP($C649,Acute!$B$8:$R$300,6,FALSE),"--")</f>
        <v>--</v>
      </c>
      <c r="O649" s="79" t="str">
        <f>IFERROR(VLOOKUP($C649,Acute!$B$8:$R$300,10,FALSE),"--")</f>
        <v>--</v>
      </c>
      <c r="P649" s="108" t="str">
        <f>IFERROR(VLOOKUP($C649,Acute!$B$8:$R$300,16,FALSE),"--")</f>
        <v>--</v>
      </c>
    </row>
    <row r="650" spans="2:16" ht="15">
      <c r="B650" s="116" t="str">
        <f>Residential!A650</f>
        <v>Phosgene</v>
      </c>
      <c r="C650" s="33" t="str">
        <f>Residential!B650</f>
        <v>75-44-5</v>
      </c>
      <c r="D650" s="96">
        <f>Residential!H650</f>
        <v>0.31</v>
      </c>
      <c r="E650" s="40">
        <f>Residential!K650</f>
        <v>10</v>
      </c>
      <c r="F650" s="93">
        <f>Residential!M650</f>
        <v>0.75</v>
      </c>
      <c r="G650" s="96">
        <f>Commercial!H650</f>
        <v>1.3</v>
      </c>
      <c r="H650" s="90">
        <f>Commercial!K650</f>
        <v>44</v>
      </c>
      <c r="I650" s="93">
        <f>Commercial!M650</f>
        <v>3.2</v>
      </c>
      <c r="J650" s="101"/>
      <c r="K650" s="78">
        <f>IFERROR(VLOOKUP($C650,Acute!$B$8:$R$300,4,FALSE),"--")</f>
        <v>4</v>
      </c>
      <c r="L650" s="79">
        <f>IFERROR(VLOOKUP($C650,Acute!$B$8:$R$300,8,FALSE),"--")</f>
        <v>130</v>
      </c>
      <c r="M650" s="80">
        <f>IFERROR(VLOOKUP($C650,Acute!$B$8:$R$300,13,FALSE),"--")</f>
        <v>9.6999999999999993</v>
      </c>
      <c r="N650" s="107">
        <f>IFERROR(VLOOKUP($C650,Acute!$B$8:$R$300,6,FALSE),"--")</f>
        <v>12</v>
      </c>
      <c r="O650" s="79">
        <f>IFERROR(VLOOKUP($C650,Acute!$B$8:$R$300,10,FALSE),"--")</f>
        <v>400</v>
      </c>
      <c r="P650" s="108">
        <f>IFERROR(VLOOKUP($C650,Acute!$B$8:$R$300,16,FALSE),"--")</f>
        <v>30</v>
      </c>
    </row>
    <row r="651" spans="2:16" ht="15">
      <c r="B651" s="116" t="str">
        <f>Residential!A651</f>
        <v>Phosmet</v>
      </c>
      <c r="C651" s="33" t="str">
        <f>Residential!B651</f>
        <v>732-11-6</v>
      </c>
      <c r="D651" s="96" t="str">
        <f>Residential!H651</f>
        <v>NITI</v>
      </c>
      <c r="E651" s="40" t="str">
        <f>Residential!K651</f>
        <v>NITI, NV</v>
      </c>
      <c r="F651" s="93" t="str">
        <f>Residential!M651</f>
        <v>NITI, NV</v>
      </c>
      <c r="G651" s="96" t="str">
        <f>Commercial!H651</f>
        <v>NITI</v>
      </c>
      <c r="H651" s="90" t="str">
        <f>Commercial!K651</f>
        <v>NITI, NV</v>
      </c>
      <c r="I651" s="93" t="str">
        <f>Commercial!M651</f>
        <v>NITI, NV</v>
      </c>
      <c r="J651" s="101"/>
      <c r="K651" s="78" t="str">
        <f>IFERROR(VLOOKUP($C651,Acute!$B$8:$R$300,4,FALSE),"--")</f>
        <v>--</v>
      </c>
      <c r="L651" s="79" t="str">
        <f>IFERROR(VLOOKUP($C651,Acute!$B$8:$R$300,8,FALSE),"--")</f>
        <v>--</v>
      </c>
      <c r="M651" s="80" t="str">
        <f>IFERROR(VLOOKUP($C651,Acute!$B$8:$R$300,13,FALSE),"--")</f>
        <v>--</v>
      </c>
      <c r="N651" s="107" t="str">
        <f>IFERROR(VLOOKUP($C651,Acute!$B$8:$R$300,6,FALSE),"--")</f>
        <v>--</v>
      </c>
      <c r="O651" s="79" t="str">
        <f>IFERROR(VLOOKUP($C651,Acute!$B$8:$R$300,10,FALSE),"--")</f>
        <v>--</v>
      </c>
      <c r="P651" s="108" t="str">
        <f>IFERROR(VLOOKUP($C651,Acute!$B$8:$R$300,16,FALSE),"--")</f>
        <v>--</v>
      </c>
    </row>
    <row r="652" spans="2:16" ht="15">
      <c r="B652" s="116" t="str">
        <f>Residential!A652</f>
        <v>Phosphine</v>
      </c>
      <c r="C652" s="33" t="str">
        <f>Residential!B652</f>
        <v>7803-51-2</v>
      </c>
      <c r="D652" s="96">
        <f>Residential!H652</f>
        <v>0.31</v>
      </c>
      <c r="E652" s="40">
        <f>Residential!K652</f>
        <v>10</v>
      </c>
      <c r="F652" s="93">
        <f>Residential!M652</f>
        <v>0.36</v>
      </c>
      <c r="G652" s="96">
        <f>Commercial!H652</f>
        <v>1.3</v>
      </c>
      <c r="H652" s="90">
        <f>Commercial!K652</f>
        <v>44</v>
      </c>
      <c r="I652" s="93">
        <f>Commercial!M652</f>
        <v>1.5</v>
      </c>
      <c r="J652" s="101"/>
      <c r="K652" s="78" t="str">
        <f>IFERROR(VLOOKUP($C652,Acute!$B$8:$R$300,4,FALSE),"--")</f>
        <v>--</v>
      </c>
      <c r="L652" s="79" t="str">
        <f>IFERROR(VLOOKUP($C652,Acute!$B$8:$R$300,8,FALSE),"--")</f>
        <v>--</v>
      </c>
      <c r="M652" s="80" t="str">
        <f>IFERROR(VLOOKUP($C652,Acute!$B$8:$R$300,13,FALSE),"--")</f>
        <v>--</v>
      </c>
      <c r="N652" s="107" t="str">
        <f>IFERROR(VLOOKUP($C652,Acute!$B$8:$R$300,6,FALSE),"--")</f>
        <v>--</v>
      </c>
      <c r="O652" s="79" t="str">
        <f>IFERROR(VLOOKUP($C652,Acute!$B$8:$R$300,10,FALSE),"--")</f>
        <v>--</v>
      </c>
      <c r="P652" s="108" t="str">
        <f>IFERROR(VLOOKUP($C652,Acute!$B$8:$R$300,16,FALSE),"--")</f>
        <v>--</v>
      </c>
    </row>
    <row r="653" spans="2:16" ht="15">
      <c r="B653" s="116" t="str">
        <f>Residential!A653</f>
        <v>Phosphoric Acid</v>
      </c>
      <c r="C653" s="33" t="str">
        <f>Residential!B653</f>
        <v>7664-38-2</v>
      </c>
      <c r="D653" s="96">
        <f>Residential!H653</f>
        <v>10</v>
      </c>
      <c r="E653" s="40" t="str">
        <f>Residential!K653</f>
        <v>NV</v>
      </c>
      <c r="F653" s="93" t="str">
        <f>Residential!M653</f>
        <v>NV</v>
      </c>
      <c r="G653" s="96">
        <f>Commercial!H653</f>
        <v>44</v>
      </c>
      <c r="H653" s="90" t="str">
        <f>Commercial!K653</f>
        <v>NV</v>
      </c>
      <c r="I653" s="93" t="str">
        <f>Commercial!M653</f>
        <v>NV</v>
      </c>
      <c r="J653" s="101"/>
      <c r="K653" s="78" t="str">
        <f>IFERROR(VLOOKUP($C653,Acute!$B$8:$R$300,4,FALSE),"--")</f>
        <v>--</v>
      </c>
      <c r="L653" s="79" t="str">
        <f>IFERROR(VLOOKUP($C653,Acute!$B$8:$R$300,8,FALSE),"--")</f>
        <v>--</v>
      </c>
      <c r="M653" s="80" t="str">
        <f>IFERROR(VLOOKUP($C653,Acute!$B$8:$R$300,13,FALSE),"--")</f>
        <v>--</v>
      </c>
      <c r="N653" s="107" t="str">
        <f>IFERROR(VLOOKUP($C653,Acute!$B$8:$R$300,6,FALSE),"--")</f>
        <v>--</v>
      </c>
      <c r="O653" s="79" t="str">
        <f>IFERROR(VLOOKUP($C653,Acute!$B$8:$R$300,10,FALSE),"--")</f>
        <v>--</v>
      </c>
      <c r="P653" s="108" t="str">
        <f>IFERROR(VLOOKUP($C653,Acute!$B$8:$R$300,16,FALSE),"--")</f>
        <v>--</v>
      </c>
    </row>
    <row r="654" spans="2:16" ht="15">
      <c r="B654" s="116" t="str">
        <f>Residential!A654</f>
        <v>Phosphoric acid, aluminum salt (1:1) [aluminum phosphate]</v>
      </c>
      <c r="C654" s="33" t="str">
        <f>Residential!B654</f>
        <v>7784-30-7</v>
      </c>
      <c r="D654" s="96" t="str">
        <f>Residential!H654</f>
        <v>NITI</v>
      </c>
      <c r="E654" s="40" t="str">
        <f>Residential!K654</f>
        <v>NITI, NV</v>
      </c>
      <c r="F654" s="93" t="str">
        <f>Residential!M654</f>
        <v>NITI, NV</v>
      </c>
      <c r="G654" s="96" t="str">
        <f>Commercial!H654</f>
        <v>NITI</v>
      </c>
      <c r="H654" s="90" t="str">
        <f>Commercial!K654</f>
        <v>NITI, NV</v>
      </c>
      <c r="I654" s="93" t="str">
        <f>Commercial!M654</f>
        <v>NITI, NV</v>
      </c>
      <c r="J654" s="101"/>
      <c r="K654" s="78" t="str">
        <f>IFERROR(VLOOKUP($C654,Acute!$B$8:$R$300,4,FALSE),"--")</f>
        <v>--</v>
      </c>
      <c r="L654" s="79" t="str">
        <f>IFERROR(VLOOKUP($C654,Acute!$B$8:$R$300,8,FALSE),"--")</f>
        <v>--</v>
      </c>
      <c r="M654" s="80" t="str">
        <f>IFERROR(VLOOKUP($C654,Acute!$B$8:$R$300,13,FALSE),"--")</f>
        <v>--</v>
      </c>
      <c r="N654" s="107" t="str">
        <f>IFERROR(VLOOKUP($C654,Acute!$B$8:$R$300,6,FALSE),"--")</f>
        <v>--</v>
      </c>
      <c r="O654" s="79" t="str">
        <f>IFERROR(VLOOKUP($C654,Acute!$B$8:$R$300,10,FALSE),"--")</f>
        <v>--</v>
      </c>
      <c r="P654" s="108" t="str">
        <f>IFERROR(VLOOKUP($C654,Acute!$B$8:$R$300,16,FALSE),"--")</f>
        <v>--</v>
      </c>
    </row>
    <row r="655" spans="2:16" ht="15">
      <c r="B655" s="116" t="str">
        <f>Residential!A655</f>
        <v>Phosphoric acid, aluminum sodium salt (1:X:X) [sodium aluminum phosphate acidic (acidic SALP)]</v>
      </c>
      <c r="C655" s="33" t="str">
        <f>Residential!B655</f>
        <v>7785-88-8</v>
      </c>
      <c r="D655" s="96" t="str">
        <f>Residential!H655</f>
        <v>NITI</v>
      </c>
      <c r="E655" s="40" t="str">
        <f>Residential!K655</f>
        <v>NITI, NV</v>
      </c>
      <c r="F655" s="93" t="str">
        <f>Residential!M655</f>
        <v>NITI, NV</v>
      </c>
      <c r="G655" s="96" t="str">
        <f>Commercial!H655</f>
        <v>NITI</v>
      </c>
      <c r="H655" s="90" t="str">
        <f>Commercial!K655</f>
        <v>NITI, NV</v>
      </c>
      <c r="I655" s="93" t="str">
        <f>Commercial!M655</f>
        <v>NITI, NV</v>
      </c>
      <c r="J655" s="101"/>
      <c r="K655" s="78" t="str">
        <f>IFERROR(VLOOKUP($C655,Acute!$B$8:$R$300,4,FALSE),"--")</f>
        <v>--</v>
      </c>
      <c r="L655" s="79" t="str">
        <f>IFERROR(VLOOKUP($C655,Acute!$B$8:$R$300,8,FALSE),"--")</f>
        <v>--</v>
      </c>
      <c r="M655" s="80" t="str">
        <f>IFERROR(VLOOKUP($C655,Acute!$B$8:$R$300,13,FALSE),"--")</f>
        <v>--</v>
      </c>
      <c r="N655" s="107" t="str">
        <f>IFERROR(VLOOKUP($C655,Acute!$B$8:$R$300,6,FALSE),"--")</f>
        <v>--</v>
      </c>
      <c r="O655" s="79" t="str">
        <f>IFERROR(VLOOKUP($C655,Acute!$B$8:$R$300,10,FALSE),"--")</f>
        <v>--</v>
      </c>
      <c r="P655" s="108" t="str">
        <f>IFERROR(VLOOKUP($C655,Acute!$B$8:$R$300,16,FALSE),"--")</f>
        <v>--</v>
      </c>
    </row>
    <row r="656" spans="2:16" ht="15">
      <c r="B656" s="116" t="str">
        <f>Residential!A656</f>
        <v>Phosphorus, White</v>
      </c>
      <c r="C656" s="33" t="str">
        <f>Residential!B656</f>
        <v>7723-14-0</v>
      </c>
      <c r="D656" s="96" t="str">
        <f>Residential!H656</f>
        <v>NITI</v>
      </c>
      <c r="E656" s="40" t="str">
        <f>Residential!K656</f>
        <v>NITI</v>
      </c>
      <c r="F656" s="93" t="str">
        <f>Residential!M656</f>
        <v>NITI</v>
      </c>
      <c r="G656" s="96" t="str">
        <f>Commercial!H656</f>
        <v>NITI</v>
      </c>
      <c r="H656" s="90" t="str">
        <f>Commercial!K656</f>
        <v>NITI</v>
      </c>
      <c r="I656" s="93" t="str">
        <f>Commercial!M656</f>
        <v>NITI</v>
      </c>
      <c r="J656" s="101"/>
      <c r="K656" s="78" t="str">
        <f>IFERROR(VLOOKUP($C656,Acute!$B$8:$R$300,4,FALSE),"--")</f>
        <v>--</v>
      </c>
      <c r="L656" s="79" t="str">
        <f>IFERROR(VLOOKUP($C656,Acute!$B$8:$R$300,8,FALSE),"--")</f>
        <v>--</v>
      </c>
      <c r="M656" s="80" t="str">
        <f>IFERROR(VLOOKUP($C656,Acute!$B$8:$R$300,13,FALSE),"--")</f>
        <v>--</v>
      </c>
      <c r="N656" s="107" t="str">
        <f>IFERROR(VLOOKUP($C656,Acute!$B$8:$R$300,6,FALSE),"--")</f>
        <v>--</v>
      </c>
      <c r="O656" s="79" t="str">
        <f>IFERROR(VLOOKUP($C656,Acute!$B$8:$R$300,10,FALSE),"--")</f>
        <v>--</v>
      </c>
      <c r="P656" s="108" t="str">
        <f>IFERROR(VLOOKUP($C656,Acute!$B$8:$R$300,16,FALSE),"--")</f>
        <v>--</v>
      </c>
    </row>
    <row r="657" spans="2:16" ht="15">
      <c r="B657" s="116" t="str">
        <f>Residential!A657</f>
        <v>Phthalic Acid, p-</v>
      </c>
      <c r="C657" s="33" t="str">
        <f>Residential!B657</f>
        <v>100-21-0</v>
      </c>
      <c r="D657" s="96" t="str">
        <f>Residential!H657</f>
        <v>NITI</v>
      </c>
      <c r="E657" s="40" t="str">
        <f>Residential!K657</f>
        <v>NITI, NV</v>
      </c>
      <c r="F657" s="93" t="str">
        <f>Residential!M657</f>
        <v>NITI, NV</v>
      </c>
      <c r="G657" s="96" t="str">
        <f>Commercial!H657</f>
        <v>NITI</v>
      </c>
      <c r="H657" s="90" t="str">
        <f>Commercial!K657</f>
        <v>NITI, NV</v>
      </c>
      <c r="I657" s="93" t="str">
        <f>Commercial!M657</f>
        <v>NITI, NV</v>
      </c>
      <c r="J657" s="101"/>
      <c r="K657" s="78" t="str">
        <f>IFERROR(VLOOKUP($C657,Acute!$B$8:$R$300,4,FALSE),"--")</f>
        <v>--</v>
      </c>
      <c r="L657" s="79" t="str">
        <f>IFERROR(VLOOKUP($C657,Acute!$B$8:$R$300,8,FALSE),"--")</f>
        <v>--</v>
      </c>
      <c r="M657" s="80" t="str">
        <f>IFERROR(VLOOKUP($C657,Acute!$B$8:$R$300,13,FALSE),"--")</f>
        <v>--</v>
      </c>
      <c r="N657" s="107" t="str">
        <f>IFERROR(VLOOKUP($C657,Acute!$B$8:$R$300,6,FALSE),"--")</f>
        <v>--</v>
      </c>
      <c r="O657" s="79" t="str">
        <f>IFERROR(VLOOKUP($C657,Acute!$B$8:$R$300,10,FALSE),"--")</f>
        <v>--</v>
      </c>
      <c r="P657" s="108" t="str">
        <f>IFERROR(VLOOKUP($C657,Acute!$B$8:$R$300,16,FALSE),"--")</f>
        <v>--</v>
      </c>
    </row>
    <row r="658" spans="2:16" ht="15">
      <c r="B658" s="116" t="str">
        <f>Residential!A658</f>
        <v>Phthalic Anhydride</v>
      </c>
      <c r="C658" s="33" t="str">
        <f>Residential!B658</f>
        <v>85-44-9</v>
      </c>
      <c r="D658" s="96">
        <f>Residential!H658</f>
        <v>21</v>
      </c>
      <c r="E658" s="40" t="str">
        <f>Residential!K658</f>
        <v>NV</v>
      </c>
      <c r="F658" s="93" t="str">
        <f>Residential!M658</f>
        <v>NV</v>
      </c>
      <c r="G658" s="96">
        <f>Commercial!H658</f>
        <v>88</v>
      </c>
      <c r="H658" s="90" t="str">
        <f>Commercial!K658</f>
        <v>NV</v>
      </c>
      <c r="I658" s="93" t="str">
        <f>Commercial!M658</f>
        <v>NV</v>
      </c>
      <c r="J658" s="101"/>
      <c r="K658" s="78" t="str">
        <f>IFERROR(VLOOKUP($C658,Acute!$B$8:$R$300,4,FALSE),"--")</f>
        <v>--</v>
      </c>
      <c r="L658" s="79" t="str">
        <f>IFERROR(VLOOKUP($C658,Acute!$B$8:$R$300,8,FALSE),"--")</f>
        <v>--</v>
      </c>
      <c r="M658" s="80" t="str">
        <f>IFERROR(VLOOKUP($C658,Acute!$B$8:$R$300,13,FALSE),"--")</f>
        <v>--</v>
      </c>
      <c r="N658" s="107" t="str">
        <f>IFERROR(VLOOKUP($C658,Acute!$B$8:$R$300,6,FALSE),"--")</f>
        <v>--</v>
      </c>
      <c r="O658" s="79" t="str">
        <f>IFERROR(VLOOKUP($C658,Acute!$B$8:$R$300,10,FALSE),"--")</f>
        <v>--</v>
      </c>
      <c r="P658" s="108" t="str">
        <f>IFERROR(VLOOKUP($C658,Acute!$B$8:$R$300,16,FALSE),"--")</f>
        <v>--</v>
      </c>
    </row>
    <row r="659" spans="2:16" ht="15">
      <c r="B659" s="116" t="str">
        <f>Residential!A659</f>
        <v>Picloram</v>
      </c>
      <c r="C659" s="33" t="str">
        <f>Residential!B659</f>
        <v>1918-02-1</v>
      </c>
      <c r="D659" s="96" t="str">
        <f>Residential!H659</f>
        <v>NITI</v>
      </c>
      <c r="E659" s="40" t="str">
        <f>Residential!K659</f>
        <v>NITI, NV</v>
      </c>
      <c r="F659" s="93" t="str">
        <f>Residential!M659</f>
        <v>NITI, NV</v>
      </c>
      <c r="G659" s="96" t="str">
        <f>Commercial!H659</f>
        <v>NITI</v>
      </c>
      <c r="H659" s="90" t="str">
        <f>Commercial!K659</f>
        <v>NITI, NV</v>
      </c>
      <c r="I659" s="93" t="str">
        <f>Commercial!M659</f>
        <v>NITI, NV</v>
      </c>
      <c r="J659" s="101"/>
      <c r="K659" s="78" t="str">
        <f>IFERROR(VLOOKUP($C659,Acute!$B$8:$R$300,4,FALSE),"--")</f>
        <v>--</v>
      </c>
      <c r="L659" s="79" t="str">
        <f>IFERROR(VLOOKUP($C659,Acute!$B$8:$R$300,8,FALSE),"--")</f>
        <v>--</v>
      </c>
      <c r="M659" s="80" t="str">
        <f>IFERROR(VLOOKUP($C659,Acute!$B$8:$R$300,13,FALSE),"--")</f>
        <v>--</v>
      </c>
      <c r="N659" s="107" t="str">
        <f>IFERROR(VLOOKUP($C659,Acute!$B$8:$R$300,6,FALSE),"--")</f>
        <v>--</v>
      </c>
      <c r="O659" s="79" t="str">
        <f>IFERROR(VLOOKUP($C659,Acute!$B$8:$R$300,10,FALSE),"--")</f>
        <v>--</v>
      </c>
      <c r="P659" s="108" t="str">
        <f>IFERROR(VLOOKUP($C659,Acute!$B$8:$R$300,16,FALSE),"--")</f>
        <v>--</v>
      </c>
    </row>
    <row r="660" spans="2:16" ht="15">
      <c r="B660" s="116" t="str">
        <f>Residential!A660</f>
        <v>Picramic Acid (2-Amino-4,6-dinitrophenol)</v>
      </c>
      <c r="C660" s="33" t="str">
        <f>Residential!B660</f>
        <v>96-91-3</v>
      </c>
      <c r="D660" s="96" t="str">
        <f>Residential!H660</f>
        <v>NITI</v>
      </c>
      <c r="E660" s="40" t="str">
        <f>Residential!K660</f>
        <v>NITI, NV</v>
      </c>
      <c r="F660" s="93" t="str">
        <f>Residential!M660</f>
        <v>NITI, NV</v>
      </c>
      <c r="G660" s="96" t="str">
        <f>Commercial!H660</f>
        <v>NITI</v>
      </c>
      <c r="H660" s="90" t="str">
        <f>Commercial!K660</f>
        <v>NITI, NV</v>
      </c>
      <c r="I660" s="93" t="str">
        <f>Commercial!M660</f>
        <v>NITI, NV</v>
      </c>
      <c r="J660" s="101"/>
      <c r="K660" s="78" t="str">
        <f>IFERROR(VLOOKUP($C660,Acute!$B$8:$R$300,4,FALSE),"--")</f>
        <v>--</v>
      </c>
      <c r="L660" s="79" t="str">
        <f>IFERROR(VLOOKUP($C660,Acute!$B$8:$R$300,8,FALSE),"--")</f>
        <v>--</v>
      </c>
      <c r="M660" s="80" t="str">
        <f>IFERROR(VLOOKUP($C660,Acute!$B$8:$R$300,13,FALSE),"--")</f>
        <v>--</v>
      </c>
      <c r="N660" s="107" t="str">
        <f>IFERROR(VLOOKUP($C660,Acute!$B$8:$R$300,6,FALSE),"--")</f>
        <v>--</v>
      </c>
      <c r="O660" s="79" t="str">
        <f>IFERROR(VLOOKUP($C660,Acute!$B$8:$R$300,10,FALSE),"--")</f>
        <v>--</v>
      </c>
      <c r="P660" s="108" t="str">
        <f>IFERROR(VLOOKUP($C660,Acute!$B$8:$R$300,16,FALSE),"--")</f>
        <v>--</v>
      </c>
    </row>
    <row r="661" spans="2:16" ht="15">
      <c r="B661" s="116" t="str">
        <f>Residential!A661</f>
        <v>Picric Acid (2,4,6-Trinitrophenol)</v>
      </c>
      <c r="C661" s="33" t="str">
        <f>Residential!B661</f>
        <v>88-89-1</v>
      </c>
      <c r="D661" s="96" t="str">
        <f>Residential!H661</f>
        <v>NITI</v>
      </c>
      <c r="E661" s="40" t="str">
        <f>Residential!K661</f>
        <v>NITI, NV</v>
      </c>
      <c r="F661" s="93" t="str">
        <f>Residential!M661</f>
        <v>NITI, NV</v>
      </c>
      <c r="G661" s="96" t="str">
        <f>Commercial!H661</f>
        <v>NITI</v>
      </c>
      <c r="H661" s="90" t="str">
        <f>Commercial!K661</f>
        <v>NITI, NV</v>
      </c>
      <c r="I661" s="93" t="str">
        <f>Commercial!M661</f>
        <v>NITI, NV</v>
      </c>
      <c r="J661" s="101"/>
      <c r="K661" s="78" t="str">
        <f>IFERROR(VLOOKUP($C661,Acute!$B$8:$R$300,4,FALSE),"--")</f>
        <v>--</v>
      </c>
      <c r="L661" s="79" t="str">
        <f>IFERROR(VLOOKUP($C661,Acute!$B$8:$R$300,8,FALSE),"--")</f>
        <v>--</v>
      </c>
      <c r="M661" s="80" t="str">
        <f>IFERROR(VLOOKUP($C661,Acute!$B$8:$R$300,13,FALSE),"--")</f>
        <v>--</v>
      </c>
      <c r="N661" s="107" t="str">
        <f>IFERROR(VLOOKUP($C661,Acute!$B$8:$R$300,6,FALSE),"--")</f>
        <v>--</v>
      </c>
      <c r="O661" s="79" t="str">
        <f>IFERROR(VLOOKUP($C661,Acute!$B$8:$R$300,10,FALSE),"--")</f>
        <v>--</v>
      </c>
      <c r="P661" s="108" t="str">
        <f>IFERROR(VLOOKUP($C661,Acute!$B$8:$R$300,16,FALSE),"--")</f>
        <v>--</v>
      </c>
    </row>
    <row r="662" spans="2:16" ht="15">
      <c r="B662" s="116" t="str">
        <f>Residential!A662</f>
        <v>Pirimiphos, Methyl</v>
      </c>
      <c r="C662" s="33" t="str">
        <f>Residential!B662</f>
        <v>29232-93-7</v>
      </c>
      <c r="D662" s="96" t="str">
        <f>Residential!H662</f>
        <v>NITI</v>
      </c>
      <c r="E662" s="40" t="str">
        <f>Residential!K662</f>
        <v>NITI, NV</v>
      </c>
      <c r="F662" s="93" t="str">
        <f>Residential!M662</f>
        <v>NITI, NV</v>
      </c>
      <c r="G662" s="96" t="str">
        <f>Commercial!H662</f>
        <v>NITI</v>
      </c>
      <c r="H662" s="90" t="str">
        <f>Commercial!K662</f>
        <v>NITI, NV</v>
      </c>
      <c r="I662" s="93" t="str">
        <f>Commercial!M662</f>
        <v>NITI, NV</v>
      </c>
      <c r="J662" s="101"/>
      <c r="K662" s="78" t="str">
        <f>IFERROR(VLOOKUP($C662,Acute!$B$8:$R$300,4,FALSE),"--")</f>
        <v>--</v>
      </c>
      <c r="L662" s="79" t="str">
        <f>IFERROR(VLOOKUP($C662,Acute!$B$8:$R$300,8,FALSE),"--")</f>
        <v>--</v>
      </c>
      <c r="M662" s="80" t="str">
        <f>IFERROR(VLOOKUP($C662,Acute!$B$8:$R$300,13,FALSE),"--")</f>
        <v>--</v>
      </c>
      <c r="N662" s="107" t="str">
        <f>IFERROR(VLOOKUP($C662,Acute!$B$8:$R$300,6,FALSE),"--")</f>
        <v>--</v>
      </c>
      <c r="O662" s="79" t="str">
        <f>IFERROR(VLOOKUP($C662,Acute!$B$8:$R$300,10,FALSE),"--")</f>
        <v>--</v>
      </c>
      <c r="P662" s="108" t="str">
        <f>IFERROR(VLOOKUP($C662,Acute!$B$8:$R$300,16,FALSE),"--")</f>
        <v>--</v>
      </c>
    </row>
    <row r="663" spans="2:16" ht="15">
      <c r="B663" s="116" t="str">
        <f>Residential!A663</f>
        <v>Polybrominated Biphenyls</v>
      </c>
      <c r="C663" s="33" t="str">
        <f>Residential!B663</f>
        <v>36355-01-8</v>
      </c>
      <c r="D663" s="96">
        <f>Residential!H663</f>
        <v>3.3E-4</v>
      </c>
      <c r="E663" s="40" t="str">
        <f>Residential!K663</f>
        <v>NV</v>
      </c>
      <c r="F663" s="93" t="str">
        <f>Residential!M663</f>
        <v>NV</v>
      </c>
      <c r="G663" s="96">
        <f>Commercial!H663</f>
        <v>1.4E-3</v>
      </c>
      <c r="H663" s="90" t="str">
        <f>Commercial!K663</f>
        <v>NV</v>
      </c>
      <c r="I663" s="93" t="str">
        <f>Commercial!M663</f>
        <v>NV</v>
      </c>
      <c r="J663" s="101"/>
      <c r="K663" s="78" t="str">
        <f>IFERROR(VLOOKUP($C663,Acute!$B$8:$R$300,4,FALSE),"--")</f>
        <v>--</v>
      </c>
      <c r="L663" s="79" t="str">
        <f>IFERROR(VLOOKUP($C663,Acute!$B$8:$R$300,8,FALSE),"--")</f>
        <v>--</v>
      </c>
      <c r="M663" s="80" t="str">
        <f>IFERROR(VLOOKUP($C663,Acute!$B$8:$R$300,13,FALSE),"--")</f>
        <v>--</v>
      </c>
      <c r="N663" s="107" t="str">
        <f>IFERROR(VLOOKUP($C663,Acute!$B$8:$R$300,6,FALSE),"--")</f>
        <v>--</v>
      </c>
      <c r="O663" s="79" t="str">
        <f>IFERROR(VLOOKUP($C663,Acute!$B$8:$R$300,10,FALSE),"--")</f>
        <v>--</v>
      </c>
      <c r="P663" s="108" t="str">
        <f>IFERROR(VLOOKUP($C663,Acute!$B$8:$R$300,16,FALSE),"--")</f>
        <v>--</v>
      </c>
    </row>
    <row r="664" spans="2:16" ht="15">
      <c r="B664" s="116" t="str">
        <f>Residential!A664</f>
        <v>Polychlorinated Biphenyls (high risk)</v>
      </c>
      <c r="C664" s="33" t="str">
        <f>Residential!B664</f>
        <v>1336-36-3</v>
      </c>
      <c r="D664" s="96">
        <f>Residential!H664</f>
        <v>4.8999999999999998E-3</v>
      </c>
      <c r="E664" s="40">
        <f>Residential!K664</f>
        <v>0.16</v>
      </c>
      <c r="F664" s="93">
        <f>Residential!M664</f>
        <v>0.28999999999999998</v>
      </c>
      <c r="G664" s="96">
        <f>Commercial!H664</f>
        <v>2.1999999999999999E-2</v>
      </c>
      <c r="H664" s="90">
        <f>Commercial!K664</f>
        <v>0.72</v>
      </c>
      <c r="I664" s="93">
        <f>Commercial!M664</f>
        <v>1.3</v>
      </c>
      <c r="J664" s="101"/>
      <c r="K664" s="78" t="str">
        <f>IFERROR(VLOOKUP($C664,Acute!$B$8:$R$300,4,FALSE),"--")</f>
        <v>--</v>
      </c>
      <c r="L664" s="79" t="str">
        <f>IFERROR(VLOOKUP($C664,Acute!$B$8:$R$300,8,FALSE),"--")</f>
        <v>--</v>
      </c>
      <c r="M664" s="80" t="str">
        <f>IFERROR(VLOOKUP($C664,Acute!$B$8:$R$300,13,FALSE),"--")</f>
        <v>--</v>
      </c>
      <c r="N664" s="107" t="str">
        <f>IFERROR(VLOOKUP($C664,Acute!$B$8:$R$300,6,FALSE),"--")</f>
        <v>--</v>
      </c>
      <c r="O664" s="79" t="str">
        <f>IFERROR(VLOOKUP($C664,Acute!$B$8:$R$300,10,FALSE),"--")</f>
        <v>--</v>
      </c>
      <c r="P664" s="108" t="str">
        <f>IFERROR(VLOOKUP($C664,Acute!$B$8:$R$300,16,FALSE),"--")</f>
        <v>--</v>
      </c>
    </row>
    <row r="665" spans="2:16" ht="15">
      <c r="B665" s="116" t="str">
        <f>Residential!A665</f>
        <v>Polychlorinated Biphenyls (low risk)</v>
      </c>
      <c r="C665" s="33" t="str">
        <f>Residential!B665</f>
        <v>1336-36-3</v>
      </c>
      <c r="D665" s="96">
        <f>Residential!H665</f>
        <v>2.8000000000000001E-2</v>
      </c>
      <c r="E665" s="40">
        <f>Residential!K665</f>
        <v>0.94</v>
      </c>
      <c r="F665" s="93">
        <f>Residential!M665</f>
        <v>1.7</v>
      </c>
      <c r="G665" s="96">
        <f>Commercial!H665</f>
        <v>0.12</v>
      </c>
      <c r="H665" s="90">
        <f>Commercial!K665</f>
        <v>4.0999999999999996</v>
      </c>
      <c r="I665" s="93">
        <f>Commercial!M665</f>
        <v>7.2</v>
      </c>
      <c r="J665" s="101"/>
      <c r="K665" s="78" t="str">
        <f>IFERROR(VLOOKUP($C665,Acute!$B$8:$R$300,4,FALSE),"--")</f>
        <v>--</v>
      </c>
      <c r="L665" s="79" t="str">
        <f>IFERROR(VLOOKUP($C665,Acute!$B$8:$R$300,8,FALSE),"--")</f>
        <v>--</v>
      </c>
      <c r="M665" s="80" t="str">
        <f>IFERROR(VLOOKUP($C665,Acute!$B$8:$R$300,13,FALSE),"--")</f>
        <v>--</v>
      </c>
      <c r="N665" s="107" t="str">
        <f>IFERROR(VLOOKUP($C665,Acute!$B$8:$R$300,6,FALSE),"--")</f>
        <v>--</v>
      </c>
      <c r="O665" s="79" t="str">
        <f>IFERROR(VLOOKUP($C665,Acute!$B$8:$R$300,10,FALSE),"--")</f>
        <v>--</v>
      </c>
      <c r="P665" s="108" t="str">
        <f>IFERROR(VLOOKUP($C665,Acute!$B$8:$R$300,16,FALSE),"--")</f>
        <v>--</v>
      </c>
    </row>
    <row r="666" spans="2:16" ht="15">
      <c r="B666" s="116" t="str">
        <f>Residential!A666</f>
        <v>Polychlorinated Biphenyls (lowest risk)</v>
      </c>
      <c r="C666" s="33" t="str">
        <f>Residential!B666</f>
        <v>1336-36-3</v>
      </c>
      <c r="D666" s="96">
        <f>Residential!H666</f>
        <v>0.14000000000000001</v>
      </c>
      <c r="E666" s="40">
        <f>Residential!K666</f>
        <v>4.7</v>
      </c>
      <c r="F666" s="93">
        <f>Residential!M666</f>
        <v>8.3000000000000007</v>
      </c>
      <c r="G666" s="96">
        <f>Commercial!H666</f>
        <v>0.61</v>
      </c>
      <c r="H666" s="90">
        <f>Commercial!K666</f>
        <v>20</v>
      </c>
      <c r="I666" s="93">
        <f>Commercial!M666</f>
        <v>36</v>
      </c>
      <c r="J666" s="101"/>
      <c r="K666" s="78" t="str">
        <f>IFERROR(VLOOKUP($C666,Acute!$B$8:$R$300,4,FALSE),"--")</f>
        <v>--</v>
      </c>
      <c r="L666" s="79" t="str">
        <f>IFERROR(VLOOKUP($C666,Acute!$B$8:$R$300,8,FALSE),"--")</f>
        <v>--</v>
      </c>
      <c r="M666" s="80" t="str">
        <f>IFERROR(VLOOKUP($C666,Acute!$B$8:$R$300,13,FALSE),"--")</f>
        <v>--</v>
      </c>
      <c r="N666" s="107" t="str">
        <f>IFERROR(VLOOKUP($C666,Acute!$B$8:$R$300,6,FALSE),"--")</f>
        <v>--</v>
      </c>
      <c r="O666" s="79" t="str">
        <f>IFERROR(VLOOKUP($C666,Acute!$B$8:$R$300,10,FALSE),"--")</f>
        <v>--</v>
      </c>
      <c r="P666" s="108" t="str">
        <f>IFERROR(VLOOKUP($C666,Acute!$B$8:$R$300,16,FALSE),"--")</f>
        <v>--</v>
      </c>
    </row>
    <row r="667" spans="2:16" ht="15">
      <c r="B667" s="116" t="str">
        <f>Residential!A667</f>
        <v>Polymeric Methylene Diphenyl Diisocyanate (PMDI)</v>
      </c>
      <c r="C667" s="33" t="str">
        <f>Residential!B667</f>
        <v>9016-87-9</v>
      </c>
      <c r="D667" s="96">
        <f>Residential!H667</f>
        <v>0.63</v>
      </c>
      <c r="E667" s="40" t="str">
        <f>Residential!K667</f>
        <v>NV</v>
      </c>
      <c r="F667" s="93" t="str">
        <f>Residential!M667</f>
        <v>NV</v>
      </c>
      <c r="G667" s="96">
        <f>Commercial!H667</f>
        <v>2.6</v>
      </c>
      <c r="H667" s="90" t="str">
        <f>Commercial!K667</f>
        <v>NV</v>
      </c>
      <c r="I667" s="93" t="str">
        <f>Commercial!M667</f>
        <v>NV</v>
      </c>
      <c r="J667" s="101"/>
      <c r="K667" s="78" t="str">
        <f>IFERROR(VLOOKUP($C667,Acute!$B$8:$R$300,4,FALSE),"--")</f>
        <v>--</v>
      </c>
      <c r="L667" s="79" t="str">
        <f>IFERROR(VLOOKUP($C667,Acute!$B$8:$R$300,8,FALSE),"--")</f>
        <v>--</v>
      </c>
      <c r="M667" s="80" t="str">
        <f>IFERROR(VLOOKUP($C667,Acute!$B$8:$R$300,13,FALSE),"--")</f>
        <v>--</v>
      </c>
      <c r="N667" s="107" t="str">
        <f>IFERROR(VLOOKUP($C667,Acute!$B$8:$R$300,6,FALSE),"--")</f>
        <v>--</v>
      </c>
      <c r="O667" s="79" t="str">
        <f>IFERROR(VLOOKUP($C667,Acute!$B$8:$R$300,10,FALSE),"--")</f>
        <v>--</v>
      </c>
      <c r="P667" s="108" t="str">
        <f>IFERROR(VLOOKUP($C667,Acute!$B$8:$R$300,16,FALSE),"--")</f>
        <v>--</v>
      </c>
    </row>
    <row r="668" spans="2:16" ht="15">
      <c r="B668" s="116" t="str">
        <f>Residential!A668</f>
        <v>Polyphosphoric acid</v>
      </c>
      <c r="C668" s="33" t="str">
        <f>Residential!B668</f>
        <v>8017-16-1</v>
      </c>
      <c r="D668" s="96" t="str">
        <f>Residential!H668</f>
        <v>NITI</v>
      </c>
      <c r="E668" s="40" t="str">
        <f>Residential!K668</f>
        <v>NITI, NV</v>
      </c>
      <c r="F668" s="93" t="str">
        <f>Residential!M668</f>
        <v>NITI, NV</v>
      </c>
      <c r="G668" s="96" t="str">
        <f>Commercial!H668</f>
        <v>NITI</v>
      </c>
      <c r="H668" s="90" t="str">
        <f>Commercial!K668</f>
        <v>NITI, NV</v>
      </c>
      <c r="I668" s="93" t="str">
        <f>Commercial!M668</f>
        <v>NITI, NV</v>
      </c>
      <c r="J668" s="101"/>
      <c r="K668" s="78" t="str">
        <f>IFERROR(VLOOKUP($C668,Acute!$B$8:$R$300,4,FALSE),"--")</f>
        <v>--</v>
      </c>
      <c r="L668" s="79" t="str">
        <f>IFERROR(VLOOKUP($C668,Acute!$B$8:$R$300,8,FALSE),"--")</f>
        <v>--</v>
      </c>
      <c r="M668" s="80" t="str">
        <f>IFERROR(VLOOKUP($C668,Acute!$B$8:$R$300,13,FALSE),"--")</f>
        <v>--</v>
      </c>
      <c r="N668" s="107" t="str">
        <f>IFERROR(VLOOKUP($C668,Acute!$B$8:$R$300,6,FALSE),"--")</f>
        <v>--</v>
      </c>
      <c r="O668" s="79" t="str">
        <f>IFERROR(VLOOKUP($C668,Acute!$B$8:$R$300,10,FALSE),"--")</f>
        <v>--</v>
      </c>
      <c r="P668" s="108" t="str">
        <f>IFERROR(VLOOKUP($C668,Acute!$B$8:$R$300,16,FALSE),"--")</f>
        <v>--</v>
      </c>
    </row>
    <row r="669" spans="2:16" ht="15">
      <c r="B669" s="116" t="str">
        <f>Residential!A669</f>
        <v>Potassium Cyanide</v>
      </c>
      <c r="C669" s="33" t="str">
        <f>Residential!B669</f>
        <v>151-50-8</v>
      </c>
      <c r="D669" s="96">
        <f>Residential!H669</f>
        <v>9.4</v>
      </c>
      <c r="E669" s="40" t="str">
        <f>Residential!K669</f>
        <v>NV</v>
      </c>
      <c r="F669" s="93" t="str">
        <f>Residential!M669</f>
        <v>NV</v>
      </c>
      <c r="G669" s="96">
        <f>Commercial!H669</f>
        <v>39</v>
      </c>
      <c r="H669" s="90" t="str">
        <f>Commercial!K669</f>
        <v>NV</v>
      </c>
      <c r="I669" s="93" t="str">
        <f>Commercial!M669</f>
        <v>NV</v>
      </c>
      <c r="J669" s="101"/>
      <c r="K669" s="78" t="str">
        <f>IFERROR(VLOOKUP($C669,Acute!$B$8:$R$300,4,FALSE),"--")</f>
        <v>--</v>
      </c>
      <c r="L669" s="79" t="str">
        <f>IFERROR(VLOOKUP($C669,Acute!$B$8:$R$300,8,FALSE),"--")</f>
        <v>--</v>
      </c>
      <c r="M669" s="80" t="str">
        <f>IFERROR(VLOOKUP($C669,Acute!$B$8:$R$300,13,FALSE),"--")</f>
        <v>--</v>
      </c>
      <c r="N669" s="107" t="str">
        <f>IFERROR(VLOOKUP($C669,Acute!$B$8:$R$300,6,FALSE),"--")</f>
        <v>--</v>
      </c>
      <c r="O669" s="79" t="str">
        <f>IFERROR(VLOOKUP($C669,Acute!$B$8:$R$300,10,FALSE),"--")</f>
        <v>--</v>
      </c>
      <c r="P669" s="108" t="str">
        <f>IFERROR(VLOOKUP($C669,Acute!$B$8:$R$300,16,FALSE),"--")</f>
        <v>--</v>
      </c>
    </row>
    <row r="670" spans="2:16" ht="15">
      <c r="B670" s="116" t="str">
        <f>Residential!A670</f>
        <v>Potassium Perchlorate</v>
      </c>
      <c r="C670" s="33" t="str">
        <f>Residential!B670</f>
        <v>7778-74-7</v>
      </c>
      <c r="D670" s="96" t="str">
        <f>Residential!H670</f>
        <v>NITI</v>
      </c>
      <c r="E670" s="40" t="str">
        <f>Residential!K670</f>
        <v>NITI, NV</v>
      </c>
      <c r="F670" s="93" t="str">
        <f>Residential!M670</f>
        <v>NITI, NV</v>
      </c>
      <c r="G670" s="96" t="str">
        <f>Commercial!H670</f>
        <v>NITI</v>
      </c>
      <c r="H670" s="90" t="str">
        <f>Commercial!K670</f>
        <v>NITI, NV</v>
      </c>
      <c r="I670" s="93" t="str">
        <f>Commercial!M670</f>
        <v>NITI, NV</v>
      </c>
      <c r="J670" s="101"/>
      <c r="K670" s="78" t="str">
        <f>IFERROR(VLOOKUP($C670,Acute!$B$8:$R$300,4,FALSE),"--")</f>
        <v>--</v>
      </c>
      <c r="L670" s="79" t="str">
        <f>IFERROR(VLOOKUP($C670,Acute!$B$8:$R$300,8,FALSE),"--")</f>
        <v>--</v>
      </c>
      <c r="M670" s="80" t="str">
        <f>IFERROR(VLOOKUP($C670,Acute!$B$8:$R$300,13,FALSE),"--")</f>
        <v>--</v>
      </c>
      <c r="N670" s="107" t="str">
        <f>IFERROR(VLOOKUP($C670,Acute!$B$8:$R$300,6,FALSE),"--")</f>
        <v>--</v>
      </c>
      <c r="O670" s="79" t="str">
        <f>IFERROR(VLOOKUP($C670,Acute!$B$8:$R$300,10,FALSE),"--")</f>
        <v>--</v>
      </c>
      <c r="P670" s="108" t="str">
        <f>IFERROR(VLOOKUP($C670,Acute!$B$8:$R$300,16,FALSE),"--")</f>
        <v>--</v>
      </c>
    </row>
    <row r="671" spans="2:16" ht="15">
      <c r="B671" s="116" t="str">
        <f>Residential!A671</f>
        <v>Potassium Silver Cyanide</v>
      </c>
      <c r="C671" s="33" t="str">
        <f>Residential!B671</f>
        <v>506-61-6</v>
      </c>
      <c r="D671" s="96" t="str">
        <f>Residential!H671</f>
        <v>NITI</v>
      </c>
      <c r="E671" s="40" t="str">
        <f>Residential!K671</f>
        <v>NITI, NV</v>
      </c>
      <c r="F671" s="93" t="str">
        <f>Residential!M671</f>
        <v>NITI, NV</v>
      </c>
      <c r="G671" s="96" t="str">
        <f>Commercial!H671</f>
        <v>NITI</v>
      </c>
      <c r="H671" s="90" t="str">
        <f>Commercial!K671</f>
        <v>NITI, NV</v>
      </c>
      <c r="I671" s="93" t="str">
        <f>Commercial!M671</f>
        <v>NITI, NV</v>
      </c>
      <c r="J671" s="101"/>
      <c r="K671" s="78" t="str">
        <f>IFERROR(VLOOKUP($C671,Acute!$B$8:$R$300,4,FALSE),"--")</f>
        <v>--</v>
      </c>
      <c r="L671" s="79" t="str">
        <f>IFERROR(VLOOKUP($C671,Acute!$B$8:$R$300,8,FALSE),"--")</f>
        <v>--</v>
      </c>
      <c r="M671" s="80" t="str">
        <f>IFERROR(VLOOKUP($C671,Acute!$B$8:$R$300,13,FALSE),"--")</f>
        <v>--</v>
      </c>
      <c r="N671" s="107" t="str">
        <f>IFERROR(VLOOKUP($C671,Acute!$B$8:$R$300,6,FALSE),"--")</f>
        <v>--</v>
      </c>
      <c r="O671" s="79" t="str">
        <f>IFERROR(VLOOKUP($C671,Acute!$B$8:$R$300,10,FALSE),"--")</f>
        <v>--</v>
      </c>
      <c r="P671" s="108" t="str">
        <f>IFERROR(VLOOKUP($C671,Acute!$B$8:$R$300,16,FALSE),"--")</f>
        <v>--</v>
      </c>
    </row>
    <row r="672" spans="2:16" ht="15">
      <c r="B672" s="116" t="str">
        <f>Residential!A672</f>
        <v>Potassium heptafluorobutanoate</v>
      </c>
      <c r="C672" s="33" t="str">
        <f>Residential!B672</f>
        <v>2966-54-3</v>
      </c>
      <c r="D672" s="96" t="str">
        <f>Residential!H672</f>
        <v>NITI</v>
      </c>
      <c r="E672" s="40" t="str">
        <f>Residential!K672</f>
        <v>NITI</v>
      </c>
      <c r="F672" s="93" t="str">
        <f>Residential!M672</f>
        <v>NITI</v>
      </c>
      <c r="G672" s="96" t="str">
        <f>Commercial!H672</f>
        <v>NITI</v>
      </c>
      <c r="H672" s="90" t="str">
        <f>Commercial!K672</f>
        <v>NITI</v>
      </c>
      <c r="I672" s="93" t="str">
        <f>Commercial!M672</f>
        <v>NITI</v>
      </c>
      <c r="J672" s="101"/>
      <c r="K672" s="78" t="str">
        <f>IFERROR(VLOOKUP($C672,Acute!$B$8:$R$300,4,FALSE),"--")</f>
        <v>--</v>
      </c>
      <c r="L672" s="79" t="str">
        <f>IFERROR(VLOOKUP($C672,Acute!$B$8:$R$300,8,FALSE),"--")</f>
        <v>--</v>
      </c>
      <c r="M672" s="80" t="str">
        <f>IFERROR(VLOOKUP($C672,Acute!$B$8:$R$300,13,FALSE),"--")</f>
        <v>--</v>
      </c>
      <c r="N672" s="107" t="str">
        <f>IFERROR(VLOOKUP($C672,Acute!$B$8:$R$300,6,FALSE),"--")</f>
        <v>--</v>
      </c>
      <c r="O672" s="79" t="str">
        <f>IFERROR(VLOOKUP($C672,Acute!$B$8:$R$300,10,FALSE),"--")</f>
        <v>--</v>
      </c>
      <c r="P672" s="108" t="str">
        <f>IFERROR(VLOOKUP($C672,Acute!$B$8:$R$300,16,FALSE),"--")</f>
        <v>--</v>
      </c>
    </row>
    <row r="673" spans="2:16" ht="15">
      <c r="B673" s="116" t="str">
        <f>Residential!A673</f>
        <v>Potassium perfluorobutanesulfonate</v>
      </c>
      <c r="C673" s="33" t="str">
        <f>Residential!B673</f>
        <v>29420-49-3</v>
      </c>
      <c r="D673" s="96" t="str">
        <f>Residential!H673</f>
        <v>NITI</v>
      </c>
      <c r="E673" s="40" t="str">
        <f>Residential!K673</f>
        <v>NITI, NV</v>
      </c>
      <c r="F673" s="93" t="str">
        <f>Residential!M673</f>
        <v>NITI, NV</v>
      </c>
      <c r="G673" s="96" t="str">
        <f>Commercial!H673</f>
        <v>NITI</v>
      </c>
      <c r="H673" s="90" t="str">
        <f>Commercial!K673</f>
        <v>NITI, NV</v>
      </c>
      <c r="I673" s="93" t="str">
        <f>Commercial!M673</f>
        <v>NITI, NV</v>
      </c>
      <c r="J673" s="101"/>
      <c r="K673" s="78" t="str">
        <f>IFERROR(VLOOKUP($C673,Acute!$B$8:$R$300,4,FALSE),"--")</f>
        <v>--</v>
      </c>
      <c r="L673" s="79" t="str">
        <f>IFERROR(VLOOKUP($C673,Acute!$B$8:$R$300,8,FALSE),"--")</f>
        <v>--</v>
      </c>
      <c r="M673" s="80" t="str">
        <f>IFERROR(VLOOKUP($C673,Acute!$B$8:$R$300,13,FALSE),"--")</f>
        <v>--</v>
      </c>
      <c r="N673" s="107" t="str">
        <f>IFERROR(VLOOKUP($C673,Acute!$B$8:$R$300,6,FALSE),"--")</f>
        <v>--</v>
      </c>
      <c r="O673" s="79" t="str">
        <f>IFERROR(VLOOKUP($C673,Acute!$B$8:$R$300,10,FALSE),"--")</f>
        <v>--</v>
      </c>
      <c r="P673" s="108" t="str">
        <f>IFERROR(VLOOKUP($C673,Acute!$B$8:$R$300,16,FALSE),"--")</f>
        <v>--</v>
      </c>
    </row>
    <row r="674" spans="2:16" ht="15">
      <c r="B674" s="116" t="str">
        <f>Residential!A674</f>
        <v>Potassium perfluorooctanesulfonate</v>
      </c>
      <c r="C674" s="33" t="str">
        <f>Residential!B674</f>
        <v>2795-39-3</v>
      </c>
      <c r="D674" s="96" t="str">
        <f>Residential!H674</f>
        <v>NITI</v>
      </c>
      <c r="E674" s="40" t="str">
        <f>Residential!K674</f>
        <v>NITI, NV</v>
      </c>
      <c r="F674" s="94" t="str">
        <f>Residential!M674</f>
        <v>NITI, NV</v>
      </c>
      <c r="G674" s="96" t="str">
        <f>Commercial!H674</f>
        <v>NITI</v>
      </c>
      <c r="H674" s="40" t="str">
        <f>Commercial!K674</f>
        <v>NITI, NV</v>
      </c>
      <c r="I674" s="94" t="str">
        <f>Commercial!M674</f>
        <v>NITI, NV</v>
      </c>
      <c r="J674" s="101"/>
      <c r="K674" s="86" t="str">
        <f>IFERROR(VLOOKUP($C674,Acute!$B$8:$R$300,4,FALSE),"--")</f>
        <v>--</v>
      </c>
      <c r="L674" s="79" t="str">
        <f>IFERROR(VLOOKUP($C674,Acute!$B$8:$R$300,8,FALSE),"--")</f>
        <v>--</v>
      </c>
      <c r="M674" s="80" t="str">
        <f>IFERROR(VLOOKUP($C674,Acute!$B$8:$R$300,13,FALSE),"--")</f>
        <v>--</v>
      </c>
      <c r="N674" s="107" t="str">
        <f>IFERROR(VLOOKUP($C674,Acute!$B$8:$R$300,6,FALSE),"--")</f>
        <v>--</v>
      </c>
      <c r="O674" s="79" t="str">
        <f>IFERROR(VLOOKUP($C674,Acute!$B$8:$R$300,10,FALSE),"--")</f>
        <v>--</v>
      </c>
      <c r="P674" s="108" t="str">
        <f>IFERROR(VLOOKUP($C674,Acute!$B$8:$R$300,16,FALSE),"--")</f>
        <v>--</v>
      </c>
    </row>
    <row r="675" spans="2:16" ht="15">
      <c r="B675" s="116" t="str">
        <f>Residential!A675</f>
        <v>Potassium salts of inorganic phosphates</v>
      </c>
      <c r="C675" s="33" t="str">
        <f>Residential!B675</f>
        <v>NA</v>
      </c>
      <c r="D675" s="96" t="str">
        <f>Residential!H675</f>
        <v>NITI</v>
      </c>
      <c r="E675" s="40" t="str">
        <f>Residential!K675</f>
        <v>NITI, NV</v>
      </c>
      <c r="F675" s="94" t="str">
        <f>Residential!M675</f>
        <v>NITI, NV</v>
      </c>
      <c r="G675" s="96" t="str">
        <f>Commercial!H675</f>
        <v>NITI</v>
      </c>
      <c r="H675" s="40" t="str">
        <f>Commercial!K675</f>
        <v>NITI, NV</v>
      </c>
      <c r="I675" s="94" t="str">
        <f>Commercial!M675</f>
        <v>NITI, NV</v>
      </c>
      <c r="J675" s="101"/>
      <c r="K675" s="78" t="str">
        <f>IFERROR(VLOOKUP($C675,Acute!$B$8:$R$300,4,FALSE),"--")</f>
        <v>--</v>
      </c>
      <c r="L675" s="79" t="str">
        <f>IFERROR(VLOOKUP($C675,Acute!$B$8:$R$300,8,FALSE),"--")</f>
        <v>--</v>
      </c>
      <c r="M675" s="80" t="str">
        <f>IFERROR(VLOOKUP($C675,Acute!$B$8:$R$300,13,FALSE),"--")</f>
        <v>--</v>
      </c>
      <c r="N675" s="107" t="str">
        <f>IFERROR(VLOOKUP($C675,Acute!$B$8:$R$300,6,FALSE),"--")</f>
        <v>--</v>
      </c>
      <c r="O675" s="79" t="str">
        <f>IFERROR(VLOOKUP($C675,Acute!$B$8:$R$300,10,FALSE),"--")</f>
        <v>--</v>
      </c>
      <c r="P675" s="108" t="str">
        <f>IFERROR(VLOOKUP($C675,Acute!$B$8:$R$300,16,FALSE),"--")</f>
        <v>--</v>
      </c>
    </row>
    <row r="676" spans="2:16" ht="15">
      <c r="B676" s="116" t="str">
        <f>Residential!A676</f>
        <v>Potassium tripolyphosphate</v>
      </c>
      <c r="C676" s="33" t="str">
        <f>Residential!B676</f>
        <v>13845-36-8</v>
      </c>
      <c r="D676" s="96" t="str">
        <f>Residential!H676</f>
        <v>NITI</v>
      </c>
      <c r="E676" s="40" t="str">
        <f>Residential!K676</f>
        <v>NITI, NV</v>
      </c>
      <c r="F676" s="94" t="str">
        <f>Residential!M676</f>
        <v>NITI, NV</v>
      </c>
      <c r="G676" s="96" t="str">
        <f>Commercial!H676</f>
        <v>NITI</v>
      </c>
      <c r="H676" s="40" t="str">
        <f>Commercial!K676</f>
        <v>NITI, NV</v>
      </c>
      <c r="I676" s="94" t="str">
        <f>Commercial!M676</f>
        <v>NITI, NV</v>
      </c>
      <c r="J676" s="101"/>
      <c r="K676" s="78" t="str">
        <f>IFERROR(VLOOKUP($C676,Acute!$B$8:$R$300,4,FALSE),"--")</f>
        <v>--</v>
      </c>
      <c r="L676" s="79" t="str">
        <f>IFERROR(VLOOKUP($C676,Acute!$B$8:$R$300,8,FALSE),"--")</f>
        <v>--</v>
      </c>
      <c r="M676" s="80" t="str">
        <f>IFERROR(VLOOKUP($C676,Acute!$B$8:$R$300,13,FALSE),"--")</f>
        <v>--</v>
      </c>
      <c r="N676" s="107" t="str">
        <f>IFERROR(VLOOKUP($C676,Acute!$B$8:$R$300,6,FALSE),"--")</f>
        <v>--</v>
      </c>
      <c r="O676" s="79" t="str">
        <f>IFERROR(VLOOKUP($C676,Acute!$B$8:$R$300,10,FALSE),"--")</f>
        <v>--</v>
      </c>
      <c r="P676" s="108" t="str">
        <f>IFERROR(VLOOKUP($C676,Acute!$B$8:$R$300,16,FALSE),"--")</f>
        <v>--</v>
      </c>
    </row>
    <row r="677" spans="2:16" ht="15">
      <c r="B677" s="116" t="str">
        <f>Residential!A677</f>
        <v>Prochloraz</v>
      </c>
      <c r="C677" s="33" t="str">
        <f>Residential!B677</f>
        <v>67747-09-5</v>
      </c>
      <c r="D677" s="96" t="str">
        <f>Residential!H677</f>
        <v>NITI</v>
      </c>
      <c r="E677" s="40" t="str">
        <f>Residential!K677</f>
        <v>NITI, NV</v>
      </c>
      <c r="F677" s="94" t="str">
        <f>Residential!M677</f>
        <v>NITI, NV</v>
      </c>
      <c r="G677" s="96" t="str">
        <f>Commercial!H677</f>
        <v>NITI</v>
      </c>
      <c r="H677" s="40" t="str">
        <f>Commercial!K677</f>
        <v>NITI, NV</v>
      </c>
      <c r="I677" s="94" t="str">
        <f>Commercial!M677</f>
        <v>NITI, NV</v>
      </c>
      <c r="J677" s="101"/>
      <c r="K677" s="78" t="str">
        <f>IFERROR(VLOOKUP($C677,Acute!$B$8:$R$300,4,FALSE),"--")</f>
        <v>--</v>
      </c>
      <c r="L677" s="79" t="str">
        <f>IFERROR(VLOOKUP($C677,Acute!$B$8:$R$300,8,FALSE),"--")</f>
        <v>--</v>
      </c>
      <c r="M677" s="80" t="str">
        <f>IFERROR(VLOOKUP($C677,Acute!$B$8:$R$300,13,FALSE),"--")</f>
        <v>--</v>
      </c>
      <c r="N677" s="107" t="str">
        <f>IFERROR(VLOOKUP($C677,Acute!$B$8:$R$300,6,FALSE),"--")</f>
        <v>--</v>
      </c>
      <c r="O677" s="79" t="str">
        <f>IFERROR(VLOOKUP($C677,Acute!$B$8:$R$300,10,FALSE),"--")</f>
        <v>--</v>
      </c>
      <c r="P677" s="108" t="str">
        <f>IFERROR(VLOOKUP($C677,Acute!$B$8:$R$300,16,FALSE),"--")</f>
        <v>--</v>
      </c>
    </row>
    <row r="678" spans="2:16" ht="15">
      <c r="B678" s="116" t="str">
        <f>Residential!A678</f>
        <v>Profluralin</v>
      </c>
      <c r="C678" s="33" t="str">
        <f>Residential!B678</f>
        <v>26399-36-0</v>
      </c>
      <c r="D678" s="96" t="str">
        <f>Residential!H678</f>
        <v>NITI</v>
      </c>
      <c r="E678" s="40" t="str">
        <f>Residential!K678</f>
        <v>NITI</v>
      </c>
      <c r="F678" s="94" t="str">
        <f>Residential!M678</f>
        <v>NITI</v>
      </c>
      <c r="G678" s="96" t="str">
        <f>Commercial!H678</f>
        <v>NITI</v>
      </c>
      <c r="H678" s="40" t="str">
        <f>Commercial!K678</f>
        <v>NITI</v>
      </c>
      <c r="I678" s="94" t="str">
        <f>Commercial!M678</f>
        <v>NITI</v>
      </c>
      <c r="J678" s="101"/>
      <c r="K678" s="78" t="str">
        <f>IFERROR(VLOOKUP($C678,Acute!$B$8:$R$300,4,FALSE),"--")</f>
        <v>--</v>
      </c>
      <c r="L678" s="79" t="str">
        <f>IFERROR(VLOOKUP($C678,Acute!$B$8:$R$300,8,FALSE),"--")</f>
        <v>--</v>
      </c>
      <c r="M678" s="80" t="str">
        <f>IFERROR(VLOOKUP($C678,Acute!$B$8:$R$300,13,FALSE),"--")</f>
        <v>--</v>
      </c>
      <c r="N678" s="107" t="str">
        <f>IFERROR(VLOOKUP($C678,Acute!$B$8:$R$300,6,FALSE),"--")</f>
        <v>--</v>
      </c>
      <c r="O678" s="79" t="str">
        <f>IFERROR(VLOOKUP($C678,Acute!$B$8:$R$300,10,FALSE),"--")</f>
        <v>--</v>
      </c>
      <c r="P678" s="108" t="str">
        <f>IFERROR(VLOOKUP($C678,Acute!$B$8:$R$300,16,FALSE),"--")</f>
        <v>--</v>
      </c>
    </row>
    <row r="679" spans="2:16" ht="15">
      <c r="B679" s="116" t="str">
        <f>Residential!A679</f>
        <v>Prometon</v>
      </c>
      <c r="C679" s="33" t="str">
        <f>Residential!B679</f>
        <v>1610-18-0</v>
      </c>
      <c r="D679" s="96" t="str">
        <f>Residential!H679</f>
        <v>NITI</v>
      </c>
      <c r="E679" s="40" t="str">
        <f>Residential!K679</f>
        <v>NITI, NV</v>
      </c>
      <c r="F679" s="94" t="str">
        <f>Residential!M679</f>
        <v>NITI, NV</v>
      </c>
      <c r="G679" s="96" t="str">
        <f>Commercial!H679</f>
        <v>NITI</v>
      </c>
      <c r="H679" s="40" t="str">
        <f>Commercial!K679</f>
        <v>NITI, NV</v>
      </c>
      <c r="I679" s="94" t="str">
        <f>Commercial!M679</f>
        <v>NITI, NV</v>
      </c>
      <c r="J679" s="101"/>
      <c r="K679" s="78" t="str">
        <f>IFERROR(VLOOKUP($C679,Acute!$B$8:$R$300,4,FALSE),"--")</f>
        <v>--</v>
      </c>
      <c r="L679" s="79" t="str">
        <f>IFERROR(VLOOKUP($C679,Acute!$B$8:$R$300,8,FALSE),"--")</f>
        <v>--</v>
      </c>
      <c r="M679" s="80" t="str">
        <f>IFERROR(VLOOKUP($C679,Acute!$B$8:$R$300,13,FALSE),"--")</f>
        <v>--</v>
      </c>
      <c r="N679" s="107" t="str">
        <f>IFERROR(VLOOKUP($C679,Acute!$B$8:$R$300,6,FALSE),"--")</f>
        <v>--</v>
      </c>
      <c r="O679" s="79" t="str">
        <f>IFERROR(VLOOKUP($C679,Acute!$B$8:$R$300,10,FALSE),"--")</f>
        <v>--</v>
      </c>
      <c r="P679" s="108" t="str">
        <f>IFERROR(VLOOKUP($C679,Acute!$B$8:$R$300,16,FALSE),"--")</f>
        <v>--</v>
      </c>
    </row>
    <row r="680" spans="2:16" ht="15">
      <c r="B680" s="116" t="str">
        <f>Residential!A680</f>
        <v>Prometryn</v>
      </c>
      <c r="C680" s="33" t="str">
        <f>Residential!B680</f>
        <v>7287-19-6</v>
      </c>
      <c r="D680" s="96" t="str">
        <f>Residential!H680</f>
        <v>NITI</v>
      </c>
      <c r="E680" s="40" t="str">
        <f>Residential!K680</f>
        <v>NITI, NV</v>
      </c>
      <c r="F680" s="94" t="str">
        <f>Residential!M680</f>
        <v>NITI, NV</v>
      </c>
      <c r="G680" s="96" t="str">
        <f>Commercial!H680</f>
        <v>NITI</v>
      </c>
      <c r="H680" s="40" t="str">
        <f>Commercial!K680</f>
        <v>NITI, NV</v>
      </c>
      <c r="I680" s="94" t="str">
        <f>Commercial!M680</f>
        <v>NITI, NV</v>
      </c>
      <c r="J680" s="101"/>
      <c r="K680" s="78" t="str">
        <f>IFERROR(VLOOKUP($C680,Acute!$B$8:$R$300,4,FALSE),"--")</f>
        <v>--</v>
      </c>
      <c r="L680" s="79" t="str">
        <f>IFERROR(VLOOKUP($C680,Acute!$B$8:$R$300,8,FALSE),"--")</f>
        <v>--</v>
      </c>
      <c r="M680" s="80" t="str">
        <f>IFERROR(VLOOKUP($C680,Acute!$B$8:$R$300,13,FALSE),"--")</f>
        <v>--</v>
      </c>
      <c r="N680" s="107" t="str">
        <f>IFERROR(VLOOKUP($C680,Acute!$B$8:$R$300,6,FALSE),"--")</f>
        <v>--</v>
      </c>
      <c r="O680" s="79" t="str">
        <f>IFERROR(VLOOKUP($C680,Acute!$B$8:$R$300,10,FALSE),"--")</f>
        <v>--</v>
      </c>
      <c r="P680" s="108" t="str">
        <f>IFERROR(VLOOKUP($C680,Acute!$B$8:$R$300,16,FALSE),"--")</f>
        <v>--</v>
      </c>
    </row>
    <row r="681" spans="2:16" ht="15">
      <c r="B681" s="116" t="str">
        <f>Residential!A681</f>
        <v>Pronamide</v>
      </c>
      <c r="C681" s="33" t="str">
        <f>Residential!B681</f>
        <v>23950-58-5</v>
      </c>
      <c r="D681" s="96" t="str">
        <f>Residential!H681</f>
        <v>NITI</v>
      </c>
      <c r="E681" s="40" t="str">
        <f>Residential!K681</f>
        <v>NITI, NV</v>
      </c>
      <c r="F681" s="94" t="str">
        <f>Residential!M681</f>
        <v>NITI, NV</v>
      </c>
      <c r="G681" s="96" t="str">
        <f>Commercial!H681</f>
        <v>NITI</v>
      </c>
      <c r="H681" s="40" t="str">
        <f>Commercial!K681</f>
        <v>NITI, NV</v>
      </c>
      <c r="I681" s="94" t="str">
        <f>Commercial!M681</f>
        <v>NITI, NV</v>
      </c>
      <c r="J681" s="101"/>
      <c r="K681" s="78" t="str">
        <f>IFERROR(VLOOKUP($C681,Acute!$B$8:$R$300,4,FALSE),"--")</f>
        <v>--</v>
      </c>
      <c r="L681" s="79" t="str">
        <f>IFERROR(VLOOKUP($C681,Acute!$B$8:$R$300,8,FALSE),"--")</f>
        <v>--</v>
      </c>
      <c r="M681" s="80" t="str">
        <f>IFERROR(VLOOKUP($C681,Acute!$B$8:$R$300,13,FALSE),"--")</f>
        <v>--</v>
      </c>
      <c r="N681" s="107" t="str">
        <f>IFERROR(VLOOKUP($C681,Acute!$B$8:$R$300,6,FALSE),"--")</f>
        <v>--</v>
      </c>
      <c r="O681" s="79" t="str">
        <f>IFERROR(VLOOKUP($C681,Acute!$B$8:$R$300,10,FALSE),"--")</f>
        <v>--</v>
      </c>
      <c r="P681" s="108" t="str">
        <f>IFERROR(VLOOKUP($C681,Acute!$B$8:$R$300,16,FALSE),"--")</f>
        <v>--</v>
      </c>
    </row>
    <row r="682" spans="2:16" ht="15">
      <c r="B682" s="116" t="str">
        <f>Residential!A682</f>
        <v>Propachlor</v>
      </c>
      <c r="C682" s="33" t="str">
        <f>Residential!B682</f>
        <v>1918-16-7</v>
      </c>
      <c r="D682" s="96" t="str">
        <f>Residential!H682</f>
        <v>NITI</v>
      </c>
      <c r="E682" s="40" t="str">
        <f>Residential!K682</f>
        <v>NITI, NV</v>
      </c>
      <c r="F682" s="94" t="str">
        <f>Residential!M682</f>
        <v>NITI, NV</v>
      </c>
      <c r="G682" s="96" t="str">
        <f>Commercial!H682</f>
        <v>NITI</v>
      </c>
      <c r="H682" s="40" t="str">
        <f>Commercial!K682</f>
        <v>NITI, NV</v>
      </c>
      <c r="I682" s="94" t="str">
        <f>Commercial!M682</f>
        <v>NITI, NV</v>
      </c>
      <c r="J682" s="101"/>
      <c r="K682" s="78" t="str">
        <f>IFERROR(VLOOKUP($C682,Acute!$B$8:$R$300,4,FALSE),"--")</f>
        <v>--</v>
      </c>
      <c r="L682" s="79" t="str">
        <f>IFERROR(VLOOKUP($C682,Acute!$B$8:$R$300,8,FALSE),"--")</f>
        <v>--</v>
      </c>
      <c r="M682" s="80" t="str">
        <f>IFERROR(VLOOKUP($C682,Acute!$B$8:$R$300,13,FALSE),"--")</f>
        <v>--</v>
      </c>
      <c r="N682" s="107" t="str">
        <f>IFERROR(VLOOKUP($C682,Acute!$B$8:$R$300,6,FALSE),"--")</f>
        <v>--</v>
      </c>
      <c r="O682" s="79" t="str">
        <f>IFERROR(VLOOKUP($C682,Acute!$B$8:$R$300,10,FALSE),"--")</f>
        <v>--</v>
      </c>
      <c r="P682" s="108" t="str">
        <f>IFERROR(VLOOKUP($C682,Acute!$B$8:$R$300,16,FALSE),"--")</f>
        <v>--</v>
      </c>
    </row>
    <row r="683" spans="2:16" ht="15">
      <c r="B683" s="116" t="str">
        <f>Residential!A683</f>
        <v>Propanil</v>
      </c>
      <c r="C683" s="33" t="str">
        <f>Residential!B683</f>
        <v>709-98-8</v>
      </c>
      <c r="D683" s="96" t="str">
        <f>Residential!H683</f>
        <v>NITI</v>
      </c>
      <c r="E683" s="40" t="str">
        <f>Residential!K683</f>
        <v>NITI, NV</v>
      </c>
      <c r="F683" s="94" t="str">
        <f>Residential!M683</f>
        <v>NITI, NV</v>
      </c>
      <c r="G683" s="96" t="str">
        <f>Commercial!H683</f>
        <v>NITI</v>
      </c>
      <c r="H683" s="40" t="str">
        <f>Commercial!K683</f>
        <v>NITI, NV</v>
      </c>
      <c r="I683" s="94" t="str">
        <f>Commercial!M683</f>
        <v>NITI, NV</v>
      </c>
      <c r="J683" s="101"/>
      <c r="K683" s="78" t="str">
        <f>IFERROR(VLOOKUP($C683,Acute!$B$8:$R$300,4,FALSE),"--")</f>
        <v>--</v>
      </c>
      <c r="L683" s="79" t="str">
        <f>IFERROR(VLOOKUP($C683,Acute!$B$8:$R$300,8,FALSE),"--")</f>
        <v>--</v>
      </c>
      <c r="M683" s="80" t="str">
        <f>IFERROR(VLOOKUP($C683,Acute!$B$8:$R$300,13,FALSE),"--")</f>
        <v>--</v>
      </c>
      <c r="N683" s="107" t="str">
        <f>IFERROR(VLOOKUP($C683,Acute!$B$8:$R$300,6,FALSE),"--")</f>
        <v>--</v>
      </c>
      <c r="O683" s="79" t="str">
        <f>IFERROR(VLOOKUP($C683,Acute!$B$8:$R$300,10,FALSE),"--")</f>
        <v>--</v>
      </c>
      <c r="P683" s="108" t="str">
        <f>IFERROR(VLOOKUP($C683,Acute!$B$8:$R$300,16,FALSE),"--")</f>
        <v>--</v>
      </c>
    </row>
    <row r="684" spans="2:16" ht="15">
      <c r="B684" s="116" t="str">
        <f>Residential!A684</f>
        <v>Propargite</v>
      </c>
      <c r="C684" s="33" t="str">
        <f>Residential!B684</f>
        <v>2312-35-8</v>
      </c>
      <c r="D684" s="96" t="str">
        <f>Residential!H684</f>
        <v>NITI</v>
      </c>
      <c r="E684" s="40" t="str">
        <f>Residential!K684</f>
        <v>NITI, NV</v>
      </c>
      <c r="F684" s="94" t="str">
        <f>Residential!M684</f>
        <v>NITI, NV</v>
      </c>
      <c r="G684" s="96" t="str">
        <f>Commercial!H684</f>
        <v>NITI</v>
      </c>
      <c r="H684" s="40" t="str">
        <f>Commercial!K684</f>
        <v>NITI, NV</v>
      </c>
      <c r="I684" s="94" t="str">
        <f>Commercial!M684</f>
        <v>NITI, NV</v>
      </c>
      <c r="J684" s="101"/>
      <c r="K684" s="78" t="str">
        <f>IFERROR(VLOOKUP($C684,Acute!$B$8:$R$300,4,FALSE),"--")</f>
        <v>--</v>
      </c>
      <c r="L684" s="79" t="str">
        <f>IFERROR(VLOOKUP($C684,Acute!$B$8:$R$300,8,FALSE),"--")</f>
        <v>--</v>
      </c>
      <c r="M684" s="80" t="str">
        <f>IFERROR(VLOOKUP($C684,Acute!$B$8:$R$300,13,FALSE),"--")</f>
        <v>--</v>
      </c>
      <c r="N684" s="107" t="str">
        <f>IFERROR(VLOOKUP($C684,Acute!$B$8:$R$300,6,FALSE),"--")</f>
        <v>--</v>
      </c>
      <c r="O684" s="79" t="str">
        <f>IFERROR(VLOOKUP($C684,Acute!$B$8:$R$300,10,FALSE),"--")</f>
        <v>--</v>
      </c>
      <c r="P684" s="108" t="str">
        <f>IFERROR(VLOOKUP($C684,Acute!$B$8:$R$300,16,FALSE),"--")</f>
        <v>--</v>
      </c>
    </row>
    <row r="685" spans="2:16" ht="15">
      <c r="B685" s="116" t="str">
        <f>Residential!A685</f>
        <v>Propargyl Alcohol</v>
      </c>
      <c r="C685" s="33" t="str">
        <f>Residential!B685</f>
        <v>107-19-7</v>
      </c>
      <c r="D685" s="96" t="str">
        <f>Residential!H685</f>
        <v>NITI</v>
      </c>
      <c r="E685" s="40" t="str">
        <f>Residential!K685</f>
        <v>NITI</v>
      </c>
      <c r="F685" s="94" t="str">
        <f>Residential!M685</f>
        <v>NITI</v>
      </c>
      <c r="G685" s="96" t="str">
        <f>Commercial!H685</f>
        <v>NITI</v>
      </c>
      <c r="H685" s="40" t="str">
        <f>Commercial!K685</f>
        <v>NITI</v>
      </c>
      <c r="I685" s="94" t="str">
        <f>Commercial!M685</f>
        <v>NITI</v>
      </c>
      <c r="J685" s="101"/>
      <c r="K685" s="78" t="str">
        <f>IFERROR(VLOOKUP($C685,Acute!$B$8:$R$300,4,FALSE),"--")</f>
        <v>--</v>
      </c>
      <c r="L685" s="79" t="str">
        <f>IFERROR(VLOOKUP($C685,Acute!$B$8:$R$300,8,FALSE),"--")</f>
        <v>--</v>
      </c>
      <c r="M685" s="80" t="str">
        <f>IFERROR(VLOOKUP($C685,Acute!$B$8:$R$300,13,FALSE),"--")</f>
        <v>--</v>
      </c>
      <c r="N685" s="107" t="str">
        <f>IFERROR(VLOOKUP($C685,Acute!$B$8:$R$300,6,FALSE),"--")</f>
        <v>--</v>
      </c>
      <c r="O685" s="79" t="str">
        <f>IFERROR(VLOOKUP($C685,Acute!$B$8:$R$300,10,FALSE),"--")</f>
        <v>--</v>
      </c>
      <c r="P685" s="108" t="str">
        <f>IFERROR(VLOOKUP($C685,Acute!$B$8:$R$300,16,FALSE),"--")</f>
        <v>--</v>
      </c>
    </row>
    <row r="686" spans="2:16" ht="15">
      <c r="B686" s="116" t="str">
        <f>Residential!A686</f>
        <v>Propazine</v>
      </c>
      <c r="C686" s="33" t="str">
        <f>Residential!B686</f>
        <v>139-40-2</v>
      </c>
      <c r="D686" s="96" t="str">
        <f>Residential!H686</f>
        <v>NITI</v>
      </c>
      <c r="E686" s="40" t="str">
        <f>Residential!K686</f>
        <v>NITI, NV</v>
      </c>
      <c r="F686" s="94" t="str">
        <f>Residential!M686</f>
        <v>NITI, NV</v>
      </c>
      <c r="G686" s="96" t="str">
        <f>Commercial!H686</f>
        <v>NITI</v>
      </c>
      <c r="H686" s="40" t="str">
        <f>Commercial!K686</f>
        <v>NITI, NV</v>
      </c>
      <c r="I686" s="94" t="str">
        <f>Commercial!M686</f>
        <v>NITI, NV</v>
      </c>
      <c r="J686" s="101"/>
      <c r="K686" s="78" t="str">
        <f>IFERROR(VLOOKUP($C686,Acute!$B$8:$R$300,4,FALSE),"--")</f>
        <v>--</v>
      </c>
      <c r="L686" s="79" t="str">
        <f>IFERROR(VLOOKUP($C686,Acute!$B$8:$R$300,8,FALSE),"--")</f>
        <v>--</v>
      </c>
      <c r="M686" s="80" t="str">
        <f>IFERROR(VLOOKUP($C686,Acute!$B$8:$R$300,13,FALSE),"--")</f>
        <v>--</v>
      </c>
      <c r="N686" s="107" t="str">
        <f>IFERROR(VLOOKUP($C686,Acute!$B$8:$R$300,6,FALSE),"--")</f>
        <v>--</v>
      </c>
      <c r="O686" s="79" t="str">
        <f>IFERROR(VLOOKUP($C686,Acute!$B$8:$R$300,10,FALSE),"--")</f>
        <v>--</v>
      </c>
      <c r="P686" s="108" t="str">
        <f>IFERROR(VLOOKUP($C686,Acute!$B$8:$R$300,16,FALSE),"--")</f>
        <v>--</v>
      </c>
    </row>
    <row r="687" spans="2:16" ht="15">
      <c r="B687" s="116" t="str">
        <f>Residential!A687</f>
        <v>Propham</v>
      </c>
      <c r="C687" s="33" t="str">
        <f>Residential!B687</f>
        <v>122-42-9</v>
      </c>
      <c r="D687" s="96" t="str">
        <f>Residential!H687</f>
        <v>NITI</v>
      </c>
      <c r="E687" s="40" t="str">
        <f>Residential!K687</f>
        <v>NITI, NV</v>
      </c>
      <c r="F687" s="94" t="str">
        <f>Residential!M687</f>
        <v>NITI, NV</v>
      </c>
      <c r="G687" s="96" t="str">
        <f>Commercial!H687</f>
        <v>NITI</v>
      </c>
      <c r="H687" s="40" t="str">
        <f>Commercial!K687</f>
        <v>NITI, NV</v>
      </c>
      <c r="I687" s="94" t="str">
        <f>Commercial!M687</f>
        <v>NITI, NV</v>
      </c>
      <c r="J687" s="101"/>
      <c r="K687" s="78" t="str">
        <f>IFERROR(VLOOKUP($C687,Acute!$B$8:$R$300,4,FALSE),"--")</f>
        <v>--</v>
      </c>
      <c r="L687" s="79" t="str">
        <f>IFERROR(VLOOKUP($C687,Acute!$B$8:$R$300,8,FALSE),"--")</f>
        <v>--</v>
      </c>
      <c r="M687" s="80" t="str">
        <f>IFERROR(VLOOKUP($C687,Acute!$B$8:$R$300,13,FALSE),"--")</f>
        <v>--</v>
      </c>
      <c r="N687" s="107" t="str">
        <f>IFERROR(VLOOKUP($C687,Acute!$B$8:$R$300,6,FALSE),"--")</f>
        <v>--</v>
      </c>
      <c r="O687" s="79" t="str">
        <f>IFERROR(VLOOKUP($C687,Acute!$B$8:$R$300,10,FALSE),"--")</f>
        <v>--</v>
      </c>
      <c r="P687" s="108" t="str">
        <f>IFERROR(VLOOKUP($C687,Acute!$B$8:$R$300,16,FALSE),"--")</f>
        <v>--</v>
      </c>
    </row>
    <row r="688" spans="2:16" ht="15">
      <c r="B688" s="116" t="str">
        <f>Residential!A688</f>
        <v>Propiconazole</v>
      </c>
      <c r="C688" s="33" t="str">
        <f>Residential!B688</f>
        <v>60207-90-1</v>
      </c>
      <c r="D688" s="96" t="str">
        <f>Residential!H688</f>
        <v>NITI</v>
      </c>
      <c r="E688" s="40" t="str">
        <f>Residential!K688</f>
        <v>NITI, NV</v>
      </c>
      <c r="F688" s="94" t="str">
        <f>Residential!M688</f>
        <v>NITI, NV</v>
      </c>
      <c r="G688" s="96" t="str">
        <f>Commercial!H688</f>
        <v>NITI</v>
      </c>
      <c r="H688" s="40" t="str">
        <f>Commercial!K688</f>
        <v>NITI, NV</v>
      </c>
      <c r="I688" s="94" t="str">
        <f>Commercial!M688</f>
        <v>NITI, NV</v>
      </c>
      <c r="J688" s="101"/>
      <c r="K688" s="78" t="str">
        <f>IFERROR(VLOOKUP($C688,Acute!$B$8:$R$300,4,FALSE),"--")</f>
        <v>--</v>
      </c>
      <c r="L688" s="79" t="str">
        <f>IFERROR(VLOOKUP($C688,Acute!$B$8:$R$300,8,FALSE),"--")</f>
        <v>--</v>
      </c>
      <c r="M688" s="80" t="str">
        <f>IFERROR(VLOOKUP($C688,Acute!$B$8:$R$300,13,FALSE),"--")</f>
        <v>--</v>
      </c>
      <c r="N688" s="107" t="str">
        <f>IFERROR(VLOOKUP($C688,Acute!$B$8:$R$300,6,FALSE),"--")</f>
        <v>--</v>
      </c>
      <c r="O688" s="79" t="str">
        <f>IFERROR(VLOOKUP($C688,Acute!$B$8:$R$300,10,FALSE),"--")</f>
        <v>--</v>
      </c>
      <c r="P688" s="108" t="str">
        <f>IFERROR(VLOOKUP($C688,Acute!$B$8:$R$300,16,FALSE),"--")</f>
        <v>--</v>
      </c>
    </row>
    <row r="689" spans="2:16" ht="15">
      <c r="B689" s="116" t="str">
        <f>Residential!A689</f>
        <v>Propionaldehyde</v>
      </c>
      <c r="C689" s="33" t="str">
        <f>Residential!B689</f>
        <v>123-38-6</v>
      </c>
      <c r="D689" s="96">
        <f>Residential!H689</f>
        <v>8.3000000000000007</v>
      </c>
      <c r="E689" s="40">
        <f>Residential!K689</f>
        <v>280</v>
      </c>
      <c r="F689" s="93">
        <f>Residential!M689</f>
        <v>4500</v>
      </c>
      <c r="G689" s="96">
        <f>Commercial!H689</f>
        <v>35</v>
      </c>
      <c r="H689" s="90">
        <f>Commercial!K689</f>
        <v>1200</v>
      </c>
      <c r="I689" s="93">
        <f>Commercial!M689</f>
        <v>19000</v>
      </c>
      <c r="J689" s="101"/>
      <c r="K689" s="78" t="str">
        <f>IFERROR(VLOOKUP($C689,Acute!$B$8:$R$300,4,FALSE),"--")</f>
        <v>--</v>
      </c>
      <c r="L689" s="79" t="str">
        <f>IFERROR(VLOOKUP($C689,Acute!$B$8:$R$300,8,FALSE),"--")</f>
        <v>--</v>
      </c>
      <c r="M689" s="80" t="str">
        <f>IFERROR(VLOOKUP($C689,Acute!$B$8:$R$300,13,FALSE),"--")</f>
        <v>--</v>
      </c>
      <c r="N689" s="107" t="str">
        <f>IFERROR(VLOOKUP($C689,Acute!$B$8:$R$300,6,FALSE),"--")</f>
        <v>--</v>
      </c>
      <c r="O689" s="79" t="str">
        <f>IFERROR(VLOOKUP($C689,Acute!$B$8:$R$300,10,FALSE),"--")</f>
        <v>--</v>
      </c>
      <c r="P689" s="108" t="str">
        <f>IFERROR(VLOOKUP($C689,Acute!$B$8:$R$300,16,FALSE),"--")</f>
        <v>--</v>
      </c>
    </row>
    <row r="690" spans="2:16" ht="15">
      <c r="B690" s="116" t="str">
        <f>Residential!A690</f>
        <v>Propyl benzene</v>
      </c>
      <c r="C690" s="33" t="str">
        <f>Residential!B690</f>
        <v>103-65-1</v>
      </c>
      <c r="D690" s="96">
        <f>Residential!H690</f>
        <v>1000</v>
      </c>
      <c r="E690" s="40">
        <f>Residential!K690</f>
        <v>35000</v>
      </c>
      <c r="F690" s="93">
        <f>Residential!M690</f>
        <v>5300</v>
      </c>
      <c r="G690" s="96">
        <f>Commercial!H690</f>
        <v>4400</v>
      </c>
      <c r="H690" s="90">
        <f>Commercial!K690</f>
        <v>150000</v>
      </c>
      <c r="I690" s="93">
        <f>Commercial!M690</f>
        <v>22000</v>
      </c>
      <c r="J690" s="101"/>
      <c r="K690" s="78" t="str">
        <f>IFERROR(VLOOKUP($C690,Acute!$B$8:$R$300,4,FALSE),"--")</f>
        <v>--</v>
      </c>
      <c r="L690" s="79" t="str">
        <f>IFERROR(VLOOKUP($C690,Acute!$B$8:$R$300,8,FALSE),"--")</f>
        <v>--</v>
      </c>
      <c r="M690" s="80" t="str">
        <f>IFERROR(VLOOKUP($C690,Acute!$B$8:$R$300,13,FALSE),"--")</f>
        <v>--</v>
      </c>
      <c r="N690" s="107" t="str">
        <f>IFERROR(VLOOKUP($C690,Acute!$B$8:$R$300,6,FALSE),"--")</f>
        <v>--</v>
      </c>
      <c r="O690" s="79" t="str">
        <f>IFERROR(VLOOKUP($C690,Acute!$B$8:$R$300,10,FALSE),"--")</f>
        <v>--</v>
      </c>
      <c r="P690" s="108" t="str">
        <f>IFERROR(VLOOKUP($C690,Acute!$B$8:$R$300,16,FALSE),"--")</f>
        <v>--</v>
      </c>
    </row>
    <row r="691" spans="2:16" ht="15">
      <c r="B691" s="116" t="str">
        <f>Residential!A691</f>
        <v>Propylene</v>
      </c>
      <c r="C691" s="33" t="str">
        <f>Residential!B691</f>
        <v>115-07-1</v>
      </c>
      <c r="D691" s="96">
        <f>Residential!H691</f>
        <v>3100</v>
      </c>
      <c r="E691" s="40">
        <f>Residential!K691</f>
        <v>100000</v>
      </c>
      <c r="F691" s="93">
        <f>Residential!M691</f>
        <v>490</v>
      </c>
      <c r="G691" s="96">
        <f>Commercial!H691</f>
        <v>13000</v>
      </c>
      <c r="H691" s="90">
        <f>Commercial!K691</f>
        <v>440000</v>
      </c>
      <c r="I691" s="93">
        <f>Commercial!M691</f>
        <v>2100</v>
      </c>
      <c r="J691" s="101"/>
      <c r="K691" s="78" t="str">
        <f>IFERROR(VLOOKUP($C691,Acute!$B$8:$R$300,4,FALSE),"--")</f>
        <v>--</v>
      </c>
      <c r="L691" s="79" t="str">
        <f>IFERROR(VLOOKUP($C691,Acute!$B$8:$R$300,8,FALSE),"--")</f>
        <v>--</v>
      </c>
      <c r="M691" s="80" t="str">
        <f>IFERROR(VLOOKUP($C691,Acute!$B$8:$R$300,13,FALSE),"--")</f>
        <v>--</v>
      </c>
      <c r="N691" s="107" t="str">
        <f>IFERROR(VLOOKUP($C691,Acute!$B$8:$R$300,6,FALSE),"--")</f>
        <v>--</v>
      </c>
      <c r="O691" s="79" t="str">
        <f>IFERROR(VLOOKUP($C691,Acute!$B$8:$R$300,10,FALSE),"--")</f>
        <v>--</v>
      </c>
      <c r="P691" s="108" t="str">
        <f>IFERROR(VLOOKUP($C691,Acute!$B$8:$R$300,16,FALSE),"--")</f>
        <v>--</v>
      </c>
    </row>
    <row r="692" spans="2:16" ht="15">
      <c r="B692" s="116" t="str">
        <f>Residential!A692</f>
        <v>Propylene Glycol</v>
      </c>
      <c r="C692" s="33" t="str">
        <f>Residential!B692</f>
        <v>57-55-6</v>
      </c>
      <c r="D692" s="96" t="str">
        <f>Residential!H692</f>
        <v>NITI</v>
      </c>
      <c r="E692" s="40" t="str">
        <f>Residential!K692</f>
        <v>NITI, NV</v>
      </c>
      <c r="F692" s="93" t="str">
        <f>Residential!M692</f>
        <v>NITI, NV</v>
      </c>
      <c r="G692" s="96" t="str">
        <f>Commercial!H692</f>
        <v>NITI</v>
      </c>
      <c r="H692" s="90" t="str">
        <f>Commercial!K692</f>
        <v>NITI, NV</v>
      </c>
      <c r="I692" s="93" t="str">
        <f>Commercial!M692</f>
        <v>NITI, NV</v>
      </c>
      <c r="J692" s="101"/>
      <c r="K692" s="78" t="str">
        <f>IFERROR(VLOOKUP($C692,Acute!$B$8:$R$300,4,FALSE),"--")</f>
        <v>--</v>
      </c>
      <c r="L692" s="79" t="str">
        <f>IFERROR(VLOOKUP($C692,Acute!$B$8:$R$300,8,FALSE),"--")</f>
        <v>--</v>
      </c>
      <c r="M692" s="80" t="str">
        <f>IFERROR(VLOOKUP($C692,Acute!$B$8:$R$300,13,FALSE),"--")</f>
        <v>--</v>
      </c>
      <c r="N692" s="107" t="str">
        <f>IFERROR(VLOOKUP($C692,Acute!$B$8:$R$300,6,FALSE),"--")</f>
        <v>--</v>
      </c>
      <c r="O692" s="79" t="str">
        <f>IFERROR(VLOOKUP($C692,Acute!$B$8:$R$300,10,FALSE),"--")</f>
        <v>--</v>
      </c>
      <c r="P692" s="108" t="str">
        <f>IFERROR(VLOOKUP($C692,Acute!$B$8:$R$300,16,FALSE),"--")</f>
        <v>--</v>
      </c>
    </row>
    <row r="693" spans="2:16" ht="15">
      <c r="B693" s="116" t="str">
        <f>Residential!A693</f>
        <v>Propylene Glycol Dinitrate</v>
      </c>
      <c r="C693" s="33" t="str">
        <f>Residential!B693</f>
        <v>6423-43-4</v>
      </c>
      <c r="D693" s="96">
        <f>Residential!H693</f>
        <v>0.28000000000000003</v>
      </c>
      <c r="E693" s="40" t="str">
        <f>Residential!K693</f>
        <v>NV</v>
      </c>
      <c r="F693" s="93" t="str">
        <f>Residential!M693</f>
        <v>NV</v>
      </c>
      <c r="G693" s="96">
        <f>Commercial!H693</f>
        <v>1.2</v>
      </c>
      <c r="H693" s="90" t="str">
        <f>Commercial!K693</f>
        <v>NV</v>
      </c>
      <c r="I693" s="93" t="str">
        <f>Commercial!M693</f>
        <v>NV</v>
      </c>
      <c r="J693" s="101"/>
      <c r="K693" s="78">
        <f>IFERROR(VLOOKUP($C693,Acute!$B$8:$R$300,4,FALSE),"--")</f>
        <v>20</v>
      </c>
      <c r="L693" s="79" t="str">
        <f>IFERROR(VLOOKUP($C693,Acute!$B$8:$R$300,8,FALSE),"--")</f>
        <v>NV</v>
      </c>
      <c r="M693" s="80" t="str">
        <f>IFERROR(VLOOKUP($C693,Acute!$B$8:$R$300,13,FALSE),"--")</f>
        <v>NV</v>
      </c>
      <c r="N693" s="107">
        <f>IFERROR(VLOOKUP($C693,Acute!$B$8:$R$300,6,FALSE),"--")</f>
        <v>60</v>
      </c>
      <c r="O693" s="79" t="str">
        <f>IFERROR(VLOOKUP($C693,Acute!$B$8:$R$300,10,FALSE),"--")</f>
        <v>NV</v>
      </c>
      <c r="P693" s="108" t="str">
        <f>IFERROR(VLOOKUP($C693,Acute!$B$8:$R$300,16,FALSE),"--")</f>
        <v>NV</v>
      </c>
    </row>
    <row r="694" spans="2:16" ht="15">
      <c r="B694" s="116" t="str">
        <f>Residential!A694</f>
        <v>Propylene Glycol Monomethyl Ether</v>
      </c>
      <c r="C694" s="33" t="str">
        <f>Residential!B694</f>
        <v>107-98-2</v>
      </c>
      <c r="D694" s="96">
        <f>Residential!H694</f>
        <v>2100</v>
      </c>
      <c r="E694" s="40">
        <f>Residential!K694</f>
        <v>70000</v>
      </c>
      <c r="F694" s="93">
        <f>Residential!M694</f>
        <v>110000000</v>
      </c>
      <c r="G694" s="96">
        <f>Commercial!H694</f>
        <v>8800</v>
      </c>
      <c r="H694" s="90">
        <f>Commercial!K694</f>
        <v>290000</v>
      </c>
      <c r="I694" s="93">
        <f>Commercial!M694</f>
        <v>440000000</v>
      </c>
      <c r="J694" s="101"/>
      <c r="K694" s="78" t="str">
        <f>IFERROR(VLOOKUP($C694,Acute!$B$8:$R$300,4,FALSE),"--")</f>
        <v>--</v>
      </c>
      <c r="L694" s="79" t="str">
        <f>IFERROR(VLOOKUP($C694,Acute!$B$8:$R$300,8,FALSE),"--")</f>
        <v>--</v>
      </c>
      <c r="M694" s="80" t="str">
        <f>IFERROR(VLOOKUP($C694,Acute!$B$8:$R$300,13,FALSE),"--")</f>
        <v>--</v>
      </c>
      <c r="N694" s="107" t="str">
        <f>IFERROR(VLOOKUP($C694,Acute!$B$8:$R$300,6,FALSE),"--")</f>
        <v>--</v>
      </c>
      <c r="O694" s="79" t="str">
        <f>IFERROR(VLOOKUP($C694,Acute!$B$8:$R$300,10,FALSE),"--")</f>
        <v>--</v>
      </c>
      <c r="P694" s="108" t="str">
        <f>IFERROR(VLOOKUP($C694,Acute!$B$8:$R$300,16,FALSE),"--")</f>
        <v>--</v>
      </c>
    </row>
    <row r="695" spans="2:16" ht="15">
      <c r="B695" s="116" t="str">
        <f>Residential!A695</f>
        <v>Propylene Oxide</v>
      </c>
      <c r="C695" s="33" t="str">
        <f>Residential!B695</f>
        <v>75-56-9</v>
      </c>
      <c r="D695" s="96">
        <f>Residential!H695</f>
        <v>0.76</v>
      </c>
      <c r="E695" s="40">
        <f>Residential!K695</f>
        <v>25</v>
      </c>
      <c r="F695" s="93">
        <f>Residential!M695</f>
        <v>430</v>
      </c>
      <c r="G695" s="96">
        <f>Commercial!H695</f>
        <v>3.3</v>
      </c>
      <c r="H695" s="90">
        <f>Commercial!K695</f>
        <v>110</v>
      </c>
      <c r="I695" s="93">
        <f>Commercial!M695</f>
        <v>1900</v>
      </c>
      <c r="J695" s="101"/>
      <c r="K695" s="78">
        <f>IFERROR(VLOOKUP($C695,Acute!$B$8:$R$300,4,FALSE),"--")</f>
        <v>3100</v>
      </c>
      <c r="L695" s="79">
        <f>IFERROR(VLOOKUP($C695,Acute!$B$8:$R$300,8,FALSE),"--")</f>
        <v>100000</v>
      </c>
      <c r="M695" s="80">
        <f>IFERROR(VLOOKUP($C695,Acute!$B$8:$R$300,13,FALSE),"--")</f>
        <v>1800000</v>
      </c>
      <c r="N695" s="107">
        <f>IFERROR(VLOOKUP($C695,Acute!$B$8:$R$300,6,FALSE),"--")</f>
        <v>9300</v>
      </c>
      <c r="O695" s="79">
        <f>IFERROR(VLOOKUP($C695,Acute!$B$8:$R$300,10,FALSE),"--")</f>
        <v>310000</v>
      </c>
      <c r="P695" s="108">
        <f>IFERROR(VLOOKUP($C695,Acute!$B$8:$R$300,16,FALSE),"--")</f>
        <v>5400000</v>
      </c>
    </row>
    <row r="696" spans="2:16" ht="15">
      <c r="B696" s="116" t="str">
        <f>Residential!A696</f>
        <v>Pyrene</v>
      </c>
      <c r="C696" s="33" t="str">
        <f>Residential!B696</f>
        <v>129-00-0</v>
      </c>
      <c r="D696" s="96" t="str">
        <f>Residential!H696</f>
        <v>NITI</v>
      </c>
      <c r="E696" s="40" t="str">
        <f>Residential!K696</f>
        <v>NITI</v>
      </c>
      <c r="F696" s="93" t="str">
        <f>Residential!M696</f>
        <v>NITI</v>
      </c>
      <c r="G696" s="96" t="str">
        <f>Commercial!H696</f>
        <v>NITI</v>
      </c>
      <c r="H696" s="90" t="str">
        <f>Commercial!K696</f>
        <v>NITI</v>
      </c>
      <c r="I696" s="93" t="str">
        <f>Commercial!M696</f>
        <v>NITI</v>
      </c>
      <c r="J696" s="101"/>
      <c r="K696" s="78" t="str">
        <f>IFERROR(VLOOKUP($C696,Acute!$B$8:$R$300,4,FALSE),"--")</f>
        <v>--</v>
      </c>
      <c r="L696" s="79" t="str">
        <f>IFERROR(VLOOKUP($C696,Acute!$B$8:$R$300,8,FALSE),"--")</f>
        <v>--</v>
      </c>
      <c r="M696" s="80" t="str">
        <f>IFERROR(VLOOKUP($C696,Acute!$B$8:$R$300,13,FALSE),"--")</f>
        <v>--</v>
      </c>
      <c r="N696" s="107" t="str">
        <f>IFERROR(VLOOKUP($C696,Acute!$B$8:$R$300,6,FALSE),"--")</f>
        <v>--</v>
      </c>
      <c r="O696" s="79" t="str">
        <f>IFERROR(VLOOKUP($C696,Acute!$B$8:$R$300,10,FALSE),"--")</f>
        <v>--</v>
      </c>
      <c r="P696" s="108" t="str">
        <f>IFERROR(VLOOKUP($C696,Acute!$B$8:$R$300,16,FALSE),"--")</f>
        <v>--</v>
      </c>
    </row>
    <row r="697" spans="2:16" ht="15">
      <c r="B697" s="116" t="str">
        <f>Residential!A697</f>
        <v>Pyridine</v>
      </c>
      <c r="C697" s="33" t="str">
        <f>Residential!B697</f>
        <v>110-86-1</v>
      </c>
      <c r="D697" s="96" t="str">
        <f>Residential!H697</f>
        <v>NITI</v>
      </c>
      <c r="E697" s="40" t="str">
        <f>Residential!K697</f>
        <v>NITI</v>
      </c>
      <c r="F697" s="93" t="str">
        <f>Residential!M697</f>
        <v>NITI</v>
      </c>
      <c r="G697" s="96" t="str">
        <f>Commercial!H697</f>
        <v>NITI</v>
      </c>
      <c r="H697" s="90" t="str">
        <f>Commercial!K697</f>
        <v>NITI</v>
      </c>
      <c r="I697" s="93" t="str">
        <f>Commercial!M697</f>
        <v>NITI</v>
      </c>
      <c r="J697" s="101"/>
      <c r="K697" s="78" t="str">
        <f>IFERROR(VLOOKUP($C697,Acute!$B$8:$R$300,4,FALSE),"--")</f>
        <v>--</v>
      </c>
      <c r="L697" s="79" t="str">
        <f>IFERROR(VLOOKUP($C697,Acute!$B$8:$R$300,8,FALSE),"--")</f>
        <v>--</v>
      </c>
      <c r="M697" s="80" t="str">
        <f>IFERROR(VLOOKUP($C697,Acute!$B$8:$R$300,13,FALSE),"--")</f>
        <v>--</v>
      </c>
      <c r="N697" s="107" t="str">
        <f>IFERROR(VLOOKUP($C697,Acute!$B$8:$R$300,6,FALSE),"--")</f>
        <v>--</v>
      </c>
      <c r="O697" s="79" t="str">
        <f>IFERROR(VLOOKUP($C697,Acute!$B$8:$R$300,10,FALSE),"--")</f>
        <v>--</v>
      </c>
      <c r="P697" s="108" t="str">
        <f>IFERROR(VLOOKUP($C697,Acute!$B$8:$R$300,16,FALSE),"--")</f>
        <v>--</v>
      </c>
    </row>
    <row r="698" spans="2:16" ht="15">
      <c r="B698" s="116" t="str">
        <f>Residential!A698</f>
        <v>Quinalphos</v>
      </c>
      <c r="C698" s="33" t="str">
        <f>Residential!B698</f>
        <v>13593-03-8</v>
      </c>
      <c r="D698" s="96" t="str">
        <f>Residential!H698</f>
        <v>NITI</v>
      </c>
      <c r="E698" s="40" t="str">
        <f>Residential!K698</f>
        <v>NITI, NV</v>
      </c>
      <c r="F698" s="93" t="str">
        <f>Residential!M698</f>
        <v>NITI, NV</v>
      </c>
      <c r="G698" s="96" t="str">
        <f>Commercial!H698</f>
        <v>NITI</v>
      </c>
      <c r="H698" s="90" t="str">
        <f>Commercial!K698</f>
        <v>NITI, NV</v>
      </c>
      <c r="I698" s="93" t="str">
        <f>Commercial!M698</f>
        <v>NITI, NV</v>
      </c>
      <c r="J698" s="101"/>
      <c r="K698" s="78" t="str">
        <f>IFERROR(VLOOKUP($C698,Acute!$B$8:$R$300,4,FALSE),"--")</f>
        <v>--</v>
      </c>
      <c r="L698" s="79" t="str">
        <f>IFERROR(VLOOKUP($C698,Acute!$B$8:$R$300,8,FALSE),"--")</f>
        <v>--</v>
      </c>
      <c r="M698" s="80" t="str">
        <f>IFERROR(VLOOKUP($C698,Acute!$B$8:$R$300,13,FALSE),"--")</f>
        <v>--</v>
      </c>
      <c r="N698" s="107" t="str">
        <f>IFERROR(VLOOKUP($C698,Acute!$B$8:$R$300,6,FALSE),"--")</f>
        <v>--</v>
      </c>
      <c r="O698" s="79" t="str">
        <f>IFERROR(VLOOKUP($C698,Acute!$B$8:$R$300,10,FALSE),"--")</f>
        <v>--</v>
      </c>
      <c r="P698" s="108" t="str">
        <f>IFERROR(VLOOKUP($C698,Acute!$B$8:$R$300,16,FALSE),"--")</f>
        <v>--</v>
      </c>
    </row>
    <row r="699" spans="2:16" ht="15">
      <c r="B699" s="116" t="str">
        <f>Residential!A699</f>
        <v>Quinoline</v>
      </c>
      <c r="C699" s="33" t="str">
        <f>Residential!B699</f>
        <v>91-22-5</v>
      </c>
      <c r="D699" s="96" t="str">
        <f>Residential!H699</f>
        <v>NITI</v>
      </c>
      <c r="E699" s="40" t="str">
        <f>Residential!K699</f>
        <v>NITI, NV</v>
      </c>
      <c r="F699" s="93" t="str">
        <f>Residential!M699</f>
        <v>NITI, NV</v>
      </c>
      <c r="G699" s="96" t="str">
        <f>Commercial!H699</f>
        <v>NITI</v>
      </c>
      <c r="H699" s="90" t="str">
        <f>Commercial!K699</f>
        <v>NITI, NV</v>
      </c>
      <c r="I699" s="93" t="str">
        <f>Commercial!M699</f>
        <v>NITI, NV</v>
      </c>
      <c r="J699" s="101"/>
      <c r="K699" s="78" t="str">
        <f>IFERROR(VLOOKUP($C699,Acute!$B$8:$R$300,4,FALSE),"--")</f>
        <v>--</v>
      </c>
      <c r="L699" s="79" t="str">
        <f>IFERROR(VLOOKUP($C699,Acute!$B$8:$R$300,8,FALSE),"--")</f>
        <v>--</v>
      </c>
      <c r="M699" s="80" t="str">
        <f>IFERROR(VLOOKUP($C699,Acute!$B$8:$R$300,13,FALSE),"--")</f>
        <v>--</v>
      </c>
      <c r="N699" s="107" t="str">
        <f>IFERROR(VLOOKUP($C699,Acute!$B$8:$R$300,6,FALSE),"--")</f>
        <v>--</v>
      </c>
      <c r="O699" s="79" t="str">
        <f>IFERROR(VLOOKUP($C699,Acute!$B$8:$R$300,10,FALSE),"--")</f>
        <v>--</v>
      </c>
      <c r="P699" s="108" t="str">
        <f>IFERROR(VLOOKUP($C699,Acute!$B$8:$R$300,16,FALSE),"--")</f>
        <v>--</v>
      </c>
    </row>
    <row r="700" spans="2:16" ht="15">
      <c r="B700" s="116" t="str">
        <f>Residential!A700</f>
        <v>Quizalofop-ethyl</v>
      </c>
      <c r="C700" s="33" t="str">
        <f>Residential!B700</f>
        <v>76578-14-8</v>
      </c>
      <c r="D700" s="96" t="str">
        <f>Residential!H700</f>
        <v>NITI</v>
      </c>
      <c r="E700" s="40" t="str">
        <f>Residential!K700</f>
        <v>NITI, NV</v>
      </c>
      <c r="F700" s="93" t="str">
        <f>Residential!M700</f>
        <v>NITI, NV</v>
      </c>
      <c r="G700" s="96" t="str">
        <f>Commercial!H700</f>
        <v>NITI</v>
      </c>
      <c r="H700" s="90" t="str">
        <f>Commercial!K700</f>
        <v>NITI, NV</v>
      </c>
      <c r="I700" s="93" t="str">
        <f>Commercial!M700</f>
        <v>NITI, NV</v>
      </c>
      <c r="J700" s="101"/>
      <c r="K700" s="78" t="str">
        <f>IFERROR(VLOOKUP($C700,Acute!$B$8:$R$300,4,FALSE),"--")</f>
        <v>--</v>
      </c>
      <c r="L700" s="79" t="str">
        <f>IFERROR(VLOOKUP($C700,Acute!$B$8:$R$300,8,FALSE),"--")</f>
        <v>--</v>
      </c>
      <c r="M700" s="80" t="str">
        <f>IFERROR(VLOOKUP($C700,Acute!$B$8:$R$300,13,FALSE),"--")</f>
        <v>--</v>
      </c>
      <c r="N700" s="107" t="str">
        <f>IFERROR(VLOOKUP($C700,Acute!$B$8:$R$300,6,FALSE),"--")</f>
        <v>--</v>
      </c>
      <c r="O700" s="79" t="str">
        <f>IFERROR(VLOOKUP($C700,Acute!$B$8:$R$300,10,FALSE),"--")</f>
        <v>--</v>
      </c>
      <c r="P700" s="108" t="str">
        <f>IFERROR(VLOOKUP($C700,Acute!$B$8:$R$300,16,FALSE),"--")</f>
        <v>--</v>
      </c>
    </row>
    <row r="701" spans="2:16" ht="15">
      <c r="B701" s="116" t="str">
        <f>Residential!A701</f>
        <v>Refractory Ceramic Fibers (units in fibers)</v>
      </c>
      <c r="C701" s="33" t="str">
        <f>Residential!B701</f>
        <v>NA</v>
      </c>
      <c r="D701" s="96">
        <f>Residential!H701</f>
        <v>31000</v>
      </c>
      <c r="E701" s="40" t="str">
        <f>Residential!K701</f>
        <v>NV</v>
      </c>
      <c r="F701" s="93" t="str">
        <f>Residential!M701</f>
        <v>NV</v>
      </c>
      <c r="G701" s="96">
        <f>Commercial!H701</f>
        <v>130000</v>
      </c>
      <c r="H701" s="90" t="str">
        <f>Commercial!K701</f>
        <v>NV</v>
      </c>
      <c r="I701" s="93" t="str">
        <f>Commercial!M701</f>
        <v>NV</v>
      </c>
      <c r="J701" s="101"/>
      <c r="K701" s="78" t="str">
        <f>IFERROR(VLOOKUP($C701,Acute!$B$8:$R$300,4,FALSE),"--")</f>
        <v>--</v>
      </c>
      <c r="L701" s="79" t="str">
        <f>IFERROR(VLOOKUP($C701,Acute!$B$8:$R$300,8,FALSE),"--")</f>
        <v>--</v>
      </c>
      <c r="M701" s="80" t="str">
        <f>IFERROR(VLOOKUP($C701,Acute!$B$8:$R$300,13,FALSE),"--")</f>
        <v>--</v>
      </c>
      <c r="N701" s="107" t="str">
        <f>IFERROR(VLOOKUP($C701,Acute!$B$8:$R$300,6,FALSE),"--")</f>
        <v>--</v>
      </c>
      <c r="O701" s="79" t="str">
        <f>IFERROR(VLOOKUP($C701,Acute!$B$8:$R$300,10,FALSE),"--")</f>
        <v>--</v>
      </c>
      <c r="P701" s="108" t="str">
        <f>IFERROR(VLOOKUP($C701,Acute!$B$8:$R$300,16,FALSE),"--")</f>
        <v>--</v>
      </c>
    </row>
    <row r="702" spans="2:16" ht="15">
      <c r="B702" s="116" t="str">
        <f>Residential!A702</f>
        <v>Resmethrin</v>
      </c>
      <c r="C702" s="33" t="str">
        <f>Residential!B702</f>
        <v>10453-86-8</v>
      </c>
      <c r="D702" s="96" t="str">
        <f>Residential!H702</f>
        <v>NITI</v>
      </c>
      <c r="E702" s="40" t="str">
        <f>Residential!K702</f>
        <v>NITI, NV</v>
      </c>
      <c r="F702" s="93" t="str">
        <f>Residential!M702</f>
        <v>NITI, NV</v>
      </c>
      <c r="G702" s="96" t="str">
        <f>Commercial!H702</f>
        <v>NITI</v>
      </c>
      <c r="H702" s="90" t="str">
        <f>Commercial!K702</f>
        <v>NITI, NV</v>
      </c>
      <c r="I702" s="93" t="str">
        <f>Commercial!M702</f>
        <v>NITI, NV</v>
      </c>
      <c r="J702" s="101"/>
      <c r="K702" s="78" t="str">
        <f>IFERROR(VLOOKUP($C702,Acute!$B$8:$R$300,4,FALSE),"--")</f>
        <v>--</v>
      </c>
      <c r="L702" s="79" t="str">
        <f>IFERROR(VLOOKUP($C702,Acute!$B$8:$R$300,8,FALSE),"--")</f>
        <v>--</v>
      </c>
      <c r="M702" s="80" t="str">
        <f>IFERROR(VLOOKUP($C702,Acute!$B$8:$R$300,13,FALSE),"--")</f>
        <v>--</v>
      </c>
      <c r="N702" s="107" t="str">
        <f>IFERROR(VLOOKUP($C702,Acute!$B$8:$R$300,6,FALSE),"--")</f>
        <v>--</v>
      </c>
      <c r="O702" s="79" t="str">
        <f>IFERROR(VLOOKUP($C702,Acute!$B$8:$R$300,10,FALSE),"--")</f>
        <v>--</v>
      </c>
      <c r="P702" s="108" t="str">
        <f>IFERROR(VLOOKUP($C702,Acute!$B$8:$R$300,16,FALSE),"--")</f>
        <v>--</v>
      </c>
    </row>
    <row r="703" spans="2:16" ht="15">
      <c r="B703" s="116" t="str">
        <f>Residential!A703</f>
        <v>Ronnel</v>
      </c>
      <c r="C703" s="33" t="str">
        <f>Residential!B703</f>
        <v>299-84-3</v>
      </c>
      <c r="D703" s="96" t="str">
        <f>Residential!H703</f>
        <v>NITI</v>
      </c>
      <c r="E703" s="40" t="str">
        <f>Residential!K703</f>
        <v>NITI</v>
      </c>
      <c r="F703" s="93" t="str">
        <f>Residential!M703</f>
        <v>NITI</v>
      </c>
      <c r="G703" s="96" t="str">
        <f>Commercial!H703</f>
        <v>NITI</v>
      </c>
      <c r="H703" s="90" t="str">
        <f>Commercial!K703</f>
        <v>NITI</v>
      </c>
      <c r="I703" s="93" t="str">
        <f>Commercial!M703</f>
        <v>NITI</v>
      </c>
      <c r="J703" s="101"/>
      <c r="K703" s="78" t="str">
        <f>IFERROR(VLOOKUP($C703,Acute!$B$8:$R$300,4,FALSE),"--")</f>
        <v>--</v>
      </c>
      <c r="L703" s="79" t="str">
        <f>IFERROR(VLOOKUP($C703,Acute!$B$8:$R$300,8,FALSE),"--")</f>
        <v>--</v>
      </c>
      <c r="M703" s="80" t="str">
        <f>IFERROR(VLOOKUP($C703,Acute!$B$8:$R$300,13,FALSE),"--")</f>
        <v>--</v>
      </c>
      <c r="N703" s="107" t="str">
        <f>IFERROR(VLOOKUP($C703,Acute!$B$8:$R$300,6,FALSE),"--")</f>
        <v>--</v>
      </c>
      <c r="O703" s="79" t="str">
        <f>IFERROR(VLOOKUP($C703,Acute!$B$8:$R$300,10,FALSE),"--")</f>
        <v>--</v>
      </c>
      <c r="P703" s="108" t="str">
        <f>IFERROR(VLOOKUP($C703,Acute!$B$8:$R$300,16,FALSE),"--")</f>
        <v>--</v>
      </c>
    </row>
    <row r="704" spans="2:16" ht="15">
      <c r="B704" s="116" t="str">
        <f>Residential!A704</f>
        <v>Rotenone</v>
      </c>
      <c r="C704" s="33" t="str">
        <f>Residential!B704</f>
        <v>83-79-4</v>
      </c>
      <c r="D704" s="96" t="str">
        <f>Residential!H704</f>
        <v>NITI</v>
      </c>
      <c r="E704" s="40" t="str">
        <f>Residential!K704</f>
        <v>NITI, NV</v>
      </c>
      <c r="F704" s="93" t="str">
        <f>Residential!M704</f>
        <v>NITI, NV</v>
      </c>
      <c r="G704" s="96" t="str">
        <f>Commercial!H704</f>
        <v>NITI</v>
      </c>
      <c r="H704" s="90" t="str">
        <f>Commercial!K704</f>
        <v>NITI, NV</v>
      </c>
      <c r="I704" s="93" t="str">
        <f>Commercial!M704</f>
        <v>NITI, NV</v>
      </c>
      <c r="J704" s="101"/>
      <c r="K704" s="78" t="str">
        <f>IFERROR(VLOOKUP($C704,Acute!$B$8:$R$300,4,FALSE),"--")</f>
        <v>--</v>
      </c>
      <c r="L704" s="79" t="str">
        <f>IFERROR(VLOOKUP($C704,Acute!$B$8:$R$300,8,FALSE),"--")</f>
        <v>--</v>
      </c>
      <c r="M704" s="80" t="str">
        <f>IFERROR(VLOOKUP($C704,Acute!$B$8:$R$300,13,FALSE),"--")</f>
        <v>--</v>
      </c>
      <c r="N704" s="107" t="str">
        <f>IFERROR(VLOOKUP($C704,Acute!$B$8:$R$300,6,FALSE),"--")</f>
        <v>--</v>
      </c>
      <c r="O704" s="79" t="str">
        <f>IFERROR(VLOOKUP($C704,Acute!$B$8:$R$300,10,FALSE),"--")</f>
        <v>--</v>
      </c>
      <c r="P704" s="108" t="str">
        <f>IFERROR(VLOOKUP($C704,Acute!$B$8:$R$300,16,FALSE),"--")</f>
        <v>--</v>
      </c>
    </row>
    <row r="705" spans="2:16" ht="15">
      <c r="B705" s="116" t="str">
        <f>Residential!A705</f>
        <v>Safrole</v>
      </c>
      <c r="C705" s="33" t="str">
        <f>Residential!B705</f>
        <v>94-59-7</v>
      </c>
      <c r="D705" s="96">
        <f>Residential!H705</f>
        <v>1.6E-2</v>
      </c>
      <c r="E705" s="40" t="str">
        <f>Residential!K705</f>
        <v>NV</v>
      </c>
      <c r="F705" s="93" t="str">
        <f>Residential!M705</f>
        <v>NV</v>
      </c>
      <c r="G705" s="96">
        <f>Commercial!H705</f>
        <v>0.2</v>
      </c>
      <c r="H705" s="90" t="str">
        <f>Commercial!K705</f>
        <v>NV</v>
      </c>
      <c r="I705" s="93" t="str">
        <f>Commercial!M705</f>
        <v>NV</v>
      </c>
      <c r="J705" s="101"/>
      <c r="K705" s="78" t="str">
        <f>IFERROR(VLOOKUP($C705,Acute!$B$8:$R$300,4,FALSE),"--")</f>
        <v>--</v>
      </c>
      <c r="L705" s="79" t="str">
        <f>IFERROR(VLOOKUP($C705,Acute!$B$8:$R$300,8,FALSE),"--")</f>
        <v>--</v>
      </c>
      <c r="M705" s="80" t="str">
        <f>IFERROR(VLOOKUP($C705,Acute!$B$8:$R$300,13,FALSE),"--")</f>
        <v>--</v>
      </c>
      <c r="N705" s="107" t="str">
        <f>IFERROR(VLOOKUP($C705,Acute!$B$8:$R$300,6,FALSE),"--")</f>
        <v>--</v>
      </c>
      <c r="O705" s="79" t="str">
        <f>IFERROR(VLOOKUP($C705,Acute!$B$8:$R$300,10,FALSE),"--")</f>
        <v>--</v>
      </c>
      <c r="P705" s="108" t="str">
        <f>IFERROR(VLOOKUP($C705,Acute!$B$8:$R$300,16,FALSE),"--")</f>
        <v>--</v>
      </c>
    </row>
    <row r="706" spans="2:16" ht="15">
      <c r="B706" s="116" t="str">
        <f>Residential!A706</f>
        <v>Selenious Acid</v>
      </c>
      <c r="C706" s="33" t="str">
        <f>Residential!B706</f>
        <v>7783-00-8</v>
      </c>
      <c r="D706" s="96" t="str">
        <f>Residential!H706</f>
        <v>NITI</v>
      </c>
      <c r="E706" s="40" t="str">
        <f>Residential!K706</f>
        <v>NITI, NV</v>
      </c>
      <c r="F706" s="93" t="str">
        <f>Residential!M706</f>
        <v>NITI, NV</v>
      </c>
      <c r="G706" s="96" t="str">
        <f>Commercial!H706</f>
        <v>NITI</v>
      </c>
      <c r="H706" s="90" t="str">
        <f>Commercial!K706</f>
        <v>NITI, NV</v>
      </c>
      <c r="I706" s="93" t="str">
        <f>Commercial!M706</f>
        <v>NITI, NV</v>
      </c>
      <c r="J706" s="101"/>
      <c r="K706" s="78" t="str">
        <f>IFERROR(VLOOKUP($C706,Acute!$B$8:$R$300,4,FALSE),"--")</f>
        <v>--</v>
      </c>
      <c r="L706" s="79" t="str">
        <f>IFERROR(VLOOKUP($C706,Acute!$B$8:$R$300,8,FALSE),"--")</f>
        <v>--</v>
      </c>
      <c r="M706" s="80" t="str">
        <f>IFERROR(VLOOKUP($C706,Acute!$B$8:$R$300,13,FALSE),"--")</f>
        <v>--</v>
      </c>
      <c r="N706" s="107" t="str">
        <f>IFERROR(VLOOKUP($C706,Acute!$B$8:$R$300,6,FALSE),"--")</f>
        <v>--</v>
      </c>
      <c r="O706" s="79" t="str">
        <f>IFERROR(VLOOKUP($C706,Acute!$B$8:$R$300,10,FALSE),"--")</f>
        <v>--</v>
      </c>
      <c r="P706" s="108" t="str">
        <f>IFERROR(VLOOKUP($C706,Acute!$B$8:$R$300,16,FALSE),"--")</f>
        <v>--</v>
      </c>
    </row>
    <row r="707" spans="2:16" ht="15">
      <c r="B707" s="116" t="str">
        <f>Residential!A707</f>
        <v>Selenium</v>
      </c>
      <c r="C707" s="33" t="str">
        <f>Residential!B707</f>
        <v>7782-49-2</v>
      </c>
      <c r="D707" s="96">
        <f>Residential!H707</f>
        <v>21</v>
      </c>
      <c r="E707" s="40" t="str">
        <f>Residential!K707</f>
        <v>NV</v>
      </c>
      <c r="F707" s="93" t="str">
        <f>Residential!M707</f>
        <v>NV</v>
      </c>
      <c r="G707" s="96">
        <f>Commercial!H707</f>
        <v>88</v>
      </c>
      <c r="H707" s="90" t="str">
        <f>Commercial!K707</f>
        <v>NV</v>
      </c>
      <c r="I707" s="93" t="str">
        <f>Commercial!M707</f>
        <v>NV</v>
      </c>
      <c r="J707" s="101"/>
      <c r="K707" s="78">
        <f>IFERROR(VLOOKUP($C707,Acute!$B$8:$R$300,4,FALSE),"--")</f>
        <v>2</v>
      </c>
      <c r="L707" s="79" t="str">
        <f>IFERROR(VLOOKUP($C707,Acute!$B$8:$R$300,8,FALSE),"--")</f>
        <v>NV</v>
      </c>
      <c r="M707" s="80" t="str">
        <f>IFERROR(VLOOKUP($C707,Acute!$B$8:$R$300,13,FALSE),"--")</f>
        <v>NV</v>
      </c>
      <c r="N707" s="107">
        <f>IFERROR(VLOOKUP($C707,Acute!$B$8:$R$300,6,FALSE),"--")</f>
        <v>6</v>
      </c>
      <c r="O707" s="79" t="str">
        <f>IFERROR(VLOOKUP($C707,Acute!$B$8:$R$300,10,FALSE),"--")</f>
        <v>NV</v>
      </c>
      <c r="P707" s="108" t="str">
        <f>IFERROR(VLOOKUP($C707,Acute!$B$8:$R$300,16,FALSE),"--")</f>
        <v>NV</v>
      </c>
    </row>
    <row r="708" spans="2:16" ht="15">
      <c r="B708" s="116" t="str">
        <f>Residential!A708</f>
        <v>Selenium Sulfide</v>
      </c>
      <c r="C708" s="33" t="str">
        <f>Residential!B708</f>
        <v>7446-34-6</v>
      </c>
      <c r="D708" s="96">
        <f>Residential!H708</f>
        <v>21</v>
      </c>
      <c r="E708" s="40" t="str">
        <f>Residential!K708</f>
        <v>NV</v>
      </c>
      <c r="F708" s="93" t="str">
        <f>Residential!M708</f>
        <v>NV</v>
      </c>
      <c r="G708" s="96">
        <f>Commercial!H708</f>
        <v>88</v>
      </c>
      <c r="H708" s="90" t="str">
        <f>Commercial!K708</f>
        <v>NV</v>
      </c>
      <c r="I708" s="93" t="str">
        <f>Commercial!M708</f>
        <v>NV</v>
      </c>
      <c r="J708" s="101"/>
      <c r="K708" s="78" t="str">
        <f>IFERROR(VLOOKUP($C708,Acute!$B$8:$R$300,4,FALSE),"--")</f>
        <v>--</v>
      </c>
      <c r="L708" s="79" t="str">
        <f>IFERROR(VLOOKUP($C708,Acute!$B$8:$R$300,8,FALSE),"--")</f>
        <v>--</v>
      </c>
      <c r="M708" s="80" t="str">
        <f>IFERROR(VLOOKUP($C708,Acute!$B$8:$R$300,13,FALSE),"--")</f>
        <v>--</v>
      </c>
      <c r="N708" s="107" t="str">
        <f>IFERROR(VLOOKUP($C708,Acute!$B$8:$R$300,6,FALSE),"--")</f>
        <v>--</v>
      </c>
      <c r="O708" s="79" t="str">
        <f>IFERROR(VLOOKUP($C708,Acute!$B$8:$R$300,10,FALSE),"--")</f>
        <v>--</v>
      </c>
      <c r="P708" s="108" t="str">
        <f>IFERROR(VLOOKUP($C708,Acute!$B$8:$R$300,16,FALSE),"--")</f>
        <v>--</v>
      </c>
    </row>
    <row r="709" spans="2:16" ht="15">
      <c r="B709" s="116" t="str">
        <f>Residential!A709</f>
        <v>Sethoxydim</v>
      </c>
      <c r="C709" s="33" t="str">
        <f>Residential!B709</f>
        <v>74051-80-2</v>
      </c>
      <c r="D709" s="96" t="str">
        <f>Residential!H709</f>
        <v>NITI</v>
      </c>
      <c r="E709" s="40" t="str">
        <f>Residential!K709</f>
        <v>NITI, NV</v>
      </c>
      <c r="F709" s="93" t="str">
        <f>Residential!M709</f>
        <v>NITI, NV</v>
      </c>
      <c r="G709" s="96" t="str">
        <f>Commercial!H709</f>
        <v>NITI</v>
      </c>
      <c r="H709" s="90" t="str">
        <f>Commercial!K709</f>
        <v>NITI, NV</v>
      </c>
      <c r="I709" s="93" t="str">
        <f>Commercial!M709</f>
        <v>NITI, NV</v>
      </c>
      <c r="J709" s="101"/>
      <c r="K709" s="78" t="str">
        <f>IFERROR(VLOOKUP($C709,Acute!$B$8:$R$300,4,FALSE),"--")</f>
        <v>--</v>
      </c>
      <c r="L709" s="79" t="str">
        <f>IFERROR(VLOOKUP($C709,Acute!$B$8:$R$300,8,FALSE),"--")</f>
        <v>--</v>
      </c>
      <c r="M709" s="80" t="str">
        <f>IFERROR(VLOOKUP($C709,Acute!$B$8:$R$300,13,FALSE),"--")</f>
        <v>--</v>
      </c>
      <c r="N709" s="107" t="str">
        <f>IFERROR(VLOOKUP($C709,Acute!$B$8:$R$300,6,FALSE),"--")</f>
        <v>--</v>
      </c>
      <c r="O709" s="79" t="str">
        <f>IFERROR(VLOOKUP($C709,Acute!$B$8:$R$300,10,FALSE),"--")</f>
        <v>--</v>
      </c>
      <c r="P709" s="108" t="str">
        <f>IFERROR(VLOOKUP($C709,Acute!$B$8:$R$300,16,FALSE),"--")</f>
        <v>--</v>
      </c>
    </row>
    <row r="710" spans="2:16" ht="15">
      <c r="B710" s="116" t="str">
        <f>Residential!A710</f>
        <v>Silica (crystalline, respirable)</v>
      </c>
      <c r="C710" s="33" t="str">
        <f>Residential!B710</f>
        <v>7631-86-9</v>
      </c>
      <c r="D710" s="96">
        <f>Residential!H710</f>
        <v>3.1</v>
      </c>
      <c r="E710" s="40" t="str">
        <f>Residential!K710</f>
        <v>NV</v>
      </c>
      <c r="F710" s="93" t="str">
        <f>Residential!M710</f>
        <v>NV</v>
      </c>
      <c r="G710" s="96">
        <f>Commercial!H710</f>
        <v>13</v>
      </c>
      <c r="H710" s="90" t="str">
        <f>Commercial!K710</f>
        <v>NV</v>
      </c>
      <c r="I710" s="93" t="str">
        <f>Commercial!M710</f>
        <v>NV</v>
      </c>
      <c r="J710" s="101"/>
      <c r="K710" s="78" t="str">
        <f>IFERROR(VLOOKUP($C710,Acute!$B$8:$R$300,4,FALSE),"--")</f>
        <v>--</v>
      </c>
      <c r="L710" s="79" t="str">
        <f>IFERROR(VLOOKUP($C710,Acute!$B$8:$R$300,8,FALSE),"--")</f>
        <v>--</v>
      </c>
      <c r="M710" s="80" t="str">
        <f>IFERROR(VLOOKUP($C710,Acute!$B$8:$R$300,13,FALSE),"--")</f>
        <v>--</v>
      </c>
      <c r="N710" s="107" t="str">
        <f>IFERROR(VLOOKUP($C710,Acute!$B$8:$R$300,6,FALSE),"--")</f>
        <v>--</v>
      </c>
      <c r="O710" s="79" t="str">
        <f>IFERROR(VLOOKUP($C710,Acute!$B$8:$R$300,10,FALSE),"--")</f>
        <v>--</v>
      </c>
      <c r="P710" s="108" t="str">
        <f>IFERROR(VLOOKUP($C710,Acute!$B$8:$R$300,16,FALSE),"--")</f>
        <v>--</v>
      </c>
    </row>
    <row r="711" spans="2:16" ht="15">
      <c r="B711" s="116" t="str">
        <f>Residential!A711</f>
        <v>Silver</v>
      </c>
      <c r="C711" s="33" t="str">
        <f>Residential!B711</f>
        <v>7440-22-4</v>
      </c>
      <c r="D711" s="96" t="str">
        <f>Residential!H711</f>
        <v>NITI</v>
      </c>
      <c r="E711" s="40" t="str">
        <f>Residential!K711</f>
        <v>NITI, NV</v>
      </c>
      <c r="F711" s="93" t="str">
        <f>Residential!M711</f>
        <v>NITI, NV</v>
      </c>
      <c r="G711" s="96" t="str">
        <f>Commercial!H711</f>
        <v>NITI</v>
      </c>
      <c r="H711" s="90" t="str">
        <f>Commercial!K711</f>
        <v>NITI, NV</v>
      </c>
      <c r="I711" s="93" t="str">
        <f>Commercial!M711</f>
        <v>NITI, NV</v>
      </c>
      <c r="J711" s="101"/>
      <c r="K711" s="78" t="str">
        <f>IFERROR(VLOOKUP($C711,Acute!$B$8:$R$300,4,FALSE),"--")</f>
        <v>--</v>
      </c>
      <c r="L711" s="79" t="str">
        <f>IFERROR(VLOOKUP($C711,Acute!$B$8:$R$300,8,FALSE),"--")</f>
        <v>--</v>
      </c>
      <c r="M711" s="80" t="str">
        <f>IFERROR(VLOOKUP($C711,Acute!$B$8:$R$300,13,FALSE),"--")</f>
        <v>--</v>
      </c>
      <c r="N711" s="107" t="str">
        <f>IFERROR(VLOOKUP($C711,Acute!$B$8:$R$300,6,FALSE),"--")</f>
        <v>--</v>
      </c>
      <c r="O711" s="79" t="str">
        <f>IFERROR(VLOOKUP($C711,Acute!$B$8:$R$300,10,FALSE),"--")</f>
        <v>--</v>
      </c>
      <c r="P711" s="108" t="str">
        <f>IFERROR(VLOOKUP($C711,Acute!$B$8:$R$300,16,FALSE),"--")</f>
        <v>--</v>
      </c>
    </row>
    <row r="712" spans="2:16" ht="15">
      <c r="B712" s="116" t="str">
        <f>Residential!A712</f>
        <v>Silver Cyanide</v>
      </c>
      <c r="C712" s="33" t="str">
        <f>Residential!B712</f>
        <v>506-64-9</v>
      </c>
      <c r="D712" s="96" t="str">
        <f>Residential!H712</f>
        <v>NITI</v>
      </c>
      <c r="E712" s="40" t="str">
        <f>Residential!K712</f>
        <v>NITI, NV</v>
      </c>
      <c r="F712" s="93" t="str">
        <f>Residential!M712</f>
        <v>NITI, NV</v>
      </c>
      <c r="G712" s="96" t="str">
        <f>Commercial!H712</f>
        <v>NITI</v>
      </c>
      <c r="H712" s="90" t="str">
        <f>Commercial!K712</f>
        <v>NITI, NV</v>
      </c>
      <c r="I712" s="93" t="str">
        <f>Commercial!M712</f>
        <v>NITI, NV</v>
      </c>
      <c r="J712" s="101"/>
      <c r="K712" s="78" t="str">
        <f>IFERROR(VLOOKUP($C712,Acute!$B$8:$R$300,4,FALSE),"--")</f>
        <v>--</v>
      </c>
      <c r="L712" s="79" t="str">
        <f>IFERROR(VLOOKUP($C712,Acute!$B$8:$R$300,8,FALSE),"--")</f>
        <v>--</v>
      </c>
      <c r="M712" s="80" t="str">
        <f>IFERROR(VLOOKUP($C712,Acute!$B$8:$R$300,13,FALSE),"--")</f>
        <v>--</v>
      </c>
      <c r="N712" s="107" t="str">
        <f>IFERROR(VLOOKUP($C712,Acute!$B$8:$R$300,6,FALSE),"--")</f>
        <v>--</v>
      </c>
      <c r="O712" s="79" t="str">
        <f>IFERROR(VLOOKUP($C712,Acute!$B$8:$R$300,10,FALSE),"--")</f>
        <v>--</v>
      </c>
      <c r="P712" s="108" t="str">
        <f>IFERROR(VLOOKUP($C712,Acute!$B$8:$R$300,16,FALSE),"--")</f>
        <v>--</v>
      </c>
    </row>
    <row r="713" spans="2:16" ht="15">
      <c r="B713" s="116" t="str">
        <f>Residential!A713</f>
        <v>Simazine</v>
      </c>
      <c r="C713" s="33" t="str">
        <f>Residential!B713</f>
        <v>122-34-9</v>
      </c>
      <c r="D713" s="99" t="str">
        <f>Residential!H713</f>
        <v>NITI</v>
      </c>
      <c r="E713" s="90" t="str">
        <f>Residential!K713</f>
        <v>NITI, NV</v>
      </c>
      <c r="F713" s="93" t="str">
        <f>Residential!M713</f>
        <v>NITI, NV</v>
      </c>
      <c r="G713" s="96" t="str">
        <f>Commercial!H713</f>
        <v>NITI</v>
      </c>
      <c r="H713" s="90" t="str">
        <f>Commercial!K713</f>
        <v>NITI, NV</v>
      </c>
      <c r="I713" s="93" t="str">
        <f>Commercial!M713</f>
        <v>NITI, NV</v>
      </c>
      <c r="J713" s="101"/>
      <c r="K713" s="78" t="str">
        <f>IFERROR(VLOOKUP($C713,Acute!$B$8:$R$300,4,FALSE),"--")</f>
        <v>--</v>
      </c>
      <c r="L713" s="79" t="str">
        <f>IFERROR(VLOOKUP($C713,Acute!$B$8:$R$300,8,FALSE),"--")</f>
        <v>--</v>
      </c>
      <c r="M713" s="80" t="str">
        <f>IFERROR(VLOOKUP($C713,Acute!$B$8:$R$300,13,FALSE),"--")</f>
        <v>--</v>
      </c>
      <c r="N713" s="107" t="str">
        <f>IFERROR(VLOOKUP($C713,Acute!$B$8:$R$300,6,FALSE),"--")</f>
        <v>--</v>
      </c>
      <c r="O713" s="79" t="str">
        <f>IFERROR(VLOOKUP($C713,Acute!$B$8:$R$300,10,FALSE),"--")</f>
        <v>--</v>
      </c>
      <c r="P713" s="108" t="str">
        <f>IFERROR(VLOOKUP($C713,Acute!$B$8:$R$300,16,FALSE),"--")</f>
        <v>--</v>
      </c>
    </row>
    <row r="714" spans="2:16" ht="15">
      <c r="B714" s="116" t="str">
        <f>Residential!A714</f>
        <v>Sodium Acifluorfen</v>
      </c>
      <c r="C714" s="33" t="str">
        <f>Residential!B714</f>
        <v>62476-59-9</v>
      </c>
      <c r="D714" s="99" t="str">
        <f>Residential!H714</f>
        <v>NITI</v>
      </c>
      <c r="E714" s="90" t="str">
        <f>Residential!K714</f>
        <v>NITI, NV</v>
      </c>
      <c r="F714" s="93" t="str">
        <f>Residential!M714</f>
        <v>NITI, NV</v>
      </c>
      <c r="G714" s="96" t="str">
        <f>Commercial!H714</f>
        <v>NITI</v>
      </c>
      <c r="H714" s="90" t="str">
        <f>Commercial!K714</f>
        <v>NITI, NV</v>
      </c>
      <c r="I714" s="93" t="str">
        <f>Commercial!M714</f>
        <v>NITI, NV</v>
      </c>
      <c r="J714" s="101"/>
      <c r="K714" s="78" t="str">
        <f>IFERROR(VLOOKUP($C714,Acute!$B$8:$R$300,4,FALSE),"--")</f>
        <v>--</v>
      </c>
      <c r="L714" s="79" t="str">
        <f>IFERROR(VLOOKUP($C714,Acute!$B$8:$R$300,8,FALSE),"--")</f>
        <v>--</v>
      </c>
      <c r="M714" s="80" t="str">
        <f>IFERROR(VLOOKUP($C714,Acute!$B$8:$R$300,13,FALSE),"--")</f>
        <v>--</v>
      </c>
      <c r="N714" s="107" t="str">
        <f>IFERROR(VLOOKUP($C714,Acute!$B$8:$R$300,6,FALSE),"--")</f>
        <v>--</v>
      </c>
      <c r="O714" s="79" t="str">
        <f>IFERROR(VLOOKUP($C714,Acute!$B$8:$R$300,10,FALSE),"--")</f>
        <v>--</v>
      </c>
      <c r="P714" s="108" t="str">
        <f>IFERROR(VLOOKUP($C714,Acute!$B$8:$R$300,16,FALSE),"--")</f>
        <v>--</v>
      </c>
    </row>
    <row r="715" spans="2:16" ht="15">
      <c r="B715" s="116" t="str">
        <f>Residential!A715</f>
        <v>Sodium Azide</v>
      </c>
      <c r="C715" s="33" t="str">
        <f>Residential!B715</f>
        <v>26628-22-8</v>
      </c>
      <c r="D715" s="96" t="str">
        <f>Residential!H715</f>
        <v>NITI</v>
      </c>
      <c r="E715" s="40" t="str">
        <f>Residential!K715</f>
        <v>NITI, NV</v>
      </c>
      <c r="F715" s="93" t="str">
        <f>Residential!M715</f>
        <v>NITI, NV</v>
      </c>
      <c r="G715" s="96" t="str">
        <f>Commercial!H715</f>
        <v>NITI</v>
      </c>
      <c r="H715" s="90" t="str">
        <f>Commercial!K715</f>
        <v>NITI, NV</v>
      </c>
      <c r="I715" s="93" t="str">
        <f>Commercial!M715</f>
        <v>NITI, NV</v>
      </c>
      <c r="J715" s="101"/>
      <c r="K715" s="78" t="str">
        <f>IFERROR(VLOOKUP($C715,Acute!$B$8:$R$300,4,FALSE),"--")</f>
        <v>--</v>
      </c>
      <c r="L715" s="79" t="str">
        <f>IFERROR(VLOOKUP($C715,Acute!$B$8:$R$300,8,FALSE),"--")</f>
        <v>--</v>
      </c>
      <c r="M715" s="80" t="str">
        <f>IFERROR(VLOOKUP($C715,Acute!$B$8:$R$300,13,FALSE),"--")</f>
        <v>--</v>
      </c>
      <c r="N715" s="107" t="str">
        <f>IFERROR(VLOOKUP($C715,Acute!$B$8:$R$300,6,FALSE),"--")</f>
        <v>--</v>
      </c>
      <c r="O715" s="79" t="str">
        <f>IFERROR(VLOOKUP($C715,Acute!$B$8:$R$300,10,FALSE),"--")</f>
        <v>--</v>
      </c>
      <c r="P715" s="108" t="str">
        <f>IFERROR(VLOOKUP($C715,Acute!$B$8:$R$300,16,FALSE),"--")</f>
        <v>--</v>
      </c>
    </row>
    <row r="716" spans="2:16" ht="15">
      <c r="B716" s="116" t="str">
        <f>Residential!A716</f>
        <v>Sodium Cyanide</v>
      </c>
      <c r="C716" s="33" t="str">
        <f>Residential!B716</f>
        <v>143-33-9</v>
      </c>
      <c r="D716" s="96">
        <f>Residential!H716</f>
        <v>9.4</v>
      </c>
      <c r="E716" s="40" t="str">
        <f>Residential!K716</f>
        <v>NV</v>
      </c>
      <c r="F716" s="93" t="str">
        <f>Residential!M716</f>
        <v>NV</v>
      </c>
      <c r="G716" s="96">
        <f>Commercial!H716</f>
        <v>39</v>
      </c>
      <c r="H716" s="90" t="str">
        <f>Commercial!K716</f>
        <v>NV</v>
      </c>
      <c r="I716" s="93" t="str">
        <f>Commercial!M716</f>
        <v>NV</v>
      </c>
      <c r="J716" s="101"/>
      <c r="K716" s="78" t="str">
        <f>IFERROR(VLOOKUP($C716,Acute!$B$8:$R$300,4,FALSE),"--")</f>
        <v>--</v>
      </c>
      <c r="L716" s="79" t="str">
        <f>IFERROR(VLOOKUP($C716,Acute!$B$8:$R$300,8,FALSE),"--")</f>
        <v>--</v>
      </c>
      <c r="M716" s="80" t="str">
        <f>IFERROR(VLOOKUP($C716,Acute!$B$8:$R$300,13,FALSE),"--")</f>
        <v>--</v>
      </c>
      <c r="N716" s="107" t="str">
        <f>IFERROR(VLOOKUP($C716,Acute!$B$8:$R$300,6,FALSE),"--")</f>
        <v>--</v>
      </c>
      <c r="O716" s="79" t="str">
        <f>IFERROR(VLOOKUP($C716,Acute!$B$8:$R$300,10,FALSE),"--")</f>
        <v>--</v>
      </c>
      <c r="P716" s="108" t="str">
        <f>IFERROR(VLOOKUP($C716,Acute!$B$8:$R$300,16,FALSE),"--")</f>
        <v>--</v>
      </c>
    </row>
    <row r="717" spans="2:16" ht="15">
      <c r="B717" s="116" t="str">
        <f>Residential!A717</f>
        <v>Sodium Diethyldithiocarbamate</v>
      </c>
      <c r="C717" s="33" t="str">
        <f>Residential!B717</f>
        <v>148-18-5</v>
      </c>
      <c r="D717" s="99" t="str">
        <f>Residential!H717</f>
        <v>NITI</v>
      </c>
      <c r="E717" s="90" t="str">
        <f>Residential!K717</f>
        <v>NITI, NV</v>
      </c>
      <c r="F717" s="93" t="str">
        <f>Residential!M717</f>
        <v>NITI, NV</v>
      </c>
      <c r="G717" s="96" t="str">
        <f>Commercial!H717</f>
        <v>NITI</v>
      </c>
      <c r="H717" s="90" t="str">
        <f>Commercial!K717</f>
        <v>NITI, NV</v>
      </c>
      <c r="I717" s="93" t="str">
        <f>Commercial!M717</f>
        <v>NITI, NV</v>
      </c>
      <c r="J717" s="101"/>
      <c r="K717" s="78" t="str">
        <f>IFERROR(VLOOKUP($C717,Acute!$B$8:$R$300,4,FALSE),"--")</f>
        <v>--</v>
      </c>
      <c r="L717" s="79" t="str">
        <f>IFERROR(VLOOKUP($C717,Acute!$B$8:$R$300,8,FALSE),"--")</f>
        <v>--</v>
      </c>
      <c r="M717" s="80" t="str">
        <f>IFERROR(VLOOKUP($C717,Acute!$B$8:$R$300,13,FALSE),"--")</f>
        <v>--</v>
      </c>
      <c r="N717" s="107" t="str">
        <f>IFERROR(VLOOKUP($C717,Acute!$B$8:$R$300,6,FALSE),"--")</f>
        <v>--</v>
      </c>
      <c r="O717" s="79" t="str">
        <f>IFERROR(VLOOKUP($C717,Acute!$B$8:$R$300,10,FALSE),"--")</f>
        <v>--</v>
      </c>
      <c r="P717" s="108" t="str">
        <f>IFERROR(VLOOKUP($C717,Acute!$B$8:$R$300,16,FALSE),"--")</f>
        <v>--</v>
      </c>
    </row>
    <row r="718" spans="2:16" ht="15">
      <c r="B718" s="116" t="str">
        <f>Residential!A718</f>
        <v>Sodium Fluoride</v>
      </c>
      <c r="C718" s="33" t="str">
        <f>Residential!B718</f>
        <v>7681-49-4</v>
      </c>
      <c r="D718" s="96">
        <f>Residential!H718</f>
        <v>15</v>
      </c>
      <c r="E718" s="40" t="str">
        <f>Residential!K718</f>
        <v>NV</v>
      </c>
      <c r="F718" s="93" t="str">
        <f>Residential!M718</f>
        <v>NV</v>
      </c>
      <c r="G718" s="96">
        <f>Commercial!H718</f>
        <v>61</v>
      </c>
      <c r="H718" s="90" t="str">
        <f>Commercial!K718</f>
        <v>NV</v>
      </c>
      <c r="I718" s="93" t="str">
        <f>Commercial!M718</f>
        <v>NV</v>
      </c>
      <c r="J718" s="101"/>
      <c r="K718" s="78" t="str">
        <f>IFERROR(VLOOKUP($C718,Acute!$B$8:$R$300,4,FALSE),"--")</f>
        <v>--</v>
      </c>
      <c r="L718" s="79" t="str">
        <f>IFERROR(VLOOKUP($C718,Acute!$B$8:$R$300,8,FALSE),"--")</f>
        <v>--</v>
      </c>
      <c r="M718" s="80" t="str">
        <f>IFERROR(VLOOKUP($C718,Acute!$B$8:$R$300,13,FALSE),"--")</f>
        <v>--</v>
      </c>
      <c r="N718" s="107" t="str">
        <f>IFERROR(VLOOKUP($C718,Acute!$B$8:$R$300,6,FALSE),"--")</f>
        <v>--</v>
      </c>
      <c r="O718" s="79" t="str">
        <f>IFERROR(VLOOKUP($C718,Acute!$B$8:$R$300,10,FALSE),"--")</f>
        <v>--</v>
      </c>
      <c r="P718" s="108" t="str">
        <f>IFERROR(VLOOKUP($C718,Acute!$B$8:$R$300,16,FALSE),"--")</f>
        <v>--</v>
      </c>
    </row>
    <row r="719" spans="2:16" ht="15">
      <c r="B719" s="116" t="str">
        <f>Residential!A719</f>
        <v>Sodium Fluoroacetate</v>
      </c>
      <c r="C719" s="33" t="str">
        <f>Residential!B719</f>
        <v>62-74-8</v>
      </c>
      <c r="D719" s="96" t="str">
        <f>Residential!H719</f>
        <v>NITI</v>
      </c>
      <c r="E719" s="40" t="str">
        <f>Residential!K719</f>
        <v>NITI, NV</v>
      </c>
      <c r="F719" s="93" t="str">
        <f>Residential!M719</f>
        <v>NITI, NV</v>
      </c>
      <c r="G719" s="96" t="str">
        <f>Commercial!H719</f>
        <v>NITI</v>
      </c>
      <c r="H719" s="90" t="str">
        <f>Commercial!K719</f>
        <v>NITI, NV</v>
      </c>
      <c r="I719" s="93" t="str">
        <f>Commercial!M719</f>
        <v>NITI, NV</v>
      </c>
      <c r="J719" s="101"/>
      <c r="K719" s="78" t="str">
        <f>IFERROR(VLOOKUP($C719,Acute!$B$8:$R$300,4,FALSE),"--")</f>
        <v>--</v>
      </c>
      <c r="L719" s="79" t="str">
        <f>IFERROR(VLOOKUP($C719,Acute!$B$8:$R$300,8,FALSE),"--")</f>
        <v>--</v>
      </c>
      <c r="M719" s="80" t="str">
        <f>IFERROR(VLOOKUP($C719,Acute!$B$8:$R$300,13,FALSE),"--")</f>
        <v>--</v>
      </c>
      <c r="N719" s="107" t="str">
        <f>IFERROR(VLOOKUP($C719,Acute!$B$8:$R$300,6,FALSE),"--")</f>
        <v>--</v>
      </c>
      <c r="O719" s="79" t="str">
        <f>IFERROR(VLOOKUP($C719,Acute!$B$8:$R$300,10,FALSE),"--")</f>
        <v>--</v>
      </c>
      <c r="P719" s="108" t="str">
        <f>IFERROR(VLOOKUP($C719,Acute!$B$8:$R$300,16,FALSE),"--")</f>
        <v>--</v>
      </c>
    </row>
    <row r="720" spans="2:16" ht="15">
      <c r="B720" s="116" t="str">
        <f>Residential!A720</f>
        <v>Sodium Metavanadate</v>
      </c>
      <c r="C720" s="33" t="str">
        <f>Residential!B720</f>
        <v>13718-26-8</v>
      </c>
      <c r="D720" s="96" t="str">
        <f>Residential!H720</f>
        <v>NITI</v>
      </c>
      <c r="E720" s="40" t="str">
        <f>Residential!K720</f>
        <v>NITI, NV</v>
      </c>
      <c r="F720" s="93" t="str">
        <f>Residential!M720</f>
        <v>NITI, NV</v>
      </c>
      <c r="G720" s="96" t="str">
        <f>Commercial!H720</f>
        <v>NITI</v>
      </c>
      <c r="H720" s="90" t="str">
        <f>Commercial!K720</f>
        <v>NITI, NV</v>
      </c>
      <c r="I720" s="93" t="str">
        <f>Commercial!M720</f>
        <v>NITI, NV</v>
      </c>
      <c r="J720" s="101"/>
      <c r="K720" s="78" t="str">
        <f>IFERROR(VLOOKUP($C720,Acute!$B$8:$R$300,4,FALSE),"--")</f>
        <v>--</v>
      </c>
      <c r="L720" s="79" t="str">
        <f>IFERROR(VLOOKUP($C720,Acute!$B$8:$R$300,8,FALSE),"--")</f>
        <v>--</v>
      </c>
      <c r="M720" s="80" t="str">
        <f>IFERROR(VLOOKUP($C720,Acute!$B$8:$R$300,13,FALSE),"--")</f>
        <v>--</v>
      </c>
      <c r="N720" s="107" t="str">
        <f>IFERROR(VLOOKUP($C720,Acute!$B$8:$R$300,6,FALSE),"--")</f>
        <v>--</v>
      </c>
      <c r="O720" s="79" t="str">
        <f>IFERROR(VLOOKUP($C720,Acute!$B$8:$R$300,10,FALSE),"--")</f>
        <v>--</v>
      </c>
      <c r="P720" s="108" t="str">
        <f>IFERROR(VLOOKUP($C720,Acute!$B$8:$R$300,16,FALSE),"--")</f>
        <v>--</v>
      </c>
    </row>
    <row r="721" spans="2:16" ht="15">
      <c r="B721" s="116" t="str">
        <f>Residential!A721</f>
        <v>Sodium Perchlorate</v>
      </c>
      <c r="C721" s="33" t="str">
        <f>Residential!B721</f>
        <v>7601-89-0</v>
      </c>
      <c r="D721" s="96" t="str">
        <f>Residential!H721</f>
        <v>NITI</v>
      </c>
      <c r="E721" s="40" t="str">
        <f>Residential!K721</f>
        <v>NITI, NV</v>
      </c>
      <c r="F721" s="93" t="str">
        <f>Residential!M721</f>
        <v>NITI, NV</v>
      </c>
      <c r="G721" s="96" t="str">
        <f>Commercial!H721</f>
        <v>NITI</v>
      </c>
      <c r="H721" s="90" t="str">
        <f>Commercial!K721</f>
        <v>NITI, NV</v>
      </c>
      <c r="I721" s="93" t="str">
        <f>Commercial!M721</f>
        <v>NITI, NV</v>
      </c>
      <c r="J721" s="101"/>
      <c r="K721" s="78" t="str">
        <f>IFERROR(VLOOKUP($C721,Acute!$B$8:$R$300,4,FALSE),"--")</f>
        <v>--</v>
      </c>
      <c r="L721" s="79" t="str">
        <f>IFERROR(VLOOKUP($C721,Acute!$B$8:$R$300,8,FALSE),"--")</f>
        <v>--</v>
      </c>
      <c r="M721" s="80" t="str">
        <f>IFERROR(VLOOKUP($C721,Acute!$B$8:$R$300,13,FALSE),"--")</f>
        <v>--</v>
      </c>
      <c r="N721" s="107" t="str">
        <f>IFERROR(VLOOKUP($C721,Acute!$B$8:$R$300,6,FALSE),"--")</f>
        <v>--</v>
      </c>
      <c r="O721" s="79" t="str">
        <f>IFERROR(VLOOKUP($C721,Acute!$B$8:$R$300,10,FALSE),"--")</f>
        <v>--</v>
      </c>
      <c r="P721" s="108" t="str">
        <f>IFERROR(VLOOKUP($C721,Acute!$B$8:$R$300,16,FALSE),"--")</f>
        <v>--</v>
      </c>
    </row>
    <row r="722" spans="2:16" ht="15">
      <c r="B722" s="116" t="str">
        <f>Residential!A722</f>
        <v>Sodium Tungstate</v>
      </c>
      <c r="C722" s="33" t="str">
        <f>Residential!B722</f>
        <v>13472-45-2</v>
      </c>
      <c r="D722" s="96" t="str">
        <f>Residential!H722</f>
        <v>NITI</v>
      </c>
      <c r="E722" s="40" t="str">
        <f>Residential!K722</f>
        <v>NITI, NV</v>
      </c>
      <c r="F722" s="93" t="str">
        <f>Residential!M722</f>
        <v>NITI, NV</v>
      </c>
      <c r="G722" s="96" t="str">
        <f>Commercial!H722</f>
        <v>NITI</v>
      </c>
      <c r="H722" s="90" t="str">
        <f>Commercial!K722</f>
        <v>NITI, NV</v>
      </c>
      <c r="I722" s="93" t="str">
        <f>Commercial!M722</f>
        <v>NITI, NV</v>
      </c>
      <c r="J722" s="101"/>
      <c r="K722" s="78" t="str">
        <f>IFERROR(VLOOKUP($C722,Acute!$B$8:$R$300,4,FALSE),"--")</f>
        <v>--</v>
      </c>
      <c r="L722" s="79" t="str">
        <f>IFERROR(VLOOKUP($C722,Acute!$B$8:$R$300,8,FALSE),"--")</f>
        <v>--</v>
      </c>
      <c r="M722" s="80" t="str">
        <f>IFERROR(VLOOKUP($C722,Acute!$B$8:$R$300,13,FALSE),"--")</f>
        <v>--</v>
      </c>
      <c r="N722" s="107" t="str">
        <f>IFERROR(VLOOKUP($C722,Acute!$B$8:$R$300,6,FALSE),"--")</f>
        <v>--</v>
      </c>
      <c r="O722" s="79" t="str">
        <f>IFERROR(VLOOKUP($C722,Acute!$B$8:$R$300,10,FALSE),"--")</f>
        <v>--</v>
      </c>
      <c r="P722" s="108" t="str">
        <f>IFERROR(VLOOKUP($C722,Acute!$B$8:$R$300,16,FALSE),"--")</f>
        <v>--</v>
      </c>
    </row>
    <row r="723" spans="2:16" ht="15">
      <c r="B723" s="116" t="str">
        <f>Residential!A723</f>
        <v>Sodium aluminum phosphate (anhydrous)</v>
      </c>
      <c r="C723" s="33" t="str">
        <f>Residential!B723</f>
        <v>10279-59-1</v>
      </c>
      <c r="D723" s="96" t="str">
        <f>Residential!H723</f>
        <v>NITI</v>
      </c>
      <c r="E723" s="40" t="str">
        <f>Residential!K723</f>
        <v>NITI, NV</v>
      </c>
      <c r="F723" s="93" t="str">
        <f>Residential!M723</f>
        <v>NITI, NV</v>
      </c>
      <c r="G723" s="96" t="str">
        <f>Commercial!H723</f>
        <v>NITI</v>
      </c>
      <c r="H723" s="90" t="str">
        <f>Commercial!K723</f>
        <v>NITI, NV</v>
      </c>
      <c r="I723" s="93" t="str">
        <f>Commercial!M723</f>
        <v>NITI, NV</v>
      </c>
      <c r="J723" s="101"/>
      <c r="K723" s="78" t="str">
        <f>IFERROR(VLOOKUP($C723,Acute!$B$8:$R$300,4,FALSE),"--")</f>
        <v>--</v>
      </c>
      <c r="L723" s="79" t="str">
        <f>IFERROR(VLOOKUP($C723,Acute!$B$8:$R$300,8,FALSE),"--")</f>
        <v>--</v>
      </c>
      <c r="M723" s="80" t="str">
        <f>IFERROR(VLOOKUP($C723,Acute!$B$8:$R$300,13,FALSE),"--")</f>
        <v>--</v>
      </c>
      <c r="N723" s="107" t="str">
        <f>IFERROR(VLOOKUP($C723,Acute!$B$8:$R$300,6,FALSE),"--")</f>
        <v>--</v>
      </c>
      <c r="O723" s="79" t="str">
        <f>IFERROR(VLOOKUP($C723,Acute!$B$8:$R$300,10,FALSE),"--")</f>
        <v>--</v>
      </c>
      <c r="P723" s="108" t="str">
        <f>IFERROR(VLOOKUP($C723,Acute!$B$8:$R$300,16,FALSE),"--")</f>
        <v>--</v>
      </c>
    </row>
    <row r="724" spans="2:16" ht="15">
      <c r="B724" s="116" t="str">
        <f>Residential!A724</f>
        <v>Sodium aluminum phosphate (tetrahydrate)</v>
      </c>
      <c r="C724" s="33" t="str">
        <f>Residential!B724</f>
        <v>10305-76-7</v>
      </c>
      <c r="D724" s="99" t="str">
        <f>Residential!H724</f>
        <v>NITI</v>
      </c>
      <c r="E724" s="40" t="str">
        <f>Residential!K724</f>
        <v>NITI, NV</v>
      </c>
      <c r="F724" s="93" t="str">
        <f>Residential!M724</f>
        <v>NITI, NV</v>
      </c>
      <c r="G724" s="96" t="str">
        <f>Commercial!H724</f>
        <v>NITI</v>
      </c>
      <c r="H724" s="90" t="str">
        <f>Commercial!K724</f>
        <v>NITI, NV</v>
      </c>
      <c r="I724" s="93" t="str">
        <f>Commercial!M724</f>
        <v>NITI, NV</v>
      </c>
      <c r="J724" s="101"/>
      <c r="K724" s="78" t="str">
        <f>IFERROR(VLOOKUP($C724,Acute!$B$8:$R$300,4,FALSE),"--")</f>
        <v>--</v>
      </c>
      <c r="L724" s="79" t="str">
        <f>IFERROR(VLOOKUP($C724,Acute!$B$8:$R$300,8,FALSE),"--")</f>
        <v>--</v>
      </c>
      <c r="M724" s="80" t="str">
        <f>IFERROR(VLOOKUP($C724,Acute!$B$8:$R$300,13,FALSE),"--")</f>
        <v>--</v>
      </c>
      <c r="N724" s="107" t="str">
        <f>IFERROR(VLOOKUP($C724,Acute!$B$8:$R$300,6,FALSE),"--")</f>
        <v>--</v>
      </c>
      <c r="O724" s="79" t="str">
        <f>IFERROR(VLOOKUP($C724,Acute!$B$8:$R$300,10,FALSE),"--")</f>
        <v>--</v>
      </c>
      <c r="P724" s="108" t="str">
        <f>IFERROR(VLOOKUP($C724,Acute!$B$8:$R$300,16,FALSE),"--")</f>
        <v>--</v>
      </c>
    </row>
    <row r="725" spans="2:16" ht="15">
      <c r="B725" s="116" t="str">
        <f>Residential!A725</f>
        <v>Sodium hexametaphosphate</v>
      </c>
      <c r="C725" s="33" t="str">
        <f>Residential!B725</f>
        <v>10124-56-8</v>
      </c>
      <c r="D725" s="96" t="str">
        <f>Residential!H725</f>
        <v>NITI</v>
      </c>
      <c r="E725" s="40" t="str">
        <f>Residential!K725</f>
        <v>NITI, NV</v>
      </c>
      <c r="F725" s="93" t="str">
        <f>Residential!M725</f>
        <v>NITI, NV</v>
      </c>
      <c r="G725" s="96" t="str">
        <f>Commercial!H725</f>
        <v>NITI</v>
      </c>
      <c r="H725" s="90" t="str">
        <f>Commercial!K725</f>
        <v>NITI, NV</v>
      </c>
      <c r="I725" s="93" t="str">
        <f>Commercial!M725</f>
        <v>NITI, NV</v>
      </c>
      <c r="J725" s="101"/>
      <c r="K725" s="78" t="str">
        <f>IFERROR(VLOOKUP($C725,Acute!$B$8:$R$300,4,FALSE),"--")</f>
        <v>--</v>
      </c>
      <c r="L725" s="79" t="str">
        <f>IFERROR(VLOOKUP($C725,Acute!$B$8:$R$300,8,FALSE),"--")</f>
        <v>--</v>
      </c>
      <c r="M725" s="80" t="str">
        <f>IFERROR(VLOOKUP($C725,Acute!$B$8:$R$300,13,FALSE),"--")</f>
        <v>--</v>
      </c>
      <c r="N725" s="107" t="str">
        <f>IFERROR(VLOOKUP($C725,Acute!$B$8:$R$300,6,FALSE),"--")</f>
        <v>--</v>
      </c>
      <c r="O725" s="79" t="str">
        <f>IFERROR(VLOOKUP($C725,Acute!$B$8:$R$300,10,FALSE),"--")</f>
        <v>--</v>
      </c>
      <c r="P725" s="108" t="str">
        <f>IFERROR(VLOOKUP($C725,Acute!$B$8:$R$300,16,FALSE),"--")</f>
        <v>--</v>
      </c>
    </row>
    <row r="726" spans="2:16" ht="15">
      <c r="B726" s="116" t="str">
        <f>Residential!A726</f>
        <v>Sodium perfluorobutanoate</v>
      </c>
      <c r="C726" s="33" t="str">
        <f>Residential!B726</f>
        <v>2218-54-4</v>
      </c>
      <c r="D726" s="96" t="str">
        <f>Residential!H726</f>
        <v>NITI</v>
      </c>
      <c r="E726" s="40" t="str">
        <f>Residential!K726</f>
        <v>NITI</v>
      </c>
      <c r="F726" s="93" t="str">
        <f>Residential!M726</f>
        <v>NITI</v>
      </c>
      <c r="G726" s="96" t="str">
        <f>Commercial!H726</f>
        <v>NITI</v>
      </c>
      <c r="H726" s="90" t="str">
        <f>Commercial!K726</f>
        <v>NITI</v>
      </c>
      <c r="I726" s="93" t="str">
        <f>Commercial!M726</f>
        <v>NITI</v>
      </c>
      <c r="J726" s="101"/>
      <c r="K726" s="78" t="str">
        <f>IFERROR(VLOOKUP($C726,Acute!$B$8:$R$300,4,FALSE),"--")</f>
        <v>--</v>
      </c>
      <c r="L726" s="79" t="str">
        <f>IFERROR(VLOOKUP($C726,Acute!$B$8:$R$300,8,FALSE),"--")</f>
        <v>--</v>
      </c>
      <c r="M726" s="80" t="str">
        <f>IFERROR(VLOOKUP($C726,Acute!$B$8:$R$300,13,FALSE),"--")</f>
        <v>--</v>
      </c>
      <c r="N726" s="107" t="str">
        <f>IFERROR(VLOOKUP($C726,Acute!$B$8:$R$300,6,FALSE),"--")</f>
        <v>--</v>
      </c>
      <c r="O726" s="79" t="str">
        <f>IFERROR(VLOOKUP($C726,Acute!$B$8:$R$300,10,FALSE),"--")</f>
        <v>--</v>
      </c>
      <c r="P726" s="108" t="str">
        <f>IFERROR(VLOOKUP($C726,Acute!$B$8:$R$300,16,FALSE),"--")</f>
        <v>--</v>
      </c>
    </row>
    <row r="727" spans="2:16" ht="15">
      <c r="B727" s="116" t="str">
        <f>Residential!A727</f>
        <v>Sodium perfluorohexanoate</v>
      </c>
      <c r="C727" s="33" t="str">
        <f>Residential!B727</f>
        <v>2923-26-4</v>
      </c>
      <c r="D727" s="96" t="str">
        <f>Residential!H727</f>
        <v>NITI</v>
      </c>
      <c r="E727" s="40" t="str">
        <f>Residential!K727</f>
        <v>NITI, NV</v>
      </c>
      <c r="F727" s="93" t="str">
        <f>Residential!M727</f>
        <v>NITI, NV</v>
      </c>
      <c r="G727" s="96" t="str">
        <f>Commercial!H727</f>
        <v>NITI</v>
      </c>
      <c r="H727" s="90" t="str">
        <f>Commercial!K727</f>
        <v>NITI, NV</v>
      </c>
      <c r="I727" s="93" t="str">
        <f>Commercial!M727</f>
        <v>NITI, NV</v>
      </c>
      <c r="J727" s="101"/>
      <c r="K727" s="78" t="str">
        <f>IFERROR(VLOOKUP($C727,Acute!$B$8:$R$300,4,FALSE),"--")</f>
        <v>--</v>
      </c>
      <c r="L727" s="79" t="str">
        <f>IFERROR(VLOOKUP($C727,Acute!$B$8:$R$300,8,FALSE),"--")</f>
        <v>--</v>
      </c>
      <c r="M727" s="80" t="str">
        <f>IFERROR(VLOOKUP($C727,Acute!$B$8:$R$300,13,FALSE),"--")</f>
        <v>--</v>
      </c>
      <c r="N727" s="107" t="str">
        <f>IFERROR(VLOOKUP($C727,Acute!$B$8:$R$300,6,FALSE),"--")</f>
        <v>--</v>
      </c>
      <c r="O727" s="79" t="str">
        <f>IFERROR(VLOOKUP($C727,Acute!$B$8:$R$300,10,FALSE),"--")</f>
        <v>--</v>
      </c>
      <c r="P727" s="108" t="str">
        <f>IFERROR(VLOOKUP($C727,Acute!$B$8:$R$300,16,FALSE),"--")</f>
        <v>--</v>
      </c>
    </row>
    <row r="728" spans="2:16" ht="15">
      <c r="B728" s="116" t="str">
        <f>Residential!A728</f>
        <v>Sodium polyphosphate</v>
      </c>
      <c r="C728" s="33" t="str">
        <f>Residential!B728</f>
        <v>68915-31-1</v>
      </c>
      <c r="D728" s="96" t="str">
        <f>Residential!H728</f>
        <v>NITI</v>
      </c>
      <c r="E728" s="40" t="str">
        <f>Residential!K728</f>
        <v>NITI, NV</v>
      </c>
      <c r="F728" s="93" t="str">
        <f>Residential!M728</f>
        <v>NITI, NV</v>
      </c>
      <c r="G728" s="96" t="str">
        <f>Commercial!H728</f>
        <v>NITI</v>
      </c>
      <c r="H728" s="90" t="str">
        <f>Commercial!K728</f>
        <v>NITI, NV</v>
      </c>
      <c r="I728" s="93" t="str">
        <f>Commercial!M728</f>
        <v>NITI, NV</v>
      </c>
      <c r="J728" s="101"/>
      <c r="K728" s="78" t="str">
        <f>IFERROR(VLOOKUP($C728,Acute!$B$8:$R$300,4,FALSE),"--")</f>
        <v>--</v>
      </c>
      <c r="L728" s="79" t="str">
        <f>IFERROR(VLOOKUP($C728,Acute!$B$8:$R$300,8,FALSE),"--")</f>
        <v>--</v>
      </c>
      <c r="M728" s="80" t="str">
        <f>IFERROR(VLOOKUP($C728,Acute!$B$8:$R$300,13,FALSE),"--")</f>
        <v>--</v>
      </c>
      <c r="N728" s="107" t="str">
        <f>IFERROR(VLOOKUP($C728,Acute!$B$8:$R$300,6,FALSE),"--")</f>
        <v>--</v>
      </c>
      <c r="O728" s="79" t="str">
        <f>IFERROR(VLOOKUP($C728,Acute!$B$8:$R$300,10,FALSE),"--")</f>
        <v>--</v>
      </c>
      <c r="P728" s="108" t="str">
        <f>IFERROR(VLOOKUP($C728,Acute!$B$8:$R$300,16,FALSE),"--")</f>
        <v>--</v>
      </c>
    </row>
    <row r="729" spans="2:16" ht="15">
      <c r="B729" s="116" t="str">
        <f>Residential!A729</f>
        <v>Sodium pyrophosphate</v>
      </c>
      <c r="C729" s="33" t="str">
        <f>Residential!B729</f>
        <v>7758-16-9</v>
      </c>
      <c r="D729" s="96" t="str">
        <f>Residential!H729</f>
        <v>NITI</v>
      </c>
      <c r="E729" s="40" t="str">
        <f>Residential!K729</f>
        <v>NITI, NV</v>
      </c>
      <c r="F729" s="93" t="str">
        <f>Residential!M729</f>
        <v>NITI, NV</v>
      </c>
      <c r="G729" s="96" t="str">
        <f>Commercial!H729</f>
        <v>NITI</v>
      </c>
      <c r="H729" s="90" t="str">
        <f>Commercial!K729</f>
        <v>NITI, NV</v>
      </c>
      <c r="I729" s="93" t="str">
        <f>Commercial!M729</f>
        <v>NITI, NV</v>
      </c>
      <c r="J729" s="101"/>
      <c r="K729" s="78" t="str">
        <f>IFERROR(VLOOKUP($C729,Acute!$B$8:$R$300,4,FALSE),"--")</f>
        <v>--</v>
      </c>
      <c r="L729" s="79" t="str">
        <f>IFERROR(VLOOKUP($C729,Acute!$B$8:$R$300,8,FALSE),"--")</f>
        <v>--</v>
      </c>
      <c r="M729" s="80" t="str">
        <f>IFERROR(VLOOKUP($C729,Acute!$B$8:$R$300,13,FALSE),"--")</f>
        <v>--</v>
      </c>
      <c r="N729" s="107" t="str">
        <f>IFERROR(VLOOKUP($C729,Acute!$B$8:$R$300,6,FALSE),"--")</f>
        <v>--</v>
      </c>
      <c r="O729" s="79" t="str">
        <f>IFERROR(VLOOKUP($C729,Acute!$B$8:$R$300,10,FALSE),"--")</f>
        <v>--</v>
      </c>
      <c r="P729" s="108" t="str">
        <f>IFERROR(VLOOKUP($C729,Acute!$B$8:$R$300,16,FALSE),"--")</f>
        <v>--</v>
      </c>
    </row>
    <row r="730" spans="2:16" ht="15">
      <c r="B730" s="116" t="str">
        <f>Residential!A730</f>
        <v>Sodium salts of inorganic phosphates</v>
      </c>
      <c r="C730" s="33" t="str">
        <f>Residential!B730</f>
        <v>NA</v>
      </c>
      <c r="D730" s="96" t="str">
        <f>Residential!H730</f>
        <v>NITI</v>
      </c>
      <c r="E730" s="40" t="str">
        <f>Residential!K730</f>
        <v>NITI, NV</v>
      </c>
      <c r="F730" s="93" t="str">
        <f>Residential!M730</f>
        <v>NITI, NV</v>
      </c>
      <c r="G730" s="96" t="str">
        <f>Commercial!H730</f>
        <v>NITI</v>
      </c>
      <c r="H730" s="90" t="str">
        <f>Commercial!K730</f>
        <v>NITI, NV</v>
      </c>
      <c r="I730" s="93" t="str">
        <f>Commercial!M730</f>
        <v>NITI, NV</v>
      </c>
      <c r="J730" s="101"/>
      <c r="K730" s="78" t="str">
        <f>IFERROR(VLOOKUP($C730,Acute!$B$8:$R$300,4,FALSE),"--")</f>
        <v>--</v>
      </c>
      <c r="L730" s="79" t="str">
        <f>IFERROR(VLOOKUP($C730,Acute!$B$8:$R$300,8,FALSE),"--")</f>
        <v>--</v>
      </c>
      <c r="M730" s="80" t="str">
        <f>IFERROR(VLOOKUP($C730,Acute!$B$8:$R$300,13,FALSE),"--")</f>
        <v>--</v>
      </c>
      <c r="N730" s="107" t="str">
        <f>IFERROR(VLOOKUP($C730,Acute!$B$8:$R$300,6,FALSE),"--")</f>
        <v>--</v>
      </c>
      <c r="O730" s="79" t="str">
        <f>IFERROR(VLOOKUP($C730,Acute!$B$8:$R$300,10,FALSE),"--")</f>
        <v>--</v>
      </c>
      <c r="P730" s="108" t="str">
        <f>IFERROR(VLOOKUP($C730,Acute!$B$8:$R$300,16,FALSE),"--")</f>
        <v>--</v>
      </c>
    </row>
    <row r="731" spans="2:16" ht="15">
      <c r="B731" s="116" t="str">
        <f>Residential!A731</f>
        <v>Sodium trimetaphosphate</v>
      </c>
      <c r="C731" s="33" t="str">
        <f>Residential!B731</f>
        <v>7785-84-4</v>
      </c>
      <c r="D731" s="96" t="str">
        <f>Residential!H731</f>
        <v>NITI</v>
      </c>
      <c r="E731" s="40" t="str">
        <f>Residential!K731</f>
        <v>NITI, NV</v>
      </c>
      <c r="F731" s="93" t="str">
        <f>Residential!M731</f>
        <v>NITI, NV</v>
      </c>
      <c r="G731" s="96" t="str">
        <f>Commercial!H731</f>
        <v>NITI</v>
      </c>
      <c r="H731" s="90" t="str">
        <f>Commercial!K731</f>
        <v>NITI, NV</v>
      </c>
      <c r="I731" s="93" t="str">
        <f>Commercial!M731</f>
        <v>NITI, NV</v>
      </c>
      <c r="J731" s="101"/>
      <c r="K731" s="78" t="str">
        <f>IFERROR(VLOOKUP($C731,Acute!$B$8:$R$300,4,FALSE),"--")</f>
        <v>--</v>
      </c>
      <c r="L731" s="79" t="str">
        <f>IFERROR(VLOOKUP($C731,Acute!$B$8:$R$300,8,FALSE),"--")</f>
        <v>--</v>
      </c>
      <c r="M731" s="80" t="str">
        <f>IFERROR(VLOOKUP($C731,Acute!$B$8:$R$300,13,FALSE),"--")</f>
        <v>--</v>
      </c>
      <c r="N731" s="107" t="str">
        <f>IFERROR(VLOOKUP($C731,Acute!$B$8:$R$300,6,FALSE),"--")</f>
        <v>--</v>
      </c>
      <c r="O731" s="79" t="str">
        <f>IFERROR(VLOOKUP($C731,Acute!$B$8:$R$300,10,FALSE),"--")</f>
        <v>--</v>
      </c>
      <c r="P731" s="108" t="str">
        <f>IFERROR(VLOOKUP($C731,Acute!$B$8:$R$300,16,FALSE),"--")</f>
        <v>--</v>
      </c>
    </row>
    <row r="732" spans="2:16" ht="15">
      <c r="B732" s="116" t="str">
        <f>Residential!A732</f>
        <v>Sodium tripolyphosphate</v>
      </c>
      <c r="C732" s="33" t="str">
        <f>Residential!B732</f>
        <v>7758-29-4</v>
      </c>
      <c r="D732" s="96" t="str">
        <f>Residential!H732</f>
        <v>NITI</v>
      </c>
      <c r="E732" s="40" t="str">
        <f>Residential!K732</f>
        <v>NITI, NV</v>
      </c>
      <c r="F732" s="93" t="str">
        <f>Residential!M732</f>
        <v>NITI, NV</v>
      </c>
      <c r="G732" s="96" t="str">
        <f>Commercial!H732</f>
        <v>NITI</v>
      </c>
      <c r="H732" s="90" t="str">
        <f>Commercial!K732</f>
        <v>NITI, NV</v>
      </c>
      <c r="I732" s="93" t="str">
        <f>Commercial!M732</f>
        <v>NITI, NV</v>
      </c>
      <c r="J732" s="101"/>
      <c r="K732" s="78" t="str">
        <f>IFERROR(VLOOKUP($C732,Acute!$B$8:$R$300,4,FALSE),"--")</f>
        <v>--</v>
      </c>
      <c r="L732" s="79" t="str">
        <f>IFERROR(VLOOKUP($C732,Acute!$B$8:$R$300,8,FALSE),"--")</f>
        <v>--</v>
      </c>
      <c r="M732" s="80" t="str">
        <f>IFERROR(VLOOKUP($C732,Acute!$B$8:$R$300,13,FALSE),"--")</f>
        <v>--</v>
      </c>
      <c r="N732" s="107" t="str">
        <f>IFERROR(VLOOKUP($C732,Acute!$B$8:$R$300,6,FALSE),"--")</f>
        <v>--</v>
      </c>
      <c r="O732" s="79" t="str">
        <f>IFERROR(VLOOKUP($C732,Acute!$B$8:$R$300,10,FALSE),"--")</f>
        <v>--</v>
      </c>
      <c r="P732" s="108" t="str">
        <f>IFERROR(VLOOKUP($C732,Acute!$B$8:$R$300,16,FALSE),"--")</f>
        <v>--</v>
      </c>
    </row>
    <row r="733" spans="2:16" ht="15">
      <c r="B733" s="116" t="str">
        <f>Residential!A733</f>
        <v>Stirofos (Tetrachlorovinphos)</v>
      </c>
      <c r="C733" s="33" t="str">
        <f>Residential!B733</f>
        <v>961-11-5</v>
      </c>
      <c r="D733" s="96" t="str">
        <f>Residential!H733</f>
        <v>NITI</v>
      </c>
      <c r="E733" s="40" t="str">
        <f>Residential!K733</f>
        <v>NITI, NV</v>
      </c>
      <c r="F733" s="93" t="str">
        <f>Residential!M733</f>
        <v>NITI, NV</v>
      </c>
      <c r="G733" s="96" t="str">
        <f>Commercial!H733</f>
        <v>NITI</v>
      </c>
      <c r="H733" s="90" t="str">
        <f>Commercial!K733</f>
        <v>NITI, NV</v>
      </c>
      <c r="I733" s="93" t="str">
        <f>Commercial!M733</f>
        <v>NITI, NV</v>
      </c>
      <c r="J733" s="101"/>
      <c r="K733" s="78" t="str">
        <f>IFERROR(VLOOKUP($C733,Acute!$B$8:$R$300,4,FALSE),"--")</f>
        <v>--</v>
      </c>
      <c r="L733" s="79" t="str">
        <f>IFERROR(VLOOKUP($C733,Acute!$B$8:$R$300,8,FALSE),"--")</f>
        <v>--</v>
      </c>
      <c r="M733" s="80" t="str">
        <f>IFERROR(VLOOKUP($C733,Acute!$B$8:$R$300,13,FALSE),"--")</f>
        <v>--</v>
      </c>
      <c r="N733" s="107" t="str">
        <f>IFERROR(VLOOKUP($C733,Acute!$B$8:$R$300,6,FALSE),"--")</f>
        <v>--</v>
      </c>
      <c r="O733" s="79" t="str">
        <f>IFERROR(VLOOKUP($C733,Acute!$B$8:$R$300,10,FALSE),"--")</f>
        <v>--</v>
      </c>
      <c r="P733" s="108" t="str">
        <f>IFERROR(VLOOKUP($C733,Acute!$B$8:$R$300,16,FALSE),"--")</f>
        <v>--</v>
      </c>
    </row>
    <row r="734" spans="2:16" ht="15">
      <c r="B734" s="116" t="str">
        <f>Residential!A734</f>
        <v>Strontium, Stable</v>
      </c>
      <c r="C734" s="33" t="str">
        <f>Residential!B734</f>
        <v>7440-24-6</v>
      </c>
      <c r="D734" s="96" t="str">
        <f>Residential!H734</f>
        <v>NITI</v>
      </c>
      <c r="E734" s="40" t="str">
        <f>Residential!K734</f>
        <v>NITI, NV</v>
      </c>
      <c r="F734" s="93" t="str">
        <f>Residential!M734</f>
        <v>NITI, NV</v>
      </c>
      <c r="G734" s="96" t="str">
        <f>Commercial!H734</f>
        <v>NITI</v>
      </c>
      <c r="H734" s="90" t="str">
        <f>Commercial!K734</f>
        <v>NITI, NV</v>
      </c>
      <c r="I734" s="93" t="str">
        <f>Commercial!M734</f>
        <v>NITI, NV</v>
      </c>
      <c r="J734" s="101"/>
      <c r="K734" s="78" t="str">
        <f>IFERROR(VLOOKUP($C734,Acute!$B$8:$R$300,4,FALSE),"--")</f>
        <v>--</v>
      </c>
      <c r="L734" s="79" t="str">
        <f>IFERROR(VLOOKUP($C734,Acute!$B$8:$R$300,8,FALSE),"--")</f>
        <v>--</v>
      </c>
      <c r="M734" s="80" t="str">
        <f>IFERROR(VLOOKUP($C734,Acute!$B$8:$R$300,13,FALSE),"--")</f>
        <v>--</v>
      </c>
      <c r="N734" s="107" t="str">
        <f>IFERROR(VLOOKUP($C734,Acute!$B$8:$R$300,6,FALSE),"--")</f>
        <v>--</v>
      </c>
      <c r="O734" s="79" t="str">
        <f>IFERROR(VLOOKUP($C734,Acute!$B$8:$R$300,10,FALSE),"--")</f>
        <v>--</v>
      </c>
      <c r="P734" s="108" t="str">
        <f>IFERROR(VLOOKUP($C734,Acute!$B$8:$R$300,16,FALSE),"--")</f>
        <v>--</v>
      </c>
    </row>
    <row r="735" spans="2:16" ht="15">
      <c r="B735" s="116" t="str">
        <f>Residential!A735</f>
        <v>Strychnine</v>
      </c>
      <c r="C735" s="33" t="str">
        <f>Residential!B735</f>
        <v>57-24-9</v>
      </c>
      <c r="D735" s="96" t="str">
        <f>Residential!H735</f>
        <v>NITI</v>
      </c>
      <c r="E735" s="40" t="str">
        <f>Residential!K735</f>
        <v>NITI, NV</v>
      </c>
      <c r="F735" s="93" t="str">
        <f>Residential!M735</f>
        <v>NITI, NV</v>
      </c>
      <c r="G735" s="96" t="str">
        <f>Commercial!H735</f>
        <v>NITI</v>
      </c>
      <c r="H735" s="90" t="str">
        <f>Commercial!K735</f>
        <v>NITI, NV</v>
      </c>
      <c r="I735" s="93" t="str">
        <f>Commercial!M735</f>
        <v>NITI, NV</v>
      </c>
      <c r="J735" s="101"/>
      <c r="K735" s="78" t="str">
        <f>IFERROR(VLOOKUP($C735,Acute!$B$8:$R$300,4,FALSE),"--")</f>
        <v>--</v>
      </c>
      <c r="L735" s="79" t="str">
        <f>IFERROR(VLOOKUP($C735,Acute!$B$8:$R$300,8,FALSE),"--")</f>
        <v>--</v>
      </c>
      <c r="M735" s="80" t="str">
        <f>IFERROR(VLOOKUP($C735,Acute!$B$8:$R$300,13,FALSE),"--")</f>
        <v>--</v>
      </c>
      <c r="N735" s="107" t="str">
        <f>IFERROR(VLOOKUP($C735,Acute!$B$8:$R$300,6,FALSE),"--")</f>
        <v>--</v>
      </c>
      <c r="O735" s="79" t="str">
        <f>IFERROR(VLOOKUP($C735,Acute!$B$8:$R$300,10,FALSE),"--")</f>
        <v>--</v>
      </c>
      <c r="P735" s="108" t="str">
        <f>IFERROR(VLOOKUP($C735,Acute!$B$8:$R$300,16,FALSE),"--")</f>
        <v>--</v>
      </c>
    </row>
    <row r="736" spans="2:16" ht="15">
      <c r="B736" s="116" t="str">
        <f>Residential!A736</f>
        <v>Styrene</v>
      </c>
      <c r="C736" s="33" t="str">
        <f>Residential!B736</f>
        <v>100-42-5</v>
      </c>
      <c r="D736" s="96">
        <f>Residential!H736</f>
        <v>1000</v>
      </c>
      <c r="E736" s="40">
        <f>Residential!K736</f>
        <v>35000</v>
      </c>
      <c r="F736" s="93">
        <f>Residential!M736</f>
        <v>20000</v>
      </c>
      <c r="G736" s="96">
        <f>Commercial!H736</f>
        <v>4400</v>
      </c>
      <c r="H736" s="90">
        <f>Commercial!K736</f>
        <v>150000</v>
      </c>
      <c r="I736" s="93">
        <f>Commercial!M736</f>
        <v>84000</v>
      </c>
      <c r="J736" s="101"/>
      <c r="K736" s="86">
        <f>IFERROR(VLOOKUP($C736,Acute!$B$8:$R$300,4,FALSE),"--")</f>
        <v>21000</v>
      </c>
      <c r="L736" s="87">
        <f>IFERROR(VLOOKUP($C736,Acute!$B$8:$R$300,8,FALSE),"--")</f>
        <v>700000</v>
      </c>
      <c r="M736" s="88">
        <f>IFERROR(VLOOKUP($C736,Acute!$B$8:$R$300,13,FALSE),"--")</f>
        <v>420000</v>
      </c>
      <c r="N736" s="109">
        <f>IFERROR(VLOOKUP($C736,Acute!$B$8:$R$300,6,FALSE),"--")</f>
        <v>63000</v>
      </c>
      <c r="O736" s="79">
        <f>IFERROR(VLOOKUP($C736,Acute!$B$8:$R$300,10,FALSE),"--")</f>
        <v>2100000</v>
      </c>
      <c r="P736" s="108">
        <f>IFERROR(VLOOKUP($C736,Acute!$B$8:$R$300,16,FALSE),"--")</f>
        <v>1200000</v>
      </c>
    </row>
    <row r="737" spans="2:16" ht="15">
      <c r="B737" s="116" t="str">
        <f>Residential!A737</f>
        <v>Styrene-Acrylonitrile (SAN) Trimer (THNA isomer)</v>
      </c>
      <c r="C737" s="33" t="str">
        <f>Residential!B737</f>
        <v>57964-39-3</v>
      </c>
      <c r="D737" s="96" t="str">
        <f>Residential!H737</f>
        <v>NITI</v>
      </c>
      <c r="E737" s="40" t="str">
        <f>Residential!K737</f>
        <v>NITI, NV</v>
      </c>
      <c r="F737" s="93" t="str">
        <f>Residential!M737</f>
        <v>NITI, NV</v>
      </c>
      <c r="G737" s="96" t="str">
        <f>Commercial!H737</f>
        <v>NITI</v>
      </c>
      <c r="H737" s="90" t="str">
        <f>Commercial!K737</f>
        <v>NITI, NV</v>
      </c>
      <c r="I737" s="93" t="str">
        <f>Commercial!M737</f>
        <v>NITI, NV</v>
      </c>
      <c r="J737" s="101"/>
      <c r="K737" s="78" t="str">
        <f>IFERROR(VLOOKUP($C737,Acute!$B$8:$R$300,4,FALSE),"--")</f>
        <v>--</v>
      </c>
      <c r="L737" s="79" t="str">
        <f>IFERROR(VLOOKUP($C737,Acute!$B$8:$R$300,8,FALSE),"--")</f>
        <v>--</v>
      </c>
      <c r="M737" s="80" t="str">
        <f>IFERROR(VLOOKUP($C737,Acute!$B$8:$R$300,13,FALSE),"--")</f>
        <v>--</v>
      </c>
      <c r="N737" s="107" t="str">
        <f>IFERROR(VLOOKUP($C737,Acute!$B$8:$R$300,6,FALSE),"--")</f>
        <v>--</v>
      </c>
      <c r="O737" s="79" t="str">
        <f>IFERROR(VLOOKUP($C737,Acute!$B$8:$R$300,10,FALSE),"--")</f>
        <v>--</v>
      </c>
      <c r="P737" s="108" t="str">
        <f>IFERROR(VLOOKUP($C737,Acute!$B$8:$R$300,16,FALSE),"--")</f>
        <v>--</v>
      </c>
    </row>
    <row r="738" spans="2:16" ht="15">
      <c r="B738" s="116" t="str">
        <f>Residential!A738</f>
        <v>Styrene-Acrylonitrile (SAN) Trimer (THNP isomer)</v>
      </c>
      <c r="C738" s="33" t="str">
        <f>Residential!B738</f>
        <v>57964-40-6</v>
      </c>
      <c r="D738" s="96" t="str">
        <f>Residential!H738</f>
        <v>NITI</v>
      </c>
      <c r="E738" s="40" t="str">
        <f>Residential!K738</f>
        <v>NITI, NV</v>
      </c>
      <c r="F738" s="93" t="str">
        <f>Residential!M738</f>
        <v>NITI, NV</v>
      </c>
      <c r="G738" s="96" t="str">
        <f>Commercial!H738</f>
        <v>NITI</v>
      </c>
      <c r="H738" s="90" t="str">
        <f>Commercial!K738</f>
        <v>NITI, NV</v>
      </c>
      <c r="I738" s="93" t="str">
        <f>Commercial!M738</f>
        <v>NITI, NV</v>
      </c>
      <c r="J738" s="101"/>
      <c r="K738" s="78" t="str">
        <f>IFERROR(VLOOKUP($C738,Acute!$B$8:$R$300,4,FALSE),"--")</f>
        <v>--</v>
      </c>
      <c r="L738" s="79" t="str">
        <f>IFERROR(VLOOKUP($C738,Acute!$B$8:$R$300,8,FALSE),"--")</f>
        <v>--</v>
      </c>
      <c r="M738" s="80" t="str">
        <f>IFERROR(VLOOKUP($C738,Acute!$B$8:$R$300,13,FALSE),"--")</f>
        <v>--</v>
      </c>
      <c r="N738" s="107" t="str">
        <f>IFERROR(VLOOKUP($C738,Acute!$B$8:$R$300,6,FALSE),"--")</f>
        <v>--</v>
      </c>
      <c r="O738" s="79" t="str">
        <f>IFERROR(VLOOKUP($C738,Acute!$B$8:$R$300,10,FALSE),"--")</f>
        <v>--</v>
      </c>
      <c r="P738" s="108" t="str">
        <f>IFERROR(VLOOKUP($C738,Acute!$B$8:$R$300,16,FALSE),"--")</f>
        <v>--</v>
      </c>
    </row>
    <row r="739" spans="2:16" ht="15">
      <c r="B739" s="116" t="str">
        <f>Residential!A739</f>
        <v>Sulfolane</v>
      </c>
      <c r="C739" s="33" t="str">
        <f>Residential!B739</f>
        <v>126-33-0</v>
      </c>
      <c r="D739" s="96">
        <f>Residential!H739</f>
        <v>2.1</v>
      </c>
      <c r="E739" s="40" t="str">
        <f>Residential!K739</f>
        <v>NV</v>
      </c>
      <c r="F739" s="93" t="str">
        <f>Residential!M739</f>
        <v>NV</v>
      </c>
      <c r="G739" s="96">
        <f>Commercial!H739</f>
        <v>8.8000000000000007</v>
      </c>
      <c r="H739" s="90" t="str">
        <f>Commercial!K739</f>
        <v>NV</v>
      </c>
      <c r="I739" s="93" t="str">
        <f>Commercial!M739</f>
        <v>NV</v>
      </c>
      <c r="J739" s="101"/>
      <c r="K739" s="78" t="str">
        <f>IFERROR(VLOOKUP($C739,Acute!$B$8:$R$300,4,FALSE),"--")</f>
        <v>--</v>
      </c>
      <c r="L739" s="79" t="str">
        <f>IFERROR(VLOOKUP($C739,Acute!$B$8:$R$300,8,FALSE),"--")</f>
        <v>--</v>
      </c>
      <c r="M739" s="80" t="str">
        <f>IFERROR(VLOOKUP($C739,Acute!$B$8:$R$300,13,FALSE),"--")</f>
        <v>--</v>
      </c>
      <c r="N739" s="107" t="str">
        <f>IFERROR(VLOOKUP($C739,Acute!$B$8:$R$300,6,FALSE),"--")</f>
        <v>--</v>
      </c>
      <c r="O739" s="79" t="str">
        <f>IFERROR(VLOOKUP($C739,Acute!$B$8:$R$300,10,FALSE),"--")</f>
        <v>--</v>
      </c>
      <c r="P739" s="108" t="str">
        <f>IFERROR(VLOOKUP($C739,Acute!$B$8:$R$300,16,FALSE),"--")</f>
        <v>--</v>
      </c>
    </row>
    <row r="740" spans="2:16" ht="15">
      <c r="B740" s="116" t="str">
        <f>Residential!A740</f>
        <v>Sulfonylbis(4-chlorobenzene), 1,1'-</v>
      </c>
      <c r="C740" s="33" t="str">
        <f>Residential!B740</f>
        <v>80-07-9</v>
      </c>
      <c r="D740" s="96" t="str">
        <f>Residential!H740</f>
        <v>NITI</v>
      </c>
      <c r="E740" s="40" t="str">
        <f>Residential!K740</f>
        <v>NITI, NV</v>
      </c>
      <c r="F740" s="93" t="str">
        <f>Residential!M740</f>
        <v>NITI, NV</v>
      </c>
      <c r="G740" s="96" t="str">
        <f>Commercial!H740</f>
        <v>NITI</v>
      </c>
      <c r="H740" s="90" t="str">
        <f>Commercial!K740</f>
        <v>NITI, NV</v>
      </c>
      <c r="I740" s="93" t="str">
        <f>Commercial!M740</f>
        <v>NITI, NV</v>
      </c>
      <c r="J740" s="101"/>
      <c r="K740" s="78" t="str">
        <f>IFERROR(VLOOKUP($C740,Acute!$B$8:$R$300,4,FALSE),"--")</f>
        <v>--</v>
      </c>
      <c r="L740" s="79" t="str">
        <f>IFERROR(VLOOKUP($C740,Acute!$B$8:$R$300,8,FALSE),"--")</f>
        <v>--</v>
      </c>
      <c r="M740" s="80" t="str">
        <f>IFERROR(VLOOKUP($C740,Acute!$B$8:$R$300,13,FALSE),"--")</f>
        <v>--</v>
      </c>
      <c r="N740" s="107" t="str">
        <f>IFERROR(VLOOKUP($C740,Acute!$B$8:$R$300,6,FALSE),"--")</f>
        <v>--</v>
      </c>
      <c r="O740" s="79" t="str">
        <f>IFERROR(VLOOKUP($C740,Acute!$B$8:$R$300,10,FALSE),"--")</f>
        <v>--</v>
      </c>
      <c r="P740" s="108" t="str">
        <f>IFERROR(VLOOKUP($C740,Acute!$B$8:$R$300,16,FALSE),"--")</f>
        <v>--</v>
      </c>
    </row>
    <row r="741" spans="2:16" ht="15">
      <c r="B741" s="116" t="str">
        <f>Residential!A741</f>
        <v>Sulfur Trioxide</v>
      </c>
      <c r="C741" s="33" t="str">
        <f>Residential!B741</f>
        <v>7446-11-9</v>
      </c>
      <c r="D741" s="96">
        <f>Residential!H741</f>
        <v>1</v>
      </c>
      <c r="E741" s="40">
        <f>Residential!K741</f>
        <v>35</v>
      </c>
      <c r="F741" s="93" t="str">
        <f>Residential!M741</f>
        <v>NV</v>
      </c>
      <c r="G741" s="96">
        <f>Commercial!H741</f>
        <v>4.4000000000000004</v>
      </c>
      <c r="H741" s="90">
        <f>Commercial!K741</f>
        <v>150</v>
      </c>
      <c r="I741" s="93" t="str">
        <f>Commercial!M741</f>
        <v>NV</v>
      </c>
      <c r="J741" s="101"/>
      <c r="K741" s="78">
        <f>IFERROR(VLOOKUP($C741,Acute!$B$8:$R$300,4,FALSE),"--")</f>
        <v>120</v>
      </c>
      <c r="L741" s="79">
        <f>IFERROR(VLOOKUP($C741,Acute!$B$8:$R$300,8,FALSE),"--")</f>
        <v>4000</v>
      </c>
      <c r="M741" s="80" t="str">
        <f>IFERROR(VLOOKUP($C741,Acute!$B$8:$R$300,13,FALSE),"--")</f>
        <v>NC</v>
      </c>
      <c r="N741" s="107">
        <f>IFERROR(VLOOKUP($C741,Acute!$B$8:$R$300,6,FALSE),"--")</f>
        <v>360</v>
      </c>
      <c r="O741" s="79">
        <f>IFERROR(VLOOKUP($C741,Acute!$B$8:$R$300,10,FALSE),"--")</f>
        <v>12000</v>
      </c>
      <c r="P741" s="108" t="str">
        <f>IFERROR(VLOOKUP($C741,Acute!$B$8:$R$300,16,FALSE),"--")</f>
        <v>NC</v>
      </c>
    </row>
    <row r="742" spans="2:16" ht="15">
      <c r="B742" s="116" t="str">
        <f>Residential!A742</f>
        <v>Sulfuric Acid</v>
      </c>
      <c r="C742" s="33" t="str">
        <f>Residential!B742</f>
        <v>7664-93-9</v>
      </c>
      <c r="D742" s="96">
        <f>Residential!H742</f>
        <v>1</v>
      </c>
      <c r="E742" s="40" t="str">
        <f>Residential!K742</f>
        <v>NV</v>
      </c>
      <c r="F742" s="93" t="str">
        <f>Residential!M742</f>
        <v>NV</v>
      </c>
      <c r="G742" s="96">
        <f>Commercial!H742</f>
        <v>4.4000000000000004</v>
      </c>
      <c r="H742" s="90" t="str">
        <f>Commercial!K742</f>
        <v>NV</v>
      </c>
      <c r="I742" s="93" t="str">
        <f>Commercial!M742</f>
        <v>NV</v>
      </c>
      <c r="J742" s="101"/>
      <c r="K742" s="78">
        <f>IFERROR(VLOOKUP($C742,Acute!$B$8:$R$300,4,FALSE),"--")</f>
        <v>120</v>
      </c>
      <c r="L742" s="79" t="str">
        <f>IFERROR(VLOOKUP($C742,Acute!$B$8:$R$300,8,FALSE),"--")</f>
        <v>NV</v>
      </c>
      <c r="M742" s="80" t="str">
        <f>IFERROR(VLOOKUP($C742,Acute!$B$8:$R$300,13,FALSE),"--")</f>
        <v>NV</v>
      </c>
      <c r="N742" s="107">
        <f>IFERROR(VLOOKUP($C742,Acute!$B$8:$R$300,6,FALSE),"--")</f>
        <v>360</v>
      </c>
      <c r="O742" s="79" t="str">
        <f>IFERROR(VLOOKUP($C742,Acute!$B$8:$R$300,10,FALSE),"--")</f>
        <v>NV</v>
      </c>
      <c r="P742" s="108" t="str">
        <f>IFERROR(VLOOKUP($C742,Acute!$B$8:$R$300,16,FALSE),"--")</f>
        <v>NV</v>
      </c>
    </row>
    <row r="743" spans="2:16" ht="15">
      <c r="B743" s="116" t="str">
        <f>Residential!A743</f>
        <v>Sulfurous acid, 2-chloroethyl 2-[4-(1,1-dimethylethyl)phenoxy]-1-methylethyl ester</v>
      </c>
      <c r="C743" s="33" t="str">
        <f>Residential!B743</f>
        <v>140-57-8</v>
      </c>
      <c r="D743" s="96">
        <f>Residential!H743</f>
        <v>0.4</v>
      </c>
      <c r="E743" s="40" t="str">
        <f>Residential!K743</f>
        <v>NV</v>
      </c>
      <c r="F743" s="93" t="str">
        <f>Residential!M743</f>
        <v>NV</v>
      </c>
      <c r="G743" s="96">
        <f>Commercial!H743</f>
        <v>1.7</v>
      </c>
      <c r="H743" s="90" t="str">
        <f>Commercial!K743</f>
        <v>NV</v>
      </c>
      <c r="I743" s="93" t="str">
        <f>Commercial!M743</f>
        <v>NV</v>
      </c>
      <c r="J743" s="101"/>
      <c r="K743" s="78" t="str">
        <f>IFERROR(VLOOKUP($C743,Acute!$B$8:$R$300,4,FALSE),"--")</f>
        <v>--</v>
      </c>
      <c r="L743" s="79" t="str">
        <f>IFERROR(VLOOKUP($C743,Acute!$B$8:$R$300,8,FALSE),"--")</f>
        <v>--</v>
      </c>
      <c r="M743" s="80" t="str">
        <f>IFERROR(VLOOKUP($C743,Acute!$B$8:$R$300,13,FALSE),"--")</f>
        <v>--</v>
      </c>
      <c r="N743" s="107" t="str">
        <f>IFERROR(VLOOKUP($C743,Acute!$B$8:$R$300,6,FALSE),"--")</f>
        <v>--</v>
      </c>
      <c r="O743" s="79" t="str">
        <f>IFERROR(VLOOKUP($C743,Acute!$B$8:$R$300,10,FALSE),"--")</f>
        <v>--</v>
      </c>
      <c r="P743" s="108" t="str">
        <f>IFERROR(VLOOKUP($C743,Acute!$B$8:$R$300,16,FALSE),"--")</f>
        <v>--</v>
      </c>
    </row>
    <row r="744" spans="2:16" ht="15">
      <c r="B744" s="116" t="str">
        <f>Residential!A744</f>
        <v>TCDD, 2,3,7,8-</v>
      </c>
      <c r="C744" s="33" t="str">
        <f>Residential!B744</f>
        <v>1746-01-6</v>
      </c>
      <c r="D744" s="96">
        <f>Residential!H744</f>
        <v>7.4000000000000001E-8</v>
      </c>
      <c r="E744" s="40">
        <f>Residential!K744</f>
        <v>2.5000000000000002E-6</v>
      </c>
      <c r="F744" s="93">
        <f>Residential!M744</f>
        <v>3.6000000000000001E-5</v>
      </c>
      <c r="G744" s="96">
        <f>Commercial!H744</f>
        <v>3.2000000000000001E-7</v>
      </c>
      <c r="H744" s="90">
        <f>Commercial!K744</f>
        <v>1.1E-5</v>
      </c>
      <c r="I744" s="93">
        <f>Commercial!M744</f>
        <v>1.6000000000000001E-4</v>
      </c>
      <c r="J744" s="101"/>
      <c r="K744" s="78" t="str">
        <f>IFERROR(VLOOKUP($C744,Acute!$B$8:$R$300,4,FALSE),"--")</f>
        <v>--</v>
      </c>
      <c r="L744" s="79" t="str">
        <f>IFERROR(VLOOKUP($C744,Acute!$B$8:$R$300,8,FALSE),"--")</f>
        <v>--</v>
      </c>
      <c r="M744" s="80" t="str">
        <f>IFERROR(VLOOKUP($C744,Acute!$B$8:$R$300,13,FALSE),"--")</f>
        <v>--</v>
      </c>
      <c r="N744" s="107" t="str">
        <f>IFERROR(VLOOKUP($C744,Acute!$B$8:$R$300,6,FALSE),"--")</f>
        <v>--</v>
      </c>
      <c r="O744" s="79" t="str">
        <f>IFERROR(VLOOKUP($C744,Acute!$B$8:$R$300,10,FALSE),"--")</f>
        <v>--</v>
      </c>
      <c r="P744" s="108" t="str">
        <f>IFERROR(VLOOKUP($C744,Acute!$B$8:$R$300,16,FALSE),"--")</f>
        <v>--</v>
      </c>
    </row>
    <row r="745" spans="2:16" ht="15">
      <c r="B745" s="116" t="str">
        <f>Residential!A745</f>
        <v>TCDF, 2,3,7,8-</v>
      </c>
      <c r="C745" s="33" t="str">
        <f>Residential!B745</f>
        <v>51207-31-9</v>
      </c>
      <c r="D745" s="96">
        <f>Residential!H745</f>
        <v>7.4000000000000001E-7</v>
      </c>
      <c r="E745" s="40">
        <f>Residential!K745</f>
        <v>2.5000000000000001E-5</v>
      </c>
      <c r="F745" s="93">
        <f>Residential!M745</f>
        <v>1.1000000000000001E-3</v>
      </c>
      <c r="G745" s="96">
        <f>Commercial!H745</f>
        <v>3.1999999999999999E-6</v>
      </c>
      <c r="H745" s="90">
        <f>Commercial!K745</f>
        <v>1.1E-4</v>
      </c>
      <c r="I745" s="93">
        <f>Commercial!M745</f>
        <v>4.7000000000000002E-3</v>
      </c>
      <c r="J745" s="101"/>
      <c r="K745" s="78" t="str">
        <f>IFERROR(VLOOKUP($C745,Acute!$B$8:$R$300,4,FALSE),"--")</f>
        <v>--</v>
      </c>
      <c r="L745" s="79" t="str">
        <f>IFERROR(VLOOKUP($C745,Acute!$B$8:$R$300,8,FALSE),"--")</f>
        <v>--</v>
      </c>
      <c r="M745" s="80" t="str">
        <f>IFERROR(VLOOKUP($C745,Acute!$B$8:$R$300,13,FALSE),"--")</f>
        <v>--</v>
      </c>
      <c r="N745" s="107" t="str">
        <f>IFERROR(VLOOKUP($C745,Acute!$B$8:$R$300,6,FALSE),"--")</f>
        <v>--</v>
      </c>
      <c r="O745" s="79" t="str">
        <f>IFERROR(VLOOKUP($C745,Acute!$B$8:$R$300,10,FALSE),"--")</f>
        <v>--</v>
      </c>
      <c r="P745" s="108" t="str">
        <f>IFERROR(VLOOKUP($C745,Acute!$B$8:$R$300,16,FALSE),"--")</f>
        <v>--</v>
      </c>
    </row>
    <row r="746" spans="2:16" ht="15">
      <c r="B746" s="116" t="str">
        <f>Residential!A746</f>
        <v>Tebuthiuron</v>
      </c>
      <c r="C746" s="33" t="str">
        <f>Residential!B746</f>
        <v>34014-18-1</v>
      </c>
      <c r="D746" s="96" t="str">
        <f>Residential!H746</f>
        <v>NITI</v>
      </c>
      <c r="E746" s="40" t="str">
        <f>Residential!K746</f>
        <v>NITI, NV</v>
      </c>
      <c r="F746" s="93" t="str">
        <f>Residential!M746</f>
        <v>NITI, NV</v>
      </c>
      <c r="G746" s="96" t="str">
        <f>Commercial!H746</f>
        <v>NITI</v>
      </c>
      <c r="H746" s="90" t="str">
        <f>Commercial!K746</f>
        <v>NITI, NV</v>
      </c>
      <c r="I746" s="93" t="str">
        <f>Commercial!M746</f>
        <v>NITI, NV</v>
      </c>
      <c r="J746" s="101"/>
      <c r="K746" s="78" t="str">
        <f>IFERROR(VLOOKUP($C746,Acute!$B$8:$R$300,4,FALSE),"--")</f>
        <v>--</v>
      </c>
      <c r="L746" s="79" t="str">
        <f>IFERROR(VLOOKUP($C746,Acute!$B$8:$R$300,8,FALSE),"--")</f>
        <v>--</v>
      </c>
      <c r="M746" s="80" t="str">
        <f>IFERROR(VLOOKUP($C746,Acute!$B$8:$R$300,13,FALSE),"--")</f>
        <v>--</v>
      </c>
      <c r="N746" s="107" t="str">
        <f>IFERROR(VLOOKUP($C746,Acute!$B$8:$R$300,6,FALSE),"--")</f>
        <v>--</v>
      </c>
      <c r="O746" s="79" t="str">
        <f>IFERROR(VLOOKUP($C746,Acute!$B$8:$R$300,10,FALSE),"--")</f>
        <v>--</v>
      </c>
      <c r="P746" s="108" t="str">
        <f>IFERROR(VLOOKUP($C746,Acute!$B$8:$R$300,16,FALSE),"--")</f>
        <v>--</v>
      </c>
    </row>
    <row r="747" spans="2:16" ht="15">
      <c r="B747" s="116" t="str">
        <f>Residential!A747</f>
        <v>Temephos</v>
      </c>
      <c r="C747" s="33" t="str">
        <f>Residential!B747</f>
        <v>3383-96-8</v>
      </c>
      <c r="D747" s="96" t="str">
        <f>Residential!H747</f>
        <v>NITI</v>
      </c>
      <c r="E747" s="40" t="str">
        <f>Residential!K747</f>
        <v>NITI, NV</v>
      </c>
      <c r="F747" s="93" t="str">
        <f>Residential!M747</f>
        <v>NITI, NV</v>
      </c>
      <c r="G747" s="96" t="str">
        <f>Commercial!H747</f>
        <v>NITI</v>
      </c>
      <c r="H747" s="90" t="str">
        <f>Commercial!K747</f>
        <v>NITI, NV</v>
      </c>
      <c r="I747" s="93" t="str">
        <f>Commercial!M747</f>
        <v>NITI, NV</v>
      </c>
      <c r="J747" s="101"/>
      <c r="K747" s="78" t="str">
        <f>IFERROR(VLOOKUP($C747,Acute!$B$8:$R$300,4,FALSE),"--")</f>
        <v>--</v>
      </c>
      <c r="L747" s="79" t="str">
        <f>IFERROR(VLOOKUP($C747,Acute!$B$8:$R$300,8,FALSE),"--")</f>
        <v>--</v>
      </c>
      <c r="M747" s="80" t="str">
        <f>IFERROR(VLOOKUP($C747,Acute!$B$8:$R$300,13,FALSE),"--")</f>
        <v>--</v>
      </c>
      <c r="N747" s="107" t="str">
        <f>IFERROR(VLOOKUP($C747,Acute!$B$8:$R$300,6,FALSE),"--")</f>
        <v>--</v>
      </c>
      <c r="O747" s="79" t="str">
        <f>IFERROR(VLOOKUP($C747,Acute!$B$8:$R$300,10,FALSE),"--")</f>
        <v>--</v>
      </c>
      <c r="P747" s="108" t="str">
        <f>IFERROR(VLOOKUP($C747,Acute!$B$8:$R$300,16,FALSE),"--")</f>
        <v>--</v>
      </c>
    </row>
    <row r="748" spans="2:16" ht="15">
      <c r="B748" s="116" t="str">
        <f>Residential!A748</f>
        <v>Terbacil</v>
      </c>
      <c r="C748" s="33" t="str">
        <f>Residential!B748</f>
        <v>5902-51-2</v>
      </c>
      <c r="D748" s="96" t="str">
        <f>Residential!H748</f>
        <v>NITI</v>
      </c>
      <c r="E748" s="40" t="str">
        <f>Residential!K748</f>
        <v>NITI, NV</v>
      </c>
      <c r="F748" s="93" t="str">
        <f>Residential!M748</f>
        <v>NITI, NV</v>
      </c>
      <c r="G748" s="96" t="str">
        <f>Commercial!H748</f>
        <v>NITI</v>
      </c>
      <c r="H748" s="90" t="str">
        <f>Commercial!K748</f>
        <v>NITI, NV</v>
      </c>
      <c r="I748" s="93" t="str">
        <f>Commercial!M748</f>
        <v>NITI, NV</v>
      </c>
      <c r="J748" s="101"/>
      <c r="K748" s="78" t="str">
        <f>IFERROR(VLOOKUP($C748,Acute!$B$8:$R$300,4,FALSE),"--")</f>
        <v>--</v>
      </c>
      <c r="L748" s="79" t="str">
        <f>IFERROR(VLOOKUP($C748,Acute!$B$8:$R$300,8,FALSE),"--")</f>
        <v>--</v>
      </c>
      <c r="M748" s="80" t="str">
        <f>IFERROR(VLOOKUP($C748,Acute!$B$8:$R$300,13,FALSE),"--")</f>
        <v>--</v>
      </c>
      <c r="N748" s="107" t="str">
        <f>IFERROR(VLOOKUP($C748,Acute!$B$8:$R$300,6,FALSE),"--")</f>
        <v>--</v>
      </c>
      <c r="O748" s="79" t="str">
        <f>IFERROR(VLOOKUP($C748,Acute!$B$8:$R$300,10,FALSE),"--")</f>
        <v>--</v>
      </c>
      <c r="P748" s="108" t="str">
        <f>IFERROR(VLOOKUP($C748,Acute!$B$8:$R$300,16,FALSE),"--")</f>
        <v>--</v>
      </c>
    </row>
    <row r="749" spans="2:16" ht="15">
      <c r="B749" s="116" t="str">
        <f>Residential!A749</f>
        <v>Terbufos</v>
      </c>
      <c r="C749" s="33" t="str">
        <f>Residential!B749</f>
        <v>13071-79-9</v>
      </c>
      <c r="D749" s="96" t="str">
        <f>Residential!H749</f>
        <v>NITI</v>
      </c>
      <c r="E749" s="40" t="str">
        <f>Residential!K749</f>
        <v>NITI</v>
      </c>
      <c r="F749" s="93" t="str">
        <f>Residential!M749</f>
        <v>NITI</v>
      </c>
      <c r="G749" s="96" t="str">
        <f>Commercial!H749</f>
        <v>NITI</v>
      </c>
      <c r="H749" s="90" t="str">
        <f>Commercial!K749</f>
        <v>NITI</v>
      </c>
      <c r="I749" s="93" t="str">
        <f>Commercial!M749</f>
        <v>NITI</v>
      </c>
      <c r="J749" s="101"/>
      <c r="K749" s="78" t="str">
        <f>IFERROR(VLOOKUP($C749,Acute!$B$8:$R$300,4,FALSE),"--")</f>
        <v>--</v>
      </c>
      <c r="L749" s="79" t="str">
        <f>IFERROR(VLOOKUP($C749,Acute!$B$8:$R$300,8,FALSE),"--")</f>
        <v>--</v>
      </c>
      <c r="M749" s="80" t="str">
        <f>IFERROR(VLOOKUP($C749,Acute!$B$8:$R$300,13,FALSE),"--")</f>
        <v>--</v>
      </c>
      <c r="N749" s="107" t="str">
        <f>IFERROR(VLOOKUP($C749,Acute!$B$8:$R$300,6,FALSE),"--")</f>
        <v>--</v>
      </c>
      <c r="O749" s="79" t="str">
        <f>IFERROR(VLOOKUP($C749,Acute!$B$8:$R$300,10,FALSE),"--")</f>
        <v>--</v>
      </c>
      <c r="P749" s="108" t="str">
        <f>IFERROR(VLOOKUP($C749,Acute!$B$8:$R$300,16,FALSE),"--")</f>
        <v>--</v>
      </c>
    </row>
    <row r="750" spans="2:16" ht="15">
      <c r="B750" s="116" t="str">
        <f>Residential!A750</f>
        <v>Terbutryn</v>
      </c>
      <c r="C750" s="33" t="str">
        <f>Residential!B750</f>
        <v>886-50-0</v>
      </c>
      <c r="D750" s="96" t="str">
        <f>Residential!H750</f>
        <v>NITI</v>
      </c>
      <c r="E750" s="40" t="str">
        <f>Residential!K750</f>
        <v>NITI, NV</v>
      </c>
      <c r="F750" s="93" t="str">
        <f>Residential!M750</f>
        <v>NITI, NV</v>
      </c>
      <c r="G750" s="96" t="str">
        <f>Commercial!H750</f>
        <v>NITI</v>
      </c>
      <c r="H750" s="90" t="str">
        <f>Commercial!K750</f>
        <v>NITI, NV</v>
      </c>
      <c r="I750" s="93" t="str">
        <f>Commercial!M750</f>
        <v>NITI, NV</v>
      </c>
      <c r="J750" s="101"/>
      <c r="K750" s="78" t="str">
        <f>IFERROR(VLOOKUP($C750,Acute!$B$8:$R$300,4,FALSE),"--")</f>
        <v>--</v>
      </c>
      <c r="L750" s="79" t="str">
        <f>IFERROR(VLOOKUP($C750,Acute!$B$8:$R$300,8,FALSE),"--")</f>
        <v>--</v>
      </c>
      <c r="M750" s="80" t="str">
        <f>IFERROR(VLOOKUP($C750,Acute!$B$8:$R$300,13,FALSE),"--")</f>
        <v>--</v>
      </c>
      <c r="N750" s="107" t="str">
        <f>IFERROR(VLOOKUP($C750,Acute!$B$8:$R$300,6,FALSE),"--")</f>
        <v>--</v>
      </c>
      <c r="O750" s="79" t="str">
        <f>IFERROR(VLOOKUP($C750,Acute!$B$8:$R$300,10,FALSE),"--")</f>
        <v>--</v>
      </c>
      <c r="P750" s="108" t="str">
        <f>IFERROR(VLOOKUP($C750,Acute!$B$8:$R$300,16,FALSE),"--")</f>
        <v>--</v>
      </c>
    </row>
    <row r="751" spans="2:16" ht="15">
      <c r="B751" s="116" t="str">
        <f>Residential!A751</f>
        <v>Tert-Butyl Acetate</v>
      </c>
      <c r="C751" s="33" t="str">
        <f>Residential!B751</f>
        <v>540-88-5</v>
      </c>
      <c r="D751" s="96">
        <f>Residential!H751</f>
        <v>2.2000000000000002</v>
      </c>
      <c r="E751" s="40">
        <f>Residential!K751</f>
        <v>72</v>
      </c>
      <c r="F751" s="93">
        <f>Residential!M751</f>
        <v>61</v>
      </c>
      <c r="G751" s="96">
        <f>Commercial!H751</f>
        <v>9.4</v>
      </c>
      <c r="H751" s="90">
        <f>Commercial!K751</f>
        <v>310</v>
      </c>
      <c r="I751" s="93">
        <f>Commercial!M751</f>
        <v>270</v>
      </c>
      <c r="J751" s="101"/>
      <c r="K751" s="78" t="str">
        <f>IFERROR(VLOOKUP($C751,Acute!$B$8:$R$300,4,FALSE),"--")</f>
        <v>--</v>
      </c>
      <c r="L751" s="79" t="str">
        <f>IFERROR(VLOOKUP($C751,Acute!$B$8:$R$300,8,FALSE),"--")</f>
        <v>--</v>
      </c>
      <c r="M751" s="80" t="str">
        <f>IFERROR(VLOOKUP($C751,Acute!$B$8:$R$300,13,FALSE),"--")</f>
        <v>--</v>
      </c>
      <c r="N751" s="107" t="str">
        <f>IFERROR(VLOOKUP($C751,Acute!$B$8:$R$300,6,FALSE),"--")</f>
        <v>--</v>
      </c>
      <c r="O751" s="79" t="str">
        <f>IFERROR(VLOOKUP($C751,Acute!$B$8:$R$300,10,FALSE),"--")</f>
        <v>--</v>
      </c>
      <c r="P751" s="108" t="str">
        <f>IFERROR(VLOOKUP($C751,Acute!$B$8:$R$300,16,FALSE),"--")</f>
        <v>--</v>
      </c>
    </row>
    <row r="752" spans="2:16" ht="15">
      <c r="B752" s="116" t="str">
        <f>Residential!A752</f>
        <v>Tetrabromodiphenyl ether, 2,2',4,4'- (BDE-47)</v>
      </c>
      <c r="C752" s="33" t="str">
        <f>Residential!B752</f>
        <v>5436-43-1</v>
      </c>
      <c r="D752" s="96" t="str">
        <f>Residential!H752</f>
        <v>NITI</v>
      </c>
      <c r="E752" s="40" t="str">
        <f>Residential!K752</f>
        <v>NITI, NV</v>
      </c>
      <c r="F752" s="93" t="str">
        <f>Residential!M752</f>
        <v>NITI, NV</v>
      </c>
      <c r="G752" s="96" t="str">
        <f>Commercial!H752</f>
        <v>NITI</v>
      </c>
      <c r="H752" s="90" t="str">
        <f>Commercial!K752</f>
        <v>NITI, NV</v>
      </c>
      <c r="I752" s="93" t="str">
        <f>Commercial!M752</f>
        <v>NITI, NV</v>
      </c>
      <c r="J752" s="101"/>
      <c r="K752" s="78" t="str">
        <f>IFERROR(VLOOKUP($C752,Acute!$B$8:$R$300,4,FALSE),"--")</f>
        <v>--</v>
      </c>
      <c r="L752" s="79" t="str">
        <f>IFERROR(VLOOKUP($C752,Acute!$B$8:$R$300,8,FALSE),"--")</f>
        <v>--</v>
      </c>
      <c r="M752" s="80" t="str">
        <f>IFERROR(VLOOKUP($C752,Acute!$B$8:$R$300,13,FALSE),"--")</f>
        <v>--</v>
      </c>
      <c r="N752" s="107" t="str">
        <f>IFERROR(VLOOKUP($C752,Acute!$B$8:$R$300,6,FALSE),"--")</f>
        <v>--</v>
      </c>
      <c r="O752" s="79" t="str">
        <f>IFERROR(VLOOKUP($C752,Acute!$B$8:$R$300,10,FALSE),"--")</f>
        <v>--</v>
      </c>
      <c r="P752" s="108" t="str">
        <f>IFERROR(VLOOKUP($C752,Acute!$B$8:$R$300,16,FALSE),"--")</f>
        <v>--</v>
      </c>
    </row>
    <row r="753" spans="2:16" ht="15">
      <c r="B753" s="116" t="str">
        <f>Residential!A753</f>
        <v>Tetrachlorobenzene, 1,2,4,5-</v>
      </c>
      <c r="C753" s="33" t="str">
        <f>Residential!B753</f>
        <v>95-94-3</v>
      </c>
      <c r="D753" s="96" t="str">
        <f>Residential!H753</f>
        <v>NITI</v>
      </c>
      <c r="E753" s="40" t="str">
        <f>Residential!K753</f>
        <v>NITI</v>
      </c>
      <c r="F753" s="93" t="str">
        <f>Residential!M753</f>
        <v>NITI</v>
      </c>
      <c r="G753" s="96" t="str">
        <f>Commercial!H753</f>
        <v>NITI</v>
      </c>
      <c r="H753" s="90" t="str">
        <f>Commercial!K753</f>
        <v>NITI</v>
      </c>
      <c r="I753" s="93" t="str">
        <f>Commercial!M753</f>
        <v>NITI</v>
      </c>
      <c r="J753" s="101"/>
      <c r="K753" s="78" t="str">
        <f>IFERROR(VLOOKUP($C753,Acute!$B$8:$R$300,4,FALSE),"--")</f>
        <v>--</v>
      </c>
      <c r="L753" s="79" t="str">
        <f>IFERROR(VLOOKUP($C753,Acute!$B$8:$R$300,8,FALSE),"--")</f>
        <v>--</v>
      </c>
      <c r="M753" s="80" t="str">
        <f>IFERROR(VLOOKUP($C753,Acute!$B$8:$R$300,13,FALSE),"--")</f>
        <v>--</v>
      </c>
      <c r="N753" s="107" t="str">
        <f>IFERROR(VLOOKUP($C753,Acute!$B$8:$R$300,6,FALSE),"--")</f>
        <v>--</v>
      </c>
      <c r="O753" s="79" t="str">
        <f>IFERROR(VLOOKUP($C753,Acute!$B$8:$R$300,10,FALSE),"--")</f>
        <v>--</v>
      </c>
      <c r="P753" s="108" t="str">
        <f>IFERROR(VLOOKUP($C753,Acute!$B$8:$R$300,16,FALSE),"--")</f>
        <v>--</v>
      </c>
    </row>
    <row r="754" spans="2:16" ht="15">
      <c r="B754" s="116" t="str">
        <f>Residential!A754</f>
        <v>Tetrachlorobiphenyl, 3,3',4,4'- (PCB 77)</v>
      </c>
      <c r="C754" s="33" t="str">
        <f>Residential!B754</f>
        <v>32598-13-3</v>
      </c>
      <c r="D754" s="96">
        <f>Residential!H754</f>
        <v>7.3999999999999999E-4</v>
      </c>
      <c r="E754" s="40" t="str">
        <f>Residential!K754</f>
        <v>NV</v>
      </c>
      <c r="F754" s="93" t="str">
        <f>Residential!M754</f>
        <v>NV</v>
      </c>
      <c r="G754" s="96">
        <f>Commercial!H754</f>
        <v>3.2000000000000002E-3</v>
      </c>
      <c r="H754" s="90" t="str">
        <f>Commercial!K754</f>
        <v>NV</v>
      </c>
      <c r="I754" s="93" t="str">
        <f>Commercial!M754</f>
        <v>NV</v>
      </c>
      <c r="J754" s="101"/>
      <c r="K754" s="78" t="str">
        <f>IFERROR(VLOOKUP($C754,Acute!$B$8:$R$300,4,FALSE),"--")</f>
        <v>--</v>
      </c>
      <c r="L754" s="79" t="str">
        <f>IFERROR(VLOOKUP($C754,Acute!$B$8:$R$300,8,FALSE),"--")</f>
        <v>--</v>
      </c>
      <c r="M754" s="80" t="str">
        <f>IFERROR(VLOOKUP($C754,Acute!$B$8:$R$300,13,FALSE),"--")</f>
        <v>--</v>
      </c>
      <c r="N754" s="107" t="str">
        <f>IFERROR(VLOOKUP($C754,Acute!$B$8:$R$300,6,FALSE),"--")</f>
        <v>--</v>
      </c>
      <c r="O754" s="79" t="str">
        <f>IFERROR(VLOOKUP($C754,Acute!$B$8:$R$300,10,FALSE),"--")</f>
        <v>--</v>
      </c>
      <c r="P754" s="108" t="str">
        <f>IFERROR(VLOOKUP($C754,Acute!$B$8:$R$300,16,FALSE),"--")</f>
        <v>--</v>
      </c>
    </row>
    <row r="755" spans="2:16" ht="15">
      <c r="B755" s="116" t="str">
        <f>Residential!A755</f>
        <v>Tetrachlorobiphenyl, 3,4,4',5- (PCB 81)</v>
      </c>
      <c r="C755" s="33" t="str">
        <f>Residential!B755</f>
        <v>70362-50-4</v>
      </c>
      <c r="D755" s="96">
        <f>Residential!H755</f>
        <v>2.5000000000000001E-4</v>
      </c>
      <c r="E755" s="40">
        <f>Residential!K755</f>
        <v>8.2000000000000007E-3</v>
      </c>
      <c r="F755" s="93">
        <f>Residential!M755</f>
        <v>2.7E-2</v>
      </c>
      <c r="G755" s="96">
        <f>Commercial!H755</f>
        <v>1.1000000000000001E-3</v>
      </c>
      <c r="H755" s="90">
        <f>Commercial!K755</f>
        <v>3.5999999999999997E-2</v>
      </c>
      <c r="I755" s="93">
        <f>Commercial!M755</f>
        <v>0.12</v>
      </c>
      <c r="J755" s="101"/>
      <c r="K755" s="78" t="str">
        <f>IFERROR(VLOOKUP($C755,Acute!$B$8:$R$300,4,FALSE),"--")</f>
        <v>--</v>
      </c>
      <c r="L755" s="79" t="str">
        <f>IFERROR(VLOOKUP($C755,Acute!$B$8:$R$300,8,FALSE),"--")</f>
        <v>--</v>
      </c>
      <c r="M755" s="80" t="str">
        <f>IFERROR(VLOOKUP($C755,Acute!$B$8:$R$300,13,FALSE),"--")</f>
        <v>--</v>
      </c>
      <c r="N755" s="107" t="str">
        <f>IFERROR(VLOOKUP($C755,Acute!$B$8:$R$300,6,FALSE),"--")</f>
        <v>--</v>
      </c>
      <c r="O755" s="79" t="str">
        <f>IFERROR(VLOOKUP($C755,Acute!$B$8:$R$300,10,FALSE),"--")</f>
        <v>--</v>
      </c>
      <c r="P755" s="108" t="str">
        <f>IFERROR(VLOOKUP($C755,Acute!$B$8:$R$300,16,FALSE),"--")</f>
        <v>--</v>
      </c>
    </row>
    <row r="756" spans="2:16" ht="15">
      <c r="B756" s="116" t="str">
        <f>Residential!A756</f>
        <v>Tetrachloroethane, 1,1,1,2-</v>
      </c>
      <c r="C756" s="33" t="str">
        <f>Residential!B756</f>
        <v>630-20-6</v>
      </c>
      <c r="D756" s="96">
        <f>Residential!H756</f>
        <v>0.38</v>
      </c>
      <c r="E756" s="40">
        <f>Residential!K756</f>
        <v>13</v>
      </c>
      <c r="F756" s="93">
        <f>Residential!M756</f>
        <v>8.3000000000000007</v>
      </c>
      <c r="G756" s="96">
        <f>Commercial!H756</f>
        <v>1.7</v>
      </c>
      <c r="H756" s="90">
        <f>Commercial!K756</f>
        <v>55</v>
      </c>
      <c r="I756" s="93">
        <f>Commercial!M756</f>
        <v>36</v>
      </c>
      <c r="J756" s="101"/>
      <c r="K756" s="78" t="str">
        <f>IFERROR(VLOOKUP($C756,Acute!$B$8:$R$300,4,FALSE),"--")</f>
        <v>--</v>
      </c>
      <c r="L756" s="79" t="str">
        <f>IFERROR(VLOOKUP($C756,Acute!$B$8:$R$300,8,FALSE),"--")</f>
        <v>--</v>
      </c>
      <c r="M756" s="80" t="str">
        <f>IFERROR(VLOOKUP($C756,Acute!$B$8:$R$300,13,FALSE),"--")</f>
        <v>--</v>
      </c>
      <c r="N756" s="107" t="str">
        <f>IFERROR(VLOOKUP($C756,Acute!$B$8:$R$300,6,FALSE),"--")</f>
        <v>--</v>
      </c>
      <c r="O756" s="79" t="str">
        <f>IFERROR(VLOOKUP($C756,Acute!$B$8:$R$300,10,FALSE),"--")</f>
        <v>--</v>
      </c>
      <c r="P756" s="108" t="str">
        <f>IFERROR(VLOOKUP($C756,Acute!$B$8:$R$300,16,FALSE),"--")</f>
        <v>--</v>
      </c>
    </row>
    <row r="757" spans="2:16" ht="15">
      <c r="B757" s="116" t="str">
        <f>Residential!A757</f>
        <v>Tetrachloroethane, 1,1,2,2-</v>
      </c>
      <c r="C757" s="33" t="str">
        <f>Residential!B757</f>
        <v>79-34-5</v>
      </c>
      <c r="D757" s="96">
        <f>Residential!H757</f>
        <v>4.8000000000000001E-2</v>
      </c>
      <c r="E757" s="40">
        <f>Residential!K757</f>
        <v>1.6</v>
      </c>
      <c r="F757" s="93">
        <f>Residential!M757</f>
        <v>6.8</v>
      </c>
      <c r="G757" s="96">
        <f>Commercial!H757</f>
        <v>0.21</v>
      </c>
      <c r="H757" s="90">
        <f>Commercial!K757</f>
        <v>7.1</v>
      </c>
      <c r="I757" s="93">
        <f>Commercial!M757</f>
        <v>30</v>
      </c>
      <c r="J757" s="101"/>
      <c r="K757" s="78" t="str">
        <f>IFERROR(VLOOKUP($C757,Acute!$B$8:$R$300,4,FALSE),"--")</f>
        <v>--</v>
      </c>
      <c r="L757" s="79" t="str">
        <f>IFERROR(VLOOKUP($C757,Acute!$B$8:$R$300,8,FALSE),"--")</f>
        <v>--</v>
      </c>
      <c r="M757" s="80" t="str">
        <f>IFERROR(VLOOKUP($C757,Acute!$B$8:$R$300,13,FALSE),"--")</f>
        <v>--</v>
      </c>
      <c r="N757" s="107" t="str">
        <f>IFERROR(VLOOKUP($C757,Acute!$B$8:$R$300,6,FALSE),"--")</f>
        <v>--</v>
      </c>
      <c r="O757" s="79" t="str">
        <f>IFERROR(VLOOKUP($C757,Acute!$B$8:$R$300,10,FALSE),"--")</f>
        <v>--</v>
      </c>
      <c r="P757" s="108" t="str">
        <f>IFERROR(VLOOKUP($C757,Acute!$B$8:$R$300,16,FALSE),"--")</f>
        <v>--</v>
      </c>
    </row>
    <row r="758" spans="2:16" ht="15">
      <c r="B758" s="116" t="str">
        <f>Residential!A758</f>
        <v>Tetrachloroethylene</v>
      </c>
      <c r="C758" s="33" t="str">
        <f>Residential!B758</f>
        <v>127-18-4</v>
      </c>
      <c r="D758" s="96">
        <f>Residential!H758</f>
        <v>11</v>
      </c>
      <c r="E758" s="40">
        <f>Residential!K758</f>
        <v>360</v>
      </c>
      <c r="F758" s="93">
        <f>Residential!M758</f>
        <v>29</v>
      </c>
      <c r="G758" s="96">
        <f>Commercial!H758</f>
        <v>47</v>
      </c>
      <c r="H758" s="90">
        <f>Commercial!K758</f>
        <v>1600</v>
      </c>
      <c r="I758" s="93">
        <f>Commercial!M758</f>
        <v>130</v>
      </c>
      <c r="J758" s="101"/>
      <c r="K758" s="78">
        <f>IFERROR(VLOOKUP($C758,Acute!$B$8:$R$300,4,FALSE),"--")</f>
        <v>41</v>
      </c>
      <c r="L758" s="79">
        <f>IFERROR(VLOOKUP($C758,Acute!$B$8:$R$300,8,FALSE),"--")</f>
        <v>1400</v>
      </c>
      <c r="M758" s="80">
        <f>IFERROR(VLOOKUP($C758,Acute!$B$8:$R$300,13,FALSE),"--")</f>
        <v>110</v>
      </c>
      <c r="N758" s="107">
        <f>IFERROR(VLOOKUP($C758,Acute!$B$8:$R$300,6,FALSE),"--")</f>
        <v>120</v>
      </c>
      <c r="O758" s="79">
        <f>IFERROR(VLOOKUP($C758,Acute!$B$8:$R$300,10,FALSE),"--")</f>
        <v>4000</v>
      </c>
      <c r="P758" s="108">
        <f>IFERROR(VLOOKUP($C758,Acute!$B$8:$R$300,16,FALSE),"--")</f>
        <v>330</v>
      </c>
    </row>
    <row r="759" spans="2:16" ht="15">
      <c r="B759" s="116" t="str">
        <f>Residential!A759</f>
        <v>Tetrachlorophenol, 2,3,4,6-</v>
      </c>
      <c r="C759" s="33" t="str">
        <f>Residential!B759</f>
        <v>58-90-2</v>
      </c>
      <c r="D759" s="96" t="str">
        <f>Residential!H759</f>
        <v>NITI</v>
      </c>
      <c r="E759" s="40" t="str">
        <f>Residential!K759</f>
        <v>NITI, NV</v>
      </c>
      <c r="F759" s="93" t="str">
        <f>Residential!M759</f>
        <v>NITI, NV</v>
      </c>
      <c r="G759" s="96" t="str">
        <f>Commercial!H759</f>
        <v>NITI</v>
      </c>
      <c r="H759" s="90" t="str">
        <f>Commercial!K759</f>
        <v>NITI, NV</v>
      </c>
      <c r="I759" s="93" t="str">
        <f>Commercial!M759</f>
        <v>NITI, NV</v>
      </c>
      <c r="J759" s="101"/>
      <c r="K759" s="78" t="str">
        <f>IFERROR(VLOOKUP($C759,Acute!$B$8:$R$300,4,FALSE),"--")</f>
        <v>--</v>
      </c>
      <c r="L759" s="79" t="str">
        <f>IFERROR(VLOOKUP($C759,Acute!$B$8:$R$300,8,FALSE),"--")</f>
        <v>--</v>
      </c>
      <c r="M759" s="80" t="str">
        <f>IFERROR(VLOOKUP($C759,Acute!$B$8:$R$300,13,FALSE),"--")</f>
        <v>--</v>
      </c>
      <c r="N759" s="107" t="str">
        <f>IFERROR(VLOOKUP($C759,Acute!$B$8:$R$300,6,FALSE),"--")</f>
        <v>--</v>
      </c>
      <c r="O759" s="79" t="str">
        <f>IFERROR(VLOOKUP($C759,Acute!$B$8:$R$300,10,FALSE),"--")</f>
        <v>--</v>
      </c>
      <c r="P759" s="108" t="str">
        <f>IFERROR(VLOOKUP($C759,Acute!$B$8:$R$300,16,FALSE),"--")</f>
        <v>--</v>
      </c>
    </row>
    <row r="760" spans="2:16" ht="15">
      <c r="B760" s="116" t="str">
        <f>Residential!A760</f>
        <v>Tetrachlorotoluene, p- alpha, alpha, alpha-</v>
      </c>
      <c r="C760" s="33" t="str">
        <f>Residential!B760</f>
        <v>5216-25-1</v>
      </c>
      <c r="D760" s="96" t="str">
        <f>Residential!H760</f>
        <v>NITI</v>
      </c>
      <c r="E760" s="40" t="str">
        <f>Residential!K760</f>
        <v>NITI</v>
      </c>
      <c r="F760" s="93" t="str">
        <f>Residential!M760</f>
        <v>NITI</v>
      </c>
      <c r="G760" s="96" t="str">
        <f>Commercial!H760</f>
        <v>NITI</v>
      </c>
      <c r="H760" s="90" t="str">
        <f>Commercial!K760</f>
        <v>NITI</v>
      </c>
      <c r="I760" s="93" t="str">
        <f>Commercial!M760</f>
        <v>NITI</v>
      </c>
      <c r="J760" s="101"/>
      <c r="K760" s="78" t="str">
        <f>IFERROR(VLOOKUP($C760,Acute!$B$8:$R$300,4,FALSE),"--")</f>
        <v>--</v>
      </c>
      <c r="L760" s="79" t="str">
        <f>IFERROR(VLOOKUP($C760,Acute!$B$8:$R$300,8,FALSE),"--")</f>
        <v>--</v>
      </c>
      <c r="M760" s="80" t="str">
        <f>IFERROR(VLOOKUP($C760,Acute!$B$8:$R$300,13,FALSE),"--")</f>
        <v>--</v>
      </c>
      <c r="N760" s="107" t="str">
        <f>IFERROR(VLOOKUP($C760,Acute!$B$8:$R$300,6,FALSE),"--")</f>
        <v>--</v>
      </c>
      <c r="O760" s="79" t="str">
        <f>IFERROR(VLOOKUP($C760,Acute!$B$8:$R$300,10,FALSE),"--")</f>
        <v>--</v>
      </c>
      <c r="P760" s="108" t="str">
        <f>IFERROR(VLOOKUP($C760,Acute!$B$8:$R$300,16,FALSE),"--")</f>
        <v>--</v>
      </c>
    </row>
    <row r="761" spans="2:16" ht="15">
      <c r="B761" s="116" t="str">
        <f>Residential!A761</f>
        <v>Tetraethyl Dithiopyrophosphate</v>
      </c>
      <c r="C761" s="33" t="str">
        <f>Residential!B761</f>
        <v>3689-24-5</v>
      </c>
      <c r="D761" s="96" t="str">
        <f>Residential!H761</f>
        <v>NITI</v>
      </c>
      <c r="E761" s="40" t="str">
        <f>Residential!K761</f>
        <v>NITI, NV</v>
      </c>
      <c r="F761" s="93" t="str">
        <f>Residential!M761</f>
        <v>NITI, NV</v>
      </c>
      <c r="G761" s="96" t="str">
        <f>Commercial!H761</f>
        <v>NITI</v>
      </c>
      <c r="H761" s="90" t="str">
        <f>Commercial!K761</f>
        <v>NITI, NV</v>
      </c>
      <c r="I761" s="93" t="str">
        <f>Commercial!M761</f>
        <v>NITI, NV</v>
      </c>
      <c r="J761" s="101"/>
      <c r="K761" s="78" t="str">
        <f>IFERROR(VLOOKUP($C761,Acute!$B$8:$R$300,4,FALSE),"--")</f>
        <v>--</v>
      </c>
      <c r="L761" s="79" t="str">
        <f>IFERROR(VLOOKUP($C761,Acute!$B$8:$R$300,8,FALSE),"--")</f>
        <v>--</v>
      </c>
      <c r="M761" s="80" t="str">
        <f>IFERROR(VLOOKUP($C761,Acute!$B$8:$R$300,13,FALSE),"--")</f>
        <v>--</v>
      </c>
      <c r="N761" s="107" t="str">
        <f>IFERROR(VLOOKUP($C761,Acute!$B$8:$R$300,6,FALSE),"--")</f>
        <v>--</v>
      </c>
      <c r="O761" s="79" t="str">
        <f>IFERROR(VLOOKUP($C761,Acute!$B$8:$R$300,10,FALSE),"--")</f>
        <v>--</v>
      </c>
      <c r="P761" s="108" t="str">
        <f>IFERROR(VLOOKUP($C761,Acute!$B$8:$R$300,16,FALSE),"--")</f>
        <v>--</v>
      </c>
    </row>
    <row r="762" spans="2:16" ht="15">
      <c r="B762" s="116" t="str">
        <f>Residential!A762</f>
        <v>Tetraethyl Lead</v>
      </c>
      <c r="C762" s="33" t="str">
        <f>Residential!B762</f>
        <v>78-00-2</v>
      </c>
      <c r="D762" s="96" t="str">
        <f>Residential!H762</f>
        <v>NITI</v>
      </c>
      <c r="E762" s="40" t="str">
        <f>Residential!K762</f>
        <v>NITI</v>
      </c>
      <c r="F762" s="93" t="str">
        <f>Residential!M762</f>
        <v>NITI</v>
      </c>
      <c r="G762" s="96" t="str">
        <f>Commercial!H762</f>
        <v>NITI</v>
      </c>
      <c r="H762" s="90" t="str">
        <f>Commercial!K762</f>
        <v>NITI</v>
      </c>
      <c r="I762" s="93" t="str">
        <f>Commercial!M762</f>
        <v>NITI</v>
      </c>
      <c r="J762" s="101"/>
      <c r="K762" s="78" t="str">
        <f>IFERROR(VLOOKUP($C762,Acute!$B$8:$R$300,4,FALSE),"--")</f>
        <v>--</v>
      </c>
      <c r="L762" s="79" t="str">
        <f>IFERROR(VLOOKUP($C762,Acute!$B$8:$R$300,8,FALSE),"--")</f>
        <v>--</v>
      </c>
      <c r="M762" s="80" t="str">
        <f>IFERROR(VLOOKUP($C762,Acute!$B$8:$R$300,13,FALSE),"--")</f>
        <v>--</v>
      </c>
      <c r="N762" s="107" t="str">
        <f>IFERROR(VLOOKUP($C762,Acute!$B$8:$R$300,6,FALSE),"--")</f>
        <v>--</v>
      </c>
      <c r="O762" s="79" t="str">
        <f>IFERROR(VLOOKUP($C762,Acute!$B$8:$R$300,10,FALSE),"--")</f>
        <v>--</v>
      </c>
      <c r="P762" s="108" t="str">
        <f>IFERROR(VLOOKUP($C762,Acute!$B$8:$R$300,16,FALSE),"--")</f>
        <v>--</v>
      </c>
    </row>
    <row r="763" spans="2:16" ht="15">
      <c r="B763" s="116" t="str">
        <f>Residential!A763</f>
        <v>Tetrafluoroethane, 1,1,1,2-</v>
      </c>
      <c r="C763" s="33" t="str">
        <f>Residential!B763</f>
        <v>811-97-2</v>
      </c>
      <c r="D763" s="96">
        <f>Residential!H763</f>
        <v>83000</v>
      </c>
      <c r="E763" s="40">
        <f>Residential!K763</f>
        <v>2800000</v>
      </c>
      <c r="F763" s="93">
        <f>Residential!M763</f>
        <v>57000</v>
      </c>
      <c r="G763" s="96">
        <f>Commercial!H763</f>
        <v>350000</v>
      </c>
      <c r="H763" s="90">
        <f>Commercial!K763</f>
        <v>12000000</v>
      </c>
      <c r="I763" s="93">
        <f>Commercial!M763</f>
        <v>240000</v>
      </c>
      <c r="J763" s="101"/>
      <c r="K763" s="78" t="str">
        <f>IFERROR(VLOOKUP($C763,Acute!$B$8:$R$300,4,FALSE),"--")</f>
        <v>--</v>
      </c>
      <c r="L763" s="79" t="str">
        <f>IFERROR(VLOOKUP($C763,Acute!$B$8:$R$300,8,FALSE),"--")</f>
        <v>--</v>
      </c>
      <c r="M763" s="80" t="str">
        <f>IFERROR(VLOOKUP($C763,Acute!$B$8:$R$300,13,FALSE),"--")</f>
        <v>--</v>
      </c>
      <c r="N763" s="107" t="str">
        <f>IFERROR(VLOOKUP($C763,Acute!$B$8:$R$300,6,FALSE),"--")</f>
        <v>--</v>
      </c>
      <c r="O763" s="79" t="str">
        <f>IFERROR(VLOOKUP($C763,Acute!$B$8:$R$300,10,FALSE),"--")</f>
        <v>--</v>
      </c>
      <c r="P763" s="108" t="str">
        <f>IFERROR(VLOOKUP($C763,Acute!$B$8:$R$300,16,FALSE),"--")</f>
        <v>--</v>
      </c>
    </row>
    <row r="764" spans="2:16" ht="15">
      <c r="B764" s="116" t="str">
        <f>Residential!A764</f>
        <v>Tetrahydrofuran</v>
      </c>
      <c r="C764" s="33" t="str">
        <f>Residential!B764</f>
        <v>109-99-9</v>
      </c>
      <c r="D764" s="96">
        <f>Residential!H764</f>
        <v>2100</v>
      </c>
      <c r="E764" s="40">
        <f>Residential!K764</f>
        <v>70000</v>
      </c>
      <c r="F764" s="93">
        <f>Residential!M764</f>
        <v>1200000</v>
      </c>
      <c r="G764" s="96">
        <f>Commercial!H764</f>
        <v>8800</v>
      </c>
      <c r="H764" s="90">
        <f>Commercial!K764</f>
        <v>290000</v>
      </c>
      <c r="I764" s="93">
        <f>Commercial!M764</f>
        <v>5200000</v>
      </c>
      <c r="J764" s="101"/>
      <c r="K764" s="78" t="str">
        <f>IFERROR(VLOOKUP($C764,Acute!$B$8:$R$300,4,FALSE),"--")</f>
        <v>--</v>
      </c>
      <c r="L764" s="79" t="str">
        <f>IFERROR(VLOOKUP($C764,Acute!$B$8:$R$300,8,FALSE),"--")</f>
        <v>--</v>
      </c>
      <c r="M764" s="80" t="str">
        <f>IFERROR(VLOOKUP($C764,Acute!$B$8:$R$300,13,FALSE),"--")</f>
        <v>--</v>
      </c>
      <c r="N764" s="107" t="str">
        <f>IFERROR(VLOOKUP($C764,Acute!$B$8:$R$300,6,FALSE),"--")</f>
        <v>--</v>
      </c>
      <c r="O764" s="79" t="str">
        <f>IFERROR(VLOOKUP($C764,Acute!$B$8:$R$300,10,FALSE),"--")</f>
        <v>--</v>
      </c>
      <c r="P764" s="108" t="str">
        <f>IFERROR(VLOOKUP($C764,Acute!$B$8:$R$300,16,FALSE),"--")</f>
        <v>--</v>
      </c>
    </row>
    <row r="765" spans="2:16" ht="15">
      <c r="B765" s="116" t="str">
        <f>Residential!A765</f>
        <v>Tetramethylphosphoramide, -N,N,N',N" (TMPA)</v>
      </c>
      <c r="C765" s="33" t="str">
        <f>Residential!B765</f>
        <v>16853-36-4</v>
      </c>
      <c r="D765" s="96" t="str">
        <f>Residential!H765</f>
        <v>NITI</v>
      </c>
      <c r="E765" s="40" t="str">
        <f>Residential!K765</f>
        <v>NITI, NV</v>
      </c>
      <c r="F765" s="93" t="str">
        <f>Residential!M765</f>
        <v>NITI, NV</v>
      </c>
      <c r="G765" s="96" t="str">
        <f>Commercial!H765</f>
        <v>NITI</v>
      </c>
      <c r="H765" s="90" t="str">
        <f>Commercial!K765</f>
        <v>NITI, NV</v>
      </c>
      <c r="I765" s="93" t="str">
        <f>Commercial!M765</f>
        <v>NITI, NV</v>
      </c>
      <c r="J765" s="101"/>
      <c r="K765" s="78" t="str">
        <f>IFERROR(VLOOKUP($C765,Acute!$B$8:$R$300,4,FALSE),"--")</f>
        <v>--</v>
      </c>
      <c r="L765" s="79" t="str">
        <f>IFERROR(VLOOKUP($C765,Acute!$B$8:$R$300,8,FALSE),"--")</f>
        <v>--</v>
      </c>
      <c r="M765" s="80" t="str">
        <f>IFERROR(VLOOKUP($C765,Acute!$B$8:$R$300,13,FALSE),"--")</f>
        <v>--</v>
      </c>
      <c r="N765" s="107" t="str">
        <f>IFERROR(VLOOKUP($C765,Acute!$B$8:$R$300,6,FALSE),"--")</f>
        <v>--</v>
      </c>
      <c r="O765" s="79" t="str">
        <f>IFERROR(VLOOKUP($C765,Acute!$B$8:$R$300,10,FALSE),"--")</f>
        <v>--</v>
      </c>
      <c r="P765" s="108" t="str">
        <f>IFERROR(VLOOKUP($C765,Acute!$B$8:$R$300,16,FALSE),"--")</f>
        <v>--</v>
      </c>
    </row>
    <row r="766" spans="2:16" ht="15">
      <c r="B766" s="116" t="str">
        <f>Residential!A766</f>
        <v>Tetrapotassium phosphate</v>
      </c>
      <c r="C766" s="33" t="str">
        <f>Residential!B766</f>
        <v>7320-34-5</v>
      </c>
      <c r="D766" s="96" t="str">
        <f>Residential!H766</f>
        <v>NITI</v>
      </c>
      <c r="E766" s="40" t="str">
        <f>Residential!K766</f>
        <v>NITI, NV</v>
      </c>
      <c r="F766" s="93" t="str">
        <f>Residential!M766</f>
        <v>NITI, NV</v>
      </c>
      <c r="G766" s="96" t="str">
        <f>Commercial!H766</f>
        <v>NITI</v>
      </c>
      <c r="H766" s="90" t="str">
        <f>Commercial!K766</f>
        <v>NITI, NV</v>
      </c>
      <c r="I766" s="93" t="str">
        <f>Commercial!M766</f>
        <v>NITI, NV</v>
      </c>
      <c r="J766" s="101"/>
      <c r="K766" s="78" t="str">
        <f>IFERROR(VLOOKUP($C766,Acute!$B$8:$R$300,4,FALSE),"--")</f>
        <v>--</v>
      </c>
      <c r="L766" s="79" t="str">
        <f>IFERROR(VLOOKUP($C766,Acute!$B$8:$R$300,8,FALSE),"--")</f>
        <v>--</v>
      </c>
      <c r="M766" s="80" t="str">
        <f>IFERROR(VLOOKUP($C766,Acute!$B$8:$R$300,13,FALSE),"--")</f>
        <v>--</v>
      </c>
      <c r="N766" s="107" t="str">
        <f>IFERROR(VLOOKUP($C766,Acute!$B$8:$R$300,6,FALSE),"--")</f>
        <v>--</v>
      </c>
      <c r="O766" s="79" t="str">
        <f>IFERROR(VLOOKUP($C766,Acute!$B$8:$R$300,10,FALSE),"--")</f>
        <v>--</v>
      </c>
      <c r="P766" s="108" t="str">
        <f>IFERROR(VLOOKUP($C766,Acute!$B$8:$R$300,16,FALSE),"--")</f>
        <v>--</v>
      </c>
    </row>
    <row r="767" spans="2:16" ht="15">
      <c r="B767" s="116" t="str">
        <f>Residential!A767</f>
        <v>Tetrasodium pyrophosphate</v>
      </c>
      <c r="C767" s="33" t="str">
        <f>Residential!B767</f>
        <v>7722-88-5</v>
      </c>
      <c r="D767" s="96" t="str">
        <f>Residential!H767</f>
        <v>NITI</v>
      </c>
      <c r="E767" s="40" t="str">
        <f>Residential!K767</f>
        <v>NITI, NV</v>
      </c>
      <c r="F767" s="93" t="str">
        <f>Residential!M767</f>
        <v>NITI, NV</v>
      </c>
      <c r="G767" s="96" t="str">
        <f>Commercial!H767</f>
        <v>NITI</v>
      </c>
      <c r="H767" s="90" t="str">
        <f>Commercial!K767</f>
        <v>NITI, NV</v>
      </c>
      <c r="I767" s="93" t="str">
        <f>Commercial!M767</f>
        <v>NITI, NV</v>
      </c>
      <c r="J767" s="101"/>
      <c r="K767" s="78" t="str">
        <f>IFERROR(VLOOKUP($C767,Acute!$B$8:$R$300,4,FALSE),"--")</f>
        <v>--</v>
      </c>
      <c r="L767" s="79" t="str">
        <f>IFERROR(VLOOKUP($C767,Acute!$B$8:$R$300,8,FALSE),"--")</f>
        <v>--</v>
      </c>
      <c r="M767" s="80" t="str">
        <f>IFERROR(VLOOKUP($C767,Acute!$B$8:$R$300,13,FALSE),"--")</f>
        <v>--</v>
      </c>
      <c r="N767" s="107" t="str">
        <f>IFERROR(VLOOKUP($C767,Acute!$B$8:$R$300,6,FALSE),"--")</f>
        <v>--</v>
      </c>
      <c r="O767" s="79" t="str">
        <f>IFERROR(VLOOKUP($C767,Acute!$B$8:$R$300,10,FALSE),"--")</f>
        <v>--</v>
      </c>
      <c r="P767" s="108" t="str">
        <f>IFERROR(VLOOKUP($C767,Acute!$B$8:$R$300,16,FALSE),"--")</f>
        <v>--</v>
      </c>
    </row>
    <row r="768" spans="2:16" ht="15">
      <c r="B768" s="116" t="str">
        <f>Residential!A768</f>
        <v>Tetryl (Trinitrophenylmethylnitramine)</v>
      </c>
      <c r="C768" s="33" t="str">
        <f>Residential!B768</f>
        <v>479-45-8</v>
      </c>
      <c r="D768" s="96" t="str">
        <f>Residential!H768</f>
        <v>NITI</v>
      </c>
      <c r="E768" s="40" t="str">
        <f>Residential!K768</f>
        <v>NITI, NV</v>
      </c>
      <c r="F768" s="93" t="str">
        <f>Residential!M768</f>
        <v>NITI, NV</v>
      </c>
      <c r="G768" s="96" t="str">
        <f>Commercial!H768</f>
        <v>NITI</v>
      </c>
      <c r="H768" s="90" t="str">
        <f>Commercial!K768</f>
        <v>NITI, NV</v>
      </c>
      <c r="I768" s="93" t="str">
        <f>Commercial!M768</f>
        <v>NITI, NV</v>
      </c>
      <c r="J768" s="101"/>
      <c r="K768" s="86" t="str">
        <f>IFERROR(VLOOKUP($C768,Acute!$B$8:$R$300,4,FALSE),"--")</f>
        <v>--</v>
      </c>
      <c r="L768" s="87" t="str">
        <f>IFERROR(VLOOKUP($C768,Acute!$B$8:$R$300,8,FALSE),"--")</f>
        <v>--</v>
      </c>
      <c r="M768" s="88" t="str">
        <f>IFERROR(VLOOKUP($C768,Acute!$B$8:$R$300,13,FALSE),"--")</f>
        <v>--</v>
      </c>
      <c r="N768" s="109" t="str">
        <f>IFERROR(VLOOKUP($C768,Acute!$B$8:$R$300,6,FALSE),"--")</f>
        <v>--</v>
      </c>
      <c r="O768" s="79" t="str">
        <f>IFERROR(VLOOKUP($C768,Acute!$B$8:$R$300,10,FALSE),"--")</f>
        <v>--</v>
      </c>
      <c r="P768" s="108" t="str">
        <f>IFERROR(VLOOKUP($C768,Acute!$B$8:$R$300,16,FALSE),"--")</f>
        <v>--</v>
      </c>
    </row>
    <row r="769" spans="2:16" ht="15">
      <c r="B769" s="116" t="str">
        <f>Residential!A769</f>
        <v>Thallic Oxide</v>
      </c>
      <c r="C769" s="33" t="str">
        <f>Residential!B769</f>
        <v>1314-32-5</v>
      </c>
      <c r="D769" s="96" t="str">
        <f>Residential!H769</f>
        <v>NITI</v>
      </c>
      <c r="E769" s="40" t="str">
        <f>Residential!K769</f>
        <v>NITI, NV</v>
      </c>
      <c r="F769" s="93" t="str">
        <f>Residential!M769</f>
        <v>NITI, NV</v>
      </c>
      <c r="G769" s="96" t="str">
        <f>Commercial!H769</f>
        <v>NITI</v>
      </c>
      <c r="H769" s="90" t="str">
        <f>Commercial!K769</f>
        <v>NITI, NV</v>
      </c>
      <c r="I769" s="93" t="str">
        <f>Commercial!M769</f>
        <v>NITI, NV</v>
      </c>
      <c r="J769" s="101"/>
      <c r="K769" s="78" t="str">
        <f>IFERROR(VLOOKUP($C769,Acute!$B$8:$R$300,4,FALSE),"--")</f>
        <v>--</v>
      </c>
      <c r="L769" s="79" t="str">
        <f>IFERROR(VLOOKUP($C769,Acute!$B$8:$R$300,8,FALSE),"--")</f>
        <v>--</v>
      </c>
      <c r="M769" s="80" t="str">
        <f>IFERROR(VLOOKUP($C769,Acute!$B$8:$R$300,13,FALSE),"--")</f>
        <v>--</v>
      </c>
      <c r="N769" s="107" t="str">
        <f>IFERROR(VLOOKUP($C769,Acute!$B$8:$R$300,6,FALSE),"--")</f>
        <v>--</v>
      </c>
      <c r="O769" s="79" t="str">
        <f>IFERROR(VLOOKUP($C769,Acute!$B$8:$R$300,10,FALSE),"--")</f>
        <v>--</v>
      </c>
      <c r="P769" s="108" t="str">
        <f>IFERROR(VLOOKUP($C769,Acute!$B$8:$R$300,16,FALSE),"--")</f>
        <v>--</v>
      </c>
    </row>
    <row r="770" spans="2:16" ht="15">
      <c r="B770" s="116" t="str">
        <f>Residential!A770</f>
        <v>Thallium (I) Nitrate</v>
      </c>
      <c r="C770" s="33" t="str">
        <f>Residential!B770</f>
        <v>10102-45-1</v>
      </c>
      <c r="D770" s="96" t="str">
        <f>Residential!H770</f>
        <v>NITI</v>
      </c>
      <c r="E770" s="40" t="str">
        <f>Residential!K770</f>
        <v>NITI, NV</v>
      </c>
      <c r="F770" s="93" t="str">
        <f>Residential!M770</f>
        <v>NITI, NV</v>
      </c>
      <c r="G770" s="96" t="str">
        <f>Commercial!H770</f>
        <v>NITI</v>
      </c>
      <c r="H770" s="90" t="str">
        <f>Commercial!K770</f>
        <v>NITI, NV</v>
      </c>
      <c r="I770" s="93" t="str">
        <f>Commercial!M770</f>
        <v>NITI, NV</v>
      </c>
      <c r="J770" s="101"/>
      <c r="K770" s="78" t="str">
        <f>IFERROR(VLOOKUP($C770,Acute!$B$8:$R$300,4,FALSE),"--")</f>
        <v>--</v>
      </c>
      <c r="L770" s="79" t="str">
        <f>IFERROR(VLOOKUP($C770,Acute!$B$8:$R$300,8,FALSE),"--")</f>
        <v>--</v>
      </c>
      <c r="M770" s="80" t="str">
        <f>IFERROR(VLOOKUP($C770,Acute!$B$8:$R$300,13,FALSE),"--")</f>
        <v>--</v>
      </c>
      <c r="N770" s="107" t="str">
        <f>IFERROR(VLOOKUP($C770,Acute!$B$8:$R$300,6,FALSE),"--")</f>
        <v>--</v>
      </c>
      <c r="O770" s="79" t="str">
        <f>IFERROR(VLOOKUP($C770,Acute!$B$8:$R$300,10,FALSE),"--")</f>
        <v>--</v>
      </c>
      <c r="P770" s="108" t="str">
        <f>IFERROR(VLOOKUP($C770,Acute!$B$8:$R$300,16,FALSE),"--")</f>
        <v>--</v>
      </c>
    </row>
    <row r="771" spans="2:16" ht="15">
      <c r="B771" s="116" t="str">
        <f>Residential!A771</f>
        <v>Thallium (Soluble Salts)</v>
      </c>
      <c r="C771" s="33" t="str">
        <f>Residential!B771</f>
        <v>7440-28-0</v>
      </c>
      <c r="D771" s="96" t="str">
        <f>Residential!H771</f>
        <v>NITI</v>
      </c>
      <c r="E771" s="40" t="str">
        <f>Residential!K771</f>
        <v>NITI, NV</v>
      </c>
      <c r="F771" s="93" t="str">
        <f>Residential!M771</f>
        <v>NITI, NV</v>
      </c>
      <c r="G771" s="96" t="str">
        <f>Commercial!H771</f>
        <v>NITI</v>
      </c>
      <c r="H771" s="90" t="str">
        <f>Commercial!K771</f>
        <v>NITI, NV</v>
      </c>
      <c r="I771" s="93" t="str">
        <f>Commercial!M771</f>
        <v>NITI, NV</v>
      </c>
      <c r="J771" s="101"/>
      <c r="K771" s="78" t="str">
        <f>IFERROR(VLOOKUP($C771,Acute!$B$8:$R$300,4,FALSE),"--")</f>
        <v>--</v>
      </c>
      <c r="L771" s="79" t="str">
        <f>IFERROR(VLOOKUP($C771,Acute!$B$8:$R$300,8,FALSE),"--")</f>
        <v>--</v>
      </c>
      <c r="M771" s="80" t="str">
        <f>IFERROR(VLOOKUP($C771,Acute!$B$8:$R$300,13,FALSE),"--")</f>
        <v>--</v>
      </c>
      <c r="N771" s="107" t="str">
        <f>IFERROR(VLOOKUP($C771,Acute!$B$8:$R$300,6,FALSE),"--")</f>
        <v>--</v>
      </c>
      <c r="O771" s="79" t="str">
        <f>IFERROR(VLOOKUP($C771,Acute!$B$8:$R$300,10,FALSE),"--")</f>
        <v>--</v>
      </c>
      <c r="P771" s="108" t="str">
        <f>IFERROR(VLOOKUP($C771,Acute!$B$8:$R$300,16,FALSE),"--")</f>
        <v>--</v>
      </c>
    </row>
    <row r="772" spans="2:16" ht="15">
      <c r="B772" s="116" t="str">
        <f>Residential!A772</f>
        <v>Thallium Acetate</v>
      </c>
      <c r="C772" s="33" t="str">
        <f>Residential!B772</f>
        <v>563-68-8</v>
      </c>
      <c r="D772" s="96" t="str">
        <f>Residential!H772</f>
        <v>NITI</v>
      </c>
      <c r="E772" s="40" t="str">
        <f>Residential!K772</f>
        <v>NITI</v>
      </c>
      <c r="F772" s="94" t="str">
        <f>Residential!M772</f>
        <v>NITI</v>
      </c>
      <c r="G772" s="96" t="str">
        <f>Commercial!H772</f>
        <v>NITI</v>
      </c>
      <c r="H772" s="40" t="str">
        <f>Commercial!K772</f>
        <v>NITI</v>
      </c>
      <c r="I772" s="94" t="str">
        <f>Commercial!M772</f>
        <v>NITI</v>
      </c>
      <c r="J772" s="101"/>
      <c r="K772" s="78" t="str">
        <f>IFERROR(VLOOKUP($C772,Acute!$B$8:$R$300,4,FALSE),"--")</f>
        <v>--</v>
      </c>
      <c r="L772" s="79" t="str">
        <f>IFERROR(VLOOKUP($C772,Acute!$B$8:$R$300,8,FALSE),"--")</f>
        <v>--</v>
      </c>
      <c r="M772" s="80" t="str">
        <f>IFERROR(VLOOKUP($C772,Acute!$B$8:$R$300,13,FALSE),"--")</f>
        <v>--</v>
      </c>
      <c r="N772" s="107" t="str">
        <f>IFERROR(VLOOKUP($C772,Acute!$B$8:$R$300,6,FALSE),"--")</f>
        <v>--</v>
      </c>
      <c r="O772" s="79" t="str">
        <f>IFERROR(VLOOKUP($C772,Acute!$B$8:$R$300,10,FALSE),"--")</f>
        <v>--</v>
      </c>
      <c r="P772" s="108" t="str">
        <f>IFERROR(VLOOKUP($C772,Acute!$B$8:$R$300,16,FALSE),"--")</f>
        <v>--</v>
      </c>
    </row>
    <row r="773" spans="2:16" ht="15">
      <c r="B773" s="116" t="str">
        <f>Residential!A773</f>
        <v>Thallium Carbonate</v>
      </c>
      <c r="C773" s="33" t="str">
        <f>Residential!B773</f>
        <v>6533-73-9</v>
      </c>
      <c r="D773" s="96" t="str">
        <f>Residential!H773</f>
        <v>NITI</v>
      </c>
      <c r="E773" s="40" t="str">
        <f>Residential!K773</f>
        <v>NITI, NV</v>
      </c>
      <c r="F773" s="94" t="str">
        <f>Residential!M773</f>
        <v>NITI, NV</v>
      </c>
      <c r="G773" s="96" t="str">
        <f>Commercial!H773</f>
        <v>NITI</v>
      </c>
      <c r="H773" s="40" t="str">
        <f>Commercial!K773</f>
        <v>NITI, NV</v>
      </c>
      <c r="I773" s="94" t="str">
        <f>Commercial!M773</f>
        <v>NITI, NV</v>
      </c>
      <c r="J773" s="101"/>
      <c r="K773" s="78" t="str">
        <f>IFERROR(VLOOKUP($C773,Acute!$B$8:$R$300,4,FALSE),"--")</f>
        <v>--</v>
      </c>
      <c r="L773" s="79" t="str">
        <f>IFERROR(VLOOKUP($C773,Acute!$B$8:$R$300,8,FALSE),"--")</f>
        <v>--</v>
      </c>
      <c r="M773" s="80" t="str">
        <f>IFERROR(VLOOKUP($C773,Acute!$B$8:$R$300,13,FALSE),"--")</f>
        <v>--</v>
      </c>
      <c r="N773" s="107" t="str">
        <f>IFERROR(VLOOKUP($C773,Acute!$B$8:$R$300,6,FALSE),"--")</f>
        <v>--</v>
      </c>
      <c r="O773" s="79" t="str">
        <f>IFERROR(VLOOKUP($C773,Acute!$B$8:$R$300,10,FALSE),"--")</f>
        <v>--</v>
      </c>
      <c r="P773" s="108" t="str">
        <f>IFERROR(VLOOKUP($C773,Acute!$B$8:$R$300,16,FALSE),"--")</f>
        <v>--</v>
      </c>
    </row>
    <row r="774" spans="2:16" ht="15">
      <c r="B774" s="116" t="str">
        <f>Residential!A774</f>
        <v>Thallium Chloride</v>
      </c>
      <c r="C774" s="33" t="str">
        <f>Residential!B774</f>
        <v>7791-12-0</v>
      </c>
      <c r="D774" s="96" t="str">
        <f>Residential!H774</f>
        <v>NITI</v>
      </c>
      <c r="E774" s="40" t="str">
        <f>Residential!K774</f>
        <v>NITI, NV</v>
      </c>
      <c r="F774" s="93" t="str">
        <f>Residential!M774</f>
        <v>NITI, NV</v>
      </c>
      <c r="G774" s="96" t="str">
        <f>Commercial!H774</f>
        <v>NITI</v>
      </c>
      <c r="H774" s="90" t="str">
        <f>Commercial!K774</f>
        <v>NITI, NV</v>
      </c>
      <c r="I774" s="93" t="str">
        <f>Commercial!M774</f>
        <v>NITI, NV</v>
      </c>
      <c r="J774" s="101"/>
      <c r="K774" s="78" t="str">
        <f>IFERROR(VLOOKUP($C774,Acute!$B$8:$R$300,4,FALSE),"--")</f>
        <v>--</v>
      </c>
      <c r="L774" s="79" t="str">
        <f>IFERROR(VLOOKUP($C774,Acute!$B$8:$R$300,8,FALSE),"--")</f>
        <v>--</v>
      </c>
      <c r="M774" s="80" t="str">
        <f>IFERROR(VLOOKUP($C774,Acute!$B$8:$R$300,13,FALSE),"--")</f>
        <v>--</v>
      </c>
      <c r="N774" s="107" t="str">
        <f>IFERROR(VLOOKUP($C774,Acute!$B$8:$R$300,6,FALSE),"--")</f>
        <v>--</v>
      </c>
      <c r="O774" s="79" t="str">
        <f>IFERROR(VLOOKUP($C774,Acute!$B$8:$R$300,10,FALSE),"--")</f>
        <v>--</v>
      </c>
      <c r="P774" s="108" t="str">
        <f>IFERROR(VLOOKUP($C774,Acute!$B$8:$R$300,16,FALSE),"--")</f>
        <v>--</v>
      </c>
    </row>
    <row r="775" spans="2:16" ht="15">
      <c r="B775" s="116" t="str">
        <f>Residential!A775</f>
        <v>Thallium Selenite</v>
      </c>
      <c r="C775" s="33" t="str">
        <f>Residential!B775</f>
        <v>12039-52-0</v>
      </c>
      <c r="D775" s="96" t="str">
        <f>Residential!H775</f>
        <v>NITI</v>
      </c>
      <c r="E775" s="40" t="str">
        <f>Residential!K775</f>
        <v>NITI, NV</v>
      </c>
      <c r="F775" s="93" t="str">
        <f>Residential!M775</f>
        <v>NITI, NV</v>
      </c>
      <c r="G775" s="96" t="str">
        <f>Commercial!H775</f>
        <v>NITI</v>
      </c>
      <c r="H775" s="90" t="str">
        <f>Commercial!K775</f>
        <v>NITI, NV</v>
      </c>
      <c r="I775" s="93" t="str">
        <f>Commercial!M775</f>
        <v>NITI, NV</v>
      </c>
      <c r="J775" s="101"/>
      <c r="K775" s="78" t="str">
        <f>IFERROR(VLOOKUP($C775,Acute!$B$8:$R$300,4,FALSE),"--")</f>
        <v>--</v>
      </c>
      <c r="L775" s="79" t="str">
        <f>IFERROR(VLOOKUP($C775,Acute!$B$8:$R$300,8,FALSE),"--")</f>
        <v>--</v>
      </c>
      <c r="M775" s="80" t="str">
        <f>IFERROR(VLOOKUP($C775,Acute!$B$8:$R$300,13,FALSE),"--")</f>
        <v>--</v>
      </c>
      <c r="N775" s="107" t="str">
        <f>IFERROR(VLOOKUP($C775,Acute!$B$8:$R$300,6,FALSE),"--")</f>
        <v>--</v>
      </c>
      <c r="O775" s="79" t="str">
        <f>IFERROR(VLOOKUP($C775,Acute!$B$8:$R$300,10,FALSE),"--")</f>
        <v>--</v>
      </c>
      <c r="P775" s="108" t="str">
        <f>IFERROR(VLOOKUP($C775,Acute!$B$8:$R$300,16,FALSE),"--")</f>
        <v>--</v>
      </c>
    </row>
    <row r="776" spans="2:16" ht="15">
      <c r="B776" s="116" t="str">
        <f>Residential!A776</f>
        <v>Thallium Sulfate</v>
      </c>
      <c r="C776" s="33" t="str">
        <f>Residential!B776</f>
        <v>7446-18-6</v>
      </c>
      <c r="D776" s="96" t="str">
        <f>Residential!H776</f>
        <v>NITI</v>
      </c>
      <c r="E776" s="40" t="str">
        <f>Residential!K776</f>
        <v>NITI, NV</v>
      </c>
      <c r="F776" s="93" t="str">
        <f>Residential!M776</f>
        <v>NITI, NV</v>
      </c>
      <c r="G776" s="96" t="str">
        <f>Commercial!H776</f>
        <v>NITI</v>
      </c>
      <c r="H776" s="90" t="str">
        <f>Commercial!K776</f>
        <v>NITI, NV</v>
      </c>
      <c r="I776" s="93" t="str">
        <f>Commercial!M776</f>
        <v>NITI, NV</v>
      </c>
      <c r="J776" s="101"/>
      <c r="K776" s="78" t="str">
        <f>IFERROR(VLOOKUP($C776,Acute!$B$8:$R$300,4,FALSE),"--")</f>
        <v>--</v>
      </c>
      <c r="L776" s="79" t="str">
        <f>IFERROR(VLOOKUP($C776,Acute!$B$8:$R$300,8,FALSE),"--")</f>
        <v>--</v>
      </c>
      <c r="M776" s="80" t="str">
        <f>IFERROR(VLOOKUP($C776,Acute!$B$8:$R$300,13,FALSE),"--")</f>
        <v>--</v>
      </c>
      <c r="N776" s="107" t="str">
        <f>IFERROR(VLOOKUP($C776,Acute!$B$8:$R$300,6,FALSE),"--")</f>
        <v>--</v>
      </c>
      <c r="O776" s="79" t="str">
        <f>IFERROR(VLOOKUP($C776,Acute!$B$8:$R$300,10,FALSE),"--")</f>
        <v>--</v>
      </c>
      <c r="P776" s="108" t="str">
        <f>IFERROR(VLOOKUP($C776,Acute!$B$8:$R$300,16,FALSE),"--")</f>
        <v>--</v>
      </c>
    </row>
    <row r="777" spans="2:16" ht="15">
      <c r="B777" s="116" t="str">
        <f>Residential!A777</f>
        <v>Thifensulfuron-methyl</v>
      </c>
      <c r="C777" s="33" t="str">
        <f>Residential!B777</f>
        <v>79277-27-3</v>
      </c>
      <c r="D777" s="96" t="str">
        <f>Residential!H777</f>
        <v>NITI</v>
      </c>
      <c r="E777" s="40" t="str">
        <f>Residential!K777</f>
        <v>NITI, NV</v>
      </c>
      <c r="F777" s="93" t="str">
        <f>Residential!M777</f>
        <v>NITI, NV</v>
      </c>
      <c r="G777" s="96" t="str">
        <f>Commercial!H777</f>
        <v>NITI</v>
      </c>
      <c r="H777" s="90" t="str">
        <f>Commercial!K777</f>
        <v>NITI, NV</v>
      </c>
      <c r="I777" s="93" t="str">
        <f>Commercial!M777</f>
        <v>NITI, NV</v>
      </c>
      <c r="J777" s="101"/>
      <c r="K777" s="78" t="str">
        <f>IFERROR(VLOOKUP($C777,Acute!$B$8:$R$300,4,FALSE),"--")</f>
        <v>--</v>
      </c>
      <c r="L777" s="79" t="str">
        <f>IFERROR(VLOOKUP($C777,Acute!$B$8:$R$300,8,FALSE),"--")</f>
        <v>--</v>
      </c>
      <c r="M777" s="80" t="str">
        <f>IFERROR(VLOOKUP($C777,Acute!$B$8:$R$300,13,FALSE),"--")</f>
        <v>--</v>
      </c>
      <c r="N777" s="107" t="str">
        <f>IFERROR(VLOOKUP($C777,Acute!$B$8:$R$300,6,FALSE),"--")</f>
        <v>--</v>
      </c>
      <c r="O777" s="79" t="str">
        <f>IFERROR(VLOOKUP($C777,Acute!$B$8:$R$300,10,FALSE),"--")</f>
        <v>--</v>
      </c>
      <c r="P777" s="108" t="str">
        <f>IFERROR(VLOOKUP($C777,Acute!$B$8:$R$300,16,FALSE),"--")</f>
        <v>--</v>
      </c>
    </row>
    <row r="778" spans="2:16" ht="15">
      <c r="B778" s="116" t="str">
        <f>Residential!A778</f>
        <v>Thiobencarb</v>
      </c>
      <c r="C778" s="33" t="str">
        <f>Residential!B778</f>
        <v>28249-77-6</v>
      </c>
      <c r="D778" s="96" t="str">
        <f>Residential!H778</f>
        <v>NITI</v>
      </c>
      <c r="E778" s="40" t="str">
        <f>Residential!K778</f>
        <v>NITI, NV</v>
      </c>
      <c r="F778" s="93" t="str">
        <f>Residential!M778</f>
        <v>NITI, NV</v>
      </c>
      <c r="G778" s="96" t="str">
        <f>Commercial!H778</f>
        <v>NITI</v>
      </c>
      <c r="H778" s="90" t="str">
        <f>Commercial!K778</f>
        <v>NITI, NV</v>
      </c>
      <c r="I778" s="93" t="str">
        <f>Commercial!M778</f>
        <v>NITI, NV</v>
      </c>
      <c r="J778" s="101"/>
      <c r="K778" s="78" t="str">
        <f>IFERROR(VLOOKUP($C778,Acute!$B$8:$R$300,4,FALSE),"--")</f>
        <v>--</v>
      </c>
      <c r="L778" s="79" t="str">
        <f>IFERROR(VLOOKUP($C778,Acute!$B$8:$R$300,8,FALSE),"--")</f>
        <v>--</v>
      </c>
      <c r="M778" s="80" t="str">
        <f>IFERROR(VLOOKUP($C778,Acute!$B$8:$R$300,13,FALSE),"--")</f>
        <v>--</v>
      </c>
      <c r="N778" s="107" t="str">
        <f>IFERROR(VLOOKUP($C778,Acute!$B$8:$R$300,6,FALSE),"--")</f>
        <v>--</v>
      </c>
      <c r="O778" s="79" t="str">
        <f>IFERROR(VLOOKUP($C778,Acute!$B$8:$R$300,10,FALSE),"--")</f>
        <v>--</v>
      </c>
      <c r="P778" s="108" t="str">
        <f>IFERROR(VLOOKUP($C778,Acute!$B$8:$R$300,16,FALSE),"--")</f>
        <v>--</v>
      </c>
    </row>
    <row r="779" spans="2:16" ht="15">
      <c r="B779" s="116" t="str">
        <f>Residential!A779</f>
        <v>Thiocyanates</v>
      </c>
      <c r="C779" s="33" t="str">
        <f>Residential!B779</f>
        <v>NA</v>
      </c>
      <c r="D779" s="96" t="str">
        <f>Residential!H779</f>
        <v>NITI</v>
      </c>
      <c r="E779" s="40" t="str">
        <f>Residential!K779</f>
        <v>NITI, NV</v>
      </c>
      <c r="F779" s="93" t="str">
        <f>Residential!M779</f>
        <v>NITI, NV</v>
      </c>
      <c r="G779" s="96" t="str">
        <f>Commercial!H779</f>
        <v>NITI</v>
      </c>
      <c r="H779" s="90" t="str">
        <f>Commercial!K779</f>
        <v>NITI, NV</v>
      </c>
      <c r="I779" s="93" t="str">
        <f>Commercial!M779</f>
        <v>NITI, NV</v>
      </c>
      <c r="J779" s="101"/>
      <c r="K779" s="78" t="str">
        <f>IFERROR(VLOOKUP($C779,Acute!$B$8:$R$300,4,FALSE),"--")</f>
        <v>--</v>
      </c>
      <c r="L779" s="79" t="str">
        <f>IFERROR(VLOOKUP($C779,Acute!$B$8:$R$300,8,FALSE),"--")</f>
        <v>--</v>
      </c>
      <c r="M779" s="80" t="str">
        <f>IFERROR(VLOOKUP($C779,Acute!$B$8:$R$300,13,FALSE),"--")</f>
        <v>--</v>
      </c>
      <c r="N779" s="107" t="str">
        <f>IFERROR(VLOOKUP($C779,Acute!$B$8:$R$300,6,FALSE),"--")</f>
        <v>--</v>
      </c>
      <c r="O779" s="79" t="str">
        <f>IFERROR(VLOOKUP($C779,Acute!$B$8:$R$300,10,FALSE),"--")</f>
        <v>--</v>
      </c>
      <c r="P779" s="108" t="str">
        <f>IFERROR(VLOOKUP($C779,Acute!$B$8:$R$300,16,FALSE),"--")</f>
        <v>--</v>
      </c>
    </row>
    <row r="780" spans="2:16" ht="15">
      <c r="B780" s="116" t="str">
        <f>Residential!A780</f>
        <v>Thiocyanic Acid</v>
      </c>
      <c r="C780" s="33" t="str">
        <f>Residential!B780</f>
        <v>463-56-9</v>
      </c>
      <c r="D780" s="96" t="str">
        <f>Residential!H780</f>
        <v>NITI</v>
      </c>
      <c r="E780" s="40" t="str">
        <f>Residential!K780</f>
        <v>NITI</v>
      </c>
      <c r="F780" s="93" t="str">
        <f>Residential!M780</f>
        <v>NITI</v>
      </c>
      <c r="G780" s="96" t="str">
        <f>Commercial!H780</f>
        <v>NITI</v>
      </c>
      <c r="H780" s="90" t="str">
        <f>Commercial!K780</f>
        <v>NITI</v>
      </c>
      <c r="I780" s="93" t="str">
        <f>Commercial!M780</f>
        <v>NITI</v>
      </c>
      <c r="J780" s="101"/>
      <c r="K780" s="78" t="str">
        <f>IFERROR(VLOOKUP($C780,Acute!$B$8:$R$300,4,FALSE),"--")</f>
        <v>--</v>
      </c>
      <c r="L780" s="79" t="str">
        <f>IFERROR(VLOOKUP($C780,Acute!$B$8:$R$300,8,FALSE),"--")</f>
        <v>--</v>
      </c>
      <c r="M780" s="80" t="str">
        <f>IFERROR(VLOOKUP($C780,Acute!$B$8:$R$300,13,FALSE),"--")</f>
        <v>--</v>
      </c>
      <c r="N780" s="107" t="str">
        <f>IFERROR(VLOOKUP($C780,Acute!$B$8:$R$300,6,FALSE),"--")</f>
        <v>--</v>
      </c>
      <c r="O780" s="79" t="str">
        <f>IFERROR(VLOOKUP($C780,Acute!$B$8:$R$300,10,FALSE),"--")</f>
        <v>--</v>
      </c>
      <c r="P780" s="108" t="str">
        <f>IFERROR(VLOOKUP($C780,Acute!$B$8:$R$300,16,FALSE),"--")</f>
        <v>--</v>
      </c>
    </row>
    <row r="781" spans="2:16" ht="15">
      <c r="B781" s="116" t="str">
        <f>Residential!A781</f>
        <v>Thiocyanic acid, (2-benzothiazolylthio)methyl ester (TCMTB)</v>
      </c>
      <c r="C781" s="33" t="str">
        <f>Residential!B781</f>
        <v>21564-17-0</v>
      </c>
      <c r="D781" s="96" t="str">
        <f>Residential!H781</f>
        <v>NITI</v>
      </c>
      <c r="E781" s="40" t="str">
        <f>Residential!K781</f>
        <v>NITI, NV</v>
      </c>
      <c r="F781" s="93" t="str">
        <f>Residential!M781</f>
        <v>NITI, NV</v>
      </c>
      <c r="G781" s="96" t="str">
        <f>Commercial!H781</f>
        <v>NITI</v>
      </c>
      <c r="H781" s="90" t="str">
        <f>Commercial!K781</f>
        <v>NITI, NV</v>
      </c>
      <c r="I781" s="93" t="str">
        <f>Commercial!M781</f>
        <v>NITI, NV</v>
      </c>
      <c r="J781" s="101"/>
      <c r="K781" s="78" t="str">
        <f>IFERROR(VLOOKUP($C781,Acute!$B$8:$R$300,4,FALSE),"--")</f>
        <v>--</v>
      </c>
      <c r="L781" s="79" t="str">
        <f>IFERROR(VLOOKUP($C781,Acute!$B$8:$R$300,8,FALSE),"--")</f>
        <v>--</v>
      </c>
      <c r="M781" s="80" t="str">
        <f>IFERROR(VLOOKUP($C781,Acute!$B$8:$R$300,13,FALSE),"--")</f>
        <v>--</v>
      </c>
      <c r="N781" s="107" t="str">
        <f>IFERROR(VLOOKUP($C781,Acute!$B$8:$R$300,6,FALSE),"--")</f>
        <v>--</v>
      </c>
      <c r="O781" s="79" t="str">
        <f>IFERROR(VLOOKUP($C781,Acute!$B$8:$R$300,10,FALSE),"--")</f>
        <v>--</v>
      </c>
      <c r="P781" s="108" t="str">
        <f>IFERROR(VLOOKUP($C781,Acute!$B$8:$R$300,16,FALSE),"--")</f>
        <v>--</v>
      </c>
    </row>
    <row r="782" spans="2:16" ht="15">
      <c r="B782" s="116" t="str">
        <f>Residential!A782</f>
        <v>Thiodiglycol</v>
      </c>
      <c r="C782" s="33" t="str">
        <f>Residential!B782</f>
        <v>111-48-8</v>
      </c>
      <c r="D782" s="96" t="str">
        <f>Residential!H782</f>
        <v>NITI</v>
      </c>
      <c r="E782" s="40" t="str">
        <f>Residential!K782</f>
        <v>NITI, NV</v>
      </c>
      <c r="F782" s="93" t="str">
        <f>Residential!M782</f>
        <v>NITI, NV</v>
      </c>
      <c r="G782" s="96" t="str">
        <f>Commercial!H782</f>
        <v>NITI</v>
      </c>
      <c r="H782" s="90" t="str">
        <f>Commercial!K782</f>
        <v>NITI, NV</v>
      </c>
      <c r="I782" s="93" t="str">
        <f>Commercial!M782</f>
        <v>NITI, NV</v>
      </c>
      <c r="J782" s="101"/>
      <c r="K782" s="78" t="str">
        <f>IFERROR(VLOOKUP($C782,Acute!$B$8:$R$300,4,FALSE),"--")</f>
        <v>--</v>
      </c>
      <c r="L782" s="79" t="str">
        <f>IFERROR(VLOOKUP($C782,Acute!$B$8:$R$300,8,FALSE),"--")</f>
        <v>--</v>
      </c>
      <c r="M782" s="80" t="str">
        <f>IFERROR(VLOOKUP($C782,Acute!$B$8:$R$300,13,FALSE),"--")</f>
        <v>--</v>
      </c>
      <c r="N782" s="107" t="str">
        <f>IFERROR(VLOOKUP($C782,Acute!$B$8:$R$300,6,FALSE),"--")</f>
        <v>--</v>
      </c>
      <c r="O782" s="79" t="str">
        <f>IFERROR(VLOOKUP($C782,Acute!$B$8:$R$300,10,FALSE),"--")</f>
        <v>--</v>
      </c>
      <c r="P782" s="108" t="str">
        <f>IFERROR(VLOOKUP($C782,Acute!$B$8:$R$300,16,FALSE),"--")</f>
        <v>--</v>
      </c>
    </row>
    <row r="783" spans="2:16" ht="15">
      <c r="B783" s="116" t="str">
        <f>Residential!A783</f>
        <v>Thiofanox</v>
      </c>
      <c r="C783" s="33" t="str">
        <f>Residential!B783</f>
        <v>39196-18-4</v>
      </c>
      <c r="D783" s="96" t="str">
        <f>Residential!H783</f>
        <v>NITI</v>
      </c>
      <c r="E783" s="40" t="str">
        <f>Residential!K783</f>
        <v>NITI, NV</v>
      </c>
      <c r="F783" s="93" t="str">
        <f>Residential!M783</f>
        <v>NITI, NV</v>
      </c>
      <c r="G783" s="96" t="str">
        <f>Commercial!H783</f>
        <v>NITI</v>
      </c>
      <c r="H783" s="90" t="str">
        <f>Commercial!K783</f>
        <v>NITI, NV</v>
      </c>
      <c r="I783" s="93" t="str">
        <f>Commercial!M783</f>
        <v>NITI, NV</v>
      </c>
      <c r="J783" s="101"/>
      <c r="K783" s="78" t="str">
        <f>IFERROR(VLOOKUP($C783,Acute!$B$8:$R$300,4,FALSE),"--")</f>
        <v>--</v>
      </c>
      <c r="L783" s="79" t="str">
        <f>IFERROR(VLOOKUP($C783,Acute!$B$8:$R$300,8,FALSE),"--")</f>
        <v>--</v>
      </c>
      <c r="M783" s="80" t="str">
        <f>IFERROR(VLOOKUP($C783,Acute!$B$8:$R$300,13,FALSE),"--")</f>
        <v>--</v>
      </c>
      <c r="N783" s="107" t="str">
        <f>IFERROR(VLOOKUP($C783,Acute!$B$8:$R$300,6,FALSE),"--")</f>
        <v>--</v>
      </c>
      <c r="O783" s="79" t="str">
        <f>IFERROR(VLOOKUP($C783,Acute!$B$8:$R$300,10,FALSE),"--")</f>
        <v>--</v>
      </c>
      <c r="P783" s="108" t="str">
        <f>IFERROR(VLOOKUP($C783,Acute!$B$8:$R$300,16,FALSE),"--")</f>
        <v>--</v>
      </c>
    </row>
    <row r="784" spans="2:16" ht="15">
      <c r="B784" s="116" t="str">
        <f>Residential!A784</f>
        <v>Thiophanate, Methyl</v>
      </c>
      <c r="C784" s="33" t="str">
        <f>Residential!B784</f>
        <v>23564-05-8</v>
      </c>
      <c r="D784" s="96" t="str">
        <f>Residential!H784</f>
        <v>NITI</v>
      </c>
      <c r="E784" s="40" t="str">
        <f>Residential!K784</f>
        <v>NITI, NV</v>
      </c>
      <c r="F784" s="94" t="str">
        <f>Residential!M784</f>
        <v>NITI, NV</v>
      </c>
      <c r="G784" s="96" t="str">
        <f>Commercial!H784</f>
        <v>NITI</v>
      </c>
      <c r="H784" s="40" t="str">
        <f>Commercial!K784</f>
        <v>NITI, NV</v>
      </c>
      <c r="I784" s="94" t="str">
        <f>Commercial!M784</f>
        <v>NITI, NV</v>
      </c>
      <c r="J784" s="101"/>
      <c r="K784" s="78" t="str">
        <f>IFERROR(VLOOKUP($C784,Acute!$B$8:$R$300,4,FALSE),"--")</f>
        <v>--</v>
      </c>
      <c r="L784" s="79" t="str">
        <f>IFERROR(VLOOKUP($C784,Acute!$B$8:$R$300,8,FALSE),"--")</f>
        <v>--</v>
      </c>
      <c r="M784" s="80" t="str">
        <f>IFERROR(VLOOKUP($C784,Acute!$B$8:$R$300,13,FALSE),"--")</f>
        <v>--</v>
      </c>
      <c r="N784" s="107" t="str">
        <f>IFERROR(VLOOKUP($C784,Acute!$B$8:$R$300,6,FALSE),"--")</f>
        <v>--</v>
      </c>
      <c r="O784" s="79" t="str">
        <f>IFERROR(VLOOKUP($C784,Acute!$B$8:$R$300,10,FALSE),"--")</f>
        <v>--</v>
      </c>
      <c r="P784" s="108" t="str">
        <f>IFERROR(VLOOKUP($C784,Acute!$B$8:$R$300,16,FALSE),"--")</f>
        <v>--</v>
      </c>
    </row>
    <row r="785" spans="2:16" ht="15">
      <c r="B785" s="116" t="str">
        <f>Residential!A785</f>
        <v>Thiram</v>
      </c>
      <c r="C785" s="33" t="str">
        <f>Residential!B785</f>
        <v>137-26-8</v>
      </c>
      <c r="D785" s="96" t="str">
        <f>Residential!H785</f>
        <v>NITI</v>
      </c>
      <c r="E785" s="40" t="str">
        <f>Residential!K785</f>
        <v>NITI, NV</v>
      </c>
      <c r="F785" s="94" t="str">
        <f>Residential!M785</f>
        <v>NITI, NV</v>
      </c>
      <c r="G785" s="96" t="str">
        <f>Commercial!H785</f>
        <v>NITI</v>
      </c>
      <c r="H785" s="40" t="str">
        <f>Commercial!K785</f>
        <v>NITI, NV</v>
      </c>
      <c r="I785" s="94" t="str">
        <f>Commercial!M785</f>
        <v>NITI, NV</v>
      </c>
      <c r="J785" s="101"/>
      <c r="K785" s="78" t="str">
        <f>IFERROR(VLOOKUP($C785,Acute!$B$8:$R$300,4,FALSE),"--")</f>
        <v>--</v>
      </c>
      <c r="L785" s="79" t="str">
        <f>IFERROR(VLOOKUP($C785,Acute!$B$8:$R$300,8,FALSE),"--")</f>
        <v>--</v>
      </c>
      <c r="M785" s="80" t="str">
        <f>IFERROR(VLOOKUP($C785,Acute!$B$8:$R$300,13,FALSE),"--")</f>
        <v>--</v>
      </c>
      <c r="N785" s="107" t="str">
        <f>IFERROR(VLOOKUP($C785,Acute!$B$8:$R$300,6,FALSE),"--")</f>
        <v>--</v>
      </c>
      <c r="O785" s="79" t="str">
        <f>IFERROR(VLOOKUP($C785,Acute!$B$8:$R$300,10,FALSE),"--")</f>
        <v>--</v>
      </c>
      <c r="P785" s="108" t="str">
        <f>IFERROR(VLOOKUP($C785,Acute!$B$8:$R$300,16,FALSE),"--")</f>
        <v>--</v>
      </c>
    </row>
    <row r="786" spans="2:16" ht="15">
      <c r="B786" s="116" t="str">
        <f>Residential!A786</f>
        <v>Tin</v>
      </c>
      <c r="C786" s="33" t="str">
        <f>Residential!B786</f>
        <v>7440-31-5</v>
      </c>
      <c r="D786" s="96" t="str">
        <f>Residential!H786</f>
        <v>NITI</v>
      </c>
      <c r="E786" s="40" t="str">
        <f>Residential!K786</f>
        <v>NITI, NV</v>
      </c>
      <c r="F786" s="94" t="str">
        <f>Residential!M786</f>
        <v>NITI, NV</v>
      </c>
      <c r="G786" s="96" t="str">
        <f>Commercial!H786</f>
        <v>NITI</v>
      </c>
      <c r="H786" s="40" t="str">
        <f>Commercial!K786</f>
        <v>NITI, NV</v>
      </c>
      <c r="I786" s="94" t="str">
        <f>Commercial!M786</f>
        <v>NITI, NV</v>
      </c>
      <c r="J786" s="101"/>
      <c r="K786" s="78" t="str">
        <f>IFERROR(VLOOKUP($C786,Acute!$B$8:$R$300,4,FALSE),"--")</f>
        <v>--</v>
      </c>
      <c r="L786" s="79" t="str">
        <f>IFERROR(VLOOKUP($C786,Acute!$B$8:$R$300,8,FALSE),"--")</f>
        <v>--</v>
      </c>
      <c r="M786" s="80" t="str">
        <f>IFERROR(VLOOKUP($C786,Acute!$B$8:$R$300,13,FALSE),"--")</f>
        <v>--</v>
      </c>
      <c r="N786" s="107" t="str">
        <f>IFERROR(VLOOKUP($C786,Acute!$B$8:$R$300,6,FALSE),"--")</f>
        <v>--</v>
      </c>
      <c r="O786" s="79" t="str">
        <f>IFERROR(VLOOKUP($C786,Acute!$B$8:$R$300,10,FALSE),"--")</f>
        <v>--</v>
      </c>
      <c r="P786" s="108" t="str">
        <f>IFERROR(VLOOKUP($C786,Acute!$B$8:$R$300,16,FALSE),"--")</f>
        <v>--</v>
      </c>
    </row>
    <row r="787" spans="2:16" ht="15">
      <c r="B787" s="116" t="str">
        <f>Residential!A787</f>
        <v>Titanium Tetrachloride</v>
      </c>
      <c r="C787" s="33" t="str">
        <f>Residential!B787</f>
        <v>7550-45-0</v>
      </c>
      <c r="D787" s="96">
        <f>Residential!H787</f>
        <v>0.1</v>
      </c>
      <c r="E787" s="40">
        <f>Residential!K787</f>
        <v>3.5</v>
      </c>
      <c r="F787" s="93" t="str">
        <f>Residential!M787</f>
        <v>NV</v>
      </c>
      <c r="G787" s="96">
        <f>Commercial!H787</f>
        <v>0.44</v>
      </c>
      <c r="H787" s="90">
        <f>Commercial!K787</f>
        <v>15</v>
      </c>
      <c r="I787" s="93" t="str">
        <f>Commercial!M787</f>
        <v>NV</v>
      </c>
      <c r="J787" s="101"/>
      <c r="K787" s="78">
        <f>IFERROR(VLOOKUP($C787,Acute!$B$8:$R$300,4,FALSE),"--")</f>
        <v>10</v>
      </c>
      <c r="L787" s="79">
        <f>IFERROR(VLOOKUP($C787,Acute!$B$8:$R$300,8,FALSE),"--")</f>
        <v>330</v>
      </c>
      <c r="M787" s="80" t="str">
        <f>IFERROR(VLOOKUP($C787,Acute!$B$8:$R$300,13,FALSE),"--")</f>
        <v>NC</v>
      </c>
      <c r="N787" s="107">
        <f>IFERROR(VLOOKUP($C787,Acute!$B$8:$R$300,6,FALSE),"--")</f>
        <v>30</v>
      </c>
      <c r="O787" s="79">
        <f>IFERROR(VLOOKUP($C787,Acute!$B$8:$R$300,10,FALSE),"--")</f>
        <v>1000</v>
      </c>
      <c r="P787" s="108" t="str">
        <f>IFERROR(VLOOKUP($C787,Acute!$B$8:$R$300,16,FALSE),"--")</f>
        <v>NC</v>
      </c>
    </row>
    <row r="788" spans="2:16" ht="15">
      <c r="B788" s="116" t="str">
        <f>Residential!A788</f>
        <v>Toluene</v>
      </c>
      <c r="C788" s="33" t="str">
        <f>Residential!B788</f>
        <v>108-88-3</v>
      </c>
      <c r="D788" s="96">
        <f>Residential!H788</f>
        <v>5200</v>
      </c>
      <c r="E788" s="40">
        <f>Residential!K788</f>
        <v>170000</v>
      </c>
      <c r="F788" s="93">
        <f>Residential!M788</f>
        <v>36000</v>
      </c>
      <c r="G788" s="96">
        <f>Commercial!H788</f>
        <v>22000</v>
      </c>
      <c r="H788" s="90">
        <f>Commercial!K788</f>
        <v>730000</v>
      </c>
      <c r="I788" s="93">
        <f>Commercial!M788</f>
        <v>150000</v>
      </c>
      <c r="J788" s="101"/>
      <c r="K788" s="78">
        <f>IFERROR(VLOOKUP($C788,Acute!$B$8:$R$300,4,FALSE),"--")</f>
        <v>7500</v>
      </c>
      <c r="L788" s="79">
        <f>IFERROR(VLOOKUP($C788,Acute!$B$8:$R$300,8,FALSE),"--")</f>
        <v>250000</v>
      </c>
      <c r="M788" s="80">
        <f>IFERROR(VLOOKUP($C788,Acute!$B$8:$R$300,13,FALSE),"--")</f>
        <v>52000</v>
      </c>
      <c r="N788" s="107">
        <f>IFERROR(VLOOKUP($C788,Acute!$B$8:$R$300,6,FALSE),"--")</f>
        <v>23000</v>
      </c>
      <c r="O788" s="79">
        <f>IFERROR(VLOOKUP($C788,Acute!$B$8:$R$300,10,FALSE),"--")</f>
        <v>770000</v>
      </c>
      <c r="P788" s="108">
        <f>IFERROR(VLOOKUP($C788,Acute!$B$8:$R$300,16,FALSE),"--")</f>
        <v>160000</v>
      </c>
    </row>
    <row r="789" spans="2:16" ht="15">
      <c r="B789" s="116" t="str">
        <f>Residential!A789</f>
        <v>Toluene-2,4-diisocyanate</v>
      </c>
      <c r="C789" s="33" t="str">
        <f>Residential!B789</f>
        <v>584-84-9</v>
      </c>
      <c r="D789" s="96">
        <f>Residential!H789</f>
        <v>8.3000000000000001E-3</v>
      </c>
      <c r="E789" s="40">
        <f>Residential!K789</f>
        <v>0.28000000000000003</v>
      </c>
      <c r="F789" s="93">
        <f>Residential!M789</f>
        <v>60</v>
      </c>
      <c r="G789" s="96">
        <f>Commercial!H789</f>
        <v>3.5000000000000003E-2</v>
      </c>
      <c r="H789" s="90">
        <f>Commercial!K789</f>
        <v>1.2</v>
      </c>
      <c r="I789" s="93">
        <f>Commercial!M789</f>
        <v>250</v>
      </c>
      <c r="J789" s="101"/>
      <c r="K789" s="78">
        <f>IFERROR(VLOOKUP($C789,Acute!$B$8:$R$300,4,FALSE),"--")</f>
        <v>7.0999999999999994E-2</v>
      </c>
      <c r="L789" s="79">
        <f>IFERROR(VLOOKUP($C789,Acute!$B$8:$R$300,8,FALSE),"--")</f>
        <v>2.4</v>
      </c>
      <c r="M789" s="80">
        <f>IFERROR(VLOOKUP($C789,Acute!$B$8:$R$300,13,FALSE),"--")</f>
        <v>510</v>
      </c>
      <c r="N789" s="107">
        <f>IFERROR(VLOOKUP($C789,Acute!$B$8:$R$300,6,FALSE),"--")</f>
        <v>0.21</v>
      </c>
      <c r="O789" s="79">
        <f>IFERROR(VLOOKUP($C789,Acute!$B$8:$R$300,10,FALSE),"--")</f>
        <v>7</v>
      </c>
      <c r="P789" s="108">
        <f>IFERROR(VLOOKUP($C789,Acute!$B$8:$R$300,16,FALSE),"--")</f>
        <v>1500</v>
      </c>
    </row>
    <row r="790" spans="2:16" ht="15">
      <c r="B790" s="116" t="str">
        <f>Residential!A790</f>
        <v>Toluene-2,6-diisocyanate</v>
      </c>
      <c r="C790" s="33" t="str">
        <f>Residential!B790</f>
        <v>91-08-7</v>
      </c>
      <c r="D790" s="96">
        <f>Residential!H790</f>
        <v>8.3000000000000001E-3</v>
      </c>
      <c r="E790" s="40">
        <f>Residential!K790</f>
        <v>0.28000000000000003</v>
      </c>
      <c r="F790" s="93">
        <f>Residential!M790</f>
        <v>49</v>
      </c>
      <c r="G790" s="96">
        <f>Commercial!H790</f>
        <v>3.5000000000000003E-2</v>
      </c>
      <c r="H790" s="90">
        <f>Commercial!K790</f>
        <v>1.2</v>
      </c>
      <c r="I790" s="93">
        <f>Commercial!M790</f>
        <v>210</v>
      </c>
      <c r="J790" s="101"/>
      <c r="K790" s="78" t="str">
        <f>IFERROR(VLOOKUP($C790,Acute!$B$8:$R$300,4,FALSE),"--")</f>
        <v>--</v>
      </c>
      <c r="L790" s="79" t="str">
        <f>IFERROR(VLOOKUP($C790,Acute!$B$8:$R$300,8,FALSE),"--")</f>
        <v>--</v>
      </c>
      <c r="M790" s="80" t="str">
        <f>IFERROR(VLOOKUP($C790,Acute!$B$8:$R$300,13,FALSE),"--")</f>
        <v>--</v>
      </c>
      <c r="N790" s="107" t="str">
        <f>IFERROR(VLOOKUP($C790,Acute!$B$8:$R$300,6,FALSE),"--")</f>
        <v>--</v>
      </c>
      <c r="O790" s="79" t="str">
        <f>IFERROR(VLOOKUP($C790,Acute!$B$8:$R$300,10,FALSE),"--")</f>
        <v>--</v>
      </c>
      <c r="P790" s="108" t="str">
        <f>IFERROR(VLOOKUP($C790,Acute!$B$8:$R$300,16,FALSE),"--")</f>
        <v>--</v>
      </c>
    </row>
    <row r="791" spans="2:16" ht="15">
      <c r="B791" s="116" t="str">
        <f>Residential!A791</f>
        <v>Toluenediamine, 2,3-</v>
      </c>
      <c r="C791" s="33" t="str">
        <f>Residential!B791</f>
        <v>2687-25-4</v>
      </c>
      <c r="D791" s="96" t="str">
        <f>Residential!H791</f>
        <v>NITI</v>
      </c>
      <c r="E791" s="40" t="str">
        <f>Residential!K791</f>
        <v>NITI, NV</v>
      </c>
      <c r="F791" s="93" t="str">
        <f>Residential!M791</f>
        <v>NITI, NV</v>
      </c>
      <c r="G791" s="96" t="str">
        <f>Commercial!H791</f>
        <v>NITI</v>
      </c>
      <c r="H791" s="90" t="str">
        <f>Commercial!K791</f>
        <v>NITI, NV</v>
      </c>
      <c r="I791" s="93" t="str">
        <f>Commercial!M791</f>
        <v>NITI, NV</v>
      </c>
      <c r="J791" s="101"/>
      <c r="K791" s="78" t="str">
        <f>IFERROR(VLOOKUP($C791,Acute!$B$8:$R$300,4,FALSE),"--")</f>
        <v>--</v>
      </c>
      <c r="L791" s="79" t="str">
        <f>IFERROR(VLOOKUP($C791,Acute!$B$8:$R$300,8,FALSE),"--")</f>
        <v>--</v>
      </c>
      <c r="M791" s="80" t="str">
        <f>IFERROR(VLOOKUP($C791,Acute!$B$8:$R$300,13,FALSE),"--")</f>
        <v>--</v>
      </c>
      <c r="N791" s="107" t="str">
        <f>IFERROR(VLOOKUP($C791,Acute!$B$8:$R$300,6,FALSE),"--")</f>
        <v>--</v>
      </c>
      <c r="O791" s="79" t="str">
        <f>IFERROR(VLOOKUP($C791,Acute!$B$8:$R$300,10,FALSE),"--")</f>
        <v>--</v>
      </c>
      <c r="P791" s="108" t="str">
        <f>IFERROR(VLOOKUP($C791,Acute!$B$8:$R$300,16,FALSE),"--")</f>
        <v>--</v>
      </c>
    </row>
    <row r="792" spans="2:16" ht="15">
      <c r="B792" s="116" t="str">
        <f>Residential!A792</f>
        <v>Toluenediamine, 2,5-</v>
      </c>
      <c r="C792" s="33" t="str">
        <f>Residential!B792</f>
        <v>95-70-5</v>
      </c>
      <c r="D792" s="99" t="str">
        <f>Residential!H792</f>
        <v>NITI</v>
      </c>
      <c r="E792" s="90" t="str">
        <f>Residential!K792</f>
        <v>NITI, NV</v>
      </c>
      <c r="F792" s="93" t="str">
        <f>Residential!M792</f>
        <v>NITI, NV</v>
      </c>
      <c r="G792" s="96" t="str">
        <f>Commercial!H792</f>
        <v>NITI</v>
      </c>
      <c r="H792" s="90" t="str">
        <f>Commercial!K792</f>
        <v>NITI, NV</v>
      </c>
      <c r="I792" s="93" t="str">
        <f>Commercial!M792</f>
        <v>NITI, NV</v>
      </c>
      <c r="J792" s="101"/>
      <c r="K792" s="78" t="str">
        <f>IFERROR(VLOOKUP($C792,Acute!$B$8:$R$300,4,FALSE),"--")</f>
        <v>--</v>
      </c>
      <c r="L792" s="79" t="str">
        <f>IFERROR(VLOOKUP($C792,Acute!$B$8:$R$300,8,FALSE),"--")</f>
        <v>--</v>
      </c>
      <c r="M792" s="80" t="str">
        <f>IFERROR(VLOOKUP($C792,Acute!$B$8:$R$300,13,FALSE),"--")</f>
        <v>--</v>
      </c>
      <c r="N792" s="107" t="str">
        <f>IFERROR(VLOOKUP($C792,Acute!$B$8:$R$300,6,FALSE),"--")</f>
        <v>--</v>
      </c>
      <c r="O792" s="79" t="str">
        <f>IFERROR(VLOOKUP($C792,Acute!$B$8:$R$300,10,FALSE),"--")</f>
        <v>--</v>
      </c>
      <c r="P792" s="108" t="str">
        <f>IFERROR(VLOOKUP($C792,Acute!$B$8:$R$300,16,FALSE),"--")</f>
        <v>--</v>
      </c>
    </row>
    <row r="793" spans="2:16" ht="15">
      <c r="B793" s="116" t="str">
        <f>Residential!A793</f>
        <v>Toluenediamine, 3,4-</v>
      </c>
      <c r="C793" s="33" t="str">
        <f>Residential!B793</f>
        <v>496-72-0</v>
      </c>
      <c r="D793" s="99" t="str">
        <f>Residential!H793</f>
        <v>NITI</v>
      </c>
      <c r="E793" s="90" t="str">
        <f>Residential!K793</f>
        <v>NITI, NV</v>
      </c>
      <c r="F793" s="93" t="str">
        <f>Residential!M793</f>
        <v>NITI, NV</v>
      </c>
      <c r="G793" s="96" t="str">
        <f>Commercial!H793</f>
        <v>NITI</v>
      </c>
      <c r="H793" s="90" t="str">
        <f>Commercial!K793</f>
        <v>NITI, NV</v>
      </c>
      <c r="I793" s="93" t="str">
        <f>Commercial!M793</f>
        <v>NITI, NV</v>
      </c>
      <c r="J793" s="101"/>
      <c r="K793" s="78" t="str">
        <f>IFERROR(VLOOKUP($C793,Acute!$B$8:$R$300,4,FALSE),"--")</f>
        <v>--</v>
      </c>
      <c r="L793" s="79" t="str">
        <f>IFERROR(VLOOKUP($C793,Acute!$B$8:$R$300,8,FALSE),"--")</f>
        <v>--</v>
      </c>
      <c r="M793" s="80" t="str">
        <f>IFERROR(VLOOKUP($C793,Acute!$B$8:$R$300,13,FALSE),"--")</f>
        <v>--</v>
      </c>
      <c r="N793" s="107" t="str">
        <f>IFERROR(VLOOKUP($C793,Acute!$B$8:$R$300,6,FALSE),"--")</f>
        <v>--</v>
      </c>
      <c r="O793" s="79" t="str">
        <f>IFERROR(VLOOKUP($C793,Acute!$B$8:$R$300,10,FALSE),"--")</f>
        <v>--</v>
      </c>
      <c r="P793" s="108" t="str">
        <f>IFERROR(VLOOKUP($C793,Acute!$B$8:$R$300,16,FALSE),"--")</f>
        <v>--</v>
      </c>
    </row>
    <row r="794" spans="2:16" ht="15">
      <c r="B794" s="116" t="str">
        <f>Residential!A794</f>
        <v>Toluic Acid, p-</v>
      </c>
      <c r="C794" s="33" t="str">
        <f>Residential!B794</f>
        <v>99-94-5</v>
      </c>
      <c r="D794" s="96" t="str">
        <f>Residential!H794</f>
        <v>NITI</v>
      </c>
      <c r="E794" s="40" t="str">
        <f>Residential!K794</f>
        <v>NITI, NV</v>
      </c>
      <c r="F794" s="93" t="str">
        <f>Residential!M794</f>
        <v>NITI, NV</v>
      </c>
      <c r="G794" s="96" t="str">
        <f>Commercial!H794</f>
        <v>NITI</v>
      </c>
      <c r="H794" s="90" t="str">
        <f>Commercial!K794</f>
        <v>NITI, NV</v>
      </c>
      <c r="I794" s="93" t="str">
        <f>Commercial!M794</f>
        <v>NITI, NV</v>
      </c>
      <c r="J794" s="101"/>
      <c r="K794" s="78" t="str">
        <f>IFERROR(VLOOKUP($C794,Acute!$B$8:$R$300,4,FALSE),"--")</f>
        <v>--</v>
      </c>
      <c r="L794" s="79" t="str">
        <f>IFERROR(VLOOKUP($C794,Acute!$B$8:$R$300,8,FALSE),"--")</f>
        <v>--</v>
      </c>
      <c r="M794" s="80" t="str">
        <f>IFERROR(VLOOKUP($C794,Acute!$B$8:$R$300,13,FALSE),"--")</f>
        <v>--</v>
      </c>
      <c r="N794" s="107" t="str">
        <f>IFERROR(VLOOKUP($C794,Acute!$B$8:$R$300,6,FALSE),"--")</f>
        <v>--</v>
      </c>
      <c r="O794" s="79" t="str">
        <f>IFERROR(VLOOKUP($C794,Acute!$B$8:$R$300,10,FALSE),"--")</f>
        <v>--</v>
      </c>
      <c r="P794" s="108" t="str">
        <f>IFERROR(VLOOKUP($C794,Acute!$B$8:$R$300,16,FALSE),"--")</f>
        <v>--</v>
      </c>
    </row>
    <row r="795" spans="2:16" ht="15">
      <c r="B795" s="116" t="str">
        <f>Residential!A795</f>
        <v>Toluidine, o- (Methylaniline, 2-)</v>
      </c>
      <c r="C795" s="33" t="str">
        <f>Residential!B795</f>
        <v>95-53-4</v>
      </c>
      <c r="D795" s="96">
        <f>Residential!H795</f>
        <v>5.5E-2</v>
      </c>
      <c r="E795" s="40" t="str">
        <f>Residential!K795</f>
        <v>NV</v>
      </c>
      <c r="F795" s="93" t="str">
        <f>Residential!M795</f>
        <v>NV</v>
      </c>
      <c r="G795" s="96">
        <f>Commercial!H795</f>
        <v>0.24</v>
      </c>
      <c r="H795" s="90" t="str">
        <f>Commercial!K795</f>
        <v>NV</v>
      </c>
      <c r="I795" s="93" t="str">
        <f>Commercial!M795</f>
        <v>NV</v>
      </c>
      <c r="J795" s="101"/>
      <c r="K795" s="78" t="str">
        <f>IFERROR(VLOOKUP($C795,Acute!$B$8:$R$300,4,FALSE),"--")</f>
        <v>--</v>
      </c>
      <c r="L795" s="79" t="str">
        <f>IFERROR(VLOOKUP($C795,Acute!$B$8:$R$300,8,FALSE),"--")</f>
        <v>--</v>
      </c>
      <c r="M795" s="80" t="str">
        <f>IFERROR(VLOOKUP($C795,Acute!$B$8:$R$300,13,FALSE),"--")</f>
        <v>--</v>
      </c>
      <c r="N795" s="107" t="str">
        <f>IFERROR(VLOOKUP($C795,Acute!$B$8:$R$300,6,FALSE),"--")</f>
        <v>--</v>
      </c>
      <c r="O795" s="79" t="str">
        <f>IFERROR(VLOOKUP($C795,Acute!$B$8:$R$300,10,FALSE),"--")</f>
        <v>--</v>
      </c>
      <c r="P795" s="108" t="str">
        <f>IFERROR(VLOOKUP($C795,Acute!$B$8:$R$300,16,FALSE),"--")</f>
        <v>--</v>
      </c>
    </row>
    <row r="796" spans="2:16" ht="15">
      <c r="B796" s="116" t="str">
        <f>Residential!A796</f>
        <v>Toluidine, p-</v>
      </c>
      <c r="C796" s="33" t="str">
        <f>Residential!B796</f>
        <v>106-49-0</v>
      </c>
      <c r="D796" s="96" t="str">
        <f>Residential!H796</f>
        <v>NITI</v>
      </c>
      <c r="E796" s="40" t="str">
        <f>Residential!K796</f>
        <v>NITI, NV</v>
      </c>
      <c r="F796" s="93" t="str">
        <f>Residential!M796</f>
        <v>NITI, NV</v>
      </c>
      <c r="G796" s="96" t="str">
        <f>Commercial!H796</f>
        <v>NITI</v>
      </c>
      <c r="H796" s="90" t="str">
        <f>Commercial!K796</f>
        <v>NITI, NV</v>
      </c>
      <c r="I796" s="93" t="str">
        <f>Commercial!M796</f>
        <v>NITI, NV</v>
      </c>
      <c r="J796" s="101"/>
      <c r="K796" s="78" t="str">
        <f>IFERROR(VLOOKUP($C796,Acute!$B$8:$R$300,4,FALSE),"--")</f>
        <v>--</v>
      </c>
      <c r="L796" s="79" t="str">
        <f>IFERROR(VLOOKUP($C796,Acute!$B$8:$R$300,8,FALSE),"--")</f>
        <v>--</v>
      </c>
      <c r="M796" s="80" t="str">
        <f>IFERROR(VLOOKUP($C796,Acute!$B$8:$R$300,13,FALSE),"--")</f>
        <v>--</v>
      </c>
      <c r="N796" s="107" t="str">
        <f>IFERROR(VLOOKUP($C796,Acute!$B$8:$R$300,6,FALSE),"--")</f>
        <v>--</v>
      </c>
      <c r="O796" s="79" t="str">
        <f>IFERROR(VLOOKUP($C796,Acute!$B$8:$R$300,10,FALSE),"--")</f>
        <v>--</v>
      </c>
      <c r="P796" s="108" t="str">
        <f>IFERROR(VLOOKUP($C796,Acute!$B$8:$R$300,16,FALSE),"--")</f>
        <v>--</v>
      </c>
    </row>
    <row r="797" spans="2:16" ht="15">
      <c r="B797" s="116" t="str">
        <f>Residential!A797</f>
        <v>Total Petroleum Hydrocarbons (Aliphatic High)</v>
      </c>
      <c r="C797" s="33" t="str">
        <f>Residential!B797</f>
        <v>NA</v>
      </c>
      <c r="D797" s="96" t="str">
        <f>Residential!H797</f>
        <v>NITI</v>
      </c>
      <c r="E797" s="40" t="str">
        <f>Residential!K797</f>
        <v>NITI</v>
      </c>
      <c r="F797" s="93" t="str">
        <f>Residential!M797</f>
        <v>NITI</v>
      </c>
      <c r="G797" s="96" t="str">
        <f>Commercial!H797</f>
        <v>NITI</v>
      </c>
      <c r="H797" s="90" t="str">
        <f>Commercial!K797</f>
        <v>NITI</v>
      </c>
      <c r="I797" s="93" t="str">
        <f>Commercial!M797</f>
        <v>NITI</v>
      </c>
      <c r="J797" s="101"/>
      <c r="K797" s="78" t="str">
        <f>IFERROR(VLOOKUP($C797,Acute!$B$8:$R$300,4,FALSE),"--")</f>
        <v>--</v>
      </c>
      <c r="L797" s="79" t="str">
        <f>IFERROR(VLOOKUP($C797,Acute!$B$8:$R$300,8,FALSE),"--")</f>
        <v>--</v>
      </c>
      <c r="M797" s="80" t="str">
        <f>IFERROR(VLOOKUP($C797,Acute!$B$8:$R$300,13,FALSE),"--")</f>
        <v>--</v>
      </c>
      <c r="N797" s="107" t="str">
        <f>IFERROR(VLOOKUP($C797,Acute!$B$8:$R$300,6,FALSE),"--")</f>
        <v>--</v>
      </c>
      <c r="O797" s="79" t="str">
        <f>IFERROR(VLOOKUP($C797,Acute!$B$8:$R$300,10,FALSE),"--")</f>
        <v>--</v>
      </c>
      <c r="P797" s="108" t="str">
        <f>IFERROR(VLOOKUP($C797,Acute!$B$8:$R$300,16,FALSE),"--")</f>
        <v>--</v>
      </c>
    </row>
    <row r="798" spans="2:16" ht="15">
      <c r="B798" s="116" t="str">
        <f>Residential!A798</f>
        <v>Total Petroleum Hydrocarbons (Aliphatic Low)</v>
      </c>
      <c r="C798" s="33" t="str">
        <f>Residential!B798</f>
        <v>NA</v>
      </c>
      <c r="D798" s="96">
        <f>Residential!H798</f>
        <v>420</v>
      </c>
      <c r="E798" s="40">
        <f>Residential!K798</f>
        <v>14000</v>
      </c>
      <c r="F798" s="93">
        <f>Residential!M798</f>
        <v>390</v>
      </c>
      <c r="G798" s="96">
        <f>Commercial!H798</f>
        <v>1800</v>
      </c>
      <c r="H798" s="90">
        <f>Commercial!K798</f>
        <v>58000</v>
      </c>
      <c r="I798" s="93">
        <f>Commercial!M798</f>
        <v>1700</v>
      </c>
      <c r="J798" s="101"/>
      <c r="K798" s="78" t="str">
        <f>IFERROR(VLOOKUP($C798,Acute!$B$8:$R$300,4,FALSE),"--")</f>
        <v>--</v>
      </c>
      <c r="L798" s="79" t="str">
        <f>IFERROR(VLOOKUP($C798,Acute!$B$8:$R$300,8,FALSE),"--")</f>
        <v>--</v>
      </c>
      <c r="M798" s="80" t="str">
        <f>IFERROR(VLOOKUP($C798,Acute!$B$8:$R$300,13,FALSE),"--")</f>
        <v>--</v>
      </c>
      <c r="N798" s="107" t="str">
        <f>IFERROR(VLOOKUP($C798,Acute!$B$8:$R$300,6,FALSE),"--")</f>
        <v>--</v>
      </c>
      <c r="O798" s="79" t="str">
        <f>IFERROR(VLOOKUP($C798,Acute!$B$8:$R$300,10,FALSE),"--")</f>
        <v>--</v>
      </c>
      <c r="P798" s="108" t="str">
        <f>IFERROR(VLOOKUP($C798,Acute!$B$8:$R$300,16,FALSE),"--")</f>
        <v>--</v>
      </c>
    </row>
    <row r="799" spans="2:16" ht="15">
      <c r="B799" s="116" t="str">
        <f>Residential!A799</f>
        <v>Total Petroleum Hydrocarbons (Aliphatic Medium)</v>
      </c>
      <c r="C799" s="33" t="str">
        <f>Residential!B799</f>
        <v>NA</v>
      </c>
      <c r="D799" s="96">
        <f>Residential!H799</f>
        <v>100</v>
      </c>
      <c r="E799" s="40">
        <f>Residential!K799</f>
        <v>3500</v>
      </c>
      <c r="F799" s="93">
        <f>Residential!M799</f>
        <v>0.75</v>
      </c>
      <c r="G799" s="96">
        <f>Commercial!H799</f>
        <v>440</v>
      </c>
      <c r="H799" s="90">
        <f>Commercial!K799</f>
        <v>15000</v>
      </c>
      <c r="I799" s="93">
        <f>Commercial!M799</f>
        <v>3.2</v>
      </c>
      <c r="J799" s="101"/>
      <c r="K799" s="78" t="str">
        <f>IFERROR(VLOOKUP($C799,Acute!$B$8:$R$300,4,FALSE),"--")</f>
        <v>--</v>
      </c>
      <c r="L799" s="79" t="str">
        <f>IFERROR(VLOOKUP($C799,Acute!$B$8:$R$300,8,FALSE),"--")</f>
        <v>--</v>
      </c>
      <c r="M799" s="80" t="str">
        <f>IFERROR(VLOOKUP($C799,Acute!$B$8:$R$300,13,FALSE),"--")</f>
        <v>--</v>
      </c>
      <c r="N799" s="107" t="str">
        <f>IFERROR(VLOOKUP($C799,Acute!$B$8:$R$300,6,FALSE),"--")</f>
        <v>--</v>
      </c>
      <c r="O799" s="79" t="str">
        <f>IFERROR(VLOOKUP($C799,Acute!$B$8:$R$300,10,FALSE),"--")</f>
        <v>--</v>
      </c>
      <c r="P799" s="108" t="str">
        <f>IFERROR(VLOOKUP($C799,Acute!$B$8:$R$300,16,FALSE),"--")</f>
        <v>--</v>
      </c>
    </row>
    <row r="800" spans="2:16" ht="15">
      <c r="B800" s="116" t="str">
        <f>Residential!A800</f>
        <v>Total Petroleum Hydrocarbons (Aromatic High)</v>
      </c>
      <c r="C800" s="33" t="str">
        <f>Residential!B800</f>
        <v>NA</v>
      </c>
      <c r="D800" s="96">
        <f>Residential!H800</f>
        <v>2.0999999999999999E-3</v>
      </c>
      <c r="E800" s="40" t="str">
        <f>Residential!K800</f>
        <v>NV</v>
      </c>
      <c r="F800" s="93" t="str">
        <f>Residential!M800</f>
        <v>NV</v>
      </c>
      <c r="G800" s="96">
        <f>Commercial!H800</f>
        <v>8.8000000000000005E-3</v>
      </c>
      <c r="H800" s="90" t="str">
        <f>Commercial!K800</f>
        <v>NV</v>
      </c>
      <c r="I800" s="93" t="str">
        <f>Commercial!M800</f>
        <v>NV</v>
      </c>
      <c r="J800" s="101"/>
      <c r="K800" s="78" t="str">
        <f>IFERROR(VLOOKUP($C800,Acute!$B$8:$R$300,4,FALSE),"--")</f>
        <v>--</v>
      </c>
      <c r="L800" s="79" t="str">
        <f>IFERROR(VLOOKUP($C800,Acute!$B$8:$R$300,8,FALSE),"--")</f>
        <v>--</v>
      </c>
      <c r="M800" s="80" t="str">
        <f>IFERROR(VLOOKUP($C800,Acute!$B$8:$R$300,13,FALSE),"--")</f>
        <v>--</v>
      </c>
      <c r="N800" s="107" t="str">
        <f>IFERROR(VLOOKUP($C800,Acute!$B$8:$R$300,6,FALSE),"--")</f>
        <v>--</v>
      </c>
      <c r="O800" s="79" t="str">
        <f>IFERROR(VLOOKUP($C800,Acute!$B$8:$R$300,10,FALSE),"--")</f>
        <v>--</v>
      </c>
      <c r="P800" s="108" t="str">
        <f>IFERROR(VLOOKUP($C800,Acute!$B$8:$R$300,16,FALSE),"--")</f>
        <v>--</v>
      </c>
    </row>
    <row r="801" spans="2:16" ht="15">
      <c r="B801" s="116" t="str">
        <f>Residential!A801</f>
        <v>Total Petroleum Hydrocarbons (Aromatic Low)</v>
      </c>
      <c r="C801" s="33" t="str">
        <f>Residential!B801</f>
        <v>NA</v>
      </c>
      <c r="D801" s="96" t="str">
        <f>Residential!H801</f>
        <v>NITI</v>
      </c>
      <c r="E801" s="40" t="str">
        <f>Residential!K801</f>
        <v>NITI</v>
      </c>
      <c r="F801" s="93" t="str">
        <f>Residential!M801</f>
        <v>NITI</v>
      </c>
      <c r="G801" s="96" t="str">
        <f>Commercial!H801</f>
        <v>NITI</v>
      </c>
      <c r="H801" s="90" t="str">
        <f>Commercial!K801</f>
        <v>NITI</v>
      </c>
      <c r="I801" s="93" t="str">
        <f>Commercial!M801</f>
        <v>NITI</v>
      </c>
      <c r="J801" s="101"/>
      <c r="K801" s="78" t="str">
        <f>IFERROR(VLOOKUP($C801,Acute!$B$8:$R$300,4,FALSE),"--")</f>
        <v>--</v>
      </c>
      <c r="L801" s="79" t="str">
        <f>IFERROR(VLOOKUP($C801,Acute!$B$8:$R$300,8,FALSE),"--")</f>
        <v>--</v>
      </c>
      <c r="M801" s="80" t="str">
        <f>IFERROR(VLOOKUP($C801,Acute!$B$8:$R$300,13,FALSE),"--")</f>
        <v>--</v>
      </c>
      <c r="N801" s="107" t="str">
        <f>IFERROR(VLOOKUP($C801,Acute!$B$8:$R$300,6,FALSE),"--")</f>
        <v>--</v>
      </c>
      <c r="O801" s="79" t="str">
        <f>IFERROR(VLOOKUP($C801,Acute!$B$8:$R$300,10,FALSE),"--")</f>
        <v>--</v>
      </c>
      <c r="P801" s="108" t="str">
        <f>IFERROR(VLOOKUP($C801,Acute!$B$8:$R$300,16,FALSE),"--")</f>
        <v>--</v>
      </c>
    </row>
    <row r="802" spans="2:16" ht="15">
      <c r="B802" s="116" t="str">
        <f>Residential!A802</f>
        <v>Total Petroleum Hydrocarbons (Aromatic Medium)</v>
      </c>
      <c r="C802" s="33" t="str">
        <f>Residential!B802</f>
        <v>NA</v>
      </c>
      <c r="D802" s="96">
        <f>Residential!H802</f>
        <v>63</v>
      </c>
      <c r="E802" s="40">
        <f>Residential!K802</f>
        <v>2100</v>
      </c>
      <c r="F802" s="93">
        <f>Residential!M802</f>
        <v>580</v>
      </c>
      <c r="G802" s="96">
        <f>Commercial!H802</f>
        <v>260</v>
      </c>
      <c r="H802" s="90">
        <f>Commercial!K802</f>
        <v>8800</v>
      </c>
      <c r="I802" s="93">
        <f>Commercial!M802</f>
        <v>2400</v>
      </c>
      <c r="J802" s="101"/>
      <c r="K802" s="78" t="str">
        <f>IFERROR(VLOOKUP($C802,Acute!$B$8:$R$300,4,FALSE),"--")</f>
        <v>--</v>
      </c>
      <c r="L802" s="79" t="str">
        <f>IFERROR(VLOOKUP($C802,Acute!$B$8:$R$300,8,FALSE),"--")</f>
        <v>--</v>
      </c>
      <c r="M802" s="80" t="str">
        <f>IFERROR(VLOOKUP($C802,Acute!$B$8:$R$300,13,FALSE),"--")</f>
        <v>--</v>
      </c>
      <c r="N802" s="107" t="str">
        <f>IFERROR(VLOOKUP($C802,Acute!$B$8:$R$300,6,FALSE),"--")</f>
        <v>--</v>
      </c>
      <c r="O802" s="79" t="str">
        <f>IFERROR(VLOOKUP($C802,Acute!$B$8:$R$300,10,FALSE),"--")</f>
        <v>--</v>
      </c>
      <c r="P802" s="108" t="str">
        <f>IFERROR(VLOOKUP($C802,Acute!$B$8:$R$300,16,FALSE),"--")</f>
        <v>--</v>
      </c>
    </row>
    <row r="803" spans="2:16" ht="15">
      <c r="B803" s="116" t="str">
        <f>Residential!A803</f>
        <v>Toxaphene</v>
      </c>
      <c r="C803" s="33" t="str">
        <f>Residential!B803</f>
        <v>8001-35-2</v>
      </c>
      <c r="D803" s="96">
        <f>Residential!H803</f>
        <v>8.8000000000000005E-3</v>
      </c>
      <c r="E803" s="40" t="str">
        <f>Residential!K803</f>
        <v>NV</v>
      </c>
      <c r="F803" s="93" t="str">
        <f>Residential!M803</f>
        <v>NV</v>
      </c>
      <c r="G803" s="96">
        <f>Commercial!H803</f>
        <v>3.7999999999999999E-2</v>
      </c>
      <c r="H803" s="90" t="str">
        <f>Commercial!K803</f>
        <v>NV</v>
      </c>
      <c r="I803" s="93" t="str">
        <f>Commercial!M803</f>
        <v>NV</v>
      </c>
      <c r="J803" s="101"/>
      <c r="K803" s="78" t="str">
        <f>IFERROR(VLOOKUP($C803,Acute!$B$8:$R$300,4,FALSE),"--")</f>
        <v>--</v>
      </c>
      <c r="L803" s="79" t="str">
        <f>IFERROR(VLOOKUP($C803,Acute!$B$8:$R$300,8,FALSE),"--")</f>
        <v>--</v>
      </c>
      <c r="M803" s="80" t="str">
        <f>IFERROR(VLOOKUP($C803,Acute!$B$8:$R$300,13,FALSE),"--")</f>
        <v>--</v>
      </c>
      <c r="N803" s="107" t="str">
        <f>IFERROR(VLOOKUP($C803,Acute!$B$8:$R$300,6,FALSE),"--")</f>
        <v>--</v>
      </c>
      <c r="O803" s="79" t="str">
        <f>IFERROR(VLOOKUP($C803,Acute!$B$8:$R$300,10,FALSE),"--")</f>
        <v>--</v>
      </c>
      <c r="P803" s="108" t="str">
        <f>IFERROR(VLOOKUP($C803,Acute!$B$8:$R$300,16,FALSE),"--")</f>
        <v>--</v>
      </c>
    </row>
    <row r="804" spans="2:16" ht="15">
      <c r="B804" s="116" t="str">
        <f>Residential!A804</f>
        <v>Toxaphene, Weathered</v>
      </c>
      <c r="C804" s="33" t="str">
        <f>Residential!B804</f>
        <v>NA</v>
      </c>
      <c r="D804" s="96" t="str">
        <f>Residential!H804</f>
        <v>NITI</v>
      </c>
      <c r="E804" s="40" t="str">
        <f>Residential!K804</f>
        <v>NITI, NV</v>
      </c>
      <c r="F804" s="93" t="str">
        <f>Residential!M804</f>
        <v>NITI, NV</v>
      </c>
      <c r="G804" s="96" t="str">
        <f>Commercial!H804</f>
        <v>NITI</v>
      </c>
      <c r="H804" s="90" t="str">
        <f>Commercial!K804</f>
        <v>NITI, NV</v>
      </c>
      <c r="I804" s="93" t="str">
        <f>Commercial!M804</f>
        <v>NITI, NV</v>
      </c>
      <c r="J804" s="101"/>
      <c r="K804" s="78" t="str">
        <f>IFERROR(VLOOKUP($C804,Acute!$B$8:$R$300,4,FALSE),"--")</f>
        <v>--</v>
      </c>
      <c r="L804" s="79" t="str">
        <f>IFERROR(VLOOKUP($C804,Acute!$B$8:$R$300,8,FALSE),"--")</f>
        <v>--</v>
      </c>
      <c r="M804" s="80" t="str">
        <f>IFERROR(VLOOKUP($C804,Acute!$B$8:$R$300,13,FALSE),"--")</f>
        <v>--</v>
      </c>
      <c r="N804" s="107" t="str">
        <f>IFERROR(VLOOKUP($C804,Acute!$B$8:$R$300,6,FALSE),"--")</f>
        <v>--</v>
      </c>
      <c r="O804" s="79" t="str">
        <f>IFERROR(VLOOKUP($C804,Acute!$B$8:$R$300,10,FALSE),"--")</f>
        <v>--</v>
      </c>
      <c r="P804" s="108" t="str">
        <f>IFERROR(VLOOKUP($C804,Acute!$B$8:$R$300,16,FALSE),"--")</f>
        <v>--</v>
      </c>
    </row>
    <row r="805" spans="2:16" ht="15">
      <c r="B805" s="116" t="str">
        <f>Residential!A805</f>
        <v>Tralomethrin</v>
      </c>
      <c r="C805" s="33" t="str">
        <f>Residential!B805</f>
        <v>66841-25-6</v>
      </c>
      <c r="D805" s="96" t="str">
        <f>Residential!H805</f>
        <v>NITI</v>
      </c>
      <c r="E805" s="40" t="str">
        <f>Residential!K805</f>
        <v>NITI, NV</v>
      </c>
      <c r="F805" s="93" t="str">
        <f>Residential!M805</f>
        <v>NITI, NV</v>
      </c>
      <c r="G805" s="96" t="str">
        <f>Commercial!H805</f>
        <v>NITI</v>
      </c>
      <c r="H805" s="90" t="str">
        <f>Commercial!K805</f>
        <v>NITI, NV</v>
      </c>
      <c r="I805" s="93" t="str">
        <f>Commercial!M805</f>
        <v>NITI, NV</v>
      </c>
      <c r="J805" s="101"/>
      <c r="K805" s="78" t="str">
        <f>IFERROR(VLOOKUP($C805,Acute!$B$8:$R$300,4,FALSE),"--")</f>
        <v>--</v>
      </c>
      <c r="L805" s="79" t="str">
        <f>IFERROR(VLOOKUP($C805,Acute!$B$8:$R$300,8,FALSE),"--")</f>
        <v>--</v>
      </c>
      <c r="M805" s="80" t="str">
        <f>IFERROR(VLOOKUP($C805,Acute!$B$8:$R$300,13,FALSE),"--")</f>
        <v>--</v>
      </c>
      <c r="N805" s="107" t="str">
        <f>IFERROR(VLOOKUP($C805,Acute!$B$8:$R$300,6,FALSE),"--")</f>
        <v>--</v>
      </c>
      <c r="O805" s="79" t="str">
        <f>IFERROR(VLOOKUP($C805,Acute!$B$8:$R$300,10,FALSE),"--")</f>
        <v>--</v>
      </c>
      <c r="P805" s="108" t="str">
        <f>IFERROR(VLOOKUP($C805,Acute!$B$8:$R$300,16,FALSE),"--")</f>
        <v>--</v>
      </c>
    </row>
    <row r="806" spans="2:16" ht="15">
      <c r="B806" s="116" t="str">
        <f>Residential!A806</f>
        <v>Tri-n-butyltin</v>
      </c>
      <c r="C806" s="33" t="str">
        <f>Residential!B806</f>
        <v>688-73-3</v>
      </c>
      <c r="D806" s="96" t="str">
        <f>Residential!H806</f>
        <v>NITI</v>
      </c>
      <c r="E806" s="40" t="str">
        <f>Residential!K806</f>
        <v>NITI</v>
      </c>
      <c r="F806" s="93" t="str">
        <f>Residential!M806</f>
        <v>NITI</v>
      </c>
      <c r="G806" s="96" t="str">
        <f>Commercial!H806</f>
        <v>NITI</v>
      </c>
      <c r="H806" s="90" t="str">
        <f>Commercial!K806</f>
        <v>NITI</v>
      </c>
      <c r="I806" s="93" t="str">
        <f>Commercial!M806</f>
        <v>NITI</v>
      </c>
      <c r="J806" s="101"/>
      <c r="K806" s="78" t="str">
        <f>IFERROR(VLOOKUP($C806,Acute!$B$8:$R$300,4,FALSE),"--")</f>
        <v>--</v>
      </c>
      <c r="L806" s="79" t="str">
        <f>IFERROR(VLOOKUP($C806,Acute!$B$8:$R$300,8,FALSE),"--")</f>
        <v>--</v>
      </c>
      <c r="M806" s="80" t="str">
        <f>IFERROR(VLOOKUP($C806,Acute!$B$8:$R$300,13,FALSE),"--")</f>
        <v>--</v>
      </c>
      <c r="N806" s="107" t="str">
        <f>IFERROR(VLOOKUP($C806,Acute!$B$8:$R$300,6,FALSE),"--")</f>
        <v>--</v>
      </c>
      <c r="O806" s="79" t="str">
        <f>IFERROR(VLOOKUP($C806,Acute!$B$8:$R$300,10,FALSE),"--")</f>
        <v>--</v>
      </c>
      <c r="P806" s="108" t="str">
        <f>IFERROR(VLOOKUP($C806,Acute!$B$8:$R$300,16,FALSE),"--")</f>
        <v>--</v>
      </c>
    </row>
    <row r="807" spans="2:16" ht="15">
      <c r="B807" s="116" t="str">
        <f>Residential!A807</f>
        <v>Triacetin</v>
      </c>
      <c r="C807" s="33" t="str">
        <f>Residential!B807</f>
        <v>102-76-1</v>
      </c>
      <c r="D807" s="96" t="str">
        <f>Residential!H807</f>
        <v>NITI</v>
      </c>
      <c r="E807" s="40" t="str">
        <f>Residential!K807</f>
        <v>NITI, NV</v>
      </c>
      <c r="F807" s="93" t="str">
        <f>Residential!M807</f>
        <v>NITI, NV</v>
      </c>
      <c r="G807" s="96" t="str">
        <f>Commercial!H807</f>
        <v>NITI</v>
      </c>
      <c r="H807" s="90" t="str">
        <f>Commercial!K807</f>
        <v>NITI, NV</v>
      </c>
      <c r="I807" s="93" t="str">
        <f>Commercial!M807</f>
        <v>NITI, NV</v>
      </c>
      <c r="J807" s="101"/>
      <c r="K807" s="78" t="str">
        <f>IFERROR(VLOOKUP($C807,Acute!$B$8:$R$300,4,FALSE),"--")</f>
        <v>--</v>
      </c>
      <c r="L807" s="79" t="str">
        <f>IFERROR(VLOOKUP($C807,Acute!$B$8:$R$300,8,FALSE),"--")</f>
        <v>--</v>
      </c>
      <c r="M807" s="80" t="str">
        <f>IFERROR(VLOOKUP($C807,Acute!$B$8:$R$300,13,FALSE),"--")</f>
        <v>--</v>
      </c>
      <c r="N807" s="107" t="str">
        <f>IFERROR(VLOOKUP($C807,Acute!$B$8:$R$300,6,FALSE),"--")</f>
        <v>--</v>
      </c>
      <c r="O807" s="79" t="str">
        <f>IFERROR(VLOOKUP($C807,Acute!$B$8:$R$300,10,FALSE),"--")</f>
        <v>--</v>
      </c>
      <c r="P807" s="108" t="str">
        <f>IFERROR(VLOOKUP($C807,Acute!$B$8:$R$300,16,FALSE),"--")</f>
        <v>--</v>
      </c>
    </row>
    <row r="808" spans="2:16" ht="15">
      <c r="B808" s="116" t="str">
        <f>Residential!A808</f>
        <v>Triadimefon</v>
      </c>
      <c r="C808" s="33" t="str">
        <f>Residential!B808</f>
        <v>43121-43-3</v>
      </c>
      <c r="D808" s="96" t="str">
        <f>Residential!H808</f>
        <v>NITI</v>
      </c>
      <c r="E808" s="40" t="str">
        <f>Residential!K808</f>
        <v>NITI, NV</v>
      </c>
      <c r="F808" s="93" t="str">
        <f>Residential!M808</f>
        <v>NITI, NV</v>
      </c>
      <c r="G808" s="96" t="str">
        <f>Commercial!H808</f>
        <v>NITI</v>
      </c>
      <c r="H808" s="90" t="str">
        <f>Commercial!K808</f>
        <v>NITI, NV</v>
      </c>
      <c r="I808" s="93" t="str">
        <f>Commercial!M808</f>
        <v>NITI, NV</v>
      </c>
      <c r="J808" s="101"/>
      <c r="K808" s="78" t="str">
        <f>IFERROR(VLOOKUP($C808,Acute!$B$8:$R$300,4,FALSE),"--")</f>
        <v>--</v>
      </c>
      <c r="L808" s="79" t="str">
        <f>IFERROR(VLOOKUP($C808,Acute!$B$8:$R$300,8,FALSE),"--")</f>
        <v>--</v>
      </c>
      <c r="M808" s="80" t="str">
        <f>IFERROR(VLOOKUP($C808,Acute!$B$8:$R$300,13,FALSE),"--")</f>
        <v>--</v>
      </c>
      <c r="N808" s="107" t="str">
        <f>IFERROR(VLOOKUP($C808,Acute!$B$8:$R$300,6,FALSE),"--")</f>
        <v>--</v>
      </c>
      <c r="O808" s="79" t="str">
        <f>IFERROR(VLOOKUP($C808,Acute!$B$8:$R$300,10,FALSE),"--")</f>
        <v>--</v>
      </c>
      <c r="P808" s="108" t="str">
        <f>IFERROR(VLOOKUP($C808,Acute!$B$8:$R$300,16,FALSE),"--")</f>
        <v>--</v>
      </c>
    </row>
    <row r="809" spans="2:16" ht="15">
      <c r="B809" s="116" t="str">
        <f>Residential!A809</f>
        <v>Triallate</v>
      </c>
      <c r="C809" s="33" t="str">
        <f>Residential!B809</f>
        <v>2303-17-5</v>
      </c>
      <c r="D809" s="96" t="str">
        <f>Residential!H809</f>
        <v>NITI</v>
      </c>
      <c r="E809" s="40" t="str">
        <f>Residential!K809</f>
        <v>NITI</v>
      </c>
      <c r="F809" s="93" t="str">
        <f>Residential!M809</f>
        <v>NITI</v>
      </c>
      <c r="G809" s="96" t="str">
        <f>Commercial!H809</f>
        <v>NITI</v>
      </c>
      <c r="H809" s="90" t="str">
        <f>Commercial!K809</f>
        <v>NITI</v>
      </c>
      <c r="I809" s="93" t="str">
        <f>Commercial!M809</f>
        <v>NITI</v>
      </c>
      <c r="J809" s="101"/>
      <c r="K809" s="78" t="str">
        <f>IFERROR(VLOOKUP($C809,Acute!$B$8:$R$300,4,FALSE),"--")</f>
        <v>--</v>
      </c>
      <c r="L809" s="79" t="str">
        <f>IFERROR(VLOOKUP($C809,Acute!$B$8:$R$300,8,FALSE),"--")</f>
        <v>--</v>
      </c>
      <c r="M809" s="80" t="str">
        <f>IFERROR(VLOOKUP($C809,Acute!$B$8:$R$300,13,FALSE),"--")</f>
        <v>--</v>
      </c>
      <c r="N809" s="107" t="str">
        <f>IFERROR(VLOOKUP($C809,Acute!$B$8:$R$300,6,FALSE),"--")</f>
        <v>--</v>
      </c>
      <c r="O809" s="79" t="str">
        <f>IFERROR(VLOOKUP($C809,Acute!$B$8:$R$300,10,FALSE),"--")</f>
        <v>--</v>
      </c>
      <c r="P809" s="108" t="str">
        <f>IFERROR(VLOOKUP($C809,Acute!$B$8:$R$300,16,FALSE),"--")</f>
        <v>--</v>
      </c>
    </row>
    <row r="810" spans="2:16" ht="15">
      <c r="B810" s="116" t="str">
        <f>Residential!A810</f>
        <v>Trialuminum sodium tetra decahydrogenoctaorthophosphate (dihydrate)</v>
      </c>
      <c r="C810" s="33" t="str">
        <f>Residential!B810</f>
        <v>15136-87-5</v>
      </c>
      <c r="D810" s="96" t="str">
        <f>Residential!H810</f>
        <v>NITI</v>
      </c>
      <c r="E810" s="40" t="str">
        <f>Residential!K810</f>
        <v>NITI, NV</v>
      </c>
      <c r="F810" s="93" t="str">
        <f>Residential!M810</f>
        <v>NITI, NV</v>
      </c>
      <c r="G810" s="96" t="str">
        <f>Commercial!H810</f>
        <v>NITI</v>
      </c>
      <c r="H810" s="90" t="str">
        <f>Commercial!K810</f>
        <v>NITI, NV</v>
      </c>
      <c r="I810" s="93" t="str">
        <f>Commercial!M810</f>
        <v>NITI, NV</v>
      </c>
      <c r="J810" s="101"/>
      <c r="K810" s="78" t="str">
        <f>IFERROR(VLOOKUP($C810,Acute!$B$8:$R$300,4,FALSE),"--")</f>
        <v>--</v>
      </c>
      <c r="L810" s="79" t="str">
        <f>IFERROR(VLOOKUP($C810,Acute!$B$8:$R$300,8,FALSE),"--")</f>
        <v>--</v>
      </c>
      <c r="M810" s="80" t="str">
        <f>IFERROR(VLOOKUP($C810,Acute!$B$8:$R$300,13,FALSE),"--")</f>
        <v>--</v>
      </c>
      <c r="N810" s="107" t="str">
        <f>IFERROR(VLOOKUP($C810,Acute!$B$8:$R$300,6,FALSE),"--")</f>
        <v>--</v>
      </c>
      <c r="O810" s="79" t="str">
        <f>IFERROR(VLOOKUP($C810,Acute!$B$8:$R$300,10,FALSE),"--")</f>
        <v>--</v>
      </c>
      <c r="P810" s="108" t="str">
        <f>IFERROR(VLOOKUP($C810,Acute!$B$8:$R$300,16,FALSE),"--")</f>
        <v>--</v>
      </c>
    </row>
    <row r="811" spans="2:16" ht="15">
      <c r="B811" s="116" t="str">
        <f>Residential!A811</f>
        <v>Triasulfuron</v>
      </c>
      <c r="C811" s="33" t="str">
        <f>Residential!B811</f>
        <v>82097-50-5</v>
      </c>
      <c r="D811" s="96" t="str">
        <f>Residential!H811</f>
        <v>NITI</v>
      </c>
      <c r="E811" s="40" t="str">
        <f>Residential!K811</f>
        <v>NITI, NV</v>
      </c>
      <c r="F811" s="93" t="str">
        <f>Residential!M811</f>
        <v>NITI, NV</v>
      </c>
      <c r="G811" s="96" t="str">
        <f>Commercial!H811</f>
        <v>NITI</v>
      </c>
      <c r="H811" s="90" t="str">
        <f>Commercial!K811</f>
        <v>NITI, NV</v>
      </c>
      <c r="I811" s="93" t="str">
        <f>Commercial!M811</f>
        <v>NITI, NV</v>
      </c>
      <c r="J811" s="101"/>
      <c r="K811" s="78" t="str">
        <f>IFERROR(VLOOKUP($C811,Acute!$B$8:$R$300,4,FALSE),"--")</f>
        <v>--</v>
      </c>
      <c r="L811" s="79" t="str">
        <f>IFERROR(VLOOKUP($C811,Acute!$B$8:$R$300,8,FALSE),"--")</f>
        <v>--</v>
      </c>
      <c r="M811" s="80" t="str">
        <f>IFERROR(VLOOKUP($C811,Acute!$B$8:$R$300,13,FALSE),"--")</f>
        <v>--</v>
      </c>
      <c r="N811" s="107" t="str">
        <f>IFERROR(VLOOKUP($C811,Acute!$B$8:$R$300,6,FALSE),"--")</f>
        <v>--</v>
      </c>
      <c r="O811" s="79" t="str">
        <f>IFERROR(VLOOKUP($C811,Acute!$B$8:$R$300,10,FALSE),"--")</f>
        <v>--</v>
      </c>
      <c r="P811" s="108" t="str">
        <f>IFERROR(VLOOKUP($C811,Acute!$B$8:$R$300,16,FALSE),"--")</f>
        <v>--</v>
      </c>
    </row>
    <row r="812" spans="2:16" ht="15">
      <c r="B812" s="116" t="str">
        <f>Residential!A812</f>
        <v>Tribenuron-methyl</v>
      </c>
      <c r="C812" s="33" t="str">
        <f>Residential!B812</f>
        <v>101200-48-0</v>
      </c>
      <c r="D812" s="96" t="str">
        <f>Residential!H812</f>
        <v>NITI</v>
      </c>
      <c r="E812" s="40" t="str">
        <f>Residential!K812</f>
        <v>NITI, NV</v>
      </c>
      <c r="F812" s="93" t="str">
        <f>Residential!M812</f>
        <v>NITI, NV</v>
      </c>
      <c r="G812" s="96" t="str">
        <f>Commercial!H812</f>
        <v>NITI</v>
      </c>
      <c r="H812" s="90" t="str">
        <f>Commercial!K812</f>
        <v>NITI, NV</v>
      </c>
      <c r="I812" s="93" t="str">
        <f>Commercial!M812</f>
        <v>NITI, NV</v>
      </c>
      <c r="J812" s="101"/>
      <c r="K812" s="78" t="str">
        <f>IFERROR(VLOOKUP($C812,Acute!$B$8:$R$300,4,FALSE),"--")</f>
        <v>--</v>
      </c>
      <c r="L812" s="79" t="str">
        <f>IFERROR(VLOOKUP($C812,Acute!$B$8:$R$300,8,FALSE),"--")</f>
        <v>--</v>
      </c>
      <c r="M812" s="80" t="str">
        <f>IFERROR(VLOOKUP($C812,Acute!$B$8:$R$300,13,FALSE),"--")</f>
        <v>--</v>
      </c>
      <c r="N812" s="107" t="str">
        <f>IFERROR(VLOOKUP($C812,Acute!$B$8:$R$300,6,FALSE),"--")</f>
        <v>--</v>
      </c>
      <c r="O812" s="79" t="str">
        <f>IFERROR(VLOOKUP($C812,Acute!$B$8:$R$300,10,FALSE),"--")</f>
        <v>--</v>
      </c>
      <c r="P812" s="108" t="str">
        <f>IFERROR(VLOOKUP($C812,Acute!$B$8:$R$300,16,FALSE),"--")</f>
        <v>--</v>
      </c>
    </row>
    <row r="813" spans="2:16" ht="15">
      <c r="B813" s="116" t="str">
        <f>Residential!A813</f>
        <v>Tribromobenzene, 1,2,4-</v>
      </c>
      <c r="C813" s="33" t="str">
        <f>Residential!B813</f>
        <v>615-54-3</v>
      </c>
      <c r="D813" s="96" t="str">
        <f>Residential!H813</f>
        <v>NITI</v>
      </c>
      <c r="E813" s="40" t="str">
        <f>Residential!K813</f>
        <v>NITI</v>
      </c>
      <c r="F813" s="93" t="str">
        <f>Residential!M813</f>
        <v>NITI</v>
      </c>
      <c r="G813" s="96" t="str">
        <f>Commercial!H813</f>
        <v>NITI</v>
      </c>
      <c r="H813" s="90" t="str">
        <f>Commercial!K813</f>
        <v>NITI</v>
      </c>
      <c r="I813" s="93" t="str">
        <f>Commercial!M813</f>
        <v>NITI</v>
      </c>
      <c r="J813" s="101"/>
      <c r="K813" s="78" t="str">
        <f>IFERROR(VLOOKUP($C813,Acute!$B$8:$R$300,4,FALSE),"--")</f>
        <v>--</v>
      </c>
      <c r="L813" s="79" t="str">
        <f>IFERROR(VLOOKUP($C813,Acute!$B$8:$R$300,8,FALSE),"--")</f>
        <v>--</v>
      </c>
      <c r="M813" s="80" t="str">
        <f>IFERROR(VLOOKUP($C813,Acute!$B$8:$R$300,13,FALSE),"--")</f>
        <v>--</v>
      </c>
      <c r="N813" s="107" t="str">
        <f>IFERROR(VLOOKUP($C813,Acute!$B$8:$R$300,6,FALSE),"--")</f>
        <v>--</v>
      </c>
      <c r="O813" s="79" t="str">
        <f>IFERROR(VLOOKUP($C813,Acute!$B$8:$R$300,10,FALSE),"--")</f>
        <v>--</v>
      </c>
      <c r="P813" s="108" t="str">
        <f>IFERROR(VLOOKUP($C813,Acute!$B$8:$R$300,16,FALSE),"--")</f>
        <v>--</v>
      </c>
    </row>
    <row r="814" spans="2:16" ht="15">
      <c r="B814" s="116" t="str">
        <f>Residential!A814</f>
        <v>Tribromophenol, 2,4,6-</v>
      </c>
      <c r="C814" s="33" t="str">
        <f>Residential!B814</f>
        <v>118-79-6</v>
      </c>
      <c r="D814" s="96" t="str">
        <f>Residential!H814</f>
        <v>NITI</v>
      </c>
      <c r="E814" s="40" t="str">
        <f>Residential!K814</f>
        <v>NITI, NV</v>
      </c>
      <c r="F814" s="93" t="str">
        <f>Residential!M814</f>
        <v>NITI, NV</v>
      </c>
      <c r="G814" s="96" t="str">
        <f>Commercial!H814</f>
        <v>NITI</v>
      </c>
      <c r="H814" s="90" t="str">
        <f>Commercial!K814</f>
        <v>NITI, NV</v>
      </c>
      <c r="I814" s="93" t="str">
        <f>Commercial!M814</f>
        <v>NITI, NV</v>
      </c>
      <c r="J814" s="101"/>
      <c r="K814" s="78" t="str">
        <f>IFERROR(VLOOKUP($C814,Acute!$B$8:$R$300,4,FALSE),"--")</f>
        <v>--</v>
      </c>
      <c r="L814" s="79" t="str">
        <f>IFERROR(VLOOKUP($C814,Acute!$B$8:$R$300,8,FALSE),"--")</f>
        <v>--</v>
      </c>
      <c r="M814" s="80" t="str">
        <f>IFERROR(VLOOKUP($C814,Acute!$B$8:$R$300,13,FALSE),"--")</f>
        <v>--</v>
      </c>
      <c r="N814" s="107" t="str">
        <f>IFERROR(VLOOKUP($C814,Acute!$B$8:$R$300,6,FALSE),"--")</f>
        <v>--</v>
      </c>
      <c r="O814" s="79" t="str">
        <f>IFERROR(VLOOKUP($C814,Acute!$B$8:$R$300,10,FALSE),"--")</f>
        <v>--</v>
      </c>
      <c r="P814" s="108" t="str">
        <f>IFERROR(VLOOKUP($C814,Acute!$B$8:$R$300,16,FALSE),"--")</f>
        <v>--</v>
      </c>
    </row>
    <row r="815" spans="2:16" ht="15">
      <c r="B815" s="116" t="str">
        <f>Residential!A815</f>
        <v>Tribufos</v>
      </c>
      <c r="C815" s="33" t="str">
        <f>Residential!B815</f>
        <v>78-48-8</v>
      </c>
      <c r="D815" s="96" t="str">
        <f>Residential!H815</f>
        <v>NITI</v>
      </c>
      <c r="E815" s="40" t="str">
        <f>Residential!K815</f>
        <v>NITI, NV</v>
      </c>
      <c r="F815" s="93" t="str">
        <f>Residential!M815</f>
        <v>NITI, NV</v>
      </c>
      <c r="G815" s="96" t="str">
        <f>Commercial!H815</f>
        <v>NITI</v>
      </c>
      <c r="H815" s="90" t="str">
        <f>Commercial!K815</f>
        <v>NITI, NV</v>
      </c>
      <c r="I815" s="93" t="str">
        <f>Commercial!M815</f>
        <v>NITI, NV</v>
      </c>
      <c r="J815" s="101"/>
      <c r="K815" s="78" t="str">
        <f>IFERROR(VLOOKUP($C815,Acute!$B$8:$R$300,4,FALSE),"--")</f>
        <v>--</v>
      </c>
      <c r="L815" s="79" t="str">
        <f>IFERROR(VLOOKUP($C815,Acute!$B$8:$R$300,8,FALSE),"--")</f>
        <v>--</v>
      </c>
      <c r="M815" s="80" t="str">
        <f>IFERROR(VLOOKUP($C815,Acute!$B$8:$R$300,13,FALSE),"--")</f>
        <v>--</v>
      </c>
      <c r="N815" s="107" t="str">
        <f>IFERROR(VLOOKUP($C815,Acute!$B$8:$R$300,6,FALSE),"--")</f>
        <v>--</v>
      </c>
      <c r="O815" s="79" t="str">
        <f>IFERROR(VLOOKUP($C815,Acute!$B$8:$R$300,10,FALSE),"--")</f>
        <v>--</v>
      </c>
      <c r="P815" s="108" t="str">
        <f>IFERROR(VLOOKUP($C815,Acute!$B$8:$R$300,16,FALSE),"--")</f>
        <v>--</v>
      </c>
    </row>
    <row r="816" spans="2:16" ht="15">
      <c r="B816" s="116" t="str">
        <f>Residential!A816</f>
        <v>Tributyl Phosphate</v>
      </c>
      <c r="C816" s="33" t="str">
        <f>Residential!B816</f>
        <v>126-73-8</v>
      </c>
      <c r="D816" s="96" t="str">
        <f>Residential!H816</f>
        <v>NITI</v>
      </c>
      <c r="E816" s="40" t="str">
        <f>Residential!K816</f>
        <v>NITI, NV</v>
      </c>
      <c r="F816" s="93" t="str">
        <f>Residential!M816</f>
        <v>NITI, NV</v>
      </c>
      <c r="G816" s="96" t="str">
        <f>Commercial!H816</f>
        <v>NITI</v>
      </c>
      <c r="H816" s="90" t="str">
        <f>Commercial!K816</f>
        <v>NITI, NV</v>
      </c>
      <c r="I816" s="93" t="str">
        <f>Commercial!M816</f>
        <v>NITI, NV</v>
      </c>
      <c r="J816" s="101"/>
      <c r="K816" s="78" t="str">
        <f>IFERROR(VLOOKUP($C816,Acute!$B$8:$R$300,4,FALSE),"--")</f>
        <v>--</v>
      </c>
      <c r="L816" s="79" t="str">
        <f>IFERROR(VLOOKUP($C816,Acute!$B$8:$R$300,8,FALSE),"--")</f>
        <v>--</v>
      </c>
      <c r="M816" s="80" t="str">
        <f>IFERROR(VLOOKUP($C816,Acute!$B$8:$R$300,13,FALSE),"--")</f>
        <v>--</v>
      </c>
      <c r="N816" s="107" t="str">
        <f>IFERROR(VLOOKUP($C816,Acute!$B$8:$R$300,6,FALSE),"--")</f>
        <v>--</v>
      </c>
      <c r="O816" s="79" t="str">
        <f>IFERROR(VLOOKUP($C816,Acute!$B$8:$R$300,10,FALSE),"--")</f>
        <v>--</v>
      </c>
      <c r="P816" s="108" t="str">
        <f>IFERROR(VLOOKUP($C816,Acute!$B$8:$R$300,16,FALSE),"--")</f>
        <v>--</v>
      </c>
    </row>
    <row r="817" spans="2:16" ht="15">
      <c r="B817" s="116" t="str">
        <f>Residential!A817</f>
        <v>Tributyltin Compounds</v>
      </c>
      <c r="C817" s="33" t="str">
        <f>Residential!B817</f>
        <v>NA</v>
      </c>
      <c r="D817" s="99" t="str">
        <f>Residential!H817</f>
        <v>NITI</v>
      </c>
      <c r="E817" s="90" t="str">
        <f>Residential!K817</f>
        <v>NITI, NV</v>
      </c>
      <c r="F817" s="93" t="str">
        <f>Residential!M817</f>
        <v>NITI, NV</v>
      </c>
      <c r="G817" s="96" t="str">
        <f>Commercial!H817</f>
        <v>NITI</v>
      </c>
      <c r="H817" s="90" t="str">
        <f>Commercial!K817</f>
        <v>NITI, NV</v>
      </c>
      <c r="I817" s="93" t="str">
        <f>Commercial!M817</f>
        <v>NITI, NV</v>
      </c>
      <c r="J817" s="101"/>
      <c r="K817" s="78" t="str">
        <f>IFERROR(VLOOKUP($C817,Acute!$B$8:$R$300,4,FALSE),"--")</f>
        <v>--</v>
      </c>
      <c r="L817" s="79" t="str">
        <f>IFERROR(VLOOKUP($C817,Acute!$B$8:$R$300,8,FALSE),"--")</f>
        <v>--</v>
      </c>
      <c r="M817" s="80" t="str">
        <f>IFERROR(VLOOKUP($C817,Acute!$B$8:$R$300,13,FALSE),"--")</f>
        <v>--</v>
      </c>
      <c r="N817" s="107" t="str">
        <f>IFERROR(VLOOKUP($C817,Acute!$B$8:$R$300,6,FALSE),"--")</f>
        <v>--</v>
      </c>
      <c r="O817" s="79" t="str">
        <f>IFERROR(VLOOKUP($C817,Acute!$B$8:$R$300,10,FALSE),"--")</f>
        <v>--</v>
      </c>
      <c r="P817" s="108" t="str">
        <f>IFERROR(VLOOKUP($C817,Acute!$B$8:$R$300,16,FALSE),"--")</f>
        <v>--</v>
      </c>
    </row>
    <row r="818" spans="2:16" ht="15">
      <c r="B818" s="116" t="str">
        <f>Residential!A818</f>
        <v>Tributyltin Oxide</v>
      </c>
      <c r="C818" s="33" t="str">
        <f>Residential!B818</f>
        <v>56-35-9</v>
      </c>
      <c r="D818" s="96" t="str">
        <f>Residential!H818</f>
        <v>NITI</v>
      </c>
      <c r="E818" s="40" t="str">
        <f>Residential!K818</f>
        <v>NITI, NV</v>
      </c>
      <c r="F818" s="93" t="str">
        <f>Residential!M818</f>
        <v>NITI, NV</v>
      </c>
      <c r="G818" s="96" t="str">
        <f>Commercial!H818</f>
        <v>NITI</v>
      </c>
      <c r="H818" s="40" t="str">
        <f>Commercial!K818</f>
        <v>NITI, NV</v>
      </c>
      <c r="I818" s="93" t="str">
        <f>Commercial!M818</f>
        <v>NITI, NV</v>
      </c>
      <c r="J818" s="101"/>
      <c r="K818" s="86" t="str">
        <f>IFERROR(VLOOKUP($C818,Acute!$B$8:$R$300,4,FALSE),"--")</f>
        <v>--</v>
      </c>
      <c r="L818" s="87" t="str">
        <f>IFERROR(VLOOKUP($C818,Acute!$B$8:$R$300,8,FALSE),"--")</f>
        <v>--</v>
      </c>
      <c r="M818" s="88" t="str">
        <f>IFERROR(VLOOKUP($C818,Acute!$B$8:$R$300,13,FALSE),"--")</f>
        <v>--</v>
      </c>
      <c r="N818" s="109" t="str">
        <f>IFERROR(VLOOKUP($C818,Acute!$B$8:$R$300,6,FALSE),"--")</f>
        <v>--</v>
      </c>
      <c r="O818" s="79" t="str">
        <f>IFERROR(VLOOKUP($C818,Acute!$B$8:$R$300,10,FALSE),"--")</f>
        <v>--</v>
      </c>
      <c r="P818" s="108" t="str">
        <f>IFERROR(VLOOKUP($C818,Acute!$B$8:$R$300,16,FALSE),"--")</f>
        <v>--</v>
      </c>
    </row>
    <row r="819" spans="2:16" ht="15">
      <c r="B819" s="116" t="str">
        <f>Residential!A819</f>
        <v>Trichloro-1,2,2-trifluoroethane, 1,1,2-</v>
      </c>
      <c r="C819" s="33" t="str">
        <f>Residential!B819</f>
        <v>76-13-1</v>
      </c>
      <c r="D819" s="96">
        <f>Residential!H819</f>
        <v>5200</v>
      </c>
      <c r="E819" s="40">
        <f>Residential!K819</f>
        <v>170000</v>
      </c>
      <c r="F819" s="93">
        <f>Residential!M819</f>
        <v>390</v>
      </c>
      <c r="G819" s="96">
        <f>Commercial!H819</f>
        <v>22000</v>
      </c>
      <c r="H819" s="90">
        <f>Commercial!K819</f>
        <v>730000</v>
      </c>
      <c r="I819" s="93">
        <f>Commercial!M819</f>
        <v>1600</v>
      </c>
      <c r="J819" s="101"/>
      <c r="K819" s="86" t="str">
        <f>IFERROR(VLOOKUP($C819,Acute!$B$8:$R$300,4,FALSE),"--")</f>
        <v>--</v>
      </c>
      <c r="L819" s="87" t="str">
        <f>IFERROR(VLOOKUP($C819,Acute!$B$8:$R$300,8,FALSE),"--")</f>
        <v>--</v>
      </c>
      <c r="M819" s="88" t="str">
        <f>IFERROR(VLOOKUP($C819,Acute!$B$8:$R$300,13,FALSE),"--")</f>
        <v>--</v>
      </c>
      <c r="N819" s="109" t="str">
        <f>IFERROR(VLOOKUP($C819,Acute!$B$8:$R$300,6,FALSE),"--")</f>
        <v>--</v>
      </c>
      <c r="O819" s="79" t="str">
        <f>IFERROR(VLOOKUP($C819,Acute!$B$8:$R$300,10,FALSE),"--")</f>
        <v>--</v>
      </c>
      <c r="P819" s="108" t="str">
        <f>IFERROR(VLOOKUP($C819,Acute!$B$8:$R$300,16,FALSE),"--")</f>
        <v>--</v>
      </c>
    </row>
    <row r="820" spans="2:16" ht="15">
      <c r="B820" s="116" t="str">
        <f>Residential!A820</f>
        <v>Trichloroacetic Acid</v>
      </c>
      <c r="C820" s="33" t="str">
        <f>Residential!B820</f>
        <v>76-03-9</v>
      </c>
      <c r="D820" s="96" t="str">
        <f>Residential!H820</f>
        <v>NITI</v>
      </c>
      <c r="E820" s="40" t="str">
        <f>Residential!K820</f>
        <v>NITI, NV</v>
      </c>
      <c r="F820" s="93" t="str">
        <f>Residential!M820</f>
        <v>NITI, NV</v>
      </c>
      <c r="G820" s="96" t="str">
        <f>Commercial!H820</f>
        <v>NITI</v>
      </c>
      <c r="H820" s="40" t="str">
        <f>Commercial!K820</f>
        <v>NITI, NV</v>
      </c>
      <c r="I820" s="93" t="str">
        <f>Commercial!M820</f>
        <v>NITI, NV</v>
      </c>
      <c r="J820" s="101"/>
      <c r="K820" s="78" t="str">
        <f>IFERROR(VLOOKUP($C820,Acute!$B$8:$R$300,4,FALSE),"--")</f>
        <v>--</v>
      </c>
      <c r="L820" s="79" t="str">
        <f>IFERROR(VLOOKUP($C820,Acute!$B$8:$R$300,8,FALSE),"--")</f>
        <v>--</v>
      </c>
      <c r="M820" s="80" t="str">
        <f>IFERROR(VLOOKUP($C820,Acute!$B$8:$R$300,13,FALSE),"--")</f>
        <v>--</v>
      </c>
      <c r="N820" s="107" t="str">
        <f>IFERROR(VLOOKUP($C820,Acute!$B$8:$R$300,6,FALSE),"--")</f>
        <v>--</v>
      </c>
      <c r="O820" s="79" t="str">
        <f>IFERROR(VLOOKUP($C820,Acute!$B$8:$R$300,10,FALSE),"--")</f>
        <v>--</v>
      </c>
      <c r="P820" s="108" t="str">
        <f>IFERROR(VLOOKUP($C820,Acute!$B$8:$R$300,16,FALSE),"--")</f>
        <v>--</v>
      </c>
    </row>
    <row r="821" spans="2:16" ht="15">
      <c r="B821" s="116" t="str">
        <f>Residential!A821</f>
        <v>Trichloroaniline HCl, 2,4,6-</v>
      </c>
      <c r="C821" s="33" t="str">
        <f>Residential!B821</f>
        <v>33663-50-2</v>
      </c>
      <c r="D821" s="96" t="str">
        <f>Residential!H821</f>
        <v>NITI</v>
      </c>
      <c r="E821" s="40" t="str">
        <f>Residential!K821</f>
        <v>NITI, NV</v>
      </c>
      <c r="F821" s="93" t="str">
        <f>Residential!M821</f>
        <v>NITI, NV</v>
      </c>
      <c r="G821" s="96" t="str">
        <f>Commercial!H821</f>
        <v>NITI</v>
      </c>
      <c r="H821" s="90" t="str">
        <f>Commercial!K821</f>
        <v>NITI, NV</v>
      </c>
      <c r="I821" s="93" t="str">
        <f>Commercial!M821</f>
        <v>NITI, NV</v>
      </c>
      <c r="J821" s="101"/>
      <c r="K821" s="78" t="str">
        <f>IFERROR(VLOOKUP($C821,Acute!$B$8:$R$300,4,FALSE),"--")</f>
        <v>--</v>
      </c>
      <c r="L821" s="79" t="str">
        <f>IFERROR(VLOOKUP($C821,Acute!$B$8:$R$300,8,FALSE),"--")</f>
        <v>--</v>
      </c>
      <c r="M821" s="80" t="str">
        <f>IFERROR(VLOOKUP($C821,Acute!$B$8:$R$300,13,FALSE),"--")</f>
        <v>--</v>
      </c>
      <c r="N821" s="107" t="str">
        <f>IFERROR(VLOOKUP($C821,Acute!$B$8:$R$300,6,FALSE),"--")</f>
        <v>--</v>
      </c>
      <c r="O821" s="79" t="str">
        <f>IFERROR(VLOOKUP($C821,Acute!$B$8:$R$300,10,FALSE),"--")</f>
        <v>--</v>
      </c>
      <c r="P821" s="108" t="str">
        <f>IFERROR(VLOOKUP($C821,Acute!$B$8:$R$300,16,FALSE),"--")</f>
        <v>--</v>
      </c>
    </row>
    <row r="822" spans="2:16" ht="15">
      <c r="B822" s="116" t="str">
        <f>Residential!A822</f>
        <v>Trichloroaniline, 2,4,6-</v>
      </c>
      <c r="C822" s="33" t="str">
        <f>Residential!B822</f>
        <v>634-93-5</v>
      </c>
      <c r="D822" s="96" t="str">
        <f>Residential!H822</f>
        <v>NITI</v>
      </c>
      <c r="E822" s="40" t="str">
        <f>Residential!K822</f>
        <v>NITI, NV</v>
      </c>
      <c r="F822" s="93" t="str">
        <f>Residential!M822</f>
        <v>NITI, NV</v>
      </c>
      <c r="G822" s="96" t="str">
        <f>Commercial!H822</f>
        <v>NITI</v>
      </c>
      <c r="H822" s="90" t="str">
        <f>Commercial!K822</f>
        <v>NITI, NV</v>
      </c>
      <c r="I822" s="93" t="str">
        <f>Commercial!M822</f>
        <v>NITI, NV</v>
      </c>
      <c r="J822" s="101"/>
      <c r="K822" s="78" t="str">
        <f>IFERROR(VLOOKUP($C822,Acute!$B$8:$R$300,4,FALSE),"--")</f>
        <v>--</v>
      </c>
      <c r="L822" s="79" t="str">
        <f>IFERROR(VLOOKUP($C822,Acute!$B$8:$R$300,8,FALSE),"--")</f>
        <v>--</v>
      </c>
      <c r="M822" s="80" t="str">
        <f>IFERROR(VLOOKUP($C822,Acute!$B$8:$R$300,13,FALSE),"--")</f>
        <v>--</v>
      </c>
      <c r="N822" s="107" t="str">
        <f>IFERROR(VLOOKUP($C822,Acute!$B$8:$R$300,6,FALSE),"--")</f>
        <v>--</v>
      </c>
      <c r="O822" s="79" t="str">
        <f>IFERROR(VLOOKUP($C822,Acute!$B$8:$R$300,10,FALSE),"--")</f>
        <v>--</v>
      </c>
      <c r="P822" s="108" t="str">
        <f>IFERROR(VLOOKUP($C822,Acute!$B$8:$R$300,16,FALSE),"--")</f>
        <v>--</v>
      </c>
    </row>
    <row r="823" spans="2:16" ht="15">
      <c r="B823" s="116" t="str">
        <f>Residential!A823</f>
        <v>Trichlorobenzene, 1,2,3-</v>
      </c>
      <c r="C823" s="33" t="str">
        <f>Residential!B823</f>
        <v>87-61-6</v>
      </c>
      <c r="D823" s="96" t="str">
        <f>Residential!H823</f>
        <v>NITI</v>
      </c>
      <c r="E823" s="40" t="str">
        <f>Residential!K823</f>
        <v>NITI</v>
      </c>
      <c r="F823" s="93" t="str">
        <f>Residential!M823</f>
        <v>NITI</v>
      </c>
      <c r="G823" s="96" t="str">
        <f>Commercial!H823</f>
        <v>NITI</v>
      </c>
      <c r="H823" s="90" t="str">
        <f>Commercial!K823</f>
        <v>NITI</v>
      </c>
      <c r="I823" s="93" t="str">
        <f>Commercial!M823</f>
        <v>NITI</v>
      </c>
      <c r="J823" s="101"/>
      <c r="K823" s="78" t="str">
        <f>IFERROR(VLOOKUP($C823,Acute!$B$8:$R$300,4,FALSE),"--")</f>
        <v>--</v>
      </c>
      <c r="L823" s="79" t="str">
        <f>IFERROR(VLOOKUP($C823,Acute!$B$8:$R$300,8,FALSE),"--")</f>
        <v>--</v>
      </c>
      <c r="M823" s="80" t="str">
        <f>IFERROR(VLOOKUP($C823,Acute!$B$8:$R$300,13,FALSE),"--")</f>
        <v>--</v>
      </c>
      <c r="N823" s="107" t="str">
        <f>IFERROR(VLOOKUP($C823,Acute!$B$8:$R$300,6,FALSE),"--")</f>
        <v>--</v>
      </c>
      <c r="O823" s="79" t="str">
        <f>IFERROR(VLOOKUP($C823,Acute!$B$8:$R$300,10,FALSE),"--")</f>
        <v>--</v>
      </c>
      <c r="P823" s="108" t="str">
        <f>IFERROR(VLOOKUP($C823,Acute!$B$8:$R$300,16,FALSE),"--")</f>
        <v>--</v>
      </c>
    </row>
    <row r="824" spans="2:16" ht="15">
      <c r="B824" s="116" t="str">
        <f>Residential!A824</f>
        <v>Trichlorobenzene, 1,2,4-</v>
      </c>
      <c r="C824" s="33" t="str">
        <f>Residential!B824</f>
        <v>120-82-1</v>
      </c>
      <c r="D824" s="96">
        <f>Residential!H824</f>
        <v>2.1</v>
      </c>
      <c r="E824" s="40">
        <f>Residential!K824</f>
        <v>70</v>
      </c>
      <c r="F824" s="93">
        <f>Residential!M824</f>
        <v>91</v>
      </c>
      <c r="G824" s="96">
        <f>Commercial!H824</f>
        <v>8.8000000000000007</v>
      </c>
      <c r="H824" s="90">
        <f>Commercial!K824</f>
        <v>290</v>
      </c>
      <c r="I824" s="93">
        <f>Commercial!M824</f>
        <v>380</v>
      </c>
      <c r="J824" s="101"/>
      <c r="K824" s="78" t="str">
        <f>IFERROR(VLOOKUP($C824,Acute!$B$8:$R$300,4,FALSE),"--")</f>
        <v>--</v>
      </c>
      <c r="L824" s="79" t="str">
        <f>IFERROR(VLOOKUP($C824,Acute!$B$8:$R$300,8,FALSE),"--")</f>
        <v>--</v>
      </c>
      <c r="M824" s="80" t="str">
        <f>IFERROR(VLOOKUP($C824,Acute!$B$8:$R$300,13,FALSE),"--")</f>
        <v>--</v>
      </c>
      <c r="N824" s="107" t="str">
        <f>IFERROR(VLOOKUP($C824,Acute!$B$8:$R$300,6,FALSE),"--")</f>
        <v>--</v>
      </c>
      <c r="O824" s="79" t="str">
        <f>IFERROR(VLOOKUP($C824,Acute!$B$8:$R$300,10,FALSE),"--")</f>
        <v>--</v>
      </c>
      <c r="P824" s="108" t="str">
        <f>IFERROR(VLOOKUP($C824,Acute!$B$8:$R$300,16,FALSE),"--")</f>
        <v>--</v>
      </c>
    </row>
    <row r="825" spans="2:16" ht="15">
      <c r="B825" s="116" t="str">
        <f>Residential!A825</f>
        <v>Trichloroethane, 1,1,1-</v>
      </c>
      <c r="C825" s="33" t="str">
        <f>Residential!B825</f>
        <v>71-55-6</v>
      </c>
      <c r="D825" s="96">
        <f>Residential!H825</f>
        <v>5200</v>
      </c>
      <c r="E825" s="40">
        <f>Residential!K825</f>
        <v>170000</v>
      </c>
      <c r="F825" s="93">
        <f>Residential!M825</f>
        <v>13000</v>
      </c>
      <c r="G825" s="96">
        <f>Commercial!H825</f>
        <v>22000</v>
      </c>
      <c r="H825" s="90">
        <f>Commercial!K825</f>
        <v>730000</v>
      </c>
      <c r="I825" s="93">
        <f>Commercial!M825</f>
        <v>53000</v>
      </c>
      <c r="J825" s="101"/>
      <c r="K825" s="78">
        <f>IFERROR(VLOOKUP($C825,Acute!$B$8:$R$300,4,FALSE),"--")</f>
        <v>11000</v>
      </c>
      <c r="L825" s="79">
        <f>IFERROR(VLOOKUP($C825,Acute!$B$8:$R$300,8,FALSE),"--")</f>
        <v>370000</v>
      </c>
      <c r="M825" s="80">
        <f>IFERROR(VLOOKUP($C825,Acute!$B$8:$R$300,13,FALSE),"--")</f>
        <v>28000</v>
      </c>
      <c r="N825" s="107">
        <f>IFERROR(VLOOKUP($C825,Acute!$B$8:$R$300,6,FALSE),"--")</f>
        <v>33000</v>
      </c>
      <c r="O825" s="79">
        <f>IFERROR(VLOOKUP($C825,Acute!$B$8:$R$300,10,FALSE),"--")</f>
        <v>1100000</v>
      </c>
      <c r="P825" s="108">
        <f>IFERROR(VLOOKUP($C825,Acute!$B$8:$R$300,16,FALSE),"--")</f>
        <v>80000</v>
      </c>
    </row>
    <row r="826" spans="2:16" ht="15">
      <c r="B826" s="116" t="str">
        <f>Residential!A826</f>
        <v>Trichloroethane, 1,1,2-</v>
      </c>
      <c r="C826" s="33" t="str">
        <f>Residential!B826</f>
        <v>79-00-5</v>
      </c>
      <c r="D826" s="96">
        <f>Residential!H826</f>
        <v>0.18</v>
      </c>
      <c r="E826" s="40">
        <f>Residential!K826</f>
        <v>5.9</v>
      </c>
      <c r="F826" s="93">
        <f>Residential!M826</f>
        <v>10</v>
      </c>
      <c r="G826" s="96">
        <f>Commercial!H826</f>
        <v>0.77</v>
      </c>
      <c r="H826" s="90">
        <f>Commercial!K826</f>
        <v>26</v>
      </c>
      <c r="I826" s="93">
        <f>Commercial!M826</f>
        <v>44</v>
      </c>
      <c r="J826" s="101"/>
      <c r="K826" s="78" t="str">
        <f>IFERROR(VLOOKUP($C826,Acute!$B$8:$R$300,4,FALSE),"--")</f>
        <v>--</v>
      </c>
      <c r="L826" s="79" t="str">
        <f>IFERROR(VLOOKUP($C826,Acute!$B$8:$R$300,8,FALSE),"--")</f>
        <v>--</v>
      </c>
      <c r="M826" s="80" t="str">
        <f>IFERROR(VLOOKUP($C826,Acute!$B$8:$R$300,13,FALSE),"--")</f>
        <v>--</v>
      </c>
      <c r="N826" s="107" t="str">
        <f>IFERROR(VLOOKUP($C826,Acute!$B$8:$R$300,6,FALSE),"--")</f>
        <v>--</v>
      </c>
      <c r="O826" s="79" t="str">
        <f>IFERROR(VLOOKUP($C826,Acute!$B$8:$R$300,10,FALSE),"--")</f>
        <v>--</v>
      </c>
      <c r="P826" s="108" t="str">
        <f>IFERROR(VLOOKUP($C826,Acute!$B$8:$R$300,16,FALSE),"--")</f>
        <v>--</v>
      </c>
    </row>
    <row r="827" spans="2:16" ht="15">
      <c r="B827" s="116" t="str">
        <f>Residential!A827</f>
        <v>Trichloroethylene</v>
      </c>
      <c r="C827" s="33" t="str">
        <f>Residential!B827</f>
        <v>79-01-6</v>
      </c>
      <c r="D827" s="96">
        <f>Residential!H827</f>
        <v>0.48</v>
      </c>
      <c r="E827" s="90">
        <f>Residential!K827</f>
        <v>16</v>
      </c>
      <c r="F827" s="93">
        <f>Residential!M827</f>
        <v>2.1</v>
      </c>
      <c r="G827" s="96">
        <f>Commercial!H827</f>
        <v>3</v>
      </c>
      <c r="H827" s="90">
        <f>Commercial!K827</f>
        <v>100</v>
      </c>
      <c r="I827" s="93">
        <f>Commercial!M827</f>
        <v>13</v>
      </c>
      <c r="J827" s="101"/>
      <c r="K827" s="78">
        <f>IFERROR(VLOOKUP($C827,Acute!$B$8:$R$300,4,FALSE),"--")</f>
        <v>2.1</v>
      </c>
      <c r="L827" s="79">
        <f>IFERROR(VLOOKUP($C827,Acute!$B$8:$R$300,8,FALSE),"--")</f>
        <v>70</v>
      </c>
      <c r="M827" s="80">
        <f>IFERROR(VLOOKUP($C827,Acute!$B$8:$R$300,13,FALSE),"--")</f>
        <v>9.1999999999999993</v>
      </c>
      <c r="N827" s="107">
        <f>IFERROR(VLOOKUP($C827,Acute!$B$8:$R$300,6,FALSE),"--")</f>
        <v>6.3</v>
      </c>
      <c r="O827" s="79">
        <f>IFERROR(VLOOKUP($C827,Acute!$B$8:$R$300,10,FALSE),"--")</f>
        <v>210</v>
      </c>
      <c r="P827" s="108">
        <f>IFERROR(VLOOKUP($C827,Acute!$B$8:$R$300,16,FALSE),"--")</f>
        <v>27</v>
      </c>
    </row>
    <row r="828" spans="2:16" ht="15">
      <c r="B828" s="116" t="str">
        <f>Residential!A828</f>
        <v>Trichlorofluoromethane</v>
      </c>
      <c r="C828" s="33" t="str">
        <f>Residential!B828</f>
        <v>75-69-4</v>
      </c>
      <c r="D828" s="96" t="str">
        <f>Residential!H828</f>
        <v>NITI</v>
      </c>
      <c r="E828" s="90" t="str">
        <f>Residential!K828</f>
        <v>NITI</v>
      </c>
      <c r="F828" s="94" t="str">
        <f>Residential!M828</f>
        <v>NITI</v>
      </c>
      <c r="G828" s="96" t="str">
        <f>Commercial!H828</f>
        <v>NITI</v>
      </c>
      <c r="H828" s="90" t="str">
        <f>Commercial!K828</f>
        <v>NITI</v>
      </c>
      <c r="I828" s="94" t="str">
        <f>Commercial!M828</f>
        <v>NITI</v>
      </c>
      <c r="J828" s="101"/>
      <c r="K828" s="78" t="str">
        <f>IFERROR(VLOOKUP($C828,Acute!$B$8:$R$300,4,FALSE),"--")</f>
        <v>--</v>
      </c>
      <c r="L828" s="79" t="str">
        <f>IFERROR(VLOOKUP($C828,Acute!$B$8:$R$300,8,FALSE),"--")</f>
        <v>--</v>
      </c>
      <c r="M828" s="80" t="str">
        <f>IFERROR(VLOOKUP($C828,Acute!$B$8:$R$300,13,FALSE),"--")</f>
        <v>--</v>
      </c>
      <c r="N828" s="107" t="str">
        <f>IFERROR(VLOOKUP($C828,Acute!$B$8:$R$300,6,FALSE),"--")</f>
        <v>--</v>
      </c>
      <c r="O828" s="79" t="str">
        <f>IFERROR(VLOOKUP($C828,Acute!$B$8:$R$300,10,FALSE),"--")</f>
        <v>--</v>
      </c>
      <c r="P828" s="108" t="str">
        <f>IFERROR(VLOOKUP($C828,Acute!$B$8:$R$300,16,FALSE),"--")</f>
        <v>--</v>
      </c>
    </row>
    <row r="829" spans="2:16" ht="15">
      <c r="B829" s="116" t="str">
        <f>Residential!A829</f>
        <v>Trichlorophenol, 2,4,5-</v>
      </c>
      <c r="C829" s="33" t="str">
        <f>Residential!B829</f>
        <v>95-95-4</v>
      </c>
      <c r="D829" s="96" t="str">
        <f>Residential!H829</f>
        <v>NITI</v>
      </c>
      <c r="E829" s="90" t="str">
        <f>Residential!K829</f>
        <v>NITI, NV</v>
      </c>
      <c r="F829" s="93" t="str">
        <f>Residential!M829</f>
        <v>NITI, NV</v>
      </c>
      <c r="G829" s="96" t="str">
        <f>Commercial!H829</f>
        <v>NITI</v>
      </c>
      <c r="H829" s="90" t="str">
        <f>Commercial!K829</f>
        <v>NITI, NV</v>
      </c>
      <c r="I829" s="93" t="str">
        <f>Commercial!M829</f>
        <v>NITI, NV</v>
      </c>
      <c r="J829" s="101"/>
      <c r="K829" s="78" t="str">
        <f>IFERROR(VLOOKUP($C829,Acute!$B$8:$R$300,4,FALSE),"--")</f>
        <v>--</v>
      </c>
      <c r="L829" s="79" t="str">
        <f>IFERROR(VLOOKUP($C829,Acute!$B$8:$R$300,8,FALSE),"--")</f>
        <v>--</v>
      </c>
      <c r="M829" s="80" t="str">
        <f>IFERROR(VLOOKUP($C829,Acute!$B$8:$R$300,13,FALSE),"--")</f>
        <v>--</v>
      </c>
      <c r="N829" s="107" t="str">
        <f>IFERROR(VLOOKUP($C829,Acute!$B$8:$R$300,6,FALSE),"--")</f>
        <v>--</v>
      </c>
      <c r="O829" s="79" t="str">
        <f>IFERROR(VLOOKUP($C829,Acute!$B$8:$R$300,10,FALSE),"--")</f>
        <v>--</v>
      </c>
      <c r="P829" s="108" t="str">
        <f>IFERROR(VLOOKUP($C829,Acute!$B$8:$R$300,16,FALSE),"--")</f>
        <v>--</v>
      </c>
    </row>
    <row r="830" spans="2:16" ht="15">
      <c r="B830" s="116" t="str">
        <f>Residential!A830</f>
        <v>Trichlorophenol, 2,4,6-</v>
      </c>
      <c r="C830" s="33" t="str">
        <f>Residential!B830</f>
        <v>88-06-2</v>
      </c>
      <c r="D830" s="96">
        <f>Residential!H830</f>
        <v>0.91</v>
      </c>
      <c r="E830" s="90" t="str">
        <f>Residential!K830</f>
        <v>NV</v>
      </c>
      <c r="F830" s="93" t="str">
        <f>Residential!M830</f>
        <v>NV</v>
      </c>
      <c r="G830" s="96">
        <f>Commercial!H830</f>
        <v>4</v>
      </c>
      <c r="H830" s="90" t="str">
        <f>Commercial!K830</f>
        <v>NV</v>
      </c>
      <c r="I830" s="93" t="str">
        <f>Commercial!M830</f>
        <v>NV</v>
      </c>
      <c r="J830" s="101"/>
      <c r="K830" s="78" t="str">
        <f>IFERROR(VLOOKUP($C830,Acute!$B$8:$R$300,4,FALSE),"--")</f>
        <v>--</v>
      </c>
      <c r="L830" s="79" t="str">
        <f>IFERROR(VLOOKUP($C830,Acute!$B$8:$R$300,8,FALSE),"--")</f>
        <v>--</v>
      </c>
      <c r="M830" s="80" t="str">
        <f>IFERROR(VLOOKUP($C830,Acute!$B$8:$R$300,13,FALSE),"--")</f>
        <v>--</v>
      </c>
      <c r="N830" s="107" t="str">
        <f>IFERROR(VLOOKUP($C830,Acute!$B$8:$R$300,6,FALSE),"--")</f>
        <v>--</v>
      </c>
      <c r="O830" s="79" t="str">
        <f>IFERROR(VLOOKUP($C830,Acute!$B$8:$R$300,10,FALSE),"--")</f>
        <v>--</v>
      </c>
      <c r="P830" s="108" t="str">
        <f>IFERROR(VLOOKUP($C830,Acute!$B$8:$R$300,16,FALSE),"--")</f>
        <v>--</v>
      </c>
    </row>
    <row r="831" spans="2:16" ht="15">
      <c r="B831" s="116" t="str">
        <f>Residential!A831</f>
        <v>Trichlorophenoxyacetic Acid, 2,4,5-</v>
      </c>
      <c r="C831" s="33" t="str">
        <f>Residential!B831</f>
        <v>93-76-5</v>
      </c>
      <c r="D831" s="96" t="str">
        <f>Residential!H831</f>
        <v>NITI</v>
      </c>
      <c r="E831" s="90" t="str">
        <f>Residential!K831</f>
        <v>NITI, NV</v>
      </c>
      <c r="F831" s="93" t="str">
        <f>Residential!M831</f>
        <v>NITI, NV</v>
      </c>
      <c r="G831" s="96" t="str">
        <f>Commercial!H831</f>
        <v>NITI</v>
      </c>
      <c r="H831" s="90" t="str">
        <f>Commercial!K831</f>
        <v>NITI, NV</v>
      </c>
      <c r="I831" s="93" t="str">
        <f>Commercial!M831</f>
        <v>NITI, NV</v>
      </c>
      <c r="J831" s="101"/>
      <c r="K831" s="78" t="str">
        <f>IFERROR(VLOOKUP($C831,Acute!$B$8:$R$300,4,FALSE),"--")</f>
        <v>--</v>
      </c>
      <c r="L831" s="79" t="str">
        <f>IFERROR(VLOOKUP($C831,Acute!$B$8:$R$300,8,FALSE),"--")</f>
        <v>--</v>
      </c>
      <c r="M831" s="80" t="str">
        <f>IFERROR(VLOOKUP($C831,Acute!$B$8:$R$300,13,FALSE),"--")</f>
        <v>--</v>
      </c>
      <c r="N831" s="107" t="str">
        <f>IFERROR(VLOOKUP($C831,Acute!$B$8:$R$300,6,FALSE),"--")</f>
        <v>--</v>
      </c>
      <c r="O831" s="79" t="str">
        <f>IFERROR(VLOOKUP($C831,Acute!$B$8:$R$300,10,FALSE),"--")</f>
        <v>--</v>
      </c>
      <c r="P831" s="108" t="str">
        <f>IFERROR(VLOOKUP($C831,Acute!$B$8:$R$300,16,FALSE),"--")</f>
        <v>--</v>
      </c>
    </row>
    <row r="832" spans="2:16" ht="15">
      <c r="B832" s="116" t="str">
        <f>Residential!A832</f>
        <v>Trichlorophenoxypropionic acid, -2,4,5</v>
      </c>
      <c r="C832" s="33" t="str">
        <f>Residential!B832</f>
        <v>93-72-1</v>
      </c>
      <c r="D832" s="96" t="str">
        <f>Residential!H832</f>
        <v>NITI</v>
      </c>
      <c r="E832" s="40" t="str">
        <f>Residential!K832</f>
        <v>NITI, NV</v>
      </c>
      <c r="F832" s="93" t="str">
        <f>Residential!M832</f>
        <v>NITI, NV</v>
      </c>
      <c r="G832" s="96" t="str">
        <f>Commercial!H832</f>
        <v>NITI</v>
      </c>
      <c r="H832" s="90" t="str">
        <f>Commercial!K832</f>
        <v>NITI, NV</v>
      </c>
      <c r="I832" s="93" t="str">
        <f>Commercial!M832</f>
        <v>NITI, NV</v>
      </c>
      <c r="J832" s="101"/>
      <c r="K832" s="78" t="str">
        <f>IFERROR(VLOOKUP($C832,Acute!$B$8:$R$300,4,FALSE),"--")</f>
        <v>--</v>
      </c>
      <c r="L832" s="79" t="str">
        <f>IFERROR(VLOOKUP($C832,Acute!$B$8:$R$300,8,FALSE),"--")</f>
        <v>--</v>
      </c>
      <c r="M832" s="80" t="str">
        <f>IFERROR(VLOOKUP($C832,Acute!$B$8:$R$300,13,FALSE),"--")</f>
        <v>--</v>
      </c>
      <c r="N832" s="107" t="str">
        <f>IFERROR(VLOOKUP($C832,Acute!$B$8:$R$300,6,FALSE),"--")</f>
        <v>--</v>
      </c>
      <c r="O832" s="79" t="str">
        <f>IFERROR(VLOOKUP($C832,Acute!$B$8:$R$300,10,FALSE),"--")</f>
        <v>--</v>
      </c>
      <c r="P832" s="108" t="str">
        <f>IFERROR(VLOOKUP($C832,Acute!$B$8:$R$300,16,FALSE),"--")</f>
        <v>--</v>
      </c>
    </row>
    <row r="833" spans="2:16" ht="15">
      <c r="B833" s="116" t="str">
        <f>Residential!A833</f>
        <v>Trichloropropane, 1,1,2-</v>
      </c>
      <c r="C833" s="33" t="str">
        <f>Residential!B833</f>
        <v>598-77-6</v>
      </c>
      <c r="D833" s="96" t="str">
        <f>Residential!H833</f>
        <v>NITI</v>
      </c>
      <c r="E833" s="40" t="str">
        <f>Residential!K833</f>
        <v>NITI</v>
      </c>
      <c r="F833" s="93" t="str">
        <f>Residential!M833</f>
        <v>NITI</v>
      </c>
      <c r="G833" s="96" t="str">
        <f>Commercial!H833</f>
        <v>NITI</v>
      </c>
      <c r="H833" s="90" t="str">
        <f>Commercial!K833</f>
        <v>NITI</v>
      </c>
      <c r="I833" s="93" t="str">
        <f>Commercial!M833</f>
        <v>NITI</v>
      </c>
      <c r="J833" s="101"/>
      <c r="K833" s="78" t="str">
        <f>IFERROR(VLOOKUP($C833,Acute!$B$8:$R$300,4,FALSE),"--")</f>
        <v>--</v>
      </c>
      <c r="L833" s="79" t="str">
        <f>IFERROR(VLOOKUP($C833,Acute!$B$8:$R$300,8,FALSE),"--")</f>
        <v>--</v>
      </c>
      <c r="M833" s="80" t="str">
        <f>IFERROR(VLOOKUP($C833,Acute!$B$8:$R$300,13,FALSE),"--")</f>
        <v>--</v>
      </c>
      <c r="N833" s="107" t="str">
        <f>IFERROR(VLOOKUP($C833,Acute!$B$8:$R$300,6,FALSE),"--")</f>
        <v>--</v>
      </c>
      <c r="O833" s="79" t="str">
        <f>IFERROR(VLOOKUP($C833,Acute!$B$8:$R$300,10,FALSE),"--")</f>
        <v>--</v>
      </c>
      <c r="P833" s="108" t="str">
        <f>IFERROR(VLOOKUP($C833,Acute!$B$8:$R$300,16,FALSE),"--")</f>
        <v>--</v>
      </c>
    </row>
    <row r="834" spans="2:16" ht="15">
      <c r="B834" s="116" t="str">
        <f>Residential!A834</f>
        <v>Trichloropropane, 1,2,3-</v>
      </c>
      <c r="C834" s="33" t="str">
        <f>Residential!B834</f>
        <v>96-18-4</v>
      </c>
      <c r="D834" s="96">
        <f>Residential!H834</f>
        <v>0.31</v>
      </c>
      <c r="E834" s="40">
        <f>Residential!K834</f>
        <v>10</v>
      </c>
      <c r="F834" s="93">
        <f>Residential!M834</f>
        <v>47</v>
      </c>
      <c r="G834" s="96">
        <f>Commercial!H834</f>
        <v>1.3</v>
      </c>
      <c r="H834" s="90">
        <f>Commercial!K834</f>
        <v>44</v>
      </c>
      <c r="I834" s="93">
        <f>Commercial!M834</f>
        <v>200</v>
      </c>
      <c r="J834" s="101"/>
      <c r="K834" s="78">
        <f>IFERROR(VLOOKUP($C834,Acute!$B$8:$R$300,4,FALSE),"--")</f>
        <v>1.8</v>
      </c>
      <c r="L834" s="79">
        <f>IFERROR(VLOOKUP($C834,Acute!$B$8:$R$300,8,FALSE),"--")</f>
        <v>60</v>
      </c>
      <c r="M834" s="80">
        <f>IFERROR(VLOOKUP($C834,Acute!$B$8:$R$300,13,FALSE),"--")</f>
        <v>270</v>
      </c>
      <c r="N834" s="107">
        <f>IFERROR(VLOOKUP($C834,Acute!$B$8:$R$300,6,FALSE),"--")</f>
        <v>5.4</v>
      </c>
      <c r="O834" s="79">
        <f>IFERROR(VLOOKUP($C834,Acute!$B$8:$R$300,10,FALSE),"--")</f>
        <v>180</v>
      </c>
      <c r="P834" s="108">
        <f>IFERROR(VLOOKUP($C834,Acute!$B$8:$R$300,16,FALSE),"--")</f>
        <v>830</v>
      </c>
    </row>
    <row r="835" spans="2:16" ht="15">
      <c r="B835" s="116" t="str">
        <f>Residential!A835</f>
        <v>Trichloropropene, 1,2,3-</v>
      </c>
      <c r="C835" s="33" t="str">
        <f>Residential!B835</f>
        <v>96-19-5</v>
      </c>
      <c r="D835" s="96">
        <f>Residential!H835</f>
        <v>0.31</v>
      </c>
      <c r="E835" s="40">
        <f>Residential!K835</f>
        <v>10</v>
      </c>
      <c r="F835" s="93">
        <f>Residential!M835</f>
        <v>0.89</v>
      </c>
      <c r="G835" s="96">
        <f>Commercial!H835</f>
        <v>1.3</v>
      </c>
      <c r="H835" s="90">
        <f>Commercial!K835</f>
        <v>44</v>
      </c>
      <c r="I835" s="93">
        <f>Commercial!M835</f>
        <v>3.7</v>
      </c>
      <c r="J835" s="101"/>
      <c r="K835" s="78" t="str">
        <f>IFERROR(VLOOKUP($C835,Acute!$B$8:$R$300,4,FALSE),"--")</f>
        <v>--</v>
      </c>
      <c r="L835" s="79" t="str">
        <f>IFERROR(VLOOKUP($C835,Acute!$B$8:$R$300,8,FALSE),"--")</f>
        <v>--</v>
      </c>
      <c r="M835" s="80" t="str">
        <f>IFERROR(VLOOKUP($C835,Acute!$B$8:$R$300,13,FALSE),"--")</f>
        <v>--</v>
      </c>
      <c r="N835" s="107" t="str">
        <f>IFERROR(VLOOKUP($C835,Acute!$B$8:$R$300,6,FALSE),"--")</f>
        <v>--</v>
      </c>
      <c r="O835" s="79" t="str">
        <f>IFERROR(VLOOKUP($C835,Acute!$B$8:$R$300,10,FALSE),"--")</f>
        <v>--</v>
      </c>
      <c r="P835" s="108" t="str">
        <f>IFERROR(VLOOKUP($C835,Acute!$B$8:$R$300,16,FALSE),"--")</f>
        <v>--</v>
      </c>
    </row>
    <row r="836" spans="2:16" ht="15">
      <c r="B836" s="116" t="str">
        <f>Residential!A836</f>
        <v>Tricresyl Phosphate (TCP)</v>
      </c>
      <c r="C836" s="33" t="str">
        <f>Residential!B836</f>
        <v>1330-78-5</v>
      </c>
      <c r="D836" s="96" t="str">
        <f>Residential!H836</f>
        <v>NITI</v>
      </c>
      <c r="E836" s="40" t="str">
        <f>Residential!K836</f>
        <v>NITI, NV</v>
      </c>
      <c r="F836" s="93" t="str">
        <f>Residential!M836</f>
        <v>NITI, NV</v>
      </c>
      <c r="G836" s="96" t="str">
        <f>Commercial!H836</f>
        <v>NITI</v>
      </c>
      <c r="H836" s="90" t="str">
        <f>Commercial!K836</f>
        <v>NITI, NV</v>
      </c>
      <c r="I836" s="93" t="str">
        <f>Commercial!M836</f>
        <v>NITI, NV</v>
      </c>
      <c r="J836" s="101"/>
      <c r="K836" s="78" t="str">
        <f>IFERROR(VLOOKUP($C836,Acute!$B$8:$R$300,4,FALSE),"--")</f>
        <v>--</v>
      </c>
      <c r="L836" s="79" t="str">
        <f>IFERROR(VLOOKUP($C836,Acute!$B$8:$R$300,8,FALSE),"--")</f>
        <v>--</v>
      </c>
      <c r="M836" s="80" t="str">
        <f>IFERROR(VLOOKUP($C836,Acute!$B$8:$R$300,13,FALSE),"--")</f>
        <v>--</v>
      </c>
      <c r="N836" s="107" t="str">
        <f>IFERROR(VLOOKUP($C836,Acute!$B$8:$R$300,6,FALSE),"--")</f>
        <v>--</v>
      </c>
      <c r="O836" s="79" t="str">
        <f>IFERROR(VLOOKUP($C836,Acute!$B$8:$R$300,10,FALSE),"--")</f>
        <v>--</v>
      </c>
      <c r="P836" s="108" t="str">
        <f>IFERROR(VLOOKUP($C836,Acute!$B$8:$R$300,16,FALSE),"--")</f>
        <v>--</v>
      </c>
    </row>
    <row r="837" spans="2:16" ht="15">
      <c r="B837" s="116" t="str">
        <f>Residential!A837</f>
        <v>Tridiphane</v>
      </c>
      <c r="C837" s="33" t="str">
        <f>Residential!B837</f>
        <v>58138-08-2</v>
      </c>
      <c r="D837" s="96" t="str">
        <f>Residential!H837</f>
        <v>NITI</v>
      </c>
      <c r="E837" s="40" t="str">
        <f>Residential!K837</f>
        <v>NITI, NV</v>
      </c>
      <c r="F837" s="93" t="str">
        <f>Residential!M837</f>
        <v>NITI, NV</v>
      </c>
      <c r="G837" s="96" t="str">
        <f>Commercial!H837</f>
        <v>NITI</v>
      </c>
      <c r="H837" s="90" t="str">
        <f>Commercial!K837</f>
        <v>NITI, NV</v>
      </c>
      <c r="I837" s="93" t="str">
        <f>Commercial!M837</f>
        <v>NITI, NV</v>
      </c>
      <c r="J837" s="101"/>
      <c r="K837" s="78" t="str">
        <f>IFERROR(VLOOKUP($C837,Acute!$B$8:$R$300,4,FALSE),"--")</f>
        <v>--</v>
      </c>
      <c r="L837" s="79" t="str">
        <f>IFERROR(VLOOKUP($C837,Acute!$B$8:$R$300,8,FALSE),"--")</f>
        <v>--</v>
      </c>
      <c r="M837" s="80" t="str">
        <f>IFERROR(VLOOKUP($C837,Acute!$B$8:$R$300,13,FALSE),"--")</f>
        <v>--</v>
      </c>
      <c r="N837" s="107" t="str">
        <f>IFERROR(VLOOKUP($C837,Acute!$B$8:$R$300,6,FALSE),"--")</f>
        <v>--</v>
      </c>
      <c r="O837" s="79" t="str">
        <f>IFERROR(VLOOKUP($C837,Acute!$B$8:$R$300,10,FALSE),"--")</f>
        <v>--</v>
      </c>
      <c r="P837" s="108" t="str">
        <f>IFERROR(VLOOKUP($C837,Acute!$B$8:$R$300,16,FALSE),"--")</f>
        <v>--</v>
      </c>
    </row>
    <row r="838" spans="2:16" ht="15">
      <c r="B838" s="116" t="str">
        <f>Residential!A838</f>
        <v>Triethylamine</v>
      </c>
      <c r="C838" s="33" t="str">
        <f>Residential!B838</f>
        <v>121-44-8</v>
      </c>
      <c r="D838" s="96">
        <f>Residential!H838</f>
        <v>7.3</v>
      </c>
      <c r="E838" s="40">
        <f>Residential!K838</f>
        <v>240</v>
      </c>
      <c r="F838" s="93">
        <f>Residential!M838</f>
        <v>2200</v>
      </c>
      <c r="G838" s="96">
        <f>Commercial!H838</f>
        <v>31</v>
      </c>
      <c r="H838" s="90">
        <f>Commercial!K838</f>
        <v>1000</v>
      </c>
      <c r="I838" s="93">
        <f>Commercial!M838</f>
        <v>9100</v>
      </c>
      <c r="J838" s="101"/>
      <c r="K838" s="78">
        <f>IFERROR(VLOOKUP($C838,Acute!$B$8:$R$300,4,FALSE),"--")</f>
        <v>2800</v>
      </c>
      <c r="L838" s="79">
        <f>IFERROR(VLOOKUP($C838,Acute!$B$8:$R$300,8,FALSE),"--")</f>
        <v>93000</v>
      </c>
      <c r="M838" s="80">
        <f>IFERROR(VLOOKUP($C838,Acute!$B$8:$R$300,13,FALSE),"--")</f>
        <v>840000</v>
      </c>
      <c r="N838" s="107">
        <f>IFERROR(VLOOKUP($C838,Acute!$B$8:$R$300,6,FALSE),"--")</f>
        <v>8400</v>
      </c>
      <c r="O838" s="79">
        <f>IFERROR(VLOOKUP($C838,Acute!$B$8:$R$300,10,FALSE),"--")</f>
        <v>280000</v>
      </c>
      <c r="P838" s="108">
        <f>IFERROR(VLOOKUP($C838,Acute!$B$8:$R$300,16,FALSE),"--")</f>
        <v>2500000</v>
      </c>
    </row>
    <row r="839" spans="2:16" ht="15">
      <c r="B839" s="116" t="str">
        <f>Residential!A839</f>
        <v>Triethylene Glycol</v>
      </c>
      <c r="C839" s="33" t="str">
        <f>Residential!B839</f>
        <v>112-27-6</v>
      </c>
      <c r="D839" s="96" t="str">
        <f>Residential!H839</f>
        <v>NITI</v>
      </c>
      <c r="E839" s="40" t="str">
        <f>Residential!K839</f>
        <v>NITI, NV</v>
      </c>
      <c r="F839" s="93" t="str">
        <f>Residential!M839</f>
        <v>NITI, NV</v>
      </c>
      <c r="G839" s="96" t="str">
        <f>Commercial!H839</f>
        <v>NITI</v>
      </c>
      <c r="H839" s="90" t="str">
        <f>Commercial!K839</f>
        <v>NITI, NV</v>
      </c>
      <c r="I839" s="93" t="str">
        <f>Commercial!M839</f>
        <v>NITI, NV</v>
      </c>
      <c r="J839" s="101"/>
      <c r="K839" s="78" t="str">
        <f>IFERROR(VLOOKUP($C839,Acute!$B$8:$R$300,4,FALSE),"--")</f>
        <v>--</v>
      </c>
      <c r="L839" s="79" t="str">
        <f>IFERROR(VLOOKUP($C839,Acute!$B$8:$R$300,8,FALSE),"--")</f>
        <v>--</v>
      </c>
      <c r="M839" s="80" t="str">
        <f>IFERROR(VLOOKUP($C839,Acute!$B$8:$R$300,13,FALSE),"--")</f>
        <v>--</v>
      </c>
      <c r="N839" s="107" t="str">
        <f>IFERROR(VLOOKUP($C839,Acute!$B$8:$R$300,6,FALSE),"--")</f>
        <v>--</v>
      </c>
      <c r="O839" s="79" t="str">
        <f>IFERROR(VLOOKUP($C839,Acute!$B$8:$R$300,10,FALSE),"--")</f>
        <v>--</v>
      </c>
      <c r="P839" s="108" t="str">
        <f>IFERROR(VLOOKUP($C839,Acute!$B$8:$R$300,16,FALSE),"--")</f>
        <v>--</v>
      </c>
    </row>
    <row r="840" spans="2:16" ht="15">
      <c r="B840" s="116" t="str">
        <f>Residential!A840</f>
        <v>Trifluoroethane, 1,1,1-</v>
      </c>
      <c r="C840" s="33" t="str">
        <f>Residential!B840</f>
        <v>420-46-2</v>
      </c>
      <c r="D840" s="96">
        <f>Residential!H840</f>
        <v>21000</v>
      </c>
      <c r="E840" s="40">
        <f>Residential!K840</f>
        <v>700000</v>
      </c>
      <c r="F840" s="93">
        <f>Residential!M840</f>
        <v>820</v>
      </c>
      <c r="G840" s="96">
        <f>Commercial!H840</f>
        <v>88000</v>
      </c>
      <c r="H840" s="90">
        <f>Commercial!K840</f>
        <v>2900000</v>
      </c>
      <c r="I840" s="93">
        <f>Commercial!M840</f>
        <v>3500</v>
      </c>
      <c r="J840" s="101"/>
      <c r="K840" s="78" t="str">
        <f>IFERROR(VLOOKUP($C840,Acute!$B$8:$R$300,4,FALSE),"--")</f>
        <v>--</v>
      </c>
      <c r="L840" s="79" t="str">
        <f>IFERROR(VLOOKUP($C840,Acute!$B$8:$R$300,8,FALSE),"--")</f>
        <v>--</v>
      </c>
      <c r="M840" s="80" t="str">
        <f>IFERROR(VLOOKUP($C840,Acute!$B$8:$R$300,13,FALSE),"--")</f>
        <v>--</v>
      </c>
      <c r="N840" s="107" t="str">
        <f>IFERROR(VLOOKUP($C840,Acute!$B$8:$R$300,6,FALSE),"--")</f>
        <v>--</v>
      </c>
      <c r="O840" s="79" t="str">
        <f>IFERROR(VLOOKUP($C840,Acute!$B$8:$R$300,10,FALSE),"--")</f>
        <v>--</v>
      </c>
      <c r="P840" s="108" t="str">
        <f>IFERROR(VLOOKUP($C840,Acute!$B$8:$R$300,16,FALSE),"--")</f>
        <v>--</v>
      </c>
    </row>
    <row r="841" spans="2:16" ht="15">
      <c r="B841" s="116" t="str">
        <f>Residential!A841</f>
        <v>Trifluralin</v>
      </c>
      <c r="C841" s="33" t="str">
        <f>Residential!B841</f>
        <v>1582-09-8</v>
      </c>
      <c r="D841" s="96" t="str">
        <f>Residential!H841</f>
        <v>NITI</v>
      </c>
      <c r="E841" s="40" t="str">
        <f>Residential!K841</f>
        <v>NITI</v>
      </c>
      <c r="F841" s="93" t="str">
        <f>Residential!M841</f>
        <v>NITI</v>
      </c>
      <c r="G841" s="96" t="str">
        <f>Commercial!H841</f>
        <v>NITI</v>
      </c>
      <c r="H841" s="90" t="str">
        <f>Commercial!K841</f>
        <v>NITI</v>
      </c>
      <c r="I841" s="93" t="str">
        <f>Commercial!M841</f>
        <v>NITI</v>
      </c>
      <c r="J841" s="101"/>
      <c r="K841" s="78" t="str">
        <f>IFERROR(VLOOKUP($C841,Acute!$B$8:$R$300,4,FALSE),"--")</f>
        <v>--</v>
      </c>
      <c r="L841" s="79" t="str">
        <f>IFERROR(VLOOKUP($C841,Acute!$B$8:$R$300,8,FALSE),"--")</f>
        <v>--</v>
      </c>
      <c r="M841" s="80" t="str">
        <f>IFERROR(VLOOKUP($C841,Acute!$B$8:$R$300,13,FALSE),"--")</f>
        <v>--</v>
      </c>
      <c r="N841" s="107" t="str">
        <f>IFERROR(VLOOKUP($C841,Acute!$B$8:$R$300,6,FALSE),"--")</f>
        <v>--</v>
      </c>
      <c r="O841" s="79" t="str">
        <f>IFERROR(VLOOKUP($C841,Acute!$B$8:$R$300,10,FALSE),"--")</f>
        <v>--</v>
      </c>
      <c r="P841" s="108" t="str">
        <f>IFERROR(VLOOKUP($C841,Acute!$B$8:$R$300,16,FALSE),"--")</f>
        <v>--</v>
      </c>
    </row>
    <row r="842" spans="2:16" ht="15">
      <c r="B842" s="116" t="str">
        <f>Residential!A842</f>
        <v>Trimethyl Phosphate</v>
      </c>
      <c r="C842" s="33" t="str">
        <f>Residential!B842</f>
        <v>512-56-1</v>
      </c>
      <c r="D842" s="96" t="str">
        <f>Residential!H842</f>
        <v>NITI</v>
      </c>
      <c r="E842" s="40" t="str">
        <f>Residential!K842</f>
        <v>NITI, NV</v>
      </c>
      <c r="F842" s="93" t="str">
        <f>Residential!M842</f>
        <v>NITI, NV</v>
      </c>
      <c r="G842" s="96" t="str">
        <f>Commercial!H842</f>
        <v>NITI</v>
      </c>
      <c r="H842" s="90" t="str">
        <f>Commercial!K842</f>
        <v>NITI, NV</v>
      </c>
      <c r="I842" s="93" t="str">
        <f>Commercial!M842</f>
        <v>NITI, NV</v>
      </c>
      <c r="J842" s="101"/>
      <c r="K842" s="78" t="str">
        <f>IFERROR(VLOOKUP($C842,Acute!$B$8:$R$300,4,FALSE),"--")</f>
        <v>--</v>
      </c>
      <c r="L842" s="79" t="str">
        <f>IFERROR(VLOOKUP($C842,Acute!$B$8:$R$300,8,FALSE),"--")</f>
        <v>--</v>
      </c>
      <c r="M842" s="80" t="str">
        <f>IFERROR(VLOOKUP($C842,Acute!$B$8:$R$300,13,FALSE),"--")</f>
        <v>--</v>
      </c>
      <c r="N842" s="107" t="str">
        <f>IFERROR(VLOOKUP($C842,Acute!$B$8:$R$300,6,FALSE),"--")</f>
        <v>--</v>
      </c>
      <c r="O842" s="79" t="str">
        <f>IFERROR(VLOOKUP($C842,Acute!$B$8:$R$300,10,FALSE),"--")</f>
        <v>--</v>
      </c>
      <c r="P842" s="108" t="str">
        <f>IFERROR(VLOOKUP($C842,Acute!$B$8:$R$300,16,FALSE),"--")</f>
        <v>--</v>
      </c>
    </row>
    <row r="843" spans="2:16" ht="15">
      <c r="B843" s="116" t="str">
        <f>Residential!A843</f>
        <v>Trimethylbenzene, 1,2,3-</v>
      </c>
      <c r="C843" s="33" t="str">
        <f>Residential!B843</f>
        <v>526-73-8</v>
      </c>
      <c r="D843" s="96">
        <f>Residential!H843</f>
        <v>63</v>
      </c>
      <c r="E843" s="40">
        <f>Residential!K843</f>
        <v>2100</v>
      </c>
      <c r="F843" s="93">
        <f>Residential!M843</f>
        <v>990</v>
      </c>
      <c r="G843" s="96">
        <f>Commercial!H843</f>
        <v>260</v>
      </c>
      <c r="H843" s="90">
        <f>Commercial!K843</f>
        <v>8800</v>
      </c>
      <c r="I843" s="93">
        <f>Commercial!M843</f>
        <v>4100</v>
      </c>
      <c r="J843" s="101"/>
      <c r="K843" s="78" t="str">
        <f>IFERROR(VLOOKUP($C843,Acute!$B$8:$R$300,4,FALSE),"--")</f>
        <v>--</v>
      </c>
      <c r="L843" s="79" t="str">
        <f>IFERROR(VLOOKUP($C843,Acute!$B$8:$R$300,8,FALSE),"--")</f>
        <v>--</v>
      </c>
      <c r="M843" s="80" t="str">
        <f>IFERROR(VLOOKUP($C843,Acute!$B$8:$R$300,13,FALSE),"--")</f>
        <v>--</v>
      </c>
      <c r="N843" s="107" t="str">
        <f>IFERROR(VLOOKUP($C843,Acute!$B$8:$R$300,6,FALSE),"--")</f>
        <v>--</v>
      </c>
      <c r="O843" s="79" t="str">
        <f>IFERROR(VLOOKUP($C843,Acute!$B$8:$R$300,10,FALSE),"--")</f>
        <v>--</v>
      </c>
      <c r="P843" s="108" t="str">
        <f>IFERROR(VLOOKUP($C843,Acute!$B$8:$R$300,16,FALSE),"--")</f>
        <v>--</v>
      </c>
    </row>
    <row r="844" spans="2:16" ht="15">
      <c r="B844" s="116" t="str">
        <f>Residential!A844</f>
        <v>Trimethylbenzene, 1,2,4-</v>
      </c>
      <c r="C844" s="33" t="str">
        <f>Residential!B844</f>
        <v>95-63-6</v>
      </c>
      <c r="D844" s="96">
        <f>Residential!H844</f>
        <v>63</v>
      </c>
      <c r="E844" s="40">
        <f>Residential!K844</f>
        <v>2100</v>
      </c>
      <c r="F844" s="93">
        <f>Residential!M844</f>
        <v>560</v>
      </c>
      <c r="G844" s="96">
        <f>Commercial!H844</f>
        <v>260</v>
      </c>
      <c r="H844" s="90">
        <f>Commercial!K844</f>
        <v>8800</v>
      </c>
      <c r="I844" s="93">
        <f>Commercial!M844</f>
        <v>2400</v>
      </c>
      <c r="J844" s="101"/>
      <c r="K844" s="78" t="str">
        <f>IFERROR(VLOOKUP($C844,Acute!$B$8:$R$300,4,FALSE),"--")</f>
        <v>--</v>
      </c>
      <c r="L844" s="79" t="str">
        <f>IFERROR(VLOOKUP($C844,Acute!$B$8:$R$300,8,FALSE),"--")</f>
        <v>--</v>
      </c>
      <c r="M844" s="80" t="str">
        <f>IFERROR(VLOOKUP($C844,Acute!$B$8:$R$300,13,FALSE),"--")</f>
        <v>--</v>
      </c>
      <c r="N844" s="107" t="str">
        <f>IFERROR(VLOOKUP($C844,Acute!$B$8:$R$300,6,FALSE),"--")</f>
        <v>--</v>
      </c>
      <c r="O844" s="79" t="str">
        <f>IFERROR(VLOOKUP($C844,Acute!$B$8:$R$300,10,FALSE),"--")</f>
        <v>--</v>
      </c>
      <c r="P844" s="108" t="str">
        <f>IFERROR(VLOOKUP($C844,Acute!$B$8:$R$300,16,FALSE),"--")</f>
        <v>--</v>
      </c>
    </row>
    <row r="845" spans="2:16" ht="15">
      <c r="B845" s="116" t="str">
        <f>Residential!A845</f>
        <v>Trimethylbenzene, 1,3,5-</v>
      </c>
      <c r="C845" s="33" t="str">
        <f>Residential!B845</f>
        <v>108-67-8</v>
      </c>
      <c r="D845" s="96">
        <f>Residential!H845</f>
        <v>63</v>
      </c>
      <c r="E845" s="40">
        <f>Residential!K845</f>
        <v>2100</v>
      </c>
      <c r="F845" s="93">
        <f>Residential!M845</f>
        <v>400</v>
      </c>
      <c r="G845" s="96">
        <f>Commercial!H845</f>
        <v>260</v>
      </c>
      <c r="H845" s="90">
        <f>Commercial!K845</f>
        <v>8800</v>
      </c>
      <c r="I845" s="93">
        <f>Commercial!M845</f>
        <v>1700</v>
      </c>
      <c r="J845" s="101"/>
      <c r="K845" s="78" t="str">
        <f>IFERROR(VLOOKUP($C845,Acute!$B$8:$R$300,4,FALSE),"--")</f>
        <v>--</v>
      </c>
      <c r="L845" s="79" t="str">
        <f>IFERROR(VLOOKUP($C845,Acute!$B$8:$R$300,8,FALSE),"--")</f>
        <v>--</v>
      </c>
      <c r="M845" s="80" t="str">
        <f>IFERROR(VLOOKUP($C845,Acute!$B$8:$R$300,13,FALSE),"--")</f>
        <v>--</v>
      </c>
      <c r="N845" s="107" t="str">
        <f>IFERROR(VLOOKUP($C845,Acute!$B$8:$R$300,6,FALSE),"--")</f>
        <v>--</v>
      </c>
      <c r="O845" s="79" t="str">
        <f>IFERROR(VLOOKUP($C845,Acute!$B$8:$R$300,10,FALSE),"--")</f>
        <v>--</v>
      </c>
      <c r="P845" s="108" t="str">
        <f>IFERROR(VLOOKUP($C845,Acute!$B$8:$R$300,16,FALSE),"--")</f>
        <v>--</v>
      </c>
    </row>
    <row r="846" spans="2:16" ht="15">
      <c r="B846" s="116" t="str">
        <f>Residential!A846</f>
        <v>Trimethylpentene, 2,4,4-</v>
      </c>
      <c r="C846" s="33" t="str">
        <f>Residential!B846</f>
        <v>25167-70-8</v>
      </c>
      <c r="D846" s="96" t="str">
        <f>Residential!H846</f>
        <v>NITI</v>
      </c>
      <c r="E846" s="40" t="str">
        <f>Residential!K846</f>
        <v>NITI</v>
      </c>
      <c r="F846" s="93" t="str">
        <f>Residential!M846</f>
        <v>NITI</v>
      </c>
      <c r="G846" s="96" t="str">
        <f>Commercial!H846</f>
        <v>NITI</v>
      </c>
      <c r="H846" s="90" t="str">
        <f>Commercial!K846</f>
        <v>NITI</v>
      </c>
      <c r="I846" s="93" t="str">
        <f>Commercial!M846</f>
        <v>NITI</v>
      </c>
      <c r="J846" s="101"/>
      <c r="K846" s="78" t="str">
        <f>IFERROR(VLOOKUP($C846,Acute!$B$8:$R$300,4,FALSE),"--")</f>
        <v>--</v>
      </c>
      <c r="L846" s="79" t="str">
        <f>IFERROR(VLOOKUP($C846,Acute!$B$8:$R$300,8,FALSE),"--")</f>
        <v>--</v>
      </c>
      <c r="M846" s="80" t="str">
        <f>IFERROR(VLOOKUP($C846,Acute!$B$8:$R$300,13,FALSE),"--")</f>
        <v>--</v>
      </c>
      <c r="N846" s="107" t="str">
        <f>IFERROR(VLOOKUP($C846,Acute!$B$8:$R$300,6,FALSE),"--")</f>
        <v>--</v>
      </c>
      <c r="O846" s="79" t="str">
        <f>IFERROR(VLOOKUP($C846,Acute!$B$8:$R$300,10,FALSE),"--")</f>
        <v>--</v>
      </c>
      <c r="P846" s="108" t="str">
        <f>IFERROR(VLOOKUP($C846,Acute!$B$8:$R$300,16,FALSE),"--")</f>
        <v>--</v>
      </c>
    </row>
    <row r="847" spans="2:16" ht="15">
      <c r="B847" s="116" t="str">
        <f>Residential!A847</f>
        <v>Trinitrobenzene, 1,3,5-</v>
      </c>
      <c r="C847" s="33" t="str">
        <f>Residential!B847</f>
        <v>99-35-4</v>
      </c>
      <c r="D847" s="96" t="str">
        <f>Residential!H847</f>
        <v>NITI</v>
      </c>
      <c r="E847" s="40" t="str">
        <f>Residential!K847</f>
        <v>NITI, NV</v>
      </c>
      <c r="F847" s="93" t="str">
        <f>Residential!M847</f>
        <v>NITI, NV</v>
      </c>
      <c r="G847" s="96" t="str">
        <f>Commercial!H847</f>
        <v>NITI</v>
      </c>
      <c r="H847" s="90" t="str">
        <f>Commercial!K847</f>
        <v>NITI, NV</v>
      </c>
      <c r="I847" s="93" t="str">
        <f>Commercial!M847</f>
        <v>NITI, NV</v>
      </c>
      <c r="J847" s="101"/>
      <c r="K847" s="78" t="str">
        <f>IFERROR(VLOOKUP($C847,Acute!$B$8:$R$300,4,FALSE),"--")</f>
        <v>--</v>
      </c>
      <c r="L847" s="79" t="str">
        <f>IFERROR(VLOOKUP($C847,Acute!$B$8:$R$300,8,FALSE),"--")</f>
        <v>--</v>
      </c>
      <c r="M847" s="80" t="str">
        <f>IFERROR(VLOOKUP($C847,Acute!$B$8:$R$300,13,FALSE),"--")</f>
        <v>--</v>
      </c>
      <c r="N847" s="107" t="str">
        <f>IFERROR(VLOOKUP($C847,Acute!$B$8:$R$300,6,FALSE),"--")</f>
        <v>--</v>
      </c>
      <c r="O847" s="79" t="str">
        <f>IFERROR(VLOOKUP($C847,Acute!$B$8:$R$300,10,FALSE),"--")</f>
        <v>--</v>
      </c>
      <c r="P847" s="108" t="str">
        <f>IFERROR(VLOOKUP($C847,Acute!$B$8:$R$300,16,FALSE),"--")</f>
        <v>--</v>
      </c>
    </row>
    <row r="848" spans="2:16" ht="15">
      <c r="B848" s="116" t="str">
        <f>Residential!A848</f>
        <v>Trinitrotoluene, 2,4,6-</v>
      </c>
      <c r="C848" s="33" t="str">
        <f>Residential!B848</f>
        <v>118-96-7</v>
      </c>
      <c r="D848" s="96" t="str">
        <f>Residential!H848</f>
        <v>NITI</v>
      </c>
      <c r="E848" s="90" t="str">
        <f>Residential!K848</f>
        <v>NITI, NV</v>
      </c>
      <c r="F848" s="93" t="str">
        <f>Residential!M848</f>
        <v>NITI, NV</v>
      </c>
      <c r="G848" s="96" t="str">
        <f>Commercial!H848</f>
        <v>NITI</v>
      </c>
      <c r="H848" s="90" t="str">
        <f>Commercial!K848</f>
        <v>NITI, NV</v>
      </c>
      <c r="I848" s="93" t="str">
        <f>Commercial!M848</f>
        <v>NITI, NV</v>
      </c>
      <c r="J848" s="101"/>
      <c r="K848" s="78" t="str">
        <f>IFERROR(VLOOKUP($C848,Acute!$B$8:$R$300,4,FALSE),"--")</f>
        <v>--</v>
      </c>
      <c r="L848" s="79" t="str">
        <f>IFERROR(VLOOKUP($C848,Acute!$B$8:$R$300,8,FALSE),"--")</f>
        <v>--</v>
      </c>
      <c r="M848" s="80" t="str">
        <f>IFERROR(VLOOKUP($C848,Acute!$B$8:$R$300,13,FALSE),"--")</f>
        <v>--</v>
      </c>
      <c r="N848" s="107" t="str">
        <f>IFERROR(VLOOKUP($C848,Acute!$B$8:$R$300,6,FALSE),"--")</f>
        <v>--</v>
      </c>
      <c r="O848" s="79" t="str">
        <f>IFERROR(VLOOKUP($C848,Acute!$B$8:$R$300,10,FALSE),"--")</f>
        <v>--</v>
      </c>
      <c r="P848" s="108" t="str">
        <f>IFERROR(VLOOKUP($C848,Acute!$B$8:$R$300,16,FALSE),"--")</f>
        <v>--</v>
      </c>
    </row>
    <row r="849" spans="2:16" ht="15">
      <c r="B849" s="116" t="str">
        <f>Residential!A849</f>
        <v>Triphenylphosphine Oxide</v>
      </c>
      <c r="C849" s="33" t="str">
        <f>Residential!B849</f>
        <v>791-28-6</v>
      </c>
      <c r="D849" s="96" t="str">
        <f>Residential!H849</f>
        <v>NITI</v>
      </c>
      <c r="E849" s="90" t="str">
        <f>Residential!K849</f>
        <v>NITI, NV</v>
      </c>
      <c r="F849" s="93" t="str">
        <f>Residential!M849</f>
        <v>NITI, NV</v>
      </c>
      <c r="G849" s="96" t="str">
        <f>Commercial!H849</f>
        <v>NITI</v>
      </c>
      <c r="H849" s="90" t="str">
        <f>Commercial!K849</f>
        <v>NITI, NV</v>
      </c>
      <c r="I849" s="93" t="str">
        <f>Commercial!M849</f>
        <v>NITI, NV</v>
      </c>
      <c r="J849" s="101"/>
      <c r="K849" s="78" t="str">
        <f>IFERROR(VLOOKUP($C849,Acute!$B$8:$R$300,4,FALSE),"--")</f>
        <v>--</v>
      </c>
      <c r="L849" s="79" t="str">
        <f>IFERROR(VLOOKUP($C849,Acute!$B$8:$R$300,8,FALSE),"--")</f>
        <v>--</v>
      </c>
      <c r="M849" s="80" t="str">
        <f>IFERROR(VLOOKUP($C849,Acute!$B$8:$R$300,13,FALSE),"--")</f>
        <v>--</v>
      </c>
      <c r="N849" s="107" t="str">
        <f>IFERROR(VLOOKUP($C849,Acute!$B$8:$R$300,6,FALSE),"--")</f>
        <v>--</v>
      </c>
      <c r="O849" s="79" t="str">
        <f>IFERROR(VLOOKUP($C849,Acute!$B$8:$R$300,10,FALSE),"--")</f>
        <v>--</v>
      </c>
      <c r="P849" s="108" t="str">
        <f>IFERROR(VLOOKUP($C849,Acute!$B$8:$R$300,16,FALSE),"--")</f>
        <v>--</v>
      </c>
    </row>
    <row r="850" spans="2:16" ht="15">
      <c r="B850" s="116" t="str">
        <f>Residential!A850</f>
        <v>Triphosphoric acid, aluminum salt (1:1) [aluminum triphosphate]</v>
      </c>
      <c r="C850" s="33" t="str">
        <f>Residential!B850</f>
        <v>13939-25-8</v>
      </c>
      <c r="D850" s="96" t="str">
        <f>Residential!H850</f>
        <v>NITI</v>
      </c>
      <c r="E850" s="90" t="str">
        <f>Residential!K850</f>
        <v>NITI, NV</v>
      </c>
      <c r="F850" s="93" t="str">
        <f>Residential!M850</f>
        <v>NITI, NV</v>
      </c>
      <c r="G850" s="96" t="str">
        <f>Commercial!H850</f>
        <v>NITI</v>
      </c>
      <c r="H850" s="90" t="str">
        <f>Commercial!K850</f>
        <v>NITI, NV</v>
      </c>
      <c r="I850" s="93" t="str">
        <f>Commercial!M850</f>
        <v>NITI, NV</v>
      </c>
      <c r="J850" s="101"/>
      <c r="K850" s="78" t="str">
        <f>IFERROR(VLOOKUP($C850,Acute!$B$8:$R$300,4,FALSE),"--")</f>
        <v>--</v>
      </c>
      <c r="L850" s="79" t="str">
        <f>IFERROR(VLOOKUP($C850,Acute!$B$8:$R$300,8,FALSE),"--")</f>
        <v>--</v>
      </c>
      <c r="M850" s="80" t="str">
        <f>IFERROR(VLOOKUP($C850,Acute!$B$8:$R$300,13,FALSE),"--")</f>
        <v>--</v>
      </c>
      <c r="N850" s="107" t="str">
        <f>IFERROR(VLOOKUP($C850,Acute!$B$8:$R$300,6,FALSE),"--")</f>
        <v>--</v>
      </c>
      <c r="O850" s="79" t="str">
        <f>IFERROR(VLOOKUP($C850,Acute!$B$8:$R$300,10,FALSE),"--")</f>
        <v>--</v>
      </c>
      <c r="P850" s="108" t="str">
        <f>IFERROR(VLOOKUP($C850,Acute!$B$8:$R$300,16,FALSE),"--")</f>
        <v>--</v>
      </c>
    </row>
    <row r="851" spans="2:16" ht="15">
      <c r="B851" s="116" t="str">
        <f>Residential!A851</f>
        <v>Tripotassium phosphate</v>
      </c>
      <c r="C851" s="33" t="str">
        <f>Residential!B851</f>
        <v>7778-53-2</v>
      </c>
      <c r="D851" s="96" t="str">
        <f>Residential!H851</f>
        <v>NITI</v>
      </c>
      <c r="E851" s="90" t="str">
        <f>Residential!K851</f>
        <v>NITI, NV</v>
      </c>
      <c r="F851" s="93" t="str">
        <f>Residential!M851</f>
        <v>NITI, NV</v>
      </c>
      <c r="G851" s="96" t="str">
        <f>Commercial!H851</f>
        <v>NITI</v>
      </c>
      <c r="H851" s="90" t="str">
        <f>Commercial!K851</f>
        <v>NITI, NV</v>
      </c>
      <c r="I851" s="93" t="str">
        <f>Commercial!M851</f>
        <v>NITI, NV</v>
      </c>
      <c r="J851" s="101"/>
      <c r="K851" s="78" t="str">
        <f>IFERROR(VLOOKUP($C851,Acute!$B$8:$R$300,4,FALSE),"--")</f>
        <v>--</v>
      </c>
      <c r="L851" s="79" t="str">
        <f>IFERROR(VLOOKUP($C851,Acute!$B$8:$R$300,8,FALSE),"--")</f>
        <v>--</v>
      </c>
      <c r="M851" s="80" t="str">
        <f>IFERROR(VLOOKUP($C851,Acute!$B$8:$R$300,13,FALSE),"--")</f>
        <v>--</v>
      </c>
      <c r="N851" s="107" t="str">
        <f>IFERROR(VLOOKUP($C851,Acute!$B$8:$R$300,6,FALSE),"--")</f>
        <v>--</v>
      </c>
      <c r="O851" s="79" t="str">
        <f>IFERROR(VLOOKUP($C851,Acute!$B$8:$R$300,10,FALSE),"--")</f>
        <v>--</v>
      </c>
      <c r="P851" s="108" t="str">
        <f>IFERROR(VLOOKUP($C851,Acute!$B$8:$R$300,16,FALSE),"--")</f>
        <v>--</v>
      </c>
    </row>
    <row r="852" spans="2:16" ht="15">
      <c r="B852" s="116" t="str">
        <f>Residential!A852</f>
        <v>Tris(1,3-Dichloro-2-propyl) Phosphate</v>
      </c>
      <c r="C852" s="33" t="str">
        <f>Residential!B852</f>
        <v>13674-87-8</v>
      </c>
      <c r="D852" s="96" t="str">
        <f>Residential!H852</f>
        <v>NITI</v>
      </c>
      <c r="E852" s="90" t="str">
        <f>Residential!K852</f>
        <v>NITI, NV</v>
      </c>
      <c r="F852" s="93" t="str">
        <f>Residential!M852</f>
        <v>NITI, NV</v>
      </c>
      <c r="G852" s="96" t="str">
        <f>Commercial!H852</f>
        <v>NITI</v>
      </c>
      <c r="H852" s="90" t="str">
        <f>Commercial!K852</f>
        <v>NITI, NV</v>
      </c>
      <c r="I852" s="93" t="str">
        <f>Commercial!M852</f>
        <v>NITI, NV</v>
      </c>
      <c r="J852" s="101"/>
      <c r="K852" s="78" t="str">
        <f>IFERROR(VLOOKUP($C852,Acute!$B$8:$R$300,4,FALSE),"--")</f>
        <v>--</v>
      </c>
      <c r="L852" s="79" t="str">
        <f>IFERROR(VLOOKUP($C852,Acute!$B$8:$R$300,8,FALSE),"--")</f>
        <v>--</v>
      </c>
      <c r="M852" s="80" t="str">
        <f>IFERROR(VLOOKUP($C852,Acute!$B$8:$R$300,13,FALSE),"--")</f>
        <v>--</v>
      </c>
      <c r="N852" s="107" t="str">
        <f>IFERROR(VLOOKUP($C852,Acute!$B$8:$R$300,6,FALSE),"--")</f>
        <v>--</v>
      </c>
      <c r="O852" s="79" t="str">
        <f>IFERROR(VLOOKUP($C852,Acute!$B$8:$R$300,10,FALSE),"--")</f>
        <v>--</v>
      </c>
      <c r="P852" s="108" t="str">
        <f>IFERROR(VLOOKUP($C852,Acute!$B$8:$R$300,16,FALSE),"--")</f>
        <v>--</v>
      </c>
    </row>
    <row r="853" spans="2:16" ht="15">
      <c r="B853" s="116" t="str">
        <f>Residential!A853</f>
        <v>Tris(1-chloro-2-propyl)phosphate</v>
      </c>
      <c r="C853" s="33" t="str">
        <f>Residential!B853</f>
        <v>13674-84-5</v>
      </c>
      <c r="D853" s="96" t="str">
        <f>Residential!H853</f>
        <v>NITI</v>
      </c>
      <c r="E853" s="90" t="str">
        <f>Residential!K853</f>
        <v>NITI, NV</v>
      </c>
      <c r="F853" s="93" t="str">
        <f>Residential!M853</f>
        <v>NITI, NV</v>
      </c>
      <c r="G853" s="96" t="str">
        <f>Commercial!H853</f>
        <v>NITI</v>
      </c>
      <c r="H853" s="90" t="str">
        <f>Commercial!K853</f>
        <v>NITI, NV</v>
      </c>
      <c r="I853" s="93" t="str">
        <f>Commercial!M853</f>
        <v>NITI, NV</v>
      </c>
      <c r="J853" s="101"/>
      <c r="K853" s="78" t="str">
        <f>IFERROR(VLOOKUP($C853,Acute!$B$8:$R$300,4,FALSE),"--")</f>
        <v>--</v>
      </c>
      <c r="L853" s="79" t="str">
        <f>IFERROR(VLOOKUP($C853,Acute!$B$8:$R$300,8,FALSE),"--")</f>
        <v>--</v>
      </c>
      <c r="M853" s="80" t="str">
        <f>IFERROR(VLOOKUP($C853,Acute!$B$8:$R$300,13,FALSE),"--")</f>
        <v>--</v>
      </c>
      <c r="N853" s="107" t="str">
        <f>IFERROR(VLOOKUP($C853,Acute!$B$8:$R$300,6,FALSE),"--")</f>
        <v>--</v>
      </c>
      <c r="O853" s="79" t="str">
        <f>IFERROR(VLOOKUP($C853,Acute!$B$8:$R$300,10,FALSE),"--")</f>
        <v>--</v>
      </c>
      <c r="P853" s="108" t="str">
        <f>IFERROR(VLOOKUP($C853,Acute!$B$8:$R$300,16,FALSE),"--")</f>
        <v>--</v>
      </c>
    </row>
    <row r="854" spans="2:16" ht="15">
      <c r="B854" s="116" t="str">
        <f>Residential!A854</f>
        <v>Tris(2,3-dibromopropyl)phosphate</v>
      </c>
      <c r="C854" s="33" t="str">
        <f>Residential!B854</f>
        <v>126-72-7</v>
      </c>
      <c r="D854" s="96">
        <f>Residential!H854</f>
        <v>4.3E-3</v>
      </c>
      <c r="E854" s="90">
        <f>Residential!K854</f>
        <v>0.14000000000000001</v>
      </c>
      <c r="F854" s="93">
        <f>Residential!M854</f>
        <v>4.8</v>
      </c>
      <c r="G854" s="96">
        <f>Commercial!H854</f>
        <v>1.9E-2</v>
      </c>
      <c r="H854" s="90">
        <f>Commercial!K854</f>
        <v>0.62</v>
      </c>
      <c r="I854" s="93">
        <f>Commercial!M854</f>
        <v>21</v>
      </c>
      <c r="J854" s="101"/>
      <c r="K854" s="78" t="str">
        <f>IFERROR(VLOOKUP($C854,Acute!$B$8:$R$300,4,FALSE),"--")</f>
        <v>--</v>
      </c>
      <c r="L854" s="79" t="str">
        <f>IFERROR(VLOOKUP($C854,Acute!$B$8:$R$300,8,FALSE),"--")</f>
        <v>--</v>
      </c>
      <c r="M854" s="80" t="str">
        <f>IFERROR(VLOOKUP($C854,Acute!$B$8:$R$300,13,FALSE),"--")</f>
        <v>--</v>
      </c>
      <c r="N854" s="107" t="str">
        <f>IFERROR(VLOOKUP($C854,Acute!$B$8:$R$300,6,FALSE),"--")</f>
        <v>--</v>
      </c>
      <c r="O854" s="79" t="str">
        <f>IFERROR(VLOOKUP($C854,Acute!$B$8:$R$300,10,FALSE),"--")</f>
        <v>--</v>
      </c>
      <c r="P854" s="108" t="str">
        <f>IFERROR(VLOOKUP($C854,Acute!$B$8:$R$300,16,FALSE),"--")</f>
        <v>--</v>
      </c>
    </row>
    <row r="855" spans="2:16" ht="15">
      <c r="B855" s="116" t="str">
        <f>Residential!A855</f>
        <v>Tris(2-chloroethyl)phosphate</v>
      </c>
      <c r="C855" s="33" t="str">
        <f>Residential!B855</f>
        <v>115-96-8</v>
      </c>
      <c r="D855" s="96" t="str">
        <f>Residential!H855</f>
        <v>NITI</v>
      </c>
      <c r="E855" s="90" t="str">
        <f>Residential!K855</f>
        <v>NITI, NV</v>
      </c>
      <c r="F855" s="93" t="str">
        <f>Residential!M855</f>
        <v>NITI, NV</v>
      </c>
      <c r="G855" s="96" t="str">
        <f>Commercial!H855</f>
        <v>NITI</v>
      </c>
      <c r="H855" s="90" t="str">
        <f>Commercial!K855</f>
        <v>NITI, NV</v>
      </c>
      <c r="I855" s="93" t="str">
        <f>Commercial!M855</f>
        <v>NITI, NV</v>
      </c>
      <c r="J855" s="101"/>
      <c r="K855" s="78" t="str">
        <f>IFERROR(VLOOKUP($C855,Acute!$B$8:$R$300,4,FALSE),"--")</f>
        <v>--</v>
      </c>
      <c r="L855" s="79" t="str">
        <f>IFERROR(VLOOKUP($C855,Acute!$B$8:$R$300,8,FALSE),"--")</f>
        <v>--</v>
      </c>
      <c r="M855" s="80" t="str">
        <f>IFERROR(VLOOKUP($C855,Acute!$B$8:$R$300,13,FALSE),"--")</f>
        <v>--</v>
      </c>
      <c r="N855" s="107" t="str">
        <f>IFERROR(VLOOKUP($C855,Acute!$B$8:$R$300,6,FALSE),"--")</f>
        <v>--</v>
      </c>
      <c r="O855" s="79" t="str">
        <f>IFERROR(VLOOKUP($C855,Acute!$B$8:$R$300,10,FALSE),"--")</f>
        <v>--</v>
      </c>
      <c r="P855" s="108" t="str">
        <f>IFERROR(VLOOKUP($C855,Acute!$B$8:$R$300,16,FALSE),"--")</f>
        <v>--</v>
      </c>
    </row>
    <row r="856" spans="2:16" ht="15">
      <c r="B856" s="116" t="str">
        <f>Residential!A856</f>
        <v>Tris(2-ethylhexyl)phosphate</v>
      </c>
      <c r="C856" s="33" t="str">
        <f>Residential!B856</f>
        <v>78-42-2</v>
      </c>
      <c r="D856" s="96" t="str">
        <f>Residential!H856</f>
        <v>NITI</v>
      </c>
      <c r="E856" s="40" t="str">
        <f>Residential!K856</f>
        <v>NITI, NV</v>
      </c>
      <c r="F856" s="94" t="str">
        <f>Residential!M856</f>
        <v>NITI, NV</v>
      </c>
      <c r="G856" s="96" t="str">
        <f>Commercial!H856</f>
        <v>NITI</v>
      </c>
      <c r="H856" s="90" t="str">
        <f>Commercial!K856</f>
        <v>NITI, NV</v>
      </c>
      <c r="I856" s="93" t="str">
        <f>Commercial!M856</f>
        <v>NITI, NV</v>
      </c>
      <c r="J856" s="101"/>
      <c r="K856" s="78" t="str">
        <f>IFERROR(VLOOKUP($C856,Acute!$B$8:$R$300,4,FALSE),"--")</f>
        <v>--</v>
      </c>
      <c r="L856" s="79" t="str">
        <f>IFERROR(VLOOKUP($C856,Acute!$B$8:$R$300,8,FALSE),"--")</f>
        <v>--</v>
      </c>
      <c r="M856" s="80" t="str">
        <f>IFERROR(VLOOKUP($C856,Acute!$B$8:$R$300,13,FALSE),"--")</f>
        <v>--</v>
      </c>
      <c r="N856" s="107" t="str">
        <f>IFERROR(VLOOKUP($C856,Acute!$B$8:$R$300,6,FALSE),"--")</f>
        <v>--</v>
      </c>
      <c r="O856" s="79" t="str">
        <f>IFERROR(VLOOKUP($C856,Acute!$B$8:$R$300,10,FALSE),"--")</f>
        <v>--</v>
      </c>
      <c r="P856" s="108" t="str">
        <f>IFERROR(VLOOKUP($C856,Acute!$B$8:$R$300,16,FALSE),"--")</f>
        <v>--</v>
      </c>
    </row>
    <row r="857" spans="2:16" ht="15">
      <c r="B857" s="116" t="str">
        <f>Residential!A857</f>
        <v>Trisodium phosphate</v>
      </c>
      <c r="C857" s="33" t="str">
        <f>Residential!B857</f>
        <v>7601-54-9</v>
      </c>
      <c r="D857" s="96" t="str">
        <f>Residential!H857</f>
        <v>NITI</v>
      </c>
      <c r="E857" s="40" t="str">
        <f>Residential!K857</f>
        <v>NITI, NV</v>
      </c>
      <c r="F857" s="94" t="str">
        <f>Residential!M857</f>
        <v>NITI, NV</v>
      </c>
      <c r="G857" s="96" t="str">
        <f>Commercial!H857</f>
        <v>NITI</v>
      </c>
      <c r="H857" s="90" t="str">
        <f>Commercial!K857</f>
        <v>NITI, NV</v>
      </c>
      <c r="I857" s="93" t="str">
        <f>Commercial!M857</f>
        <v>NITI, NV</v>
      </c>
      <c r="J857" s="101"/>
      <c r="K857" s="86" t="str">
        <f>IFERROR(VLOOKUP($C857,Acute!$B$8:$R$300,4,FALSE),"--")</f>
        <v>--</v>
      </c>
      <c r="L857" s="79" t="str">
        <f>IFERROR(VLOOKUP($C857,Acute!$B$8:$R$300,8,FALSE),"--")</f>
        <v>--</v>
      </c>
      <c r="M857" s="88" t="str">
        <f>IFERROR(VLOOKUP($C857,Acute!$B$8:$R$300,13,FALSE),"--")</f>
        <v>--</v>
      </c>
      <c r="N857" s="109" t="str">
        <f>IFERROR(VLOOKUP($C857,Acute!$B$8:$R$300,6,FALSE),"--")</f>
        <v>--</v>
      </c>
      <c r="O857" s="79" t="str">
        <f>IFERROR(VLOOKUP($C857,Acute!$B$8:$R$300,10,FALSE),"--")</f>
        <v>--</v>
      </c>
      <c r="P857" s="108" t="str">
        <f>IFERROR(VLOOKUP($C857,Acute!$B$8:$R$300,16,FALSE),"--")</f>
        <v>--</v>
      </c>
    </row>
    <row r="858" spans="2:16" ht="15">
      <c r="B858" s="116" t="str">
        <f>Residential!A858</f>
        <v>Tungsten</v>
      </c>
      <c r="C858" s="33" t="str">
        <f>Residential!B858</f>
        <v>7440-33-7</v>
      </c>
      <c r="D858" s="96" t="str">
        <f>Residential!H858</f>
        <v>NITI</v>
      </c>
      <c r="E858" s="40" t="str">
        <f>Residential!K858</f>
        <v>NITI, NV</v>
      </c>
      <c r="F858" s="93" t="str">
        <f>Residential!M858</f>
        <v>NITI, NV</v>
      </c>
      <c r="G858" s="96" t="str">
        <f>Commercial!H858</f>
        <v>NITI</v>
      </c>
      <c r="H858" s="90" t="str">
        <f>Commercial!K858</f>
        <v>NITI, NV</v>
      </c>
      <c r="I858" s="93" t="str">
        <f>Commercial!M858</f>
        <v>NITI, NV</v>
      </c>
      <c r="J858" s="101"/>
      <c r="K858" s="78" t="str">
        <f>IFERROR(VLOOKUP($C858,Acute!$B$8:$R$300,4,FALSE),"--")</f>
        <v>--</v>
      </c>
      <c r="L858" s="79" t="str">
        <f>IFERROR(VLOOKUP($C858,Acute!$B$8:$R$300,8,FALSE),"--")</f>
        <v>--</v>
      </c>
      <c r="M858" s="80" t="str">
        <f>IFERROR(VLOOKUP($C858,Acute!$B$8:$R$300,13,FALSE),"--")</f>
        <v>--</v>
      </c>
      <c r="N858" s="107" t="str">
        <f>IFERROR(VLOOKUP($C858,Acute!$B$8:$R$300,6,FALSE),"--")</f>
        <v>--</v>
      </c>
      <c r="O858" s="79" t="str">
        <f>IFERROR(VLOOKUP($C858,Acute!$B$8:$R$300,10,FALSE),"--")</f>
        <v>--</v>
      </c>
      <c r="P858" s="108" t="str">
        <f>IFERROR(VLOOKUP($C858,Acute!$B$8:$R$300,16,FALSE),"--")</f>
        <v>--</v>
      </c>
    </row>
    <row r="859" spans="2:16" ht="15">
      <c r="B859" s="116" t="str">
        <f>Residential!A859</f>
        <v>Uranium</v>
      </c>
      <c r="C859" s="33" t="str">
        <f>Residential!B859</f>
        <v>7440-61-1</v>
      </c>
      <c r="D859" s="96">
        <f>Residential!H859</f>
        <v>4.2000000000000003E-2</v>
      </c>
      <c r="E859" s="40" t="str">
        <f>Residential!K859</f>
        <v>NV</v>
      </c>
      <c r="F859" s="93" t="str">
        <f>Residential!M859</f>
        <v>NV</v>
      </c>
      <c r="G859" s="96">
        <f>Commercial!H859</f>
        <v>0.18</v>
      </c>
      <c r="H859" s="90" t="str">
        <f>Commercial!K859</f>
        <v>NV</v>
      </c>
      <c r="I859" s="93" t="str">
        <f>Commercial!M859</f>
        <v>NV</v>
      </c>
      <c r="J859" s="101"/>
      <c r="K859" s="78" t="str">
        <f>IFERROR(VLOOKUP($C859,Acute!$B$8:$R$300,4,FALSE),"--")</f>
        <v>--</v>
      </c>
      <c r="L859" s="79" t="str">
        <f>IFERROR(VLOOKUP($C859,Acute!$B$8:$R$300,8,FALSE),"--")</f>
        <v>--</v>
      </c>
      <c r="M859" s="80" t="str">
        <f>IFERROR(VLOOKUP($C859,Acute!$B$8:$R$300,13,FALSE),"--")</f>
        <v>--</v>
      </c>
      <c r="N859" s="107" t="str">
        <f>IFERROR(VLOOKUP($C859,Acute!$B$8:$R$300,6,FALSE),"--")</f>
        <v>--</v>
      </c>
      <c r="O859" s="79" t="str">
        <f>IFERROR(VLOOKUP($C859,Acute!$B$8:$R$300,10,FALSE),"--")</f>
        <v>--</v>
      </c>
      <c r="P859" s="108" t="str">
        <f>IFERROR(VLOOKUP($C859,Acute!$B$8:$R$300,16,FALSE),"--")</f>
        <v>--</v>
      </c>
    </row>
    <row r="860" spans="2:16" ht="15">
      <c r="B860" s="116" t="str">
        <f>Residential!A860</f>
        <v>Urethane</v>
      </c>
      <c r="C860" s="33" t="str">
        <f>Residential!B860</f>
        <v>51-79-6</v>
      </c>
      <c r="D860" s="96">
        <f>Residential!H860</f>
        <v>3.5000000000000001E-3</v>
      </c>
      <c r="E860" s="40" t="str">
        <f>Residential!K860</f>
        <v>NV</v>
      </c>
      <c r="F860" s="94" t="str">
        <f>Residential!M860</f>
        <v>NV</v>
      </c>
      <c r="G860" s="96">
        <f>Commercial!H860</f>
        <v>4.2000000000000003E-2</v>
      </c>
      <c r="H860" s="40" t="str">
        <f>Commercial!K860</f>
        <v>NV</v>
      </c>
      <c r="I860" s="94" t="str">
        <f>Commercial!M860</f>
        <v>NV</v>
      </c>
      <c r="J860" s="101"/>
      <c r="K860" s="78" t="str">
        <f>IFERROR(VLOOKUP($C860,Acute!$B$8:$R$300,4,FALSE),"--")</f>
        <v>--</v>
      </c>
      <c r="L860" s="79" t="str">
        <f>IFERROR(VLOOKUP($C860,Acute!$B$8:$R$300,8,FALSE),"--")</f>
        <v>--</v>
      </c>
      <c r="M860" s="80" t="str">
        <f>IFERROR(VLOOKUP($C860,Acute!$B$8:$R$300,13,FALSE),"--")</f>
        <v>--</v>
      </c>
      <c r="N860" s="107" t="str">
        <f>IFERROR(VLOOKUP($C860,Acute!$B$8:$R$300,6,FALSE),"--")</f>
        <v>--</v>
      </c>
      <c r="O860" s="79" t="str">
        <f>IFERROR(VLOOKUP($C860,Acute!$B$8:$R$300,10,FALSE),"--")</f>
        <v>--</v>
      </c>
      <c r="P860" s="108" t="str">
        <f>IFERROR(VLOOKUP($C860,Acute!$B$8:$R$300,16,FALSE),"--")</f>
        <v>--</v>
      </c>
    </row>
    <row r="861" spans="2:16" ht="15">
      <c r="B861" s="116" t="str">
        <f>Residential!A861</f>
        <v>Vanadium Pentoxide</v>
      </c>
      <c r="C861" s="33" t="str">
        <f>Residential!B861</f>
        <v>1314-62-1</v>
      </c>
      <c r="D861" s="96">
        <f>Residential!H861</f>
        <v>3.4000000000000002E-4</v>
      </c>
      <c r="E861" s="40" t="str">
        <f>Residential!K861</f>
        <v>NV</v>
      </c>
      <c r="F861" s="94" t="str">
        <f>Residential!M861</f>
        <v>NV</v>
      </c>
      <c r="G861" s="96">
        <f>Commercial!H861</f>
        <v>1.5E-3</v>
      </c>
      <c r="H861" s="40" t="str">
        <f>Commercial!K861</f>
        <v>NV</v>
      </c>
      <c r="I861" s="94" t="str">
        <f>Commercial!M861</f>
        <v>NV</v>
      </c>
      <c r="J861" s="101"/>
      <c r="K861" s="78">
        <f>IFERROR(VLOOKUP($C861,Acute!$B$8:$R$300,4,FALSE),"--")</f>
        <v>30</v>
      </c>
      <c r="L861" s="79" t="str">
        <f>IFERROR(VLOOKUP($C861,Acute!$B$8:$R$300,8,FALSE),"--")</f>
        <v>NV</v>
      </c>
      <c r="M861" s="80" t="str">
        <f>IFERROR(VLOOKUP($C861,Acute!$B$8:$R$300,13,FALSE),"--")</f>
        <v>NV</v>
      </c>
      <c r="N861" s="107">
        <f>IFERROR(VLOOKUP($C861,Acute!$B$8:$R$300,6,FALSE),"--")</f>
        <v>90</v>
      </c>
      <c r="O861" s="79" t="str">
        <f>IFERROR(VLOOKUP($C861,Acute!$B$8:$R$300,10,FALSE),"--")</f>
        <v>NV</v>
      </c>
      <c r="P861" s="108" t="str">
        <f>IFERROR(VLOOKUP($C861,Acute!$B$8:$R$300,16,FALSE),"--")</f>
        <v>NV</v>
      </c>
    </row>
    <row r="862" spans="2:16" ht="15">
      <c r="B862" s="116" t="str">
        <f>Residential!A862</f>
        <v>Vanadium and Compounds</v>
      </c>
      <c r="C862" s="33" t="str">
        <f>Residential!B862</f>
        <v>7440-62-2</v>
      </c>
      <c r="D862" s="96">
        <f>Residential!H862</f>
        <v>0.1</v>
      </c>
      <c r="E862" s="40" t="str">
        <f>Residential!K862</f>
        <v>NV</v>
      </c>
      <c r="F862" s="94" t="str">
        <f>Residential!M862</f>
        <v>NV</v>
      </c>
      <c r="G862" s="96">
        <f>Commercial!H862</f>
        <v>0.44</v>
      </c>
      <c r="H862" s="40" t="str">
        <f>Commercial!K862</f>
        <v>NV</v>
      </c>
      <c r="I862" s="94" t="str">
        <f>Commercial!M862</f>
        <v>NV</v>
      </c>
      <c r="J862" s="101"/>
      <c r="K862" s="78">
        <f>IFERROR(VLOOKUP($C862,Acute!$B$8:$R$300,4,FALSE),"--")</f>
        <v>0.8</v>
      </c>
      <c r="L862" s="79" t="str">
        <f>IFERROR(VLOOKUP($C862,Acute!$B$8:$R$300,8,FALSE),"--")</f>
        <v>NV</v>
      </c>
      <c r="M862" s="80" t="str">
        <f>IFERROR(VLOOKUP($C862,Acute!$B$8:$R$300,13,FALSE),"--")</f>
        <v>NV</v>
      </c>
      <c r="N862" s="107">
        <f>IFERROR(VLOOKUP($C862,Acute!$B$8:$R$300,6,FALSE),"--")</f>
        <v>2.4</v>
      </c>
      <c r="O862" s="79" t="str">
        <f>IFERROR(VLOOKUP($C862,Acute!$B$8:$R$300,10,FALSE),"--")</f>
        <v>NV</v>
      </c>
      <c r="P862" s="108" t="str">
        <f>IFERROR(VLOOKUP($C862,Acute!$B$8:$R$300,16,FALSE),"--")</f>
        <v>NV</v>
      </c>
    </row>
    <row r="863" spans="2:16" ht="15">
      <c r="B863" s="116" t="str">
        <f>Residential!A863</f>
        <v>Vernolate</v>
      </c>
      <c r="C863" s="33" t="str">
        <f>Residential!B863</f>
        <v>1929-77-7</v>
      </c>
      <c r="D863" s="96" t="str">
        <f>Residential!H863</f>
        <v>NITI</v>
      </c>
      <c r="E863" s="40" t="str">
        <f>Residential!K863</f>
        <v>NITI</v>
      </c>
      <c r="F863" s="94" t="str">
        <f>Residential!M863</f>
        <v>NITI</v>
      </c>
      <c r="G863" s="96" t="str">
        <f>Commercial!H863</f>
        <v>NITI</v>
      </c>
      <c r="H863" s="40" t="str">
        <f>Commercial!K863</f>
        <v>NITI</v>
      </c>
      <c r="I863" s="94" t="str">
        <f>Commercial!M863</f>
        <v>NITI</v>
      </c>
      <c r="J863" s="101"/>
      <c r="K863" s="78" t="str">
        <f>IFERROR(VLOOKUP($C863,Acute!$B$8:$R$300,4,FALSE),"--")</f>
        <v>--</v>
      </c>
      <c r="L863" s="79" t="str">
        <f>IFERROR(VLOOKUP($C863,Acute!$B$8:$R$300,8,FALSE),"--")</f>
        <v>--</v>
      </c>
      <c r="M863" s="80" t="str">
        <f>IFERROR(VLOOKUP($C863,Acute!$B$8:$R$300,13,FALSE),"--")</f>
        <v>--</v>
      </c>
      <c r="N863" s="107" t="str">
        <f>IFERROR(VLOOKUP($C863,Acute!$B$8:$R$300,6,FALSE),"--")</f>
        <v>--</v>
      </c>
      <c r="O863" s="79" t="str">
        <f>IFERROR(VLOOKUP($C863,Acute!$B$8:$R$300,10,FALSE),"--")</f>
        <v>--</v>
      </c>
      <c r="P863" s="108" t="str">
        <f>IFERROR(VLOOKUP($C863,Acute!$B$8:$R$300,16,FALSE),"--")</f>
        <v>--</v>
      </c>
    </row>
    <row r="864" spans="2:16" ht="15">
      <c r="B864" s="116" t="str">
        <f>Residential!A864</f>
        <v>Vinclozolin</v>
      </c>
      <c r="C864" s="33" t="str">
        <f>Residential!B864</f>
        <v>50471-44-8</v>
      </c>
      <c r="D864" s="96" t="str">
        <f>Residential!H864</f>
        <v>NITI</v>
      </c>
      <c r="E864" s="40" t="str">
        <f>Residential!K864</f>
        <v>NITI, NV</v>
      </c>
      <c r="F864" s="94" t="str">
        <f>Residential!M864</f>
        <v>NITI, NV</v>
      </c>
      <c r="G864" s="96" t="str">
        <f>Commercial!H864</f>
        <v>NITI</v>
      </c>
      <c r="H864" s="40" t="str">
        <f>Commercial!K864</f>
        <v>NITI, NV</v>
      </c>
      <c r="I864" s="94" t="str">
        <f>Commercial!M864</f>
        <v>NITI, NV</v>
      </c>
      <c r="J864" s="101"/>
      <c r="K864" s="86" t="str">
        <f>IFERROR(VLOOKUP($C864,Acute!$B$8:$R$300,4,FALSE),"--")</f>
        <v>--</v>
      </c>
      <c r="L864" s="87" t="str">
        <f>IFERROR(VLOOKUP($C864,Acute!$B$8:$R$300,8,FALSE),"--")</f>
        <v>--</v>
      </c>
      <c r="M864" s="88" t="str">
        <f>IFERROR(VLOOKUP($C864,Acute!$B$8:$R$300,13,FALSE),"--")</f>
        <v>--</v>
      </c>
      <c r="N864" s="109" t="str">
        <f>IFERROR(VLOOKUP($C864,Acute!$B$8:$R$300,6,FALSE),"--")</f>
        <v>--</v>
      </c>
      <c r="O864" s="79" t="str">
        <f>IFERROR(VLOOKUP($C864,Acute!$B$8:$R$300,10,FALSE),"--")</f>
        <v>--</v>
      </c>
      <c r="P864" s="108" t="str">
        <f>IFERROR(VLOOKUP($C864,Acute!$B$8:$R$300,16,FALSE),"--")</f>
        <v>--</v>
      </c>
    </row>
    <row r="865" spans="2:16" ht="15">
      <c r="B865" s="116" t="str">
        <f>Residential!A865</f>
        <v>Vinyl Acetate</v>
      </c>
      <c r="C865" s="33" t="str">
        <f>Residential!B865</f>
        <v>108-05-4</v>
      </c>
      <c r="D865" s="96">
        <f>Residential!H865</f>
        <v>210</v>
      </c>
      <c r="E865" s="40">
        <f>Residential!K865</f>
        <v>7000</v>
      </c>
      <c r="F865" s="94">
        <f>Residential!M865</f>
        <v>19000</v>
      </c>
      <c r="G865" s="96">
        <f>Commercial!H865</f>
        <v>880</v>
      </c>
      <c r="H865" s="40">
        <f>Commercial!K865</f>
        <v>29000</v>
      </c>
      <c r="I865" s="94">
        <f>Commercial!M865</f>
        <v>80000</v>
      </c>
      <c r="J865" s="101"/>
      <c r="K865" s="78">
        <f>IFERROR(VLOOKUP($C865,Acute!$B$8:$R$300,4,FALSE),"--")</f>
        <v>200</v>
      </c>
      <c r="L865" s="79">
        <f>IFERROR(VLOOKUP($C865,Acute!$B$8:$R$300,8,FALSE),"--")</f>
        <v>6700</v>
      </c>
      <c r="M865" s="80">
        <f>IFERROR(VLOOKUP($C865,Acute!$B$8:$R$300,13,FALSE),"--")</f>
        <v>18000</v>
      </c>
      <c r="N865" s="107">
        <f>IFERROR(VLOOKUP($C865,Acute!$B$8:$R$300,6,FALSE),"--")</f>
        <v>600</v>
      </c>
      <c r="O865" s="79">
        <f>IFERROR(VLOOKUP($C865,Acute!$B$8:$R$300,10,FALSE),"--")</f>
        <v>20000</v>
      </c>
      <c r="P865" s="108">
        <f>IFERROR(VLOOKUP($C865,Acute!$B$8:$R$300,16,FALSE),"--")</f>
        <v>55000</v>
      </c>
    </row>
    <row r="866" spans="2:16" ht="15">
      <c r="B866" s="116" t="str">
        <f>Residential!A866</f>
        <v>Vinyl Bromide</v>
      </c>
      <c r="C866" s="33" t="str">
        <f>Residential!B866</f>
        <v>593-60-2</v>
      </c>
      <c r="D866" s="96">
        <f>Residential!H866</f>
        <v>0.19</v>
      </c>
      <c r="E866" s="40">
        <f>Residential!K866</f>
        <v>6.2</v>
      </c>
      <c r="F866" s="93">
        <f>Residential!M866</f>
        <v>0.54</v>
      </c>
      <c r="G866" s="96">
        <f>Commercial!H866</f>
        <v>0.82</v>
      </c>
      <c r="H866" s="90">
        <f>Commercial!K866</f>
        <v>27</v>
      </c>
      <c r="I866" s="93">
        <f>Commercial!M866</f>
        <v>2.4</v>
      </c>
      <c r="J866" s="101"/>
      <c r="K866" s="78" t="str">
        <f>IFERROR(VLOOKUP($C866,Acute!$B$8:$R$300,4,FALSE),"--")</f>
        <v>--</v>
      </c>
      <c r="L866" s="79" t="str">
        <f>IFERROR(VLOOKUP($C866,Acute!$B$8:$R$300,8,FALSE),"--")</f>
        <v>--</v>
      </c>
      <c r="M866" s="80" t="str">
        <f>IFERROR(VLOOKUP($C866,Acute!$B$8:$R$300,13,FALSE),"--")</f>
        <v>--</v>
      </c>
      <c r="N866" s="107" t="str">
        <f>IFERROR(VLOOKUP($C866,Acute!$B$8:$R$300,6,FALSE),"--")</f>
        <v>--</v>
      </c>
      <c r="O866" s="79" t="str">
        <f>IFERROR(VLOOKUP($C866,Acute!$B$8:$R$300,10,FALSE),"--")</f>
        <v>--</v>
      </c>
      <c r="P866" s="108" t="str">
        <f>IFERROR(VLOOKUP($C866,Acute!$B$8:$R$300,16,FALSE),"--")</f>
        <v>--</v>
      </c>
    </row>
    <row r="867" spans="2:16" ht="15">
      <c r="B867" s="116" t="str">
        <f>Residential!A867</f>
        <v>Vinyl Chloride</v>
      </c>
      <c r="C867" s="33" t="str">
        <f>Residential!B867</f>
        <v>75-01-4</v>
      </c>
      <c r="D867" s="96">
        <f>Residential!H867</f>
        <v>0.17</v>
      </c>
      <c r="E867" s="40">
        <f>Residential!K867</f>
        <v>5.6</v>
      </c>
      <c r="F867" s="93">
        <f>Residential!M867</f>
        <v>0.2</v>
      </c>
      <c r="G867" s="96">
        <f>Commercial!H867</f>
        <v>2.8</v>
      </c>
      <c r="H867" s="90">
        <f>Commercial!K867</f>
        <v>93</v>
      </c>
      <c r="I867" s="93">
        <f>Commercial!M867</f>
        <v>3.3</v>
      </c>
      <c r="J867" s="101"/>
      <c r="K867" s="78">
        <f>IFERROR(VLOOKUP($C867,Acute!$B$8:$R$300,4,FALSE),"--")</f>
        <v>1300</v>
      </c>
      <c r="L867" s="79">
        <f>IFERROR(VLOOKUP($C867,Acute!$B$8:$R$300,8,FALSE),"--")</f>
        <v>43000</v>
      </c>
      <c r="M867" s="80">
        <f>IFERROR(VLOOKUP($C867,Acute!$B$8:$R$300,13,FALSE),"--")</f>
        <v>1500</v>
      </c>
      <c r="N867" s="107">
        <f>IFERROR(VLOOKUP($C867,Acute!$B$8:$R$300,6,FALSE),"--")</f>
        <v>3900</v>
      </c>
      <c r="O867" s="79">
        <f>IFERROR(VLOOKUP($C867,Acute!$B$8:$R$300,10,FALSE),"--")</f>
        <v>130000</v>
      </c>
      <c r="P867" s="108">
        <f>IFERROR(VLOOKUP($C867,Acute!$B$8:$R$300,16,FALSE),"--")</f>
        <v>4600</v>
      </c>
    </row>
    <row r="868" spans="2:16" ht="15">
      <c r="B868" s="116" t="str">
        <f>Residential!A868</f>
        <v>Warfarin</v>
      </c>
      <c r="C868" s="33" t="str">
        <f>Residential!B868</f>
        <v>81-81-2</v>
      </c>
      <c r="D868" s="96" t="str">
        <f>Residential!H868</f>
        <v>NITI</v>
      </c>
      <c r="E868" s="40" t="str">
        <f>Residential!K868</f>
        <v>NITI, NV</v>
      </c>
      <c r="F868" s="93" t="str">
        <f>Residential!M868</f>
        <v>NITI, NV</v>
      </c>
      <c r="G868" s="96" t="str">
        <f>Commercial!H868</f>
        <v>NITI</v>
      </c>
      <c r="H868" s="90" t="str">
        <f>Commercial!K868</f>
        <v>NITI, NV</v>
      </c>
      <c r="I868" s="93" t="str">
        <f>Commercial!M868</f>
        <v>NITI, NV</v>
      </c>
      <c r="J868" s="101"/>
      <c r="K868" s="78" t="str">
        <f>IFERROR(VLOOKUP($C868,Acute!$B$8:$R$300,4,FALSE),"--")</f>
        <v>--</v>
      </c>
      <c r="L868" s="79" t="str">
        <f>IFERROR(VLOOKUP($C868,Acute!$B$8:$R$300,8,FALSE),"--")</f>
        <v>--</v>
      </c>
      <c r="M868" s="80" t="str">
        <f>IFERROR(VLOOKUP($C868,Acute!$B$8:$R$300,13,FALSE),"--")</f>
        <v>--</v>
      </c>
      <c r="N868" s="107" t="str">
        <f>IFERROR(VLOOKUP($C868,Acute!$B$8:$R$300,6,FALSE),"--")</f>
        <v>--</v>
      </c>
      <c r="O868" s="79" t="str">
        <f>IFERROR(VLOOKUP($C868,Acute!$B$8:$R$300,10,FALSE),"--")</f>
        <v>--</v>
      </c>
      <c r="P868" s="108" t="str">
        <f>IFERROR(VLOOKUP($C868,Acute!$B$8:$R$300,16,FALSE),"--")</f>
        <v>--</v>
      </c>
    </row>
    <row r="869" spans="2:16" ht="15">
      <c r="B869" s="116" t="str">
        <f>Residential!A869</f>
        <v>Xylene, m-</v>
      </c>
      <c r="C869" s="33" t="str">
        <f>Residential!B869</f>
        <v>108-38-3</v>
      </c>
      <c r="D869" s="96">
        <f>Residential!H869</f>
        <v>100</v>
      </c>
      <c r="E869" s="40">
        <f>Residential!K869</f>
        <v>3500</v>
      </c>
      <c r="F869" s="93">
        <f>Residential!M869</f>
        <v>730</v>
      </c>
      <c r="G869" s="96">
        <f>Commercial!H869</f>
        <v>440</v>
      </c>
      <c r="H869" s="90">
        <f>Commercial!K869</f>
        <v>15000</v>
      </c>
      <c r="I869" s="93">
        <f>Commercial!M869</f>
        <v>3000</v>
      </c>
      <c r="J869" s="101"/>
      <c r="K869" s="78" t="str">
        <f>IFERROR(VLOOKUP($C869,Acute!$B$8:$R$300,4,FALSE),"--")</f>
        <v>--</v>
      </c>
      <c r="L869" s="79" t="str">
        <f>IFERROR(VLOOKUP($C869,Acute!$B$8:$R$300,8,FALSE),"--")</f>
        <v>--</v>
      </c>
      <c r="M869" s="80" t="str">
        <f>IFERROR(VLOOKUP($C869,Acute!$B$8:$R$300,13,FALSE),"--")</f>
        <v>--</v>
      </c>
      <c r="N869" s="107" t="str">
        <f>IFERROR(VLOOKUP($C869,Acute!$B$8:$R$300,6,FALSE),"--")</f>
        <v>--</v>
      </c>
      <c r="O869" s="79" t="str">
        <f>IFERROR(VLOOKUP($C869,Acute!$B$8:$R$300,10,FALSE),"--")</f>
        <v>--</v>
      </c>
      <c r="P869" s="108" t="str">
        <f>IFERROR(VLOOKUP($C869,Acute!$B$8:$R$300,16,FALSE),"--")</f>
        <v>--</v>
      </c>
    </row>
    <row r="870" spans="2:16" ht="15">
      <c r="B870" s="116" t="str">
        <f>Residential!A870</f>
        <v>Xylene, o-</v>
      </c>
      <c r="C870" s="33" t="str">
        <f>Residential!B870</f>
        <v>95-47-6</v>
      </c>
      <c r="D870" s="99">
        <f>Residential!H870</f>
        <v>100</v>
      </c>
      <c r="E870" s="90">
        <f>Residential!K870</f>
        <v>3500</v>
      </c>
      <c r="F870" s="93">
        <f>Residential!M870</f>
        <v>1000</v>
      </c>
      <c r="G870" s="96">
        <f>Commercial!H870</f>
        <v>440</v>
      </c>
      <c r="H870" s="90">
        <f>Commercial!K870</f>
        <v>15000</v>
      </c>
      <c r="I870" s="93">
        <f>Commercial!M870</f>
        <v>4300</v>
      </c>
      <c r="J870" s="101"/>
      <c r="K870" s="78" t="str">
        <f>IFERROR(VLOOKUP($C870,Acute!$B$8:$R$300,4,FALSE),"--")</f>
        <v>--</v>
      </c>
      <c r="L870" s="79" t="str">
        <f>IFERROR(VLOOKUP($C870,Acute!$B$8:$R$300,8,FALSE),"--")</f>
        <v>--</v>
      </c>
      <c r="M870" s="80" t="str">
        <f>IFERROR(VLOOKUP($C870,Acute!$B$8:$R$300,13,FALSE),"--")</f>
        <v>--</v>
      </c>
      <c r="N870" s="107" t="str">
        <f>IFERROR(VLOOKUP($C870,Acute!$B$8:$R$300,6,FALSE),"--")</f>
        <v>--</v>
      </c>
      <c r="O870" s="79" t="str">
        <f>IFERROR(VLOOKUP($C870,Acute!$B$8:$R$300,10,FALSE),"--")</f>
        <v>--</v>
      </c>
      <c r="P870" s="108" t="str">
        <f>IFERROR(VLOOKUP($C870,Acute!$B$8:$R$300,16,FALSE),"--")</f>
        <v>--</v>
      </c>
    </row>
    <row r="871" spans="2:16" ht="15">
      <c r="B871" s="116" t="str">
        <f>Residential!A871</f>
        <v>Xylene, p-</v>
      </c>
      <c r="C871" s="33" t="str">
        <f>Residential!B871</f>
        <v>106-42-3</v>
      </c>
      <c r="D871" s="99">
        <f>Residential!H871</f>
        <v>100</v>
      </c>
      <c r="E871" s="90">
        <f>Residential!K871</f>
        <v>3500</v>
      </c>
      <c r="F871" s="93">
        <f>Residential!M871</f>
        <v>750</v>
      </c>
      <c r="G871" s="96">
        <f>Commercial!H871</f>
        <v>440</v>
      </c>
      <c r="H871" s="90">
        <f>Commercial!K871</f>
        <v>15000</v>
      </c>
      <c r="I871" s="93">
        <f>Commercial!M871</f>
        <v>3200</v>
      </c>
      <c r="J871" s="101"/>
      <c r="K871" s="78" t="str">
        <f>IFERROR(VLOOKUP($C871,Acute!$B$8:$R$300,4,FALSE),"--")</f>
        <v>--</v>
      </c>
      <c r="L871" s="79" t="str">
        <f>IFERROR(VLOOKUP($C871,Acute!$B$8:$R$300,8,FALSE),"--")</f>
        <v>--</v>
      </c>
      <c r="M871" s="80" t="str">
        <f>IFERROR(VLOOKUP($C871,Acute!$B$8:$R$300,13,FALSE),"--")</f>
        <v>--</v>
      </c>
      <c r="N871" s="107" t="str">
        <f>IFERROR(VLOOKUP($C871,Acute!$B$8:$R$300,6,FALSE),"--")</f>
        <v>--</v>
      </c>
      <c r="O871" s="79" t="str">
        <f>IFERROR(VLOOKUP($C871,Acute!$B$8:$R$300,10,FALSE),"--")</f>
        <v>--</v>
      </c>
      <c r="P871" s="108" t="str">
        <f>IFERROR(VLOOKUP($C871,Acute!$B$8:$R$300,16,FALSE),"--")</f>
        <v>--</v>
      </c>
    </row>
    <row r="872" spans="2:16" ht="15">
      <c r="B872" s="116" t="str">
        <f>Residential!A872</f>
        <v>Xylenes</v>
      </c>
      <c r="C872" s="33" t="str">
        <f>Residential!B872</f>
        <v>1330-20-7</v>
      </c>
      <c r="D872" s="99">
        <f>Residential!H872</f>
        <v>100</v>
      </c>
      <c r="E872" s="90">
        <f>Residential!K872</f>
        <v>3500</v>
      </c>
      <c r="F872" s="93">
        <f>Residential!M872</f>
        <v>780</v>
      </c>
      <c r="G872" s="96">
        <f>Commercial!H872</f>
        <v>440</v>
      </c>
      <c r="H872" s="90">
        <f>Commercial!K872</f>
        <v>15000</v>
      </c>
      <c r="I872" s="93">
        <f>Commercial!M872</f>
        <v>3300</v>
      </c>
      <c r="J872" s="101"/>
      <c r="K872" s="78">
        <f>IFERROR(VLOOKUP($C872,Acute!$B$8:$R$300,4,FALSE),"--")</f>
        <v>8700</v>
      </c>
      <c r="L872" s="79">
        <f>IFERROR(VLOOKUP($C872,Acute!$B$8:$R$300,8,FALSE),"--")</f>
        <v>290000</v>
      </c>
      <c r="M872" s="80">
        <f>IFERROR(VLOOKUP($C872,Acute!$B$8:$R$300,13,FALSE),"--")</f>
        <v>68000</v>
      </c>
      <c r="N872" s="107">
        <f>IFERROR(VLOOKUP($C872,Acute!$B$8:$R$300,6,FALSE),"--")</f>
        <v>26000</v>
      </c>
      <c r="O872" s="79">
        <f>IFERROR(VLOOKUP($C872,Acute!$B$8:$R$300,10,FALSE),"--")</f>
        <v>870000</v>
      </c>
      <c r="P872" s="108">
        <f>IFERROR(VLOOKUP($C872,Acute!$B$8:$R$300,16,FALSE),"--")</f>
        <v>200000</v>
      </c>
    </row>
    <row r="873" spans="2:16" ht="15">
      <c r="B873" s="116" t="str">
        <f>Residential!A873</f>
        <v>Zinc Cyanide</v>
      </c>
      <c r="C873" s="33" t="str">
        <f>Residential!B873</f>
        <v>557-21-1</v>
      </c>
      <c r="D873" s="99" t="str">
        <f>Residential!H873</f>
        <v>NITI</v>
      </c>
      <c r="E873" s="90" t="str">
        <f>Residential!K873</f>
        <v>NITI, NV</v>
      </c>
      <c r="F873" s="93" t="str">
        <f>Residential!M873</f>
        <v>NITI, NV</v>
      </c>
      <c r="G873" s="96" t="str">
        <f>Commercial!H873</f>
        <v>NITI</v>
      </c>
      <c r="H873" s="90" t="str">
        <f>Commercial!K873</f>
        <v>NITI, NV</v>
      </c>
      <c r="I873" s="93" t="str">
        <f>Commercial!M873</f>
        <v>NITI, NV</v>
      </c>
      <c r="J873" s="101"/>
      <c r="K873" s="78" t="str">
        <f>IFERROR(VLOOKUP($C873,Acute!$B$8:$R$300,4,FALSE),"--")</f>
        <v>--</v>
      </c>
      <c r="L873" s="79" t="str">
        <f>IFERROR(VLOOKUP($C873,Acute!$B$8:$R$300,8,FALSE),"--")</f>
        <v>--</v>
      </c>
      <c r="M873" s="80" t="str">
        <f>IFERROR(VLOOKUP($C873,Acute!$B$8:$R$300,13,FALSE),"--")</f>
        <v>--</v>
      </c>
      <c r="N873" s="107" t="str">
        <f>IFERROR(VLOOKUP($C873,Acute!$B$8:$R$300,6,FALSE),"--")</f>
        <v>--</v>
      </c>
      <c r="O873" s="79" t="str">
        <f>IFERROR(VLOOKUP($C873,Acute!$B$8:$R$300,10,FALSE),"--")</f>
        <v>--</v>
      </c>
      <c r="P873" s="108" t="str">
        <f>IFERROR(VLOOKUP($C873,Acute!$B$8:$R$300,16,FALSE),"--")</f>
        <v>--</v>
      </c>
    </row>
    <row r="874" spans="2:16" ht="15">
      <c r="B874" s="116" t="str">
        <f>Residential!A874</f>
        <v>Zinc Phosphide</v>
      </c>
      <c r="C874" s="33" t="str">
        <f>Residential!B874</f>
        <v>1314-84-7</v>
      </c>
      <c r="D874" s="99" t="str">
        <f>Residential!H874</f>
        <v>NITI</v>
      </c>
      <c r="E874" s="90" t="str">
        <f>Residential!K874</f>
        <v>NITI, NV</v>
      </c>
      <c r="F874" s="93" t="str">
        <f>Residential!M874</f>
        <v>NITI, NV</v>
      </c>
      <c r="G874" s="96" t="str">
        <f>Commercial!H874</f>
        <v>NITI</v>
      </c>
      <c r="H874" s="90" t="str">
        <f>Commercial!K874</f>
        <v>NITI, NV</v>
      </c>
      <c r="I874" s="93" t="str">
        <f>Commercial!M874</f>
        <v>NITI, NV</v>
      </c>
      <c r="J874" s="101"/>
      <c r="K874" s="78" t="str">
        <f>IFERROR(VLOOKUP($C874,Acute!$B$8:$R$300,4,FALSE),"--")</f>
        <v>--</v>
      </c>
      <c r="L874" s="79" t="str">
        <f>IFERROR(VLOOKUP($C874,Acute!$B$8:$R$300,8,FALSE),"--")</f>
        <v>--</v>
      </c>
      <c r="M874" s="80" t="str">
        <f>IFERROR(VLOOKUP($C874,Acute!$B$8:$R$300,13,FALSE),"--")</f>
        <v>--</v>
      </c>
      <c r="N874" s="107" t="str">
        <f>IFERROR(VLOOKUP($C874,Acute!$B$8:$R$300,6,FALSE),"--")</f>
        <v>--</v>
      </c>
      <c r="O874" s="79" t="str">
        <f>IFERROR(VLOOKUP($C874,Acute!$B$8:$R$300,10,FALSE),"--")</f>
        <v>--</v>
      </c>
      <c r="P874" s="108" t="str">
        <f>IFERROR(VLOOKUP($C874,Acute!$B$8:$R$300,16,FALSE),"--")</f>
        <v>--</v>
      </c>
    </row>
    <row r="875" spans="2:16" ht="15">
      <c r="B875" s="116" t="str">
        <f>Residential!A875</f>
        <v>Zinc and Compounds</v>
      </c>
      <c r="C875" s="33" t="str">
        <f>Residential!B875</f>
        <v>7440-66-6</v>
      </c>
      <c r="D875" s="99" t="str">
        <f>Residential!H875</f>
        <v>NITI</v>
      </c>
      <c r="E875" s="90" t="str">
        <f>Residential!K875</f>
        <v>NITI, NV</v>
      </c>
      <c r="F875" s="93" t="str">
        <f>Residential!M875</f>
        <v>NITI, NV</v>
      </c>
      <c r="G875" s="96" t="str">
        <f>Commercial!H875</f>
        <v>NITI</v>
      </c>
      <c r="H875" s="90" t="str">
        <f>Commercial!K875</f>
        <v>NITI, NV</v>
      </c>
      <c r="I875" s="93" t="str">
        <f>Commercial!M875</f>
        <v>NITI, NV</v>
      </c>
      <c r="J875" s="101"/>
      <c r="K875" s="78" t="str">
        <f>IFERROR(VLOOKUP($C875,Acute!$B$8:$R$300,4,FALSE),"--")</f>
        <v>--</v>
      </c>
      <c r="L875" s="79" t="str">
        <f>IFERROR(VLOOKUP($C875,Acute!$B$8:$R$300,8,FALSE),"--")</f>
        <v>--</v>
      </c>
      <c r="M875" s="80" t="str">
        <f>IFERROR(VLOOKUP($C875,Acute!$B$8:$R$300,13,FALSE),"--")</f>
        <v>--</v>
      </c>
      <c r="N875" s="107" t="str">
        <f>IFERROR(VLOOKUP($C875,Acute!$B$8:$R$300,6,FALSE),"--")</f>
        <v>--</v>
      </c>
      <c r="O875" s="79" t="str">
        <f>IFERROR(VLOOKUP($C875,Acute!$B$8:$R$300,10,FALSE),"--")</f>
        <v>--</v>
      </c>
      <c r="P875" s="108" t="str">
        <f>IFERROR(VLOOKUP($C875,Acute!$B$8:$R$300,16,FALSE),"--")</f>
        <v>--</v>
      </c>
    </row>
    <row r="876" spans="2:16" ht="15">
      <c r="B876" s="116" t="str">
        <f>Residential!A876</f>
        <v>Zineb</v>
      </c>
      <c r="C876" s="33" t="str">
        <f>Residential!B876</f>
        <v>12122-67-7</v>
      </c>
      <c r="D876" s="96" t="str">
        <f>Residential!H876</f>
        <v>NITI</v>
      </c>
      <c r="E876" s="40" t="str">
        <f>Residential!K876</f>
        <v>NITI, NV</v>
      </c>
      <c r="F876" s="93" t="str">
        <f>Residential!M876</f>
        <v>NITI, NV</v>
      </c>
      <c r="G876" s="96" t="str">
        <f>Commercial!H876</f>
        <v>NITI</v>
      </c>
      <c r="H876" s="90" t="str">
        <f>Commercial!K876</f>
        <v>NITI, NV</v>
      </c>
      <c r="I876" s="93" t="str">
        <f>Commercial!M876</f>
        <v>NITI, NV</v>
      </c>
      <c r="J876" s="101"/>
      <c r="K876" s="78" t="str">
        <f>IFERROR(VLOOKUP($C876,Acute!$B$8:$R$300,4,FALSE),"--")</f>
        <v>--</v>
      </c>
      <c r="L876" s="79" t="str">
        <f>IFERROR(VLOOKUP($C876,Acute!$B$8:$R$300,8,FALSE),"--")</f>
        <v>--</v>
      </c>
      <c r="M876" s="80" t="str">
        <f>IFERROR(VLOOKUP($C876,Acute!$B$8:$R$300,13,FALSE),"--")</f>
        <v>--</v>
      </c>
      <c r="N876" s="107" t="str">
        <f>IFERROR(VLOOKUP($C876,Acute!$B$8:$R$300,6,FALSE),"--")</f>
        <v>--</v>
      </c>
      <c r="O876" s="79" t="str">
        <f>IFERROR(VLOOKUP($C876,Acute!$B$8:$R$300,10,FALSE),"--")</f>
        <v>--</v>
      </c>
      <c r="P876" s="108" t="str">
        <f>IFERROR(VLOOKUP($C876,Acute!$B$8:$R$300,16,FALSE),"--")</f>
        <v>--</v>
      </c>
    </row>
    <row r="877" spans="2:16" ht="15">
      <c r="B877" s="116" t="str">
        <f>Residential!A877</f>
        <v>Zirconium</v>
      </c>
      <c r="C877" s="33" t="str">
        <f>Residential!B877</f>
        <v>7440-67-7</v>
      </c>
      <c r="D877" s="96" t="str">
        <f>Residential!H877</f>
        <v>NITI</v>
      </c>
      <c r="E877" s="40" t="str">
        <f>Residential!K877</f>
        <v>NITI, NV</v>
      </c>
      <c r="F877" s="93" t="str">
        <f>Residential!M877</f>
        <v>NITI, NV</v>
      </c>
      <c r="G877" s="96" t="str">
        <f>Commercial!H877</f>
        <v>NITI</v>
      </c>
      <c r="H877" s="90" t="str">
        <f>Commercial!K877</f>
        <v>NITI, NV</v>
      </c>
      <c r="I877" s="93" t="str">
        <f>Commercial!M877</f>
        <v>NITI, NV</v>
      </c>
      <c r="J877" s="101"/>
      <c r="K877" s="78" t="str">
        <f>IFERROR(VLOOKUP($C877,Acute!$B$8:$R$300,4,FALSE),"--")</f>
        <v>--</v>
      </c>
      <c r="L877" s="79" t="str">
        <f>IFERROR(VLOOKUP($C877,Acute!$B$8:$R$300,8,FALSE),"--")</f>
        <v>--</v>
      </c>
      <c r="M877" s="80" t="str">
        <f>IFERROR(VLOOKUP($C877,Acute!$B$8:$R$300,13,FALSE),"--")</f>
        <v>--</v>
      </c>
      <c r="N877" s="107" t="str">
        <f>IFERROR(VLOOKUP($C877,Acute!$B$8:$R$300,6,FALSE),"--")</f>
        <v>--</v>
      </c>
      <c r="O877" s="79" t="str">
        <f>IFERROR(VLOOKUP($C877,Acute!$B$8:$R$300,10,FALSE),"--")</f>
        <v>--</v>
      </c>
      <c r="P877" s="108" t="str">
        <f>IFERROR(VLOOKUP($C877,Acute!$B$8:$R$300,16,FALSE),"--")</f>
        <v>--</v>
      </c>
    </row>
    <row r="878" spans="2:16" ht="15">
      <c r="B878" s="256"/>
      <c r="C878" s="33"/>
      <c r="D878" s="96"/>
      <c r="E878" s="40"/>
      <c r="F878" s="93"/>
      <c r="G878" s="96"/>
      <c r="H878" s="90"/>
      <c r="I878" s="93"/>
      <c r="J878" s="101"/>
      <c r="K878" s="81"/>
      <c r="L878" s="82"/>
      <c r="M878" s="83"/>
      <c r="N878" s="111"/>
      <c r="O878" s="82"/>
      <c r="P878" s="112"/>
    </row>
    <row r="879" spans="2:16" ht="15">
      <c r="B879" s="257" t="s">
        <v>1932</v>
      </c>
      <c r="C879" s="33"/>
      <c r="D879" s="96"/>
      <c r="E879" s="40"/>
      <c r="F879" s="93"/>
      <c r="G879" s="96"/>
      <c r="H879" s="90"/>
      <c r="I879" s="93"/>
      <c r="J879" s="101"/>
      <c r="K879" s="81"/>
      <c r="L879" s="82"/>
      <c r="M879" s="83"/>
      <c r="N879" s="111"/>
      <c r="O879" s="82"/>
      <c r="P879" s="112"/>
    </row>
    <row r="880" spans="2:16" ht="15">
      <c r="B880" s="258" t="s">
        <v>57</v>
      </c>
      <c r="C880" s="33"/>
      <c r="D880" s="96">
        <f>Residential!H881</f>
        <v>300</v>
      </c>
      <c r="E880" s="90">
        <f>Residential!K881</f>
        <v>10000</v>
      </c>
      <c r="F880" s="93">
        <f>Residential!M881</f>
        <v>120</v>
      </c>
      <c r="G880" s="96">
        <f>Commercial!H881</f>
        <v>1200</v>
      </c>
      <c r="H880" s="90">
        <f>Commercial!K881</f>
        <v>40000</v>
      </c>
      <c r="I880" s="93">
        <f>Commercial!M881</f>
        <v>520</v>
      </c>
      <c r="J880" s="101"/>
      <c r="K880" s="81"/>
      <c r="L880" s="82"/>
      <c r="M880" s="83"/>
      <c r="N880" s="111"/>
      <c r="O880" s="82"/>
      <c r="P880" s="112"/>
    </row>
    <row r="881" spans="2:16" ht="15">
      <c r="B881" s="258" t="s">
        <v>110</v>
      </c>
      <c r="C881" s="33"/>
      <c r="D881" s="96">
        <f>Residential!H882</f>
        <v>100</v>
      </c>
      <c r="E881" s="40">
        <f>Residential!K882</f>
        <v>3300</v>
      </c>
      <c r="F881" s="93">
        <f>Residential!M882</f>
        <v>400</v>
      </c>
      <c r="G881" s="96">
        <f>Commercial!H882</f>
        <v>430</v>
      </c>
      <c r="H881" s="90">
        <f>Commercial!K882</f>
        <v>14000</v>
      </c>
      <c r="I881" s="93">
        <f>Commercial!M882</f>
        <v>1700</v>
      </c>
      <c r="J881" s="101"/>
      <c r="K881" s="81"/>
      <c r="L881" s="82"/>
      <c r="M881" s="83"/>
      <c r="N881" s="111"/>
      <c r="O881" s="82"/>
      <c r="P881" s="112"/>
    </row>
    <row r="882" spans="2:16" ht="15">
      <c r="B882" s="258" t="s">
        <v>1933</v>
      </c>
      <c r="C882" s="33"/>
      <c r="D882" s="96">
        <f>Residential!H883</f>
        <v>140</v>
      </c>
      <c r="E882" s="40">
        <f>Residential!K883</f>
        <v>4700</v>
      </c>
      <c r="F882" s="93">
        <f>Residential!M883</f>
        <v>360</v>
      </c>
      <c r="G882" s="96">
        <f>Commercial!H883</f>
        <v>620</v>
      </c>
      <c r="H882" s="90">
        <f>Commercial!K883</f>
        <v>21000</v>
      </c>
      <c r="I882" s="93">
        <f>Commercial!M883</f>
        <v>1500</v>
      </c>
      <c r="J882" s="101"/>
      <c r="K882" s="81"/>
      <c r="L882" s="82"/>
      <c r="M882" s="83"/>
      <c r="N882" s="111"/>
      <c r="O882" s="82"/>
      <c r="P882" s="112"/>
    </row>
    <row r="883" spans="2:16" ht="15">
      <c r="B883" s="259"/>
      <c r="C883" s="33"/>
      <c r="D883" s="96"/>
      <c r="E883" s="40"/>
      <c r="F883" s="93"/>
      <c r="G883" s="96"/>
      <c r="H883" s="90"/>
      <c r="I883" s="93"/>
      <c r="J883" s="101"/>
      <c r="K883" s="81"/>
      <c r="L883" s="82"/>
      <c r="M883" s="83"/>
      <c r="N883" s="111"/>
      <c r="O883" s="82"/>
      <c r="P883" s="112"/>
    </row>
    <row r="884" spans="2:16" ht="15">
      <c r="B884" s="257" t="s">
        <v>2189</v>
      </c>
      <c r="C884" s="33" t="s">
        <v>2201</v>
      </c>
      <c r="D884" s="96"/>
      <c r="E884" s="40"/>
      <c r="F884" s="93"/>
      <c r="G884" s="96"/>
      <c r="H884" s="90"/>
      <c r="I884" s="93"/>
      <c r="J884" s="101"/>
      <c r="K884" s="81"/>
      <c r="L884" s="82"/>
      <c r="M884" s="83"/>
      <c r="N884" s="111"/>
      <c r="O884" s="82"/>
      <c r="P884" s="112"/>
    </row>
    <row r="885" spans="2:16" ht="15">
      <c r="B885" s="258" t="s">
        <v>2195</v>
      </c>
      <c r="C885" s="33" t="s">
        <v>2202</v>
      </c>
      <c r="D885" s="96"/>
      <c r="E885" s="40"/>
      <c r="F885" s="93"/>
      <c r="G885" s="96"/>
      <c r="H885" s="90"/>
      <c r="I885" s="93"/>
      <c r="J885" s="101"/>
      <c r="K885" s="81"/>
      <c r="L885" s="82"/>
      <c r="M885" s="83"/>
      <c r="N885" s="111"/>
      <c r="O885" s="82"/>
      <c r="P885" s="112"/>
    </row>
    <row r="886" spans="2:16" ht="15">
      <c r="B886" s="258" t="s">
        <v>2203</v>
      </c>
      <c r="C886" s="33" t="s">
        <v>2204</v>
      </c>
      <c r="D886" s="96"/>
      <c r="E886" s="40"/>
      <c r="F886" s="93"/>
      <c r="G886" s="96"/>
      <c r="H886" s="90"/>
      <c r="I886" s="93"/>
      <c r="J886" s="101"/>
      <c r="K886" s="81"/>
      <c r="L886" s="82"/>
      <c r="M886" s="83"/>
      <c r="N886" s="111"/>
      <c r="O886" s="82"/>
      <c r="P886" s="112"/>
    </row>
    <row r="887" spans="2:16" ht="15">
      <c r="B887" s="116"/>
      <c r="C887" s="33"/>
      <c r="D887" s="96"/>
      <c r="E887" s="40"/>
      <c r="F887" s="93"/>
      <c r="G887" s="96"/>
      <c r="H887" s="90"/>
      <c r="I887" s="93"/>
      <c r="J887" s="101"/>
      <c r="K887" s="81"/>
      <c r="L887" s="82"/>
      <c r="M887" s="83"/>
      <c r="N887" s="111"/>
      <c r="O887" s="82"/>
      <c r="P887" s="112"/>
    </row>
    <row r="888" spans="2:16" ht="15">
      <c r="B888" s="116"/>
      <c r="C888" s="33"/>
      <c r="D888" s="96"/>
      <c r="E888" s="40"/>
      <c r="F888" s="93"/>
      <c r="G888" s="96"/>
      <c r="H888" s="90"/>
      <c r="I888" s="93"/>
      <c r="J888" s="101"/>
      <c r="K888" s="81"/>
      <c r="L888" s="82"/>
      <c r="M888" s="83"/>
      <c r="N888" s="111"/>
      <c r="O888" s="82"/>
      <c r="P888" s="112"/>
    </row>
    <row r="889" spans="2:16" ht="15">
      <c r="B889" s="116"/>
      <c r="C889" s="33"/>
      <c r="D889" s="96"/>
      <c r="E889" s="40"/>
      <c r="F889" s="93"/>
      <c r="G889" s="96"/>
      <c r="H889" s="90"/>
      <c r="I889" s="93"/>
      <c r="J889" s="101"/>
      <c r="K889" s="81"/>
      <c r="L889" s="82"/>
      <c r="M889" s="83"/>
      <c r="N889" s="111"/>
      <c r="O889" s="82"/>
      <c r="P889" s="112"/>
    </row>
    <row r="890" spans="2:16" ht="15">
      <c r="B890" s="116"/>
      <c r="C890" s="33"/>
      <c r="D890" s="96"/>
      <c r="E890" s="40"/>
      <c r="F890" s="93"/>
      <c r="G890" s="96"/>
      <c r="H890" s="90"/>
      <c r="I890" s="93"/>
      <c r="J890" s="101"/>
      <c r="K890" s="81"/>
      <c r="L890" s="82"/>
      <c r="M890" s="83"/>
      <c r="N890" s="111"/>
      <c r="O890" s="82"/>
      <c r="P890" s="112"/>
    </row>
    <row r="891" spans="2:16" ht="15">
      <c r="B891" s="116"/>
      <c r="C891" s="33"/>
      <c r="D891" s="96"/>
      <c r="E891" s="40"/>
      <c r="F891" s="93"/>
      <c r="G891" s="96"/>
      <c r="H891" s="90"/>
      <c r="I891" s="93"/>
      <c r="J891" s="101"/>
      <c r="K891" s="81"/>
      <c r="L891" s="82"/>
      <c r="M891" s="83"/>
      <c r="N891" s="111"/>
      <c r="O891" s="82"/>
      <c r="P891" s="112"/>
    </row>
    <row r="892" spans="2:16" ht="15">
      <c r="B892" s="116"/>
      <c r="C892" s="33"/>
      <c r="D892" s="96"/>
      <c r="E892" s="40"/>
      <c r="F892" s="93"/>
      <c r="G892" s="96"/>
      <c r="H892" s="90"/>
      <c r="I892" s="93"/>
      <c r="J892" s="101"/>
      <c r="K892" s="81"/>
      <c r="L892" s="82"/>
      <c r="M892" s="83"/>
      <c r="N892" s="111"/>
      <c r="O892" s="82"/>
      <c r="P892" s="112"/>
    </row>
    <row r="893" spans="2:16" ht="15">
      <c r="B893" s="116"/>
      <c r="C893" s="33"/>
      <c r="D893" s="96"/>
      <c r="E893" s="40"/>
      <c r="F893" s="93"/>
      <c r="G893" s="96"/>
      <c r="H893" s="90"/>
      <c r="I893" s="93"/>
      <c r="J893" s="101"/>
      <c r="K893" s="81"/>
      <c r="L893" s="82"/>
      <c r="M893" s="83"/>
      <c r="N893" s="111"/>
      <c r="O893" s="82"/>
      <c r="P893" s="112"/>
    </row>
    <row r="894" spans="2:16" ht="15">
      <c r="B894" s="116"/>
      <c r="C894" s="33"/>
      <c r="D894" s="96"/>
      <c r="E894" s="40"/>
      <c r="F894" s="93"/>
      <c r="G894" s="96"/>
      <c r="H894" s="90"/>
      <c r="I894" s="93"/>
      <c r="J894" s="101"/>
      <c r="K894" s="81"/>
      <c r="L894" s="82"/>
      <c r="M894" s="83"/>
      <c r="N894" s="111"/>
      <c r="O894" s="82"/>
      <c r="P894" s="112"/>
    </row>
    <row r="895" spans="2:16" ht="15">
      <c r="B895" s="116"/>
      <c r="C895" s="33"/>
      <c r="D895" s="96"/>
      <c r="E895" s="40"/>
      <c r="F895" s="93"/>
      <c r="G895" s="96"/>
      <c r="H895" s="90"/>
      <c r="I895" s="93"/>
      <c r="J895" s="101"/>
      <c r="K895" s="81"/>
      <c r="L895" s="82"/>
      <c r="M895" s="83"/>
      <c r="N895" s="111"/>
      <c r="O895" s="82"/>
      <c r="P895" s="112"/>
    </row>
    <row r="896" spans="2:16" ht="15">
      <c r="B896" s="116"/>
      <c r="C896" s="33"/>
      <c r="D896" s="96"/>
      <c r="E896" s="40"/>
      <c r="F896" s="93"/>
      <c r="G896" s="96"/>
      <c r="H896" s="90"/>
      <c r="I896" s="93"/>
      <c r="J896" s="101"/>
      <c r="K896" s="81"/>
      <c r="L896" s="82"/>
      <c r="M896" s="83"/>
      <c r="N896" s="111"/>
      <c r="O896" s="82"/>
      <c r="P896" s="112"/>
    </row>
    <row r="897" spans="2:16" ht="15">
      <c r="B897" s="116"/>
      <c r="C897" s="33"/>
      <c r="D897" s="96"/>
      <c r="E897" s="40"/>
      <c r="F897" s="93"/>
      <c r="G897" s="96"/>
      <c r="H897" s="90"/>
      <c r="I897" s="93"/>
      <c r="J897" s="101"/>
      <c r="K897" s="81"/>
      <c r="L897" s="82"/>
      <c r="M897" s="83"/>
      <c r="N897" s="111"/>
      <c r="O897" s="82"/>
      <c r="P897" s="112"/>
    </row>
    <row r="898" spans="2:16" ht="15">
      <c r="B898" s="116"/>
      <c r="C898" s="33"/>
      <c r="D898" s="96"/>
      <c r="E898" s="40"/>
      <c r="F898" s="93"/>
      <c r="G898" s="96"/>
      <c r="H898" s="90"/>
      <c r="I898" s="93"/>
      <c r="J898" s="101"/>
      <c r="K898" s="81"/>
      <c r="L898" s="82"/>
      <c r="M898" s="83"/>
      <c r="N898" s="111"/>
      <c r="O898" s="82"/>
      <c r="P898" s="112"/>
    </row>
    <row r="899" spans="2:16" ht="15">
      <c r="B899" s="116"/>
      <c r="C899" s="33"/>
      <c r="D899" s="96"/>
      <c r="E899" s="40"/>
      <c r="F899" s="93"/>
      <c r="G899" s="96"/>
      <c r="H899" s="90"/>
      <c r="I899" s="93"/>
      <c r="J899" s="101"/>
      <c r="K899" s="81"/>
      <c r="L899" s="82"/>
      <c r="M899" s="83"/>
      <c r="N899" s="111"/>
      <c r="O899" s="82"/>
      <c r="P899" s="112"/>
    </row>
  </sheetData>
  <mergeCells count="6">
    <mergeCell ref="D2:I2"/>
    <mergeCell ref="K2:P2"/>
    <mergeCell ref="D3:F3"/>
    <mergeCell ref="G3:I3"/>
    <mergeCell ref="K3:M3"/>
    <mergeCell ref="N3:P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DFEE-BCEC-466A-804A-B47503EFB624}">
  <dimension ref="B1:P990"/>
  <sheetViews>
    <sheetView zoomScale="70" zoomScaleNormal="70" zoomScaleSheetLayoutView="90" zoomScalePageLayoutView="80" workbookViewId="0">
      <selection activeCell="C2" sqref="C2"/>
    </sheetView>
  </sheetViews>
  <sheetFormatPr defaultColWidth="8.85546875" defaultRowHeight="14.25"/>
  <cols>
    <col min="1" max="1" width="1.7109375" style="319" customWidth="1"/>
    <col min="2" max="2" width="33.5703125" style="372" customWidth="1"/>
    <col min="3" max="3" width="12.140625" style="319" customWidth="1"/>
    <col min="4" max="4" width="11.85546875" style="372" bestFit="1" customWidth="1"/>
    <col min="5" max="5" width="10.42578125" style="373" customWidth="1"/>
    <col min="6" max="6" width="14.7109375" style="374" customWidth="1"/>
    <col min="7" max="7" width="10" style="372" bestFit="1" customWidth="1"/>
    <col min="8" max="8" width="11.42578125" style="375" customWidth="1"/>
    <col min="9" max="9" width="14.7109375" style="374" customWidth="1"/>
    <col min="10" max="10" width="2.5703125" style="376" customWidth="1"/>
    <col min="11" max="11" width="9.140625" style="377" bestFit="1" customWidth="1"/>
    <col min="12" max="12" width="10.28515625" style="378" customWidth="1"/>
    <col min="13" max="13" width="12.7109375" style="377" customWidth="1"/>
    <col min="14" max="14" width="9.140625" style="379" bestFit="1" customWidth="1"/>
    <col min="15" max="15" width="10.5703125" style="378" customWidth="1"/>
    <col min="16" max="16" width="14.28515625" style="380" customWidth="1"/>
    <col min="17" max="17" width="2.5703125" style="319" customWidth="1"/>
    <col min="18" max="16384" width="8.85546875" style="319"/>
  </cols>
  <sheetData>
    <row r="1" spans="2:16" ht="15" thickBot="1">
      <c r="B1" s="115"/>
      <c r="C1" s="211"/>
      <c r="D1" s="213"/>
      <c r="E1" s="213"/>
      <c r="F1" s="318"/>
      <c r="G1" s="213"/>
      <c r="H1" s="318"/>
      <c r="I1" s="318"/>
      <c r="J1" s="211"/>
      <c r="K1" s="318"/>
      <c r="L1" s="318"/>
      <c r="M1" s="318"/>
      <c r="N1" s="318"/>
      <c r="O1" s="318"/>
      <c r="P1" s="318" t="s">
        <v>2205</v>
      </c>
    </row>
    <row r="2" spans="2:16" ht="15">
      <c r="B2" s="320"/>
      <c r="C2" s="211"/>
      <c r="D2" s="532" t="s">
        <v>2196</v>
      </c>
      <c r="E2" s="533"/>
      <c r="F2" s="533"/>
      <c r="G2" s="533"/>
      <c r="H2" s="533"/>
      <c r="I2" s="534"/>
      <c r="J2" s="320"/>
      <c r="K2" s="575" t="s">
        <v>2197</v>
      </c>
      <c r="L2" s="576"/>
      <c r="M2" s="576"/>
      <c r="N2" s="576"/>
      <c r="O2" s="576"/>
      <c r="P2" s="577"/>
    </row>
    <row r="3" spans="2:16" ht="15">
      <c r="B3" s="320"/>
      <c r="C3" s="211"/>
      <c r="D3" s="538" t="s">
        <v>62</v>
      </c>
      <c r="E3" s="539"/>
      <c r="F3" s="539"/>
      <c r="G3" s="540" t="s">
        <v>2198</v>
      </c>
      <c r="H3" s="541"/>
      <c r="I3" s="542"/>
      <c r="J3" s="320"/>
      <c r="K3" s="555" t="s">
        <v>62</v>
      </c>
      <c r="L3" s="544"/>
      <c r="M3" s="545"/>
      <c r="N3" s="546" t="s">
        <v>2198</v>
      </c>
      <c r="O3" s="547"/>
      <c r="P3" s="548"/>
    </row>
    <row r="4" spans="2:16" ht="34.15" customHeight="1" thickBot="1">
      <c r="B4" s="321" t="s">
        <v>119</v>
      </c>
      <c r="C4" s="322" t="s">
        <v>141</v>
      </c>
      <c r="D4" s="323" t="s">
        <v>2206</v>
      </c>
      <c r="E4" s="324" t="s">
        <v>2207</v>
      </c>
      <c r="F4" s="325" t="s">
        <v>152</v>
      </c>
      <c r="G4" s="323" t="s">
        <v>2206</v>
      </c>
      <c r="H4" s="326" t="s">
        <v>2207</v>
      </c>
      <c r="I4" s="325" t="s">
        <v>152</v>
      </c>
      <c r="J4" s="327"/>
      <c r="K4" s="328" t="s">
        <v>2206</v>
      </c>
      <c r="L4" s="329" t="s">
        <v>2207</v>
      </c>
      <c r="M4" s="330" t="s">
        <v>152</v>
      </c>
      <c r="N4" s="328" t="s">
        <v>2206</v>
      </c>
      <c r="O4" s="329" t="s">
        <v>2207</v>
      </c>
      <c r="P4" s="331" t="s">
        <v>152</v>
      </c>
    </row>
    <row r="5" spans="2:16">
      <c r="B5" s="320" t="str">
        <f>Residential!A5</f>
        <v>Acenaphthene</v>
      </c>
      <c r="C5" s="211" t="str">
        <f>Residential!B5</f>
        <v>83-32-9</v>
      </c>
      <c r="D5" s="332" t="str">
        <f>Residential!H5</f>
        <v>NITI</v>
      </c>
      <c r="E5" s="333" t="str">
        <f>Residential!K5</f>
        <v>NITI</v>
      </c>
      <c r="F5" s="334" t="str">
        <f>Residential!M5</f>
        <v>NITI</v>
      </c>
      <c r="G5" s="332" t="str">
        <f>Commercial!H5</f>
        <v>NITI</v>
      </c>
      <c r="H5" s="335" t="str">
        <f>Commercial!K5</f>
        <v>NITI</v>
      </c>
      <c r="I5" s="334" t="str">
        <f>Commercial!M5</f>
        <v>NITI</v>
      </c>
      <c r="J5" s="320"/>
      <c r="K5" s="336" t="str">
        <f>IFERROR(VLOOKUP($C5,Acute!$B$8:$R$300,4,FALSE),"--")</f>
        <v>--</v>
      </c>
      <c r="L5" s="337" t="str">
        <f>IFERROR(VLOOKUP($C5,Acute!$B$8:$R$300,8,FALSE),"--")</f>
        <v>--</v>
      </c>
      <c r="M5" s="338" t="str">
        <f>IFERROR(VLOOKUP($C5,Acute!$B$8:$R$300,13,FALSE),"--")</f>
        <v>--</v>
      </c>
      <c r="N5" s="339" t="str">
        <f>IFERROR(VLOOKUP($C5,Acute!$B$8:$R$300,6,FALSE),"--")</f>
        <v>--</v>
      </c>
      <c r="O5" s="337" t="str">
        <f>IFERROR(VLOOKUP($C5,Acute!$B$8:$R$300,10,FALSE),"--")</f>
        <v>--</v>
      </c>
      <c r="P5" s="340" t="str">
        <f>IFERROR(VLOOKUP($C5,Acute!$B$8:$R$300,16,FALSE),"--")</f>
        <v>--</v>
      </c>
    </row>
    <row r="6" spans="2:16">
      <c r="B6" s="320" t="str">
        <f>Residential!A6</f>
        <v>Acephate</v>
      </c>
      <c r="C6" s="211" t="str">
        <f>Residential!B6</f>
        <v>30560-19-1</v>
      </c>
      <c r="D6" s="332" t="str">
        <f>Residential!H6</f>
        <v>NITI</v>
      </c>
      <c r="E6" s="333" t="str">
        <f>Residential!K6</f>
        <v>NITI, NV</v>
      </c>
      <c r="F6" s="334" t="str">
        <f>Residential!M6</f>
        <v>NITI, NV</v>
      </c>
      <c r="G6" s="332" t="str">
        <f>Commercial!H6</f>
        <v>NITI</v>
      </c>
      <c r="H6" s="335" t="str">
        <f>Commercial!K6</f>
        <v>NITI, NV</v>
      </c>
      <c r="I6" s="334" t="str">
        <f>Commercial!M6</f>
        <v>NITI, NV</v>
      </c>
      <c r="J6" s="320"/>
      <c r="K6" s="341" t="str">
        <f>IFERROR(VLOOKUP($C6,Acute!$B$8:$R$300,4,FALSE),"--")</f>
        <v>--</v>
      </c>
      <c r="L6" s="342" t="str">
        <f>IFERROR(VLOOKUP($C6,Acute!$B$8:$R$300,8,FALSE),"--")</f>
        <v>--</v>
      </c>
      <c r="M6" s="343" t="str">
        <f>IFERROR(VLOOKUP($C6,Acute!$B$8:$R$300,13,FALSE),"--")</f>
        <v>--</v>
      </c>
      <c r="N6" s="344" t="str">
        <f>IFERROR(VLOOKUP($C6,Acute!$B$8:$R$300,6,FALSE),"--")</f>
        <v>--</v>
      </c>
      <c r="O6" s="342" t="str">
        <f>IFERROR(VLOOKUP($C6,Acute!$B$8:$R$300,10,FALSE),"--")</f>
        <v>--</v>
      </c>
      <c r="P6" s="345" t="str">
        <f>IFERROR(VLOOKUP($C6,Acute!$B$8:$R$300,16,FALSE),"--")</f>
        <v>--</v>
      </c>
    </row>
    <row r="7" spans="2:16">
      <c r="B7" s="320" t="str">
        <f>Residential!A7</f>
        <v>Acetaldehyde</v>
      </c>
      <c r="C7" s="211" t="str">
        <f>Residential!B7</f>
        <v>75-07-0</v>
      </c>
      <c r="D7" s="332">
        <f>Residential!H7</f>
        <v>1.3</v>
      </c>
      <c r="E7" s="333">
        <f>Residential!K7</f>
        <v>43</v>
      </c>
      <c r="F7" s="334">
        <f>Residential!M7</f>
        <v>710</v>
      </c>
      <c r="G7" s="332">
        <f>Commercial!H7</f>
        <v>5.6</v>
      </c>
      <c r="H7" s="335">
        <f>Commercial!K7</f>
        <v>190</v>
      </c>
      <c r="I7" s="334">
        <f>Commercial!M7</f>
        <v>3100</v>
      </c>
      <c r="J7" s="320"/>
      <c r="K7" s="341">
        <f>IFERROR(VLOOKUP($C7,Acute!$B$8:$R$300,4,FALSE),"--")</f>
        <v>470</v>
      </c>
      <c r="L7" s="342">
        <f>IFERROR(VLOOKUP($C7,Acute!$B$8:$R$300,8,FALSE),"--")</f>
        <v>16000</v>
      </c>
      <c r="M7" s="343">
        <f>IFERROR(VLOOKUP($C7,Acute!$B$8:$R$300,13,FALSE),"--")</f>
        <v>260000</v>
      </c>
      <c r="N7" s="344">
        <f>IFERROR(VLOOKUP($C7,Acute!$B$8:$R$300,6,FALSE),"--")</f>
        <v>1400</v>
      </c>
      <c r="O7" s="342">
        <f>IFERROR(VLOOKUP($C7,Acute!$B$8:$R$300,10,FALSE),"--")</f>
        <v>47000</v>
      </c>
      <c r="P7" s="345">
        <f>IFERROR(VLOOKUP($C7,Acute!$B$8:$R$300,16,FALSE),"--")</f>
        <v>780000</v>
      </c>
    </row>
    <row r="8" spans="2:16">
      <c r="B8" s="320" t="str">
        <f>Residential!A8</f>
        <v>Acetochlor</v>
      </c>
      <c r="C8" s="211" t="str">
        <f>Residential!B8</f>
        <v>34256-82-1</v>
      </c>
      <c r="D8" s="332" t="str">
        <f>Residential!H8</f>
        <v>NITI</v>
      </c>
      <c r="E8" s="333" t="str">
        <f>Residential!K8</f>
        <v>NITI, NV</v>
      </c>
      <c r="F8" s="334" t="str">
        <f>Residential!M8</f>
        <v>NITI, NV</v>
      </c>
      <c r="G8" s="332" t="str">
        <f>Commercial!H8</f>
        <v>NITI</v>
      </c>
      <c r="H8" s="335" t="str">
        <f>Commercial!K8</f>
        <v>NITI, NV</v>
      </c>
      <c r="I8" s="334" t="str">
        <f>Commercial!M8</f>
        <v>NITI, NV</v>
      </c>
      <c r="J8" s="320"/>
      <c r="K8" s="341" t="str">
        <f>IFERROR(VLOOKUP($C8,Acute!$B$8:$R$300,4,FALSE),"--")</f>
        <v>--</v>
      </c>
      <c r="L8" s="342" t="str">
        <f>IFERROR(VLOOKUP($C8,Acute!$B$8:$R$300,8,FALSE),"--")</f>
        <v>--</v>
      </c>
      <c r="M8" s="343" t="str">
        <f>IFERROR(VLOOKUP($C8,Acute!$B$8:$R$300,13,FALSE),"--")</f>
        <v>--</v>
      </c>
      <c r="N8" s="344" t="str">
        <f>IFERROR(VLOOKUP($C8,Acute!$B$8:$R$300,6,FALSE),"--")</f>
        <v>--</v>
      </c>
      <c r="O8" s="342" t="str">
        <f>IFERROR(VLOOKUP($C8,Acute!$B$8:$R$300,10,FALSE),"--")</f>
        <v>--</v>
      </c>
      <c r="P8" s="345" t="str">
        <f>IFERROR(VLOOKUP($C8,Acute!$B$8:$R$300,16,FALSE),"--")</f>
        <v>--</v>
      </c>
    </row>
    <row r="9" spans="2:16">
      <c r="B9" s="320" t="str">
        <f>Residential!A9</f>
        <v>Acetone</v>
      </c>
      <c r="C9" s="211" t="str">
        <f>Residential!B9</f>
        <v>67-64-1</v>
      </c>
      <c r="D9" s="332" t="str">
        <f>Residential!H9</f>
        <v>NITI</v>
      </c>
      <c r="E9" s="333" t="str">
        <f>Residential!K9</f>
        <v>NITI</v>
      </c>
      <c r="F9" s="334" t="str">
        <f>Residential!M9</f>
        <v>NITI</v>
      </c>
      <c r="G9" s="332" t="str">
        <f>Commercial!H9</f>
        <v>NITI</v>
      </c>
      <c r="H9" s="335" t="str">
        <f>Commercial!K9</f>
        <v>NITI</v>
      </c>
      <c r="I9" s="334" t="str">
        <f>Commercial!M9</f>
        <v>NITI</v>
      </c>
      <c r="J9" s="320"/>
      <c r="K9" s="341">
        <f>IFERROR(VLOOKUP($C9,Acute!$B$8:$R$300,4,FALSE),"--")</f>
        <v>62000</v>
      </c>
      <c r="L9" s="342">
        <f>IFERROR(VLOOKUP($C9,Acute!$B$8:$R$300,8,FALSE),"--")</f>
        <v>2100000</v>
      </c>
      <c r="M9" s="343" t="str">
        <f>IFERROR(VLOOKUP($C9,Acute!$B$8:$R$300,13,FALSE),"--")</f>
        <v>NC</v>
      </c>
      <c r="N9" s="344">
        <f>IFERROR(VLOOKUP($C9,Acute!$B$8:$R$300,6,FALSE),"--")</f>
        <v>190000</v>
      </c>
      <c r="O9" s="342">
        <f>IFERROR(VLOOKUP($C9,Acute!$B$8:$R$300,10,FALSE),"--")</f>
        <v>6300000</v>
      </c>
      <c r="P9" s="345" t="str">
        <f>IFERROR(VLOOKUP($C9,Acute!$B$8:$R$300,16,FALSE),"--")</f>
        <v>NC</v>
      </c>
    </row>
    <row r="10" spans="2:16">
      <c r="B10" s="320" t="str">
        <f>Residential!A10</f>
        <v>Acetone Cyanohydrin</v>
      </c>
      <c r="C10" s="211" t="str">
        <f>Residential!B10</f>
        <v>75-86-5</v>
      </c>
      <c r="D10" s="332">
        <f>Residential!H10</f>
        <v>2.1</v>
      </c>
      <c r="E10" s="333" t="str">
        <f>Residential!K10</f>
        <v>NV</v>
      </c>
      <c r="F10" s="334" t="str">
        <f>Residential!M10</f>
        <v>NV</v>
      </c>
      <c r="G10" s="332">
        <f>Commercial!H10</f>
        <v>8.8000000000000007</v>
      </c>
      <c r="H10" s="335" t="str">
        <f>Commercial!K10</f>
        <v>NV</v>
      </c>
      <c r="I10" s="334" t="str">
        <f>Commercial!M10</f>
        <v>NV</v>
      </c>
      <c r="J10" s="320"/>
      <c r="K10" s="341" t="str">
        <f>IFERROR(VLOOKUP($C10,Acute!$B$8:$R$300,4,FALSE),"--")</f>
        <v>--</v>
      </c>
      <c r="L10" s="342" t="str">
        <f>IFERROR(VLOOKUP($C10,Acute!$B$8:$R$300,8,FALSE),"--")</f>
        <v>--</v>
      </c>
      <c r="M10" s="343" t="str">
        <f>IFERROR(VLOOKUP($C10,Acute!$B$8:$R$300,13,FALSE),"--")</f>
        <v>--</v>
      </c>
      <c r="N10" s="344" t="str">
        <f>IFERROR(VLOOKUP($C10,Acute!$B$8:$R$300,6,FALSE),"--")</f>
        <v>--</v>
      </c>
      <c r="O10" s="342" t="str">
        <f>IFERROR(VLOOKUP($C10,Acute!$B$8:$R$300,10,FALSE),"--")</f>
        <v>--</v>
      </c>
      <c r="P10" s="345" t="str">
        <f>IFERROR(VLOOKUP($C10,Acute!$B$8:$R$300,16,FALSE),"--")</f>
        <v>--</v>
      </c>
    </row>
    <row r="11" spans="2:16">
      <c r="B11" s="320" t="str">
        <f>Residential!A11</f>
        <v>Acetonitrile</v>
      </c>
      <c r="C11" s="211" t="str">
        <f>Residential!B11</f>
        <v>75-05-8</v>
      </c>
      <c r="D11" s="332">
        <f>Residential!H11</f>
        <v>63</v>
      </c>
      <c r="E11" s="333">
        <f>Residential!K11</f>
        <v>2100</v>
      </c>
      <c r="F11" s="334">
        <f>Residential!M11</f>
        <v>77000</v>
      </c>
      <c r="G11" s="332">
        <f>Commercial!H11</f>
        <v>260</v>
      </c>
      <c r="H11" s="335">
        <f>Commercial!K11</f>
        <v>8800</v>
      </c>
      <c r="I11" s="334">
        <f>Commercial!M11</f>
        <v>320000</v>
      </c>
      <c r="J11" s="320"/>
      <c r="K11" s="341" t="str">
        <f>IFERROR(VLOOKUP($C11,Acute!$B$8:$R$300,4,FALSE),"--")</f>
        <v>--</v>
      </c>
      <c r="L11" s="342" t="str">
        <f>IFERROR(VLOOKUP($C11,Acute!$B$8:$R$300,8,FALSE),"--")</f>
        <v>--</v>
      </c>
      <c r="M11" s="343" t="str">
        <f>IFERROR(VLOOKUP($C11,Acute!$B$8:$R$300,13,FALSE),"--")</f>
        <v>--</v>
      </c>
      <c r="N11" s="344" t="str">
        <f>IFERROR(VLOOKUP($C11,Acute!$B$8:$R$300,6,FALSE),"--")</f>
        <v>--</v>
      </c>
      <c r="O11" s="342" t="str">
        <f>IFERROR(VLOOKUP($C11,Acute!$B$8:$R$300,10,FALSE),"--")</f>
        <v>--</v>
      </c>
      <c r="P11" s="345" t="str">
        <f>IFERROR(VLOOKUP($C11,Acute!$B$8:$R$300,16,FALSE),"--")</f>
        <v>--</v>
      </c>
    </row>
    <row r="12" spans="2:16">
      <c r="B12" s="320" t="str">
        <f>Residential!A12</f>
        <v>Acetophenone</v>
      </c>
      <c r="C12" s="211" t="str">
        <f>Residential!B12</f>
        <v>98-86-2</v>
      </c>
      <c r="D12" s="332" t="str">
        <f>Residential!H12</f>
        <v>NITI</v>
      </c>
      <c r="E12" s="333" t="str">
        <f>Residential!K12</f>
        <v>NITI</v>
      </c>
      <c r="F12" s="334" t="str">
        <f>Residential!M12</f>
        <v>NITI</v>
      </c>
      <c r="G12" s="332" t="str">
        <f>Commercial!H12</f>
        <v>NITI</v>
      </c>
      <c r="H12" s="335" t="str">
        <f>Commercial!K12</f>
        <v>NITI</v>
      </c>
      <c r="I12" s="334" t="str">
        <f>Commercial!M12</f>
        <v>NITI</v>
      </c>
      <c r="J12" s="320"/>
      <c r="K12" s="341" t="str">
        <f>IFERROR(VLOOKUP($C12,Acute!$B$8:$R$300,4,FALSE),"--")</f>
        <v>--</v>
      </c>
      <c r="L12" s="342" t="str">
        <f>IFERROR(VLOOKUP($C12,Acute!$B$8:$R$300,8,FALSE),"--")</f>
        <v>--</v>
      </c>
      <c r="M12" s="343" t="str">
        <f>IFERROR(VLOOKUP($C12,Acute!$B$8:$R$300,13,FALSE),"--")</f>
        <v>--</v>
      </c>
      <c r="N12" s="344" t="str">
        <f>IFERROR(VLOOKUP($C12,Acute!$B$8:$R$300,6,FALSE),"--")</f>
        <v>--</v>
      </c>
      <c r="O12" s="342" t="str">
        <f>IFERROR(VLOOKUP($C12,Acute!$B$8:$R$300,10,FALSE),"--")</f>
        <v>--</v>
      </c>
      <c r="P12" s="345" t="str">
        <f>IFERROR(VLOOKUP($C12,Acute!$B$8:$R$300,16,FALSE),"--")</f>
        <v>--</v>
      </c>
    </row>
    <row r="13" spans="2:16">
      <c r="B13" s="320" t="str">
        <f>Residential!A13</f>
        <v>Acetylaminofluorene, 2-</v>
      </c>
      <c r="C13" s="211" t="str">
        <f>Residential!B13</f>
        <v>53-96-3</v>
      </c>
      <c r="D13" s="332">
        <f>Residential!H13</f>
        <v>2.2000000000000001E-3</v>
      </c>
      <c r="E13" s="333" t="str">
        <f>Residential!K13</f>
        <v>NV</v>
      </c>
      <c r="F13" s="334" t="str">
        <f>Residential!M13</f>
        <v>NV</v>
      </c>
      <c r="G13" s="332">
        <f>Commercial!H13</f>
        <v>9.4000000000000004E-3</v>
      </c>
      <c r="H13" s="335" t="str">
        <f>Commercial!K13</f>
        <v>NV</v>
      </c>
      <c r="I13" s="334" t="str">
        <f>Commercial!M13</f>
        <v>NV</v>
      </c>
      <c r="J13" s="320"/>
      <c r="K13" s="341" t="str">
        <f>IFERROR(VLOOKUP($C13,Acute!$B$8:$R$300,4,FALSE),"--")</f>
        <v>--</v>
      </c>
      <c r="L13" s="342" t="str">
        <f>IFERROR(VLOOKUP($C13,Acute!$B$8:$R$300,8,FALSE),"--")</f>
        <v>--</v>
      </c>
      <c r="M13" s="343" t="str">
        <f>IFERROR(VLOOKUP($C13,Acute!$B$8:$R$300,13,FALSE),"--")</f>
        <v>--</v>
      </c>
      <c r="N13" s="344" t="str">
        <f>IFERROR(VLOOKUP($C13,Acute!$B$8:$R$300,6,FALSE),"--")</f>
        <v>--</v>
      </c>
      <c r="O13" s="342" t="str">
        <f>IFERROR(VLOOKUP($C13,Acute!$B$8:$R$300,10,FALSE),"--")</f>
        <v>--</v>
      </c>
      <c r="P13" s="345" t="str">
        <f>IFERROR(VLOOKUP($C13,Acute!$B$8:$R$300,16,FALSE),"--")</f>
        <v>--</v>
      </c>
    </row>
    <row r="14" spans="2:16">
      <c r="B14" s="320" t="str">
        <f>Residential!A14</f>
        <v>Acrolein</v>
      </c>
      <c r="C14" s="211" t="str">
        <f>Residential!B14</f>
        <v>107-02-8</v>
      </c>
      <c r="D14" s="332">
        <f>Residential!H14</f>
        <v>2.1000000000000001E-2</v>
      </c>
      <c r="E14" s="428">
        <f>Residential!K14</f>
        <v>0.7</v>
      </c>
      <c r="F14" s="346">
        <f>Residential!M14</f>
        <v>6.9</v>
      </c>
      <c r="G14" s="332">
        <f>Commercial!H14</f>
        <v>8.7999999999999995E-2</v>
      </c>
      <c r="H14" s="333">
        <f>Commercial!K14</f>
        <v>2.9</v>
      </c>
      <c r="I14" s="334">
        <f>Commercial!M14</f>
        <v>29</v>
      </c>
      <c r="J14" s="320"/>
      <c r="K14" s="422">
        <f>IFERROR(VLOOKUP($C14,Acute!$B$8:$R$300,4,FALSE),"--")</f>
        <v>6.9</v>
      </c>
      <c r="L14" s="342">
        <f>IFERROR(VLOOKUP($C14,Acute!$B$8:$R$300,8,FALSE),"--")</f>
        <v>230</v>
      </c>
      <c r="M14" s="343">
        <f>IFERROR(VLOOKUP($C14,Acute!$B$8:$R$300,13,FALSE),"--")</f>
        <v>2300</v>
      </c>
      <c r="N14" s="344">
        <f>IFERROR(VLOOKUP($C14,Acute!$B$8:$R$300,6,FALSE),"--")</f>
        <v>21</v>
      </c>
      <c r="O14" s="342">
        <f>IFERROR(VLOOKUP($C14,Acute!$B$8:$R$300,10,FALSE),"--")</f>
        <v>700</v>
      </c>
      <c r="P14" s="345">
        <f>IFERROR(VLOOKUP($C14,Acute!$B$8:$R$300,16,FALSE),"--")</f>
        <v>6900</v>
      </c>
    </row>
    <row r="15" spans="2:16">
      <c r="B15" s="320" t="str">
        <f>Residential!A15</f>
        <v>Acrylamide</v>
      </c>
      <c r="C15" s="211" t="str">
        <f>Residential!B15</f>
        <v>79-06-1</v>
      </c>
      <c r="D15" s="445">
        <f>Residential!H15</f>
        <v>0.01</v>
      </c>
      <c r="E15" s="333" t="str">
        <f>Residential!K15</f>
        <v>NV</v>
      </c>
      <c r="F15" s="334" t="str">
        <f>Residential!M15</f>
        <v>NV</v>
      </c>
      <c r="G15" s="332">
        <f>Commercial!H15</f>
        <v>0.12</v>
      </c>
      <c r="H15" s="333" t="str">
        <f>Commercial!K15</f>
        <v>NV</v>
      </c>
      <c r="I15" s="334" t="str">
        <f>Commercial!M15</f>
        <v>NV</v>
      </c>
      <c r="J15" s="320"/>
      <c r="K15" s="341" t="str">
        <f>IFERROR(VLOOKUP($C15,Acute!$B$8:$R$300,4,FALSE),"--")</f>
        <v>--</v>
      </c>
      <c r="L15" s="342" t="str">
        <f>IFERROR(VLOOKUP($C15,Acute!$B$8:$R$300,8,FALSE),"--")</f>
        <v>--</v>
      </c>
      <c r="M15" s="343" t="str">
        <f>IFERROR(VLOOKUP($C15,Acute!$B$8:$R$300,13,FALSE),"--")</f>
        <v>--</v>
      </c>
      <c r="N15" s="344" t="str">
        <f>IFERROR(VLOOKUP($C15,Acute!$B$8:$R$300,6,FALSE),"--")</f>
        <v>--</v>
      </c>
      <c r="O15" s="342" t="str">
        <f>IFERROR(VLOOKUP($C15,Acute!$B$8:$R$300,10,FALSE),"--")</f>
        <v>--</v>
      </c>
      <c r="P15" s="482" t="str">
        <f>IFERROR(VLOOKUP($C15,Acute!$B$8:$R$300,16,FALSE),"--")</f>
        <v>--</v>
      </c>
    </row>
    <row r="16" spans="2:16">
      <c r="B16" s="320" t="str">
        <f>Residential!A16</f>
        <v>Acrylic Acid</v>
      </c>
      <c r="C16" s="211" t="str">
        <f>Residential!B16</f>
        <v>79-10-7</v>
      </c>
      <c r="D16" s="332">
        <f>Residential!H16</f>
        <v>0.21</v>
      </c>
      <c r="E16" s="429">
        <f>Residential!K16</f>
        <v>7</v>
      </c>
      <c r="F16" s="334">
        <f>Residential!M16</f>
        <v>35000</v>
      </c>
      <c r="G16" s="332">
        <f>Commercial!H16</f>
        <v>0.88</v>
      </c>
      <c r="H16" s="333">
        <f>Commercial!K16</f>
        <v>29</v>
      </c>
      <c r="I16" s="334">
        <f>Commercial!M16</f>
        <v>150000</v>
      </c>
      <c r="J16" s="320"/>
      <c r="K16" s="341">
        <f>IFERROR(VLOOKUP($C16,Acute!$B$8:$R$300,4,FALSE),"--")</f>
        <v>6000</v>
      </c>
      <c r="L16" s="342">
        <f>IFERROR(VLOOKUP($C16,Acute!$B$8:$R$300,8,FALSE),"--")</f>
        <v>200000</v>
      </c>
      <c r="M16" s="481">
        <f>IFERROR(VLOOKUP($C16,Acute!$B$8:$R$300,13,FALSE),"--")</f>
        <v>1000000000</v>
      </c>
      <c r="N16" s="344">
        <f>IFERROR(VLOOKUP($C16,Acute!$B$8:$R$300,6,FALSE),"--")</f>
        <v>18000</v>
      </c>
      <c r="O16" s="342">
        <f>IFERROR(VLOOKUP($C16,Acute!$B$8:$R$300,10,FALSE),"--")</f>
        <v>600000</v>
      </c>
      <c r="P16" s="482">
        <f>IFERROR(VLOOKUP($C16,Acute!$B$8:$R$300,16,FALSE),"--")</f>
        <v>3100000000</v>
      </c>
    </row>
    <row r="17" spans="2:16">
      <c r="B17" s="320" t="str">
        <f>Residential!A17</f>
        <v>Acrylonitrile</v>
      </c>
      <c r="C17" s="211" t="str">
        <f>Residential!B17</f>
        <v>107-13-1</v>
      </c>
      <c r="D17" s="332">
        <f>Residential!H17</f>
        <v>4.1000000000000002E-2</v>
      </c>
      <c r="E17" s="333">
        <f>Residential!K17</f>
        <v>1.4</v>
      </c>
      <c r="F17" s="334">
        <f>Residential!M17</f>
        <v>13</v>
      </c>
      <c r="G17" s="332">
        <f>Commercial!H17</f>
        <v>0.18</v>
      </c>
      <c r="H17" s="429">
        <f>Commercial!K17</f>
        <v>6</v>
      </c>
      <c r="I17" s="334">
        <f>Commercial!M17</f>
        <v>58</v>
      </c>
      <c r="J17" s="320"/>
      <c r="K17" s="341">
        <f>IFERROR(VLOOKUP($C17,Acute!$B$8:$R$300,4,FALSE),"--")</f>
        <v>220</v>
      </c>
      <c r="L17" s="342">
        <f>IFERROR(VLOOKUP($C17,Acute!$B$8:$R$300,8,FALSE),"--")</f>
        <v>7300</v>
      </c>
      <c r="M17" s="343">
        <f>IFERROR(VLOOKUP($C17,Acute!$B$8:$R$300,13,FALSE),"--")</f>
        <v>70000</v>
      </c>
      <c r="N17" s="344">
        <f>IFERROR(VLOOKUP($C17,Acute!$B$8:$R$300,6,FALSE),"--")</f>
        <v>660</v>
      </c>
      <c r="O17" s="342">
        <f>IFERROR(VLOOKUP($C17,Acute!$B$8:$R$300,10,FALSE),"--")</f>
        <v>22000</v>
      </c>
      <c r="P17" s="345">
        <f>IFERROR(VLOOKUP($C17,Acute!$B$8:$R$300,16,FALSE),"--")</f>
        <v>210000</v>
      </c>
    </row>
    <row r="18" spans="2:16">
      <c r="B18" s="320" t="str">
        <f>Residential!A18</f>
        <v>Adiponitrile</v>
      </c>
      <c r="C18" s="211" t="str">
        <f>Residential!B18</f>
        <v>111-69-3</v>
      </c>
      <c r="D18" s="332">
        <f>Residential!H18</f>
        <v>6.3</v>
      </c>
      <c r="E18" s="333" t="str">
        <f>Residential!K18</f>
        <v>NV</v>
      </c>
      <c r="F18" s="334" t="str">
        <f>Residential!M18</f>
        <v>NV</v>
      </c>
      <c r="G18" s="332">
        <f>Commercial!H18</f>
        <v>26</v>
      </c>
      <c r="H18" s="333" t="str">
        <f>Commercial!K18</f>
        <v>NV</v>
      </c>
      <c r="I18" s="334" t="str">
        <f>Commercial!M18</f>
        <v>NV</v>
      </c>
      <c r="J18" s="320"/>
      <c r="K18" s="341" t="str">
        <f>IFERROR(VLOOKUP($C18,Acute!$B$8:$R$300,4,FALSE),"--")</f>
        <v>--</v>
      </c>
      <c r="L18" s="342" t="str">
        <f>IFERROR(VLOOKUP($C18,Acute!$B$8:$R$300,8,FALSE),"--")</f>
        <v>--</v>
      </c>
      <c r="M18" s="343" t="str">
        <f>IFERROR(VLOOKUP($C18,Acute!$B$8:$R$300,13,FALSE),"--")</f>
        <v>--</v>
      </c>
      <c r="N18" s="344" t="str">
        <f>IFERROR(VLOOKUP($C18,Acute!$B$8:$R$300,6,FALSE),"--")</f>
        <v>--</v>
      </c>
      <c r="O18" s="342" t="str">
        <f>IFERROR(VLOOKUP($C18,Acute!$B$8:$R$300,10,FALSE),"--")</f>
        <v>--</v>
      </c>
      <c r="P18" s="345" t="str">
        <f>IFERROR(VLOOKUP($C18,Acute!$B$8:$R$300,16,FALSE),"--")</f>
        <v>--</v>
      </c>
    </row>
    <row r="19" spans="2:16">
      <c r="B19" s="320" t="str">
        <f>Residential!A19</f>
        <v>Alachlor</v>
      </c>
      <c r="C19" s="211" t="str">
        <f>Residential!B19</f>
        <v>15972-60-8</v>
      </c>
      <c r="D19" s="332" t="str">
        <f>Residential!H19</f>
        <v>NITI</v>
      </c>
      <c r="E19" s="333" t="str">
        <f>Residential!K19</f>
        <v>NITI, NV</v>
      </c>
      <c r="F19" s="334" t="str">
        <f>Residential!M19</f>
        <v>NITI, NV</v>
      </c>
      <c r="G19" s="332" t="str">
        <f>Commercial!H19</f>
        <v>NITI</v>
      </c>
      <c r="H19" s="333" t="str">
        <f>Commercial!K19</f>
        <v>NITI, NV</v>
      </c>
      <c r="I19" s="334" t="str">
        <f>Commercial!M19</f>
        <v>NITI, NV</v>
      </c>
      <c r="J19" s="320"/>
      <c r="K19" s="341" t="str">
        <f>IFERROR(VLOOKUP($C19,Acute!$B$8:$R$300,4,FALSE),"--")</f>
        <v>--</v>
      </c>
      <c r="L19" s="342" t="str">
        <f>IFERROR(VLOOKUP($C19,Acute!$B$8:$R$300,8,FALSE),"--")</f>
        <v>--</v>
      </c>
      <c r="M19" s="343" t="str">
        <f>IFERROR(VLOOKUP($C19,Acute!$B$8:$R$300,13,FALSE),"--")</f>
        <v>--</v>
      </c>
      <c r="N19" s="344" t="str">
        <f>IFERROR(VLOOKUP($C19,Acute!$B$8:$R$300,6,FALSE),"--")</f>
        <v>--</v>
      </c>
      <c r="O19" s="342" t="str">
        <f>IFERROR(VLOOKUP($C19,Acute!$B$8:$R$300,10,FALSE),"--")</f>
        <v>--</v>
      </c>
      <c r="P19" s="345" t="str">
        <f>IFERROR(VLOOKUP($C19,Acute!$B$8:$R$300,16,FALSE),"--")</f>
        <v>--</v>
      </c>
    </row>
    <row r="20" spans="2:16">
      <c r="B20" s="320" t="str">
        <f>Residential!A20</f>
        <v>Aldicarb</v>
      </c>
      <c r="C20" s="211" t="str">
        <f>Residential!B20</f>
        <v>116-06-3</v>
      </c>
      <c r="D20" s="332" t="str">
        <f>Residential!H20</f>
        <v>NITI</v>
      </c>
      <c r="E20" s="333" t="str">
        <f>Residential!K20</f>
        <v>NITI, NV</v>
      </c>
      <c r="F20" s="334" t="str">
        <f>Residential!M20</f>
        <v>NITI, NV</v>
      </c>
      <c r="G20" s="332" t="str">
        <f>Commercial!H20</f>
        <v>NITI</v>
      </c>
      <c r="H20" s="333" t="str">
        <f>Commercial!K20</f>
        <v>NITI, NV</v>
      </c>
      <c r="I20" s="334" t="str">
        <f>Commercial!M20</f>
        <v>NITI, NV</v>
      </c>
      <c r="J20" s="320"/>
      <c r="K20" s="341" t="str">
        <f>IFERROR(VLOOKUP($C20,Acute!$B$8:$R$300,4,FALSE),"--")</f>
        <v>--</v>
      </c>
      <c r="L20" s="342" t="str">
        <f>IFERROR(VLOOKUP($C20,Acute!$B$8:$R$300,8,FALSE),"--")</f>
        <v>--</v>
      </c>
      <c r="M20" s="343" t="str">
        <f>IFERROR(VLOOKUP($C20,Acute!$B$8:$R$300,13,FALSE),"--")</f>
        <v>--</v>
      </c>
      <c r="N20" s="344" t="str">
        <f>IFERROR(VLOOKUP($C20,Acute!$B$8:$R$300,6,FALSE),"--")</f>
        <v>--</v>
      </c>
      <c r="O20" s="342" t="str">
        <f>IFERROR(VLOOKUP($C20,Acute!$B$8:$R$300,10,FALSE),"--")</f>
        <v>--</v>
      </c>
      <c r="P20" s="345" t="str">
        <f>IFERROR(VLOOKUP($C20,Acute!$B$8:$R$300,16,FALSE),"--")</f>
        <v>--</v>
      </c>
    </row>
    <row r="21" spans="2:16">
      <c r="B21" s="320" t="str">
        <f>Residential!A21</f>
        <v>Aldicarb Sulfone</v>
      </c>
      <c r="C21" s="211" t="str">
        <f>Residential!B21</f>
        <v>1646-88-4</v>
      </c>
      <c r="D21" s="332" t="str">
        <f>Residential!H21</f>
        <v>NITI</v>
      </c>
      <c r="E21" s="333" t="str">
        <f>Residential!K21</f>
        <v>NITI, NV</v>
      </c>
      <c r="F21" s="334" t="str">
        <f>Residential!M21</f>
        <v>NITI, NV</v>
      </c>
      <c r="G21" s="332" t="str">
        <f>Commercial!H21</f>
        <v>NITI</v>
      </c>
      <c r="H21" s="333" t="str">
        <f>Commercial!K21</f>
        <v>NITI, NV</v>
      </c>
      <c r="I21" s="334" t="str">
        <f>Commercial!M21</f>
        <v>NITI, NV</v>
      </c>
      <c r="J21" s="320"/>
      <c r="K21" s="341" t="str">
        <f>IFERROR(VLOOKUP($C21,Acute!$B$8:$R$300,4,FALSE),"--")</f>
        <v>--</v>
      </c>
      <c r="L21" s="342" t="str">
        <f>IFERROR(VLOOKUP($C21,Acute!$B$8:$R$300,8,FALSE),"--")</f>
        <v>--</v>
      </c>
      <c r="M21" s="343" t="str">
        <f>IFERROR(VLOOKUP($C21,Acute!$B$8:$R$300,13,FALSE),"--")</f>
        <v>--</v>
      </c>
      <c r="N21" s="344" t="str">
        <f>IFERROR(VLOOKUP($C21,Acute!$B$8:$R$300,6,FALSE),"--")</f>
        <v>--</v>
      </c>
      <c r="O21" s="342" t="str">
        <f>IFERROR(VLOOKUP($C21,Acute!$B$8:$R$300,10,FALSE),"--")</f>
        <v>--</v>
      </c>
      <c r="P21" s="345" t="str">
        <f>IFERROR(VLOOKUP($C21,Acute!$B$8:$R$300,16,FALSE),"--")</f>
        <v>--</v>
      </c>
    </row>
    <row r="22" spans="2:16">
      <c r="B22" s="320" t="str">
        <f>Residential!A22</f>
        <v>Aldrin</v>
      </c>
      <c r="C22" s="211" t="str">
        <f>Residential!B22</f>
        <v>309-00-2</v>
      </c>
      <c r="D22" s="332">
        <f>Residential!H22</f>
        <v>5.6999999999999998E-4</v>
      </c>
      <c r="E22" s="333">
        <f>Residential!K22</f>
        <v>1.9E-2</v>
      </c>
      <c r="F22" s="346">
        <f>Residential!M22</f>
        <v>8.1</v>
      </c>
      <c r="G22" s="332">
        <f>Commercial!H22</f>
        <v>2.5000000000000001E-3</v>
      </c>
      <c r="H22" s="333">
        <f>Commercial!K22</f>
        <v>8.3000000000000004E-2</v>
      </c>
      <c r="I22" s="334">
        <f>Commercial!M22</f>
        <v>35</v>
      </c>
      <c r="J22" s="320"/>
      <c r="K22" s="341" t="str">
        <f>IFERROR(VLOOKUP($C22,Acute!$B$8:$R$300,4,FALSE),"--")</f>
        <v>--</v>
      </c>
      <c r="L22" s="342" t="str">
        <f>IFERROR(VLOOKUP($C22,Acute!$B$8:$R$300,8,FALSE),"--")</f>
        <v>--</v>
      </c>
      <c r="M22" s="343" t="str">
        <f>IFERROR(VLOOKUP($C22,Acute!$B$8:$R$300,13,FALSE),"--")</f>
        <v>--</v>
      </c>
      <c r="N22" s="344" t="str">
        <f>IFERROR(VLOOKUP($C22,Acute!$B$8:$R$300,6,FALSE),"--")</f>
        <v>--</v>
      </c>
      <c r="O22" s="342" t="str">
        <f>IFERROR(VLOOKUP($C22,Acute!$B$8:$R$300,10,FALSE),"--")</f>
        <v>--</v>
      </c>
      <c r="P22" s="345" t="str">
        <f>IFERROR(VLOOKUP($C22,Acute!$B$8:$R$300,16,FALSE),"--")</f>
        <v>--</v>
      </c>
    </row>
    <row r="23" spans="2:16">
      <c r="B23" s="320" t="str">
        <f>Residential!A23</f>
        <v>Allyl Alcohol</v>
      </c>
      <c r="C23" s="211" t="str">
        <f>Residential!B23</f>
        <v>107-18-6</v>
      </c>
      <c r="D23" s="426">
        <f>Residential!H23</f>
        <v>0.1</v>
      </c>
      <c r="E23" s="333">
        <f>Residential!K23</f>
        <v>3.5</v>
      </c>
      <c r="F23" s="334">
        <f>Residential!M23</f>
        <v>1100</v>
      </c>
      <c r="G23" s="332">
        <f>Commercial!H23</f>
        <v>0.44</v>
      </c>
      <c r="H23" s="333">
        <f>Commercial!K23</f>
        <v>15</v>
      </c>
      <c r="I23" s="334">
        <f>Commercial!M23</f>
        <v>4700</v>
      </c>
      <c r="J23" s="320"/>
      <c r="K23" s="341" t="str">
        <f>IFERROR(VLOOKUP($C23,Acute!$B$8:$R$300,4,FALSE),"--")</f>
        <v>--</v>
      </c>
      <c r="L23" s="342" t="str">
        <f>IFERROR(VLOOKUP($C23,Acute!$B$8:$R$300,8,FALSE),"--")</f>
        <v>--</v>
      </c>
      <c r="M23" s="343" t="str">
        <f>IFERROR(VLOOKUP($C23,Acute!$B$8:$R$300,13,FALSE),"--")</f>
        <v>--</v>
      </c>
      <c r="N23" s="344" t="str">
        <f>IFERROR(VLOOKUP($C23,Acute!$B$8:$R$300,6,FALSE),"--")</f>
        <v>--</v>
      </c>
      <c r="O23" s="342" t="str">
        <f>IFERROR(VLOOKUP($C23,Acute!$B$8:$R$300,10,FALSE),"--")</f>
        <v>--</v>
      </c>
      <c r="P23" s="345" t="str">
        <f>IFERROR(VLOOKUP($C23,Acute!$B$8:$R$300,16,FALSE),"--")</f>
        <v>--</v>
      </c>
    </row>
    <row r="24" spans="2:16">
      <c r="B24" s="320" t="str">
        <f>Residential!A24</f>
        <v>Allyl Chloride</v>
      </c>
      <c r="C24" s="211" t="str">
        <f>Residential!B24</f>
        <v>107-05-1</v>
      </c>
      <c r="D24" s="332">
        <f>Residential!H24</f>
        <v>0.47</v>
      </c>
      <c r="E24" s="333">
        <f>Residential!K24</f>
        <v>16</v>
      </c>
      <c r="F24" s="346">
        <f>Residential!M24</f>
        <v>1.7</v>
      </c>
      <c r="G24" s="427">
        <f>Commercial!H24</f>
        <v>2</v>
      </c>
      <c r="H24" s="333">
        <f>Commercial!K24</f>
        <v>68</v>
      </c>
      <c r="I24" s="430">
        <f>Commercial!M24</f>
        <v>7.5</v>
      </c>
      <c r="J24" s="320"/>
      <c r="K24" s="341" t="str">
        <f>IFERROR(VLOOKUP($C24,Acute!$B$8:$R$300,4,FALSE),"--")</f>
        <v>--</v>
      </c>
      <c r="L24" s="342" t="str">
        <f>IFERROR(VLOOKUP($C24,Acute!$B$8:$R$300,8,FALSE),"--")</f>
        <v>--</v>
      </c>
      <c r="M24" s="343" t="str">
        <f>IFERROR(VLOOKUP($C24,Acute!$B$8:$R$300,13,FALSE),"--")</f>
        <v>--</v>
      </c>
      <c r="N24" s="344" t="str">
        <f>IFERROR(VLOOKUP($C24,Acute!$B$8:$R$300,6,FALSE),"--")</f>
        <v>--</v>
      </c>
      <c r="O24" s="342" t="str">
        <f>IFERROR(VLOOKUP($C24,Acute!$B$8:$R$300,10,FALSE),"--")</f>
        <v>--</v>
      </c>
      <c r="P24" s="345" t="str">
        <f>IFERROR(VLOOKUP($C24,Acute!$B$8:$R$300,16,FALSE),"--")</f>
        <v>--</v>
      </c>
    </row>
    <row r="25" spans="2:16">
      <c r="B25" s="320" t="str">
        <f>Residential!A25</f>
        <v>Aluminum</v>
      </c>
      <c r="C25" s="211" t="str">
        <f>Residential!B25</f>
        <v>7429-90-5</v>
      </c>
      <c r="D25" s="332">
        <f>Residential!H25</f>
        <v>5.2</v>
      </c>
      <c r="E25" s="333" t="str">
        <f>Residential!K25</f>
        <v>NV</v>
      </c>
      <c r="F25" s="334" t="str">
        <f>Residential!M25</f>
        <v>NV</v>
      </c>
      <c r="G25" s="332">
        <f>Commercial!H25</f>
        <v>22</v>
      </c>
      <c r="H25" s="335" t="str">
        <f>Commercial!K25</f>
        <v>NV</v>
      </c>
      <c r="I25" s="334" t="str">
        <f>Commercial!M25</f>
        <v>NV</v>
      </c>
      <c r="J25" s="320"/>
      <c r="K25" s="341" t="str">
        <f>IFERROR(VLOOKUP($C25,Acute!$B$8:$R$300,4,FALSE),"--")</f>
        <v>--</v>
      </c>
      <c r="L25" s="342" t="str">
        <f>IFERROR(VLOOKUP($C25,Acute!$B$8:$R$300,8,FALSE),"--")</f>
        <v>--</v>
      </c>
      <c r="M25" s="343" t="str">
        <f>IFERROR(VLOOKUP($C25,Acute!$B$8:$R$300,13,FALSE),"--")</f>
        <v>--</v>
      </c>
      <c r="N25" s="344" t="str">
        <f>IFERROR(VLOOKUP($C25,Acute!$B$8:$R$300,6,FALSE),"--")</f>
        <v>--</v>
      </c>
      <c r="O25" s="342" t="str">
        <f>IFERROR(VLOOKUP($C25,Acute!$B$8:$R$300,10,FALSE),"--")</f>
        <v>--</v>
      </c>
      <c r="P25" s="345" t="str">
        <f>IFERROR(VLOOKUP($C25,Acute!$B$8:$R$300,16,FALSE),"--")</f>
        <v>--</v>
      </c>
    </row>
    <row r="26" spans="2:16">
      <c r="B26" s="320" t="str">
        <f>Residential!A26</f>
        <v>Aluminum Phosphide</v>
      </c>
      <c r="C26" s="211" t="str">
        <f>Residential!B26</f>
        <v>20859-73-8</v>
      </c>
      <c r="D26" s="332" t="str">
        <f>Residential!H26</f>
        <v>NITI</v>
      </c>
      <c r="E26" s="333" t="str">
        <f>Residential!K26</f>
        <v>NITI, NV</v>
      </c>
      <c r="F26" s="334" t="str">
        <f>Residential!M26</f>
        <v>NITI, NV</v>
      </c>
      <c r="G26" s="332" t="str">
        <f>Commercial!H26</f>
        <v>NITI</v>
      </c>
      <c r="H26" s="335" t="str">
        <f>Commercial!K26</f>
        <v>NITI, NV</v>
      </c>
      <c r="I26" s="334" t="str">
        <f>Commercial!M26</f>
        <v>NITI, NV</v>
      </c>
      <c r="J26" s="320"/>
      <c r="K26" s="341" t="str">
        <f>IFERROR(VLOOKUP($C26,Acute!$B$8:$R$300,4,FALSE),"--")</f>
        <v>--</v>
      </c>
      <c r="L26" s="342" t="str">
        <f>IFERROR(VLOOKUP($C26,Acute!$B$8:$R$300,8,FALSE),"--")</f>
        <v>--</v>
      </c>
      <c r="M26" s="343" t="str">
        <f>IFERROR(VLOOKUP($C26,Acute!$B$8:$R$300,13,FALSE),"--")</f>
        <v>--</v>
      </c>
      <c r="N26" s="344" t="str">
        <f>IFERROR(VLOOKUP($C26,Acute!$B$8:$R$300,6,FALSE),"--")</f>
        <v>--</v>
      </c>
      <c r="O26" s="342" t="str">
        <f>IFERROR(VLOOKUP($C26,Acute!$B$8:$R$300,10,FALSE),"--")</f>
        <v>--</v>
      </c>
      <c r="P26" s="345" t="str">
        <f>IFERROR(VLOOKUP($C26,Acute!$B$8:$R$300,16,FALSE),"--")</f>
        <v>--</v>
      </c>
    </row>
    <row r="27" spans="2:16">
      <c r="B27" s="320" t="str">
        <f>Residential!A27</f>
        <v>Aluminum metaphosphate</v>
      </c>
      <c r="C27" s="211" t="str">
        <f>Residential!B27</f>
        <v>13776-88-0</v>
      </c>
      <c r="D27" s="332" t="str">
        <f>Residential!H27</f>
        <v>NITI</v>
      </c>
      <c r="E27" s="333" t="str">
        <f>Residential!K27</f>
        <v>NITI, NV</v>
      </c>
      <c r="F27" s="334" t="str">
        <f>Residential!M27</f>
        <v>NITI, NV</v>
      </c>
      <c r="G27" s="332" t="str">
        <f>Commercial!H27</f>
        <v>NITI</v>
      </c>
      <c r="H27" s="335" t="str">
        <f>Commercial!K27</f>
        <v>NITI, NV</v>
      </c>
      <c r="I27" s="334" t="str">
        <f>Commercial!M27</f>
        <v>NITI, NV</v>
      </c>
      <c r="J27" s="320"/>
      <c r="K27" s="341" t="str">
        <f>IFERROR(VLOOKUP($C27,Acute!$B$8:$R$300,4,FALSE),"--")</f>
        <v>--</v>
      </c>
      <c r="L27" s="342" t="str">
        <f>IFERROR(VLOOKUP($C27,Acute!$B$8:$R$300,8,FALSE),"--")</f>
        <v>--</v>
      </c>
      <c r="M27" s="343" t="str">
        <f>IFERROR(VLOOKUP($C27,Acute!$B$8:$R$300,13,FALSE),"--")</f>
        <v>--</v>
      </c>
      <c r="N27" s="344" t="str">
        <f>IFERROR(VLOOKUP($C27,Acute!$B$8:$R$300,6,FALSE),"--")</f>
        <v>--</v>
      </c>
      <c r="O27" s="342" t="str">
        <f>IFERROR(VLOOKUP($C27,Acute!$B$8:$R$300,10,FALSE),"--")</f>
        <v>--</v>
      </c>
      <c r="P27" s="345" t="str">
        <f>IFERROR(VLOOKUP($C27,Acute!$B$8:$R$300,16,FALSE),"--")</f>
        <v>--</v>
      </c>
    </row>
    <row r="28" spans="2:16">
      <c r="B28" s="320" t="str">
        <f>Residential!A28</f>
        <v>Aluminum salts of inorganic phosphates</v>
      </c>
      <c r="C28" s="211" t="str">
        <f>Residential!B28</f>
        <v>NA</v>
      </c>
      <c r="D28" s="332" t="str">
        <f>Residential!H28</f>
        <v>NITI</v>
      </c>
      <c r="E28" s="333" t="str">
        <f>Residential!K28</f>
        <v>NITI, NV</v>
      </c>
      <c r="F28" s="334" t="str">
        <f>Residential!M28</f>
        <v>NITI, NV</v>
      </c>
      <c r="G28" s="332" t="str">
        <f>Commercial!H28</f>
        <v>NITI</v>
      </c>
      <c r="H28" s="335" t="str">
        <f>Commercial!K28</f>
        <v>NITI, NV</v>
      </c>
      <c r="I28" s="334" t="str">
        <f>Commercial!M28</f>
        <v>NITI, NV</v>
      </c>
      <c r="J28" s="320"/>
      <c r="K28" s="341" t="str">
        <f>IFERROR(VLOOKUP($C28,Acute!$B$8:$R$300,4,FALSE),"--")</f>
        <v>--</v>
      </c>
      <c r="L28" s="342" t="str">
        <f>IFERROR(VLOOKUP($C28,Acute!$B$8:$R$300,8,FALSE),"--")</f>
        <v>--</v>
      </c>
      <c r="M28" s="343" t="str">
        <f>IFERROR(VLOOKUP($C28,Acute!$B$8:$R$300,13,FALSE),"--")</f>
        <v>--</v>
      </c>
      <c r="N28" s="344" t="str">
        <f>IFERROR(VLOOKUP($C28,Acute!$B$8:$R$300,6,FALSE),"--")</f>
        <v>--</v>
      </c>
      <c r="O28" s="342" t="str">
        <f>IFERROR(VLOOKUP($C28,Acute!$B$8:$R$300,10,FALSE),"--")</f>
        <v>--</v>
      </c>
      <c r="P28" s="345" t="str">
        <f>IFERROR(VLOOKUP($C28,Acute!$B$8:$R$300,16,FALSE),"--")</f>
        <v>--</v>
      </c>
    </row>
    <row r="29" spans="2:16">
      <c r="B29" s="320" t="str">
        <f>Residential!A29</f>
        <v>Ametryn</v>
      </c>
      <c r="C29" s="211" t="str">
        <f>Residential!B29</f>
        <v>834-12-8</v>
      </c>
      <c r="D29" s="332" t="str">
        <f>Residential!H29</f>
        <v>NITI</v>
      </c>
      <c r="E29" s="333" t="str">
        <f>Residential!K29</f>
        <v>NITI, NV</v>
      </c>
      <c r="F29" s="334" t="str">
        <f>Residential!M29</f>
        <v>NITI, NV</v>
      </c>
      <c r="G29" s="332" t="str">
        <f>Commercial!H29</f>
        <v>NITI</v>
      </c>
      <c r="H29" s="335" t="str">
        <f>Commercial!K29</f>
        <v>NITI, NV</v>
      </c>
      <c r="I29" s="334" t="str">
        <f>Commercial!M29</f>
        <v>NITI, NV</v>
      </c>
      <c r="J29" s="320"/>
      <c r="K29" s="341" t="str">
        <f>IFERROR(VLOOKUP($C29,Acute!$B$8:$R$300,4,FALSE),"--")</f>
        <v>--</v>
      </c>
      <c r="L29" s="342" t="str">
        <f>IFERROR(VLOOKUP($C29,Acute!$B$8:$R$300,8,FALSE),"--")</f>
        <v>--</v>
      </c>
      <c r="M29" s="343" t="str">
        <f>IFERROR(VLOOKUP($C29,Acute!$B$8:$R$300,13,FALSE),"--")</f>
        <v>--</v>
      </c>
      <c r="N29" s="344" t="str">
        <f>IFERROR(VLOOKUP($C29,Acute!$B$8:$R$300,6,FALSE),"--")</f>
        <v>--</v>
      </c>
      <c r="O29" s="342" t="str">
        <f>IFERROR(VLOOKUP($C29,Acute!$B$8:$R$300,10,FALSE),"--")</f>
        <v>--</v>
      </c>
      <c r="P29" s="345" t="str">
        <f>IFERROR(VLOOKUP($C29,Acute!$B$8:$R$300,16,FALSE),"--")</f>
        <v>--</v>
      </c>
    </row>
    <row r="30" spans="2:16">
      <c r="B30" s="320" t="str">
        <f>Residential!A30</f>
        <v>Aminobiphenyl, 4-</v>
      </c>
      <c r="C30" s="211" t="str">
        <f>Residential!B30</f>
        <v>92-67-1</v>
      </c>
      <c r="D30" s="332">
        <f>Residential!H30</f>
        <v>4.6999999999999999E-4</v>
      </c>
      <c r="E30" s="333" t="str">
        <f>Residential!K30</f>
        <v>NV</v>
      </c>
      <c r="F30" s="334" t="str">
        <f>Residential!M30</f>
        <v>NV</v>
      </c>
      <c r="G30" s="332">
        <f>Commercial!H30</f>
        <v>2E-3</v>
      </c>
      <c r="H30" s="335" t="str">
        <f>Commercial!K30</f>
        <v>NV</v>
      </c>
      <c r="I30" s="334" t="str">
        <f>Commercial!M30</f>
        <v>NV</v>
      </c>
      <c r="J30" s="320"/>
      <c r="K30" s="341" t="str">
        <f>IFERROR(VLOOKUP($C30,Acute!$B$8:$R$300,4,FALSE),"--")</f>
        <v>--</v>
      </c>
      <c r="L30" s="342" t="str">
        <f>IFERROR(VLOOKUP($C30,Acute!$B$8:$R$300,8,FALSE),"--")</f>
        <v>--</v>
      </c>
      <c r="M30" s="343" t="str">
        <f>IFERROR(VLOOKUP($C30,Acute!$B$8:$R$300,13,FALSE),"--")</f>
        <v>--</v>
      </c>
      <c r="N30" s="344" t="str">
        <f>IFERROR(VLOOKUP($C30,Acute!$B$8:$R$300,6,FALSE),"--")</f>
        <v>--</v>
      </c>
      <c r="O30" s="342" t="str">
        <f>IFERROR(VLOOKUP($C30,Acute!$B$8:$R$300,10,FALSE),"--")</f>
        <v>--</v>
      </c>
      <c r="P30" s="345" t="str">
        <f>IFERROR(VLOOKUP($C30,Acute!$B$8:$R$300,16,FALSE),"--")</f>
        <v>--</v>
      </c>
    </row>
    <row r="31" spans="2:16">
      <c r="B31" s="320" t="str">
        <f>Residential!A31</f>
        <v>Aminophenol, m-</v>
      </c>
      <c r="C31" s="211" t="str">
        <f>Residential!B31</f>
        <v>591-27-5</v>
      </c>
      <c r="D31" s="332" t="str">
        <f>Residential!H31</f>
        <v>NITI</v>
      </c>
      <c r="E31" s="333" t="str">
        <f>Residential!K31</f>
        <v>NITI, NV</v>
      </c>
      <c r="F31" s="334" t="str">
        <f>Residential!M31</f>
        <v>NITI, NV</v>
      </c>
      <c r="G31" s="332" t="str">
        <f>Commercial!H31</f>
        <v>NITI</v>
      </c>
      <c r="H31" s="335" t="str">
        <f>Commercial!K31</f>
        <v>NITI, NV</v>
      </c>
      <c r="I31" s="334" t="str">
        <f>Commercial!M31</f>
        <v>NITI, NV</v>
      </c>
      <c r="J31" s="320"/>
      <c r="K31" s="341" t="str">
        <f>IFERROR(VLOOKUP($C31,Acute!$B$8:$R$300,4,FALSE),"--")</f>
        <v>--</v>
      </c>
      <c r="L31" s="342" t="str">
        <f>IFERROR(VLOOKUP($C31,Acute!$B$8:$R$300,8,FALSE),"--")</f>
        <v>--</v>
      </c>
      <c r="M31" s="343" t="str">
        <f>IFERROR(VLOOKUP($C31,Acute!$B$8:$R$300,13,FALSE),"--")</f>
        <v>--</v>
      </c>
      <c r="N31" s="344" t="str">
        <f>IFERROR(VLOOKUP($C31,Acute!$B$8:$R$300,6,FALSE),"--")</f>
        <v>--</v>
      </c>
      <c r="O31" s="342" t="str">
        <f>IFERROR(VLOOKUP($C31,Acute!$B$8:$R$300,10,FALSE),"--")</f>
        <v>--</v>
      </c>
      <c r="P31" s="345" t="str">
        <f>IFERROR(VLOOKUP($C31,Acute!$B$8:$R$300,16,FALSE),"--")</f>
        <v>--</v>
      </c>
    </row>
    <row r="32" spans="2:16">
      <c r="B32" s="320" t="str">
        <f>Residential!A32</f>
        <v>Aminophenol, o-</v>
      </c>
      <c r="C32" s="211" t="str">
        <f>Residential!B32</f>
        <v>95-55-6</v>
      </c>
      <c r="D32" s="332" t="str">
        <f>Residential!H32</f>
        <v>NITI</v>
      </c>
      <c r="E32" s="333" t="str">
        <f>Residential!K32</f>
        <v>NITI, NV</v>
      </c>
      <c r="F32" s="334" t="str">
        <f>Residential!M32</f>
        <v>NITI, NV</v>
      </c>
      <c r="G32" s="332" t="str">
        <f>Commercial!H32</f>
        <v>NITI</v>
      </c>
      <c r="H32" s="335" t="str">
        <f>Commercial!K32</f>
        <v>NITI, NV</v>
      </c>
      <c r="I32" s="334" t="str">
        <f>Commercial!M32</f>
        <v>NITI, NV</v>
      </c>
      <c r="J32" s="320"/>
      <c r="K32" s="341" t="str">
        <f>IFERROR(VLOOKUP($C32,Acute!$B$8:$R$300,4,FALSE),"--")</f>
        <v>--</v>
      </c>
      <c r="L32" s="342" t="str">
        <f>IFERROR(VLOOKUP($C32,Acute!$B$8:$R$300,8,FALSE),"--")</f>
        <v>--</v>
      </c>
      <c r="M32" s="343" t="str">
        <f>IFERROR(VLOOKUP($C32,Acute!$B$8:$R$300,13,FALSE),"--")</f>
        <v>--</v>
      </c>
      <c r="N32" s="344" t="str">
        <f>IFERROR(VLOOKUP($C32,Acute!$B$8:$R$300,6,FALSE),"--")</f>
        <v>--</v>
      </c>
      <c r="O32" s="342" t="str">
        <f>IFERROR(VLOOKUP($C32,Acute!$B$8:$R$300,10,FALSE),"--")</f>
        <v>--</v>
      </c>
      <c r="P32" s="345" t="str">
        <f>IFERROR(VLOOKUP($C32,Acute!$B$8:$R$300,16,FALSE),"--")</f>
        <v>--</v>
      </c>
    </row>
    <row r="33" spans="2:16">
      <c r="B33" s="320" t="str">
        <f>Residential!A33</f>
        <v>Aminophenol, p-</v>
      </c>
      <c r="C33" s="211" t="str">
        <f>Residential!B33</f>
        <v>123-30-8</v>
      </c>
      <c r="D33" s="332" t="str">
        <f>Residential!H33</f>
        <v>NITI</v>
      </c>
      <c r="E33" s="335" t="str">
        <f>Residential!K33</f>
        <v>NITI, NV</v>
      </c>
      <c r="F33" s="334" t="str">
        <f>Residential!M33</f>
        <v>NITI, NV</v>
      </c>
      <c r="G33" s="332" t="str">
        <f>Commercial!H33</f>
        <v>NITI</v>
      </c>
      <c r="H33" s="335" t="str">
        <f>Commercial!K33</f>
        <v>NITI, NV</v>
      </c>
      <c r="I33" s="334" t="str">
        <f>Commercial!M33</f>
        <v>NITI, NV</v>
      </c>
      <c r="J33" s="320"/>
      <c r="K33" s="341" t="str">
        <f>IFERROR(VLOOKUP($C33,Acute!$B$8:$R$300,4,FALSE),"--")</f>
        <v>--</v>
      </c>
      <c r="L33" s="342" t="str">
        <f>IFERROR(VLOOKUP($C33,Acute!$B$8:$R$300,8,FALSE),"--")</f>
        <v>--</v>
      </c>
      <c r="M33" s="343" t="str">
        <f>IFERROR(VLOOKUP($C33,Acute!$B$8:$R$300,13,FALSE),"--")</f>
        <v>--</v>
      </c>
      <c r="N33" s="344" t="str">
        <f>IFERROR(VLOOKUP($C33,Acute!$B$8:$R$300,6,FALSE),"--")</f>
        <v>--</v>
      </c>
      <c r="O33" s="342" t="str">
        <f>IFERROR(VLOOKUP($C33,Acute!$B$8:$R$300,10,FALSE),"--")</f>
        <v>--</v>
      </c>
      <c r="P33" s="345" t="str">
        <f>IFERROR(VLOOKUP($C33,Acute!$B$8:$R$300,16,FALSE),"--")</f>
        <v>--</v>
      </c>
    </row>
    <row r="34" spans="2:16">
      <c r="B34" s="320" t="str">
        <f>Residential!A34</f>
        <v>Amitraz</v>
      </c>
      <c r="C34" s="211" t="str">
        <f>Residential!B34</f>
        <v>33089-61-1</v>
      </c>
      <c r="D34" s="332" t="str">
        <f>Residential!H34</f>
        <v>NITI</v>
      </c>
      <c r="E34" s="333" t="str">
        <f>Residential!K34</f>
        <v>NITI, NV</v>
      </c>
      <c r="F34" s="334" t="str">
        <f>Residential!M34</f>
        <v>NITI, NV</v>
      </c>
      <c r="G34" s="332" t="str">
        <f>Commercial!H34</f>
        <v>NITI</v>
      </c>
      <c r="H34" s="335" t="str">
        <f>Commercial!K34</f>
        <v>NITI, NV</v>
      </c>
      <c r="I34" s="334" t="str">
        <f>Commercial!M34</f>
        <v>NITI, NV</v>
      </c>
      <c r="J34" s="320"/>
      <c r="K34" s="341" t="str">
        <f>IFERROR(VLOOKUP($C34,Acute!$B$8:$R$300,4,FALSE),"--")</f>
        <v>--</v>
      </c>
      <c r="L34" s="342" t="str">
        <f>IFERROR(VLOOKUP($C34,Acute!$B$8:$R$300,8,FALSE),"--")</f>
        <v>--</v>
      </c>
      <c r="M34" s="343" t="str">
        <f>IFERROR(VLOOKUP($C34,Acute!$B$8:$R$300,13,FALSE),"--")</f>
        <v>--</v>
      </c>
      <c r="N34" s="344" t="str">
        <f>IFERROR(VLOOKUP($C34,Acute!$B$8:$R$300,6,FALSE),"--")</f>
        <v>--</v>
      </c>
      <c r="O34" s="342" t="str">
        <f>IFERROR(VLOOKUP($C34,Acute!$B$8:$R$300,10,FALSE),"--")</f>
        <v>--</v>
      </c>
      <c r="P34" s="345" t="str">
        <f>IFERROR(VLOOKUP($C34,Acute!$B$8:$R$300,16,FALSE),"--")</f>
        <v>--</v>
      </c>
    </row>
    <row r="35" spans="2:16">
      <c r="B35" s="320" t="str">
        <f>Residential!A35</f>
        <v>Ammonia</v>
      </c>
      <c r="C35" s="211" t="str">
        <f>Residential!B35</f>
        <v>7664-41-7</v>
      </c>
      <c r="D35" s="332">
        <f>Residential!H35</f>
        <v>520</v>
      </c>
      <c r="E35" s="333">
        <f>Residential!K35</f>
        <v>17000</v>
      </c>
      <c r="F35" s="334">
        <f>Residential!M35</f>
        <v>1100000</v>
      </c>
      <c r="G35" s="332">
        <f>Commercial!H35</f>
        <v>2200</v>
      </c>
      <c r="H35" s="335">
        <f>Commercial!K35</f>
        <v>73000</v>
      </c>
      <c r="I35" s="334">
        <f>Commercial!M35</f>
        <v>4600000</v>
      </c>
      <c r="J35" s="320"/>
      <c r="K35" s="341">
        <f>IFERROR(VLOOKUP($C35,Acute!$B$8:$R$300,4,FALSE),"--")</f>
        <v>1200</v>
      </c>
      <c r="L35" s="342">
        <f>IFERROR(VLOOKUP($C35,Acute!$B$8:$R$300,8,FALSE),"--")</f>
        <v>40000</v>
      </c>
      <c r="M35" s="343">
        <f>IFERROR(VLOOKUP($C35,Acute!$B$8:$R$300,13,FALSE),"--")</f>
        <v>2500000</v>
      </c>
      <c r="N35" s="344">
        <f>IFERROR(VLOOKUP($C35,Acute!$B$8:$R$300,6,FALSE),"--")</f>
        <v>3600</v>
      </c>
      <c r="O35" s="342">
        <f>IFERROR(VLOOKUP($C35,Acute!$B$8:$R$300,10,FALSE),"--")</f>
        <v>120000</v>
      </c>
      <c r="P35" s="345">
        <f>IFERROR(VLOOKUP($C35,Acute!$B$8:$R$300,16,FALSE),"--")</f>
        <v>7500000</v>
      </c>
    </row>
    <row r="36" spans="2:16">
      <c r="B36" s="320" t="str">
        <f>Residential!A36</f>
        <v>Ammonium Perchlorate</v>
      </c>
      <c r="C36" s="211" t="str">
        <f>Residential!B36</f>
        <v>7790-98-9</v>
      </c>
      <c r="D36" s="332" t="str">
        <f>Residential!H36</f>
        <v>NITI</v>
      </c>
      <c r="E36" s="333" t="str">
        <f>Residential!K36</f>
        <v>NITI, NV</v>
      </c>
      <c r="F36" s="334" t="str">
        <f>Residential!M36</f>
        <v>NITI, NV</v>
      </c>
      <c r="G36" s="332" t="str">
        <f>Commercial!H36</f>
        <v>NITI</v>
      </c>
      <c r="H36" s="335" t="str">
        <f>Commercial!K36</f>
        <v>NITI, NV</v>
      </c>
      <c r="I36" s="334" t="str">
        <f>Commercial!M36</f>
        <v>NITI, NV</v>
      </c>
      <c r="J36" s="320"/>
      <c r="K36" s="341" t="str">
        <f>IFERROR(VLOOKUP($C36,Acute!$B$8:$R$300,4,FALSE),"--")</f>
        <v>--</v>
      </c>
      <c r="L36" s="342" t="str">
        <f>IFERROR(VLOOKUP($C36,Acute!$B$8:$R$300,8,FALSE),"--")</f>
        <v>--</v>
      </c>
      <c r="M36" s="343" t="str">
        <f>IFERROR(VLOOKUP($C36,Acute!$B$8:$R$300,13,FALSE),"--")</f>
        <v>--</v>
      </c>
      <c r="N36" s="344" t="str">
        <f>IFERROR(VLOOKUP($C36,Acute!$B$8:$R$300,6,FALSE),"--")</f>
        <v>--</v>
      </c>
      <c r="O36" s="342" t="str">
        <f>IFERROR(VLOOKUP($C36,Acute!$B$8:$R$300,10,FALSE),"--")</f>
        <v>--</v>
      </c>
      <c r="P36" s="345" t="str">
        <f>IFERROR(VLOOKUP($C36,Acute!$B$8:$R$300,16,FALSE),"--")</f>
        <v>--</v>
      </c>
    </row>
    <row r="37" spans="2:16">
      <c r="B37" s="320" t="str">
        <f>Residential!A37</f>
        <v>Ammonium Picrate</v>
      </c>
      <c r="C37" s="211" t="str">
        <f>Residential!B37</f>
        <v>131-74-8</v>
      </c>
      <c r="D37" s="332" t="str">
        <f>Residential!H37</f>
        <v>NITI</v>
      </c>
      <c r="E37" s="333" t="str">
        <f>Residential!K37</f>
        <v>NITI, NV</v>
      </c>
      <c r="F37" s="334" t="str">
        <f>Residential!M37</f>
        <v>NITI, NV</v>
      </c>
      <c r="G37" s="332" t="str">
        <f>Commercial!H37</f>
        <v>NITI</v>
      </c>
      <c r="H37" s="335" t="str">
        <f>Commercial!K37</f>
        <v>NITI, NV</v>
      </c>
      <c r="I37" s="334" t="str">
        <f>Commercial!M37</f>
        <v>NITI, NV</v>
      </c>
      <c r="J37" s="320"/>
      <c r="K37" s="341" t="str">
        <f>IFERROR(VLOOKUP($C37,Acute!$B$8:$R$300,4,FALSE),"--")</f>
        <v>--</v>
      </c>
      <c r="L37" s="342" t="str">
        <f>IFERROR(VLOOKUP($C37,Acute!$B$8:$R$300,8,FALSE),"--")</f>
        <v>--</v>
      </c>
      <c r="M37" s="343" t="str">
        <f>IFERROR(VLOOKUP($C37,Acute!$B$8:$R$300,13,FALSE),"--")</f>
        <v>--</v>
      </c>
      <c r="N37" s="344" t="str">
        <f>IFERROR(VLOOKUP($C37,Acute!$B$8:$R$300,6,FALSE),"--")</f>
        <v>--</v>
      </c>
      <c r="O37" s="342" t="str">
        <f>IFERROR(VLOOKUP($C37,Acute!$B$8:$R$300,10,FALSE),"--")</f>
        <v>--</v>
      </c>
      <c r="P37" s="345" t="str">
        <f>IFERROR(VLOOKUP($C37,Acute!$B$8:$R$300,16,FALSE),"--")</f>
        <v>--</v>
      </c>
    </row>
    <row r="38" spans="2:16">
      <c r="B38" s="320" t="str">
        <f>Residential!A38</f>
        <v>Ammonium Sulfamate</v>
      </c>
      <c r="C38" s="211" t="str">
        <f>Residential!B38</f>
        <v>7773-06-0</v>
      </c>
      <c r="D38" s="332" t="str">
        <f>Residential!H38</f>
        <v>NITI</v>
      </c>
      <c r="E38" s="333" t="str">
        <f>Residential!K38</f>
        <v>NITI, NV</v>
      </c>
      <c r="F38" s="334" t="str">
        <f>Residential!M38</f>
        <v>NITI, NV</v>
      </c>
      <c r="G38" s="332" t="str">
        <f>Commercial!H38</f>
        <v>NITI</v>
      </c>
      <c r="H38" s="335" t="str">
        <f>Commercial!K38</f>
        <v>NITI, NV</v>
      </c>
      <c r="I38" s="334" t="str">
        <f>Commercial!M38</f>
        <v>NITI, NV</v>
      </c>
      <c r="J38" s="320"/>
      <c r="K38" s="341" t="str">
        <f>IFERROR(VLOOKUP($C38,Acute!$B$8:$R$300,4,FALSE),"--")</f>
        <v>--</v>
      </c>
      <c r="L38" s="342" t="str">
        <f>IFERROR(VLOOKUP($C38,Acute!$B$8:$R$300,8,FALSE),"--")</f>
        <v>--</v>
      </c>
      <c r="M38" s="343" t="str">
        <f>IFERROR(VLOOKUP($C38,Acute!$B$8:$R$300,13,FALSE),"--")</f>
        <v>--</v>
      </c>
      <c r="N38" s="344" t="str">
        <f>IFERROR(VLOOKUP($C38,Acute!$B$8:$R$300,6,FALSE),"--")</f>
        <v>--</v>
      </c>
      <c r="O38" s="342" t="str">
        <f>IFERROR(VLOOKUP($C38,Acute!$B$8:$R$300,10,FALSE),"--")</f>
        <v>--</v>
      </c>
      <c r="P38" s="345" t="str">
        <f>IFERROR(VLOOKUP($C38,Acute!$B$8:$R$300,16,FALSE),"--")</f>
        <v>--</v>
      </c>
    </row>
    <row r="39" spans="2:16">
      <c r="B39" s="320" t="str">
        <f>Residential!A39</f>
        <v>Ammonium perfluoro-2-methyl-3-oxahexanoate</v>
      </c>
      <c r="C39" s="211" t="str">
        <f>Residential!B39</f>
        <v>62037-80-3</v>
      </c>
      <c r="D39" s="332" t="str">
        <f>Residential!H39</f>
        <v>NITI</v>
      </c>
      <c r="E39" s="333" t="str">
        <f>Residential!K39</f>
        <v>NITI, NV</v>
      </c>
      <c r="F39" s="334" t="str">
        <f>Residential!M39</f>
        <v>NITI, NV</v>
      </c>
      <c r="G39" s="332" t="str">
        <f>Commercial!H39</f>
        <v>NITI</v>
      </c>
      <c r="H39" s="335" t="str">
        <f>Commercial!K39</f>
        <v>NITI, NV</v>
      </c>
      <c r="I39" s="334" t="str">
        <f>Commercial!M39</f>
        <v>NITI, NV</v>
      </c>
      <c r="J39" s="320"/>
      <c r="K39" s="341" t="str">
        <f>IFERROR(VLOOKUP($C39,Acute!$B$8:$R$300,4,FALSE),"--")</f>
        <v>--</v>
      </c>
      <c r="L39" s="342" t="str">
        <f>IFERROR(VLOOKUP($C39,Acute!$B$8:$R$300,8,FALSE),"--")</f>
        <v>--</v>
      </c>
      <c r="M39" s="343" t="str">
        <f>IFERROR(VLOOKUP($C39,Acute!$B$8:$R$300,13,FALSE),"--")</f>
        <v>--</v>
      </c>
      <c r="N39" s="344" t="str">
        <f>IFERROR(VLOOKUP($C39,Acute!$B$8:$R$300,6,FALSE),"--")</f>
        <v>--</v>
      </c>
      <c r="O39" s="342" t="str">
        <f>IFERROR(VLOOKUP($C39,Acute!$B$8:$R$300,10,FALSE),"--")</f>
        <v>--</v>
      </c>
      <c r="P39" s="345" t="str">
        <f>IFERROR(VLOOKUP($C39,Acute!$B$8:$R$300,16,FALSE),"--")</f>
        <v>--</v>
      </c>
    </row>
    <row r="40" spans="2:16">
      <c r="B40" s="320" t="str">
        <f>Residential!A40</f>
        <v>Ammonium perfluorobutanoate</v>
      </c>
      <c r="C40" s="211" t="str">
        <f>Residential!B40</f>
        <v>10495-86-0</v>
      </c>
      <c r="D40" s="332" t="str">
        <f>Residential!H40</f>
        <v>NITI</v>
      </c>
      <c r="E40" s="333" t="str">
        <f>Residential!K40</f>
        <v>NITI</v>
      </c>
      <c r="F40" s="334" t="str">
        <f>Residential!M40</f>
        <v>NITI</v>
      </c>
      <c r="G40" s="332" t="str">
        <f>Commercial!H40</f>
        <v>NITI</v>
      </c>
      <c r="H40" s="335" t="str">
        <f>Commercial!K40</f>
        <v>NITI</v>
      </c>
      <c r="I40" s="334" t="str">
        <f>Commercial!M40</f>
        <v>NITI</v>
      </c>
      <c r="J40" s="320"/>
      <c r="K40" s="341" t="str">
        <f>IFERROR(VLOOKUP($C40,Acute!$B$8:$R$300,4,FALSE),"--")</f>
        <v>--</v>
      </c>
      <c r="L40" s="342" t="str">
        <f>IFERROR(VLOOKUP($C40,Acute!$B$8:$R$300,8,FALSE),"--")</f>
        <v>--</v>
      </c>
      <c r="M40" s="343" t="str">
        <f>IFERROR(VLOOKUP($C40,Acute!$B$8:$R$300,13,FALSE),"--")</f>
        <v>--</v>
      </c>
      <c r="N40" s="344" t="str">
        <f>IFERROR(VLOOKUP($C40,Acute!$B$8:$R$300,6,FALSE),"--")</f>
        <v>--</v>
      </c>
      <c r="O40" s="342" t="str">
        <f>IFERROR(VLOOKUP($C40,Acute!$B$8:$R$300,10,FALSE),"--")</f>
        <v>--</v>
      </c>
      <c r="P40" s="345" t="str">
        <f>IFERROR(VLOOKUP($C40,Acute!$B$8:$R$300,16,FALSE),"--")</f>
        <v>--</v>
      </c>
    </row>
    <row r="41" spans="2:16">
      <c r="B41" s="320" t="str">
        <f>Residential!A41</f>
        <v>Ammonium perfluorohexanoate</v>
      </c>
      <c r="C41" s="211" t="str">
        <f>Residential!B41</f>
        <v>21615-47-4</v>
      </c>
      <c r="D41" s="332" t="str">
        <f>Residential!H41</f>
        <v>NITI</v>
      </c>
      <c r="E41" s="333" t="str">
        <f>Residential!K41</f>
        <v>NITI, NV</v>
      </c>
      <c r="F41" s="334" t="str">
        <f>Residential!M41</f>
        <v>NITI, NV</v>
      </c>
      <c r="G41" s="332" t="str">
        <f>Commercial!H41</f>
        <v>NITI</v>
      </c>
      <c r="H41" s="335" t="str">
        <f>Commercial!K41</f>
        <v>NITI, NV</v>
      </c>
      <c r="I41" s="334" t="str">
        <f>Commercial!M41</f>
        <v>NITI, NV</v>
      </c>
      <c r="J41" s="320"/>
      <c r="K41" s="341" t="str">
        <f>IFERROR(VLOOKUP($C41,Acute!$B$8:$R$300,4,FALSE),"--")</f>
        <v>--</v>
      </c>
      <c r="L41" s="342" t="str">
        <f>IFERROR(VLOOKUP($C41,Acute!$B$8:$R$300,8,FALSE),"--")</f>
        <v>--</v>
      </c>
      <c r="M41" s="343" t="str">
        <f>IFERROR(VLOOKUP($C41,Acute!$B$8:$R$300,13,FALSE),"--")</f>
        <v>--</v>
      </c>
      <c r="N41" s="344" t="str">
        <f>IFERROR(VLOOKUP($C41,Acute!$B$8:$R$300,6,FALSE),"--")</f>
        <v>--</v>
      </c>
      <c r="O41" s="342" t="str">
        <f>IFERROR(VLOOKUP($C41,Acute!$B$8:$R$300,10,FALSE),"--")</f>
        <v>--</v>
      </c>
      <c r="P41" s="345" t="str">
        <f>IFERROR(VLOOKUP($C41,Acute!$B$8:$R$300,16,FALSE),"--")</f>
        <v>--</v>
      </c>
    </row>
    <row r="42" spans="2:16">
      <c r="B42" s="320" t="str">
        <f>Residential!A42</f>
        <v>Amyl Alcohol, tert-</v>
      </c>
      <c r="C42" s="211" t="str">
        <f>Residential!B42</f>
        <v>75-85-4</v>
      </c>
      <c r="D42" s="332">
        <f>Residential!H42</f>
        <v>3.1</v>
      </c>
      <c r="E42" s="333">
        <f>Residential!K42</f>
        <v>100</v>
      </c>
      <c r="F42" s="334">
        <f>Residential!M42</f>
        <v>12000</v>
      </c>
      <c r="G42" s="332">
        <f>Commercial!H42</f>
        <v>13</v>
      </c>
      <c r="H42" s="335">
        <f>Commercial!K42</f>
        <v>440</v>
      </c>
      <c r="I42" s="334">
        <f>Commercial!M42</f>
        <v>51000</v>
      </c>
      <c r="J42" s="320"/>
      <c r="K42" s="341" t="str">
        <f>IFERROR(VLOOKUP($C42,Acute!$B$8:$R$300,4,FALSE),"--")</f>
        <v>--</v>
      </c>
      <c r="L42" s="342" t="str">
        <f>IFERROR(VLOOKUP($C42,Acute!$B$8:$R$300,8,FALSE),"--")</f>
        <v>--</v>
      </c>
      <c r="M42" s="343" t="str">
        <f>IFERROR(VLOOKUP($C42,Acute!$B$8:$R$300,13,FALSE),"--")</f>
        <v>--</v>
      </c>
      <c r="N42" s="344" t="str">
        <f>IFERROR(VLOOKUP($C42,Acute!$B$8:$R$300,6,FALSE),"--")</f>
        <v>--</v>
      </c>
      <c r="O42" s="342" t="str">
        <f>IFERROR(VLOOKUP($C42,Acute!$B$8:$R$300,10,FALSE),"--")</f>
        <v>--</v>
      </c>
      <c r="P42" s="345" t="str">
        <f>IFERROR(VLOOKUP($C42,Acute!$B$8:$R$300,16,FALSE),"--")</f>
        <v>--</v>
      </c>
    </row>
    <row r="43" spans="2:16">
      <c r="B43" s="320" t="str">
        <f>Residential!A43</f>
        <v>Aniline</v>
      </c>
      <c r="C43" s="211" t="str">
        <f>Residential!B43</f>
        <v>62-53-3</v>
      </c>
      <c r="D43" s="427">
        <f>Residential!H43</f>
        <v>1</v>
      </c>
      <c r="E43" s="333" t="str">
        <f>Residential!K43</f>
        <v>NV</v>
      </c>
      <c r="F43" s="334" t="str">
        <f>Residential!M43</f>
        <v>NV</v>
      </c>
      <c r="G43" s="332">
        <f>Commercial!H43</f>
        <v>4.4000000000000004</v>
      </c>
      <c r="H43" s="335" t="str">
        <f>Commercial!K43</f>
        <v>NV</v>
      </c>
      <c r="I43" s="334" t="str">
        <f>Commercial!M43</f>
        <v>NV</v>
      </c>
      <c r="J43" s="320"/>
      <c r="K43" s="341" t="str">
        <f>IFERROR(VLOOKUP($C43,Acute!$B$8:$R$300,4,FALSE),"--")</f>
        <v>--</v>
      </c>
      <c r="L43" s="342" t="str">
        <f>IFERROR(VLOOKUP($C43,Acute!$B$8:$R$300,8,FALSE),"--")</f>
        <v>--</v>
      </c>
      <c r="M43" s="343" t="str">
        <f>IFERROR(VLOOKUP($C43,Acute!$B$8:$R$300,13,FALSE),"--")</f>
        <v>--</v>
      </c>
      <c r="N43" s="344" t="str">
        <f>IFERROR(VLOOKUP($C43,Acute!$B$8:$R$300,6,FALSE),"--")</f>
        <v>--</v>
      </c>
      <c r="O43" s="342" t="str">
        <f>IFERROR(VLOOKUP($C43,Acute!$B$8:$R$300,10,FALSE),"--")</f>
        <v>--</v>
      </c>
      <c r="P43" s="345" t="str">
        <f>IFERROR(VLOOKUP($C43,Acute!$B$8:$R$300,16,FALSE),"--")</f>
        <v>--</v>
      </c>
    </row>
    <row r="44" spans="2:16">
      <c r="B44" s="320" t="str">
        <f>Residential!A44</f>
        <v>Anthracene</v>
      </c>
      <c r="C44" s="211" t="str">
        <f>Residential!B44</f>
        <v>120-12-7</v>
      </c>
      <c r="D44" s="332" t="str">
        <f>Residential!H44</f>
        <v>NITI</v>
      </c>
      <c r="E44" s="333" t="str">
        <f>Residential!K44</f>
        <v>NITI</v>
      </c>
      <c r="F44" s="334" t="str">
        <f>Residential!M44</f>
        <v>NITI</v>
      </c>
      <c r="G44" s="332" t="str">
        <f>Commercial!H44</f>
        <v>NITI</v>
      </c>
      <c r="H44" s="335" t="str">
        <f>Commercial!K44</f>
        <v>NITI</v>
      </c>
      <c r="I44" s="334" t="str">
        <f>Commercial!M44</f>
        <v>NITI</v>
      </c>
      <c r="J44" s="320"/>
      <c r="K44" s="347" t="str">
        <f>IFERROR(VLOOKUP($C44,Acute!$B$8:$R$300,4,FALSE),"--")</f>
        <v>--</v>
      </c>
      <c r="L44" s="348" t="str">
        <f>IFERROR(VLOOKUP($C44,Acute!$B$8:$R$300,8,FALSE),"--")</f>
        <v>--</v>
      </c>
      <c r="M44" s="349" t="str">
        <f>IFERROR(VLOOKUP($C44,Acute!$B$8:$R$300,13,FALSE),"--")</f>
        <v>--</v>
      </c>
      <c r="N44" s="350" t="str">
        <f>IFERROR(VLOOKUP($C44,Acute!$B$8:$R$300,6,FALSE),"--")</f>
        <v>--</v>
      </c>
      <c r="O44" s="342" t="str">
        <f>IFERROR(VLOOKUP($C44,Acute!$B$8:$R$300,10,FALSE),"--")</f>
        <v>--</v>
      </c>
      <c r="P44" s="345" t="str">
        <f>IFERROR(VLOOKUP($C44,Acute!$B$8:$R$300,16,FALSE),"--")</f>
        <v>--</v>
      </c>
    </row>
    <row r="45" spans="2:16">
      <c r="B45" s="320" t="str">
        <f>Residential!A45</f>
        <v>Anthraquinone, 9,10-</v>
      </c>
      <c r="C45" s="211" t="str">
        <f>Residential!B45</f>
        <v>84-65-1</v>
      </c>
      <c r="D45" s="332" t="str">
        <f>Residential!H45</f>
        <v>NITI</v>
      </c>
      <c r="E45" s="333" t="str">
        <f>Residential!K45</f>
        <v>NITI, NV</v>
      </c>
      <c r="F45" s="334" t="str">
        <f>Residential!M45</f>
        <v>NITI, NV</v>
      </c>
      <c r="G45" s="332" t="str">
        <f>Commercial!H45</f>
        <v>NITI</v>
      </c>
      <c r="H45" s="335" t="str">
        <f>Commercial!K45</f>
        <v>NITI, NV</v>
      </c>
      <c r="I45" s="334" t="str">
        <f>Commercial!M45</f>
        <v>NITI, NV</v>
      </c>
      <c r="J45" s="320"/>
      <c r="K45" s="347" t="str">
        <f>IFERROR(VLOOKUP($C45,Acute!$B$8:$R$300,4,FALSE),"--")</f>
        <v>--</v>
      </c>
      <c r="L45" s="348" t="str">
        <f>IFERROR(VLOOKUP($C45,Acute!$B$8:$R$300,8,FALSE),"--")</f>
        <v>--</v>
      </c>
      <c r="M45" s="349" t="str">
        <f>IFERROR(VLOOKUP($C45,Acute!$B$8:$R$300,13,FALSE),"--")</f>
        <v>--</v>
      </c>
      <c r="N45" s="350" t="str">
        <f>IFERROR(VLOOKUP($C45,Acute!$B$8:$R$300,6,FALSE),"--")</f>
        <v>--</v>
      </c>
      <c r="O45" s="342" t="str">
        <f>IFERROR(VLOOKUP($C45,Acute!$B$8:$R$300,10,FALSE),"--")</f>
        <v>--</v>
      </c>
      <c r="P45" s="345" t="str">
        <f>IFERROR(VLOOKUP($C45,Acute!$B$8:$R$300,16,FALSE),"--")</f>
        <v>--</v>
      </c>
    </row>
    <row r="46" spans="2:16">
      <c r="B46" s="320" t="str">
        <f>Residential!A46</f>
        <v>Antimony (metallic)</v>
      </c>
      <c r="C46" s="211" t="str">
        <f>Residential!B46</f>
        <v>7440-36-0</v>
      </c>
      <c r="D46" s="332">
        <f>Residential!H46</f>
        <v>0.31</v>
      </c>
      <c r="E46" s="333" t="str">
        <f>Residential!K46</f>
        <v>NV</v>
      </c>
      <c r="F46" s="334" t="str">
        <f>Residential!M46</f>
        <v>NV</v>
      </c>
      <c r="G46" s="332">
        <f>Commercial!H46</f>
        <v>1.3</v>
      </c>
      <c r="H46" s="335" t="str">
        <f>Commercial!K46</f>
        <v>NV</v>
      </c>
      <c r="I46" s="334" t="str">
        <f>Commercial!M46</f>
        <v>NV</v>
      </c>
      <c r="J46" s="320"/>
      <c r="K46" s="434">
        <f>IFERROR(VLOOKUP($C46,Acute!$B$8:$R$300,4,FALSE),"--")</f>
        <v>1</v>
      </c>
      <c r="L46" s="348" t="str">
        <f>IFERROR(VLOOKUP($C46,Acute!$B$8:$R$300,8,FALSE),"--")</f>
        <v>NV</v>
      </c>
      <c r="M46" s="349" t="str">
        <f>IFERROR(VLOOKUP($C46,Acute!$B$8:$R$300,13,FALSE),"--")</f>
        <v>NV</v>
      </c>
      <c r="N46" s="438">
        <f>IFERROR(VLOOKUP($C46,Acute!$B$8:$R$300,6,FALSE),"--")</f>
        <v>3</v>
      </c>
      <c r="O46" s="342" t="str">
        <f>IFERROR(VLOOKUP($C46,Acute!$B$8:$R$300,10,FALSE),"--")</f>
        <v>NV</v>
      </c>
      <c r="P46" s="345" t="str">
        <f>IFERROR(VLOOKUP($C46,Acute!$B$8:$R$300,16,FALSE),"--")</f>
        <v>NV</v>
      </c>
    </row>
    <row r="47" spans="2:16">
      <c r="B47" s="320" t="str">
        <f>Residential!A47</f>
        <v>Antimony Pentoxide</v>
      </c>
      <c r="C47" s="211" t="str">
        <f>Residential!B47</f>
        <v>1314-60-9</v>
      </c>
      <c r="D47" s="332" t="str">
        <f>Residential!H47</f>
        <v>NITI</v>
      </c>
      <c r="E47" s="333" t="str">
        <f>Residential!K47</f>
        <v>NITI, NV</v>
      </c>
      <c r="F47" s="334" t="str">
        <f>Residential!M47</f>
        <v>NITI, NV</v>
      </c>
      <c r="G47" s="332" t="str">
        <f>Commercial!H47</f>
        <v>NITI</v>
      </c>
      <c r="H47" s="335" t="str">
        <f>Commercial!K47</f>
        <v>NITI, NV</v>
      </c>
      <c r="I47" s="334" t="str">
        <f>Commercial!M47</f>
        <v>NITI, NV</v>
      </c>
      <c r="J47" s="320"/>
      <c r="K47" s="347" t="str">
        <f>IFERROR(VLOOKUP($C47,Acute!$B$8:$R$300,4,FALSE),"--")</f>
        <v>--</v>
      </c>
      <c r="L47" s="348" t="str">
        <f>IFERROR(VLOOKUP($C47,Acute!$B$8:$R$300,8,FALSE),"--")</f>
        <v>--</v>
      </c>
      <c r="M47" s="349" t="str">
        <f>IFERROR(VLOOKUP($C47,Acute!$B$8:$R$300,13,FALSE),"--")</f>
        <v>--</v>
      </c>
      <c r="N47" s="350" t="str">
        <f>IFERROR(VLOOKUP($C47,Acute!$B$8:$R$300,6,FALSE),"--")</f>
        <v>--</v>
      </c>
      <c r="O47" s="342" t="str">
        <f>IFERROR(VLOOKUP($C47,Acute!$B$8:$R$300,10,FALSE),"--")</f>
        <v>--</v>
      </c>
      <c r="P47" s="345" t="str">
        <f>IFERROR(VLOOKUP($C47,Acute!$B$8:$R$300,16,FALSE),"--")</f>
        <v>--</v>
      </c>
    </row>
    <row r="48" spans="2:16">
      <c r="B48" s="320" t="str">
        <f>Residential!A48</f>
        <v>Antimony Tetroxide</v>
      </c>
      <c r="C48" s="211" t="str">
        <f>Residential!B48</f>
        <v>1332-81-6</v>
      </c>
      <c r="D48" s="332" t="str">
        <f>Residential!H48</f>
        <v>NITI</v>
      </c>
      <c r="E48" s="333" t="str">
        <f>Residential!K48</f>
        <v>NITI, NV</v>
      </c>
      <c r="F48" s="334" t="str">
        <f>Residential!M48</f>
        <v>NITI, NV</v>
      </c>
      <c r="G48" s="332" t="str">
        <f>Commercial!H48</f>
        <v>NITI</v>
      </c>
      <c r="H48" s="335" t="str">
        <f>Commercial!K48</f>
        <v>NITI, NV</v>
      </c>
      <c r="I48" s="334" t="str">
        <f>Commercial!M48</f>
        <v>NITI, NV</v>
      </c>
      <c r="J48" s="320"/>
      <c r="K48" s="347" t="str">
        <f>IFERROR(VLOOKUP($C48,Acute!$B$8:$R$300,4,FALSE),"--")</f>
        <v>--</v>
      </c>
      <c r="L48" s="348" t="str">
        <f>IFERROR(VLOOKUP($C48,Acute!$B$8:$R$300,8,FALSE),"--")</f>
        <v>--</v>
      </c>
      <c r="M48" s="349" t="str">
        <f>IFERROR(VLOOKUP($C48,Acute!$B$8:$R$300,13,FALSE),"--")</f>
        <v>--</v>
      </c>
      <c r="N48" s="350" t="str">
        <f>IFERROR(VLOOKUP($C48,Acute!$B$8:$R$300,6,FALSE),"--")</f>
        <v>--</v>
      </c>
      <c r="O48" s="342" t="str">
        <f>IFERROR(VLOOKUP($C48,Acute!$B$8:$R$300,10,FALSE),"--")</f>
        <v>--</v>
      </c>
      <c r="P48" s="345" t="str">
        <f>IFERROR(VLOOKUP($C48,Acute!$B$8:$R$300,16,FALSE),"--")</f>
        <v>--</v>
      </c>
    </row>
    <row r="49" spans="2:16">
      <c r="B49" s="320" t="str">
        <f>Residential!A49</f>
        <v>Antimony Trioxide</v>
      </c>
      <c r="C49" s="211" t="str">
        <f>Residential!B49</f>
        <v>1309-64-4</v>
      </c>
      <c r="D49" s="332">
        <f>Residential!H49</f>
        <v>0.21</v>
      </c>
      <c r="E49" s="333" t="str">
        <f>Residential!K49</f>
        <v>NV</v>
      </c>
      <c r="F49" s="334" t="str">
        <f>Residential!M49</f>
        <v>NV</v>
      </c>
      <c r="G49" s="332">
        <f>Commercial!H49</f>
        <v>0.88</v>
      </c>
      <c r="H49" s="335" t="str">
        <f>Commercial!K49</f>
        <v>NV</v>
      </c>
      <c r="I49" s="334" t="str">
        <f>Commercial!M49</f>
        <v>NV</v>
      </c>
      <c r="J49" s="320"/>
      <c r="K49" s="347" t="str">
        <f>IFERROR(VLOOKUP($C49,Acute!$B$8:$R$300,4,FALSE),"--")</f>
        <v>--</v>
      </c>
      <c r="L49" s="348" t="str">
        <f>IFERROR(VLOOKUP($C49,Acute!$B$8:$R$300,8,FALSE),"--")</f>
        <v>--</v>
      </c>
      <c r="M49" s="349" t="str">
        <f>IFERROR(VLOOKUP($C49,Acute!$B$8:$R$300,13,FALSE),"--")</f>
        <v>--</v>
      </c>
      <c r="N49" s="350" t="str">
        <f>IFERROR(VLOOKUP($C49,Acute!$B$8:$R$300,6,FALSE),"--")</f>
        <v>--</v>
      </c>
      <c r="O49" s="342" t="str">
        <f>IFERROR(VLOOKUP($C49,Acute!$B$8:$R$300,10,FALSE),"--")</f>
        <v>--</v>
      </c>
      <c r="P49" s="345" t="str">
        <f>IFERROR(VLOOKUP($C49,Acute!$B$8:$R$300,16,FALSE),"--")</f>
        <v>--</v>
      </c>
    </row>
    <row r="50" spans="2:16">
      <c r="B50" s="320" t="str">
        <f>Residential!A50</f>
        <v>Aroclor 1016</v>
      </c>
      <c r="C50" s="211" t="str">
        <f>Residential!B50</f>
        <v>12674-11-2</v>
      </c>
      <c r="D50" s="332">
        <f>Residential!H50</f>
        <v>0.14000000000000001</v>
      </c>
      <c r="E50" s="333">
        <f>Residential!K50</f>
        <v>4.7</v>
      </c>
      <c r="F50" s="334">
        <f>Residential!M50</f>
        <v>17</v>
      </c>
      <c r="G50" s="332">
        <f>Commercial!H50</f>
        <v>0.61</v>
      </c>
      <c r="H50" s="335">
        <f>Commercial!K50</f>
        <v>20</v>
      </c>
      <c r="I50" s="334">
        <f>Commercial!M50</f>
        <v>75</v>
      </c>
      <c r="J50" s="320"/>
      <c r="K50" s="347" t="str">
        <f>IFERROR(VLOOKUP($C50,Acute!$B$8:$R$300,4,FALSE),"--")</f>
        <v>--</v>
      </c>
      <c r="L50" s="348" t="str">
        <f>IFERROR(VLOOKUP($C50,Acute!$B$8:$R$300,8,FALSE),"--")</f>
        <v>--</v>
      </c>
      <c r="M50" s="349" t="str">
        <f>IFERROR(VLOOKUP($C50,Acute!$B$8:$R$300,13,FALSE),"--")</f>
        <v>--</v>
      </c>
      <c r="N50" s="350" t="str">
        <f>IFERROR(VLOOKUP($C50,Acute!$B$8:$R$300,6,FALSE),"--")</f>
        <v>--</v>
      </c>
      <c r="O50" s="342" t="str">
        <f>IFERROR(VLOOKUP($C50,Acute!$B$8:$R$300,10,FALSE),"--")</f>
        <v>--</v>
      </c>
      <c r="P50" s="345" t="str">
        <f>IFERROR(VLOOKUP($C50,Acute!$B$8:$R$300,16,FALSE),"--")</f>
        <v>--</v>
      </c>
    </row>
    <row r="51" spans="2:16">
      <c r="B51" s="320" t="str">
        <f>Residential!A51</f>
        <v>Aroclor 1221</v>
      </c>
      <c r="C51" s="211" t="str">
        <f>Residential!B51</f>
        <v>11104-28-2</v>
      </c>
      <c r="D51" s="332">
        <f>Residential!H51</f>
        <v>4.8999999999999998E-3</v>
      </c>
      <c r="E51" s="333">
        <f>Residential!K51</f>
        <v>0.16</v>
      </c>
      <c r="F51" s="346">
        <f>Residential!M51</f>
        <v>0.53</v>
      </c>
      <c r="G51" s="332">
        <f>Commercial!H51</f>
        <v>2.1999999999999999E-2</v>
      </c>
      <c r="H51" s="333">
        <f>Commercial!K51</f>
        <v>0.72</v>
      </c>
      <c r="I51" s="346">
        <f>Commercial!M51</f>
        <v>2.2999999999999998</v>
      </c>
      <c r="J51" s="320"/>
      <c r="K51" s="347" t="str">
        <f>IFERROR(VLOOKUP($C51,Acute!$B$8:$R$300,4,FALSE),"--")</f>
        <v>--</v>
      </c>
      <c r="L51" s="348" t="str">
        <f>IFERROR(VLOOKUP($C51,Acute!$B$8:$R$300,8,FALSE),"--")</f>
        <v>--</v>
      </c>
      <c r="M51" s="349" t="str">
        <f>IFERROR(VLOOKUP($C51,Acute!$B$8:$R$300,13,FALSE),"--")</f>
        <v>--</v>
      </c>
      <c r="N51" s="350" t="str">
        <f>IFERROR(VLOOKUP($C51,Acute!$B$8:$R$300,6,FALSE),"--")</f>
        <v>--</v>
      </c>
      <c r="O51" s="342" t="str">
        <f>IFERROR(VLOOKUP($C51,Acute!$B$8:$R$300,10,FALSE),"--")</f>
        <v>--</v>
      </c>
      <c r="P51" s="345" t="str">
        <f>IFERROR(VLOOKUP($C51,Acute!$B$8:$R$300,16,FALSE),"--")</f>
        <v>--</v>
      </c>
    </row>
    <row r="52" spans="2:16">
      <c r="B52" s="320"/>
      <c r="C52" s="211"/>
      <c r="D52" s="381"/>
      <c r="E52" s="382"/>
      <c r="F52" s="383"/>
      <c r="G52" s="381"/>
      <c r="H52" s="382"/>
      <c r="I52" s="383"/>
      <c r="J52" s="211"/>
      <c r="K52" s="384"/>
      <c r="L52" s="385"/>
      <c r="M52" s="386"/>
      <c r="N52" s="384"/>
      <c r="O52" s="82"/>
      <c r="P52" s="83"/>
    </row>
    <row r="53" spans="2:16" ht="15" thickBot="1">
      <c r="B53" s="115"/>
      <c r="C53" s="211"/>
      <c r="D53" s="213"/>
      <c r="E53" s="213"/>
      <c r="F53" s="318"/>
      <c r="G53" s="213"/>
      <c r="H53" s="318"/>
      <c r="I53" s="318"/>
      <c r="J53" s="211"/>
      <c r="K53" s="318"/>
      <c r="L53" s="318"/>
      <c r="M53" s="318"/>
      <c r="N53" s="318"/>
      <c r="O53" s="318"/>
      <c r="P53" s="318" t="s">
        <v>2208</v>
      </c>
    </row>
    <row r="54" spans="2:16" ht="15">
      <c r="B54" s="320"/>
      <c r="C54" s="211"/>
      <c r="D54" s="532" t="s">
        <v>2196</v>
      </c>
      <c r="E54" s="533"/>
      <c r="F54" s="533"/>
      <c r="G54" s="533"/>
      <c r="H54" s="533"/>
      <c r="I54" s="534"/>
      <c r="J54" s="320"/>
      <c r="K54" s="575" t="s">
        <v>2197</v>
      </c>
      <c r="L54" s="576"/>
      <c r="M54" s="576"/>
      <c r="N54" s="576"/>
      <c r="O54" s="576"/>
      <c r="P54" s="577"/>
    </row>
    <row r="55" spans="2:16" ht="15">
      <c r="B55" s="320"/>
      <c r="C55" s="211"/>
      <c r="D55" s="538" t="s">
        <v>62</v>
      </c>
      <c r="E55" s="539"/>
      <c r="F55" s="539"/>
      <c r="G55" s="540" t="s">
        <v>2198</v>
      </c>
      <c r="H55" s="541"/>
      <c r="I55" s="542"/>
      <c r="J55" s="320"/>
      <c r="K55" s="555" t="s">
        <v>62</v>
      </c>
      <c r="L55" s="544"/>
      <c r="M55" s="545"/>
      <c r="N55" s="546" t="s">
        <v>2198</v>
      </c>
      <c r="O55" s="547"/>
      <c r="P55" s="548"/>
    </row>
    <row r="56" spans="2:16" ht="32.450000000000003" customHeight="1" thickBot="1">
      <c r="B56" s="321" t="s">
        <v>119</v>
      </c>
      <c r="C56" s="322" t="s">
        <v>141</v>
      </c>
      <c r="D56" s="323" t="s">
        <v>2206</v>
      </c>
      <c r="E56" s="324" t="s">
        <v>2207</v>
      </c>
      <c r="F56" s="325" t="s">
        <v>152</v>
      </c>
      <c r="G56" s="323" t="s">
        <v>2206</v>
      </c>
      <c r="H56" s="326" t="s">
        <v>2207</v>
      </c>
      <c r="I56" s="325" t="s">
        <v>152</v>
      </c>
      <c r="J56" s="327"/>
      <c r="K56" s="328" t="s">
        <v>2206</v>
      </c>
      <c r="L56" s="329" t="s">
        <v>2207</v>
      </c>
      <c r="M56" s="330" t="s">
        <v>152</v>
      </c>
      <c r="N56" s="328" t="s">
        <v>2206</v>
      </c>
      <c r="O56" s="329" t="s">
        <v>2207</v>
      </c>
      <c r="P56" s="331" t="s">
        <v>152</v>
      </c>
    </row>
    <row r="57" spans="2:16">
      <c r="B57" s="320" t="str">
        <f>Residential!A52</f>
        <v>Aroclor 1232</v>
      </c>
      <c r="C57" s="211" t="str">
        <f>Residential!B52</f>
        <v>11141-16-5</v>
      </c>
      <c r="D57" s="332">
        <f>Residential!H52</f>
        <v>4.8999999999999998E-3</v>
      </c>
      <c r="E57" s="333">
        <f>Residential!K52</f>
        <v>0.16</v>
      </c>
      <c r="F57" s="346">
        <f>Residential!M52</f>
        <v>0.16</v>
      </c>
      <c r="G57" s="332">
        <f>Commercial!H52</f>
        <v>2.1999999999999999E-2</v>
      </c>
      <c r="H57" s="333">
        <f>Commercial!K52</f>
        <v>0.72</v>
      </c>
      <c r="I57" s="346">
        <f>Commercial!M52</f>
        <v>0.71</v>
      </c>
      <c r="J57" s="320"/>
      <c r="K57" s="347" t="str">
        <f>IFERROR(VLOOKUP($C57,Acute!$B$8:$R$300,4,FALSE),"--")</f>
        <v>--</v>
      </c>
      <c r="L57" s="348" t="str">
        <f>IFERROR(VLOOKUP($C57,Acute!$B$8:$R$300,8,FALSE),"--")</f>
        <v>--</v>
      </c>
      <c r="M57" s="349" t="str">
        <f>IFERROR(VLOOKUP($C57,Acute!$B$8:$R$300,13,FALSE),"--")</f>
        <v>--</v>
      </c>
      <c r="N57" s="350" t="str">
        <f>IFERROR(VLOOKUP($C57,Acute!$B$8:$R$300,6,FALSE),"--")</f>
        <v>--</v>
      </c>
      <c r="O57" s="342" t="str">
        <f>IFERROR(VLOOKUP($C57,Acute!$B$8:$R$300,10,FALSE),"--")</f>
        <v>--</v>
      </c>
      <c r="P57" s="345" t="str">
        <f>IFERROR(VLOOKUP($C57,Acute!$B$8:$R$300,16,FALSE),"--")</f>
        <v>--</v>
      </c>
    </row>
    <row r="58" spans="2:16">
      <c r="B58" s="320" t="str">
        <f>Residential!A53</f>
        <v>Aroclor 1242</v>
      </c>
      <c r="C58" s="211" t="str">
        <f>Residential!B53</f>
        <v>53469-21-9</v>
      </c>
      <c r="D58" s="332">
        <f>Residential!H53</f>
        <v>4.8999999999999998E-3</v>
      </c>
      <c r="E58" s="333">
        <f>Residential!K53</f>
        <v>0.16</v>
      </c>
      <c r="F58" s="346">
        <f>Residential!M53</f>
        <v>1.3</v>
      </c>
      <c r="G58" s="332">
        <f>Commercial!H53</f>
        <v>2.1999999999999999E-2</v>
      </c>
      <c r="H58" s="333">
        <f>Commercial!K53</f>
        <v>0.72</v>
      </c>
      <c r="I58" s="346">
        <f>Commercial!M53</f>
        <v>5.8</v>
      </c>
      <c r="J58" s="320"/>
      <c r="K58" s="347" t="str">
        <f>IFERROR(VLOOKUP($C58,Acute!$B$8:$R$300,4,FALSE),"--")</f>
        <v>--</v>
      </c>
      <c r="L58" s="348" t="str">
        <f>IFERROR(VLOOKUP($C58,Acute!$B$8:$R$300,8,FALSE),"--")</f>
        <v>--</v>
      </c>
      <c r="M58" s="349" t="str">
        <f>IFERROR(VLOOKUP($C58,Acute!$B$8:$R$300,13,FALSE),"--")</f>
        <v>--</v>
      </c>
      <c r="N58" s="350" t="str">
        <f>IFERROR(VLOOKUP($C58,Acute!$B$8:$R$300,6,FALSE),"--")</f>
        <v>--</v>
      </c>
      <c r="O58" s="342" t="str">
        <f>IFERROR(VLOOKUP($C58,Acute!$B$8:$R$300,10,FALSE),"--")</f>
        <v>--</v>
      </c>
      <c r="P58" s="345" t="str">
        <f>IFERROR(VLOOKUP($C58,Acute!$B$8:$R$300,16,FALSE),"--")</f>
        <v>--</v>
      </c>
    </row>
    <row r="59" spans="2:16">
      <c r="B59" s="320" t="str">
        <f>Residential!A54</f>
        <v>Aroclor 1248</v>
      </c>
      <c r="C59" s="211" t="str">
        <f>Residential!B54</f>
        <v>12672-29-6</v>
      </c>
      <c r="D59" s="332">
        <f>Residential!H54</f>
        <v>4.8999999999999998E-3</v>
      </c>
      <c r="E59" s="333">
        <f>Residential!K54</f>
        <v>0.16</v>
      </c>
      <c r="F59" s="346">
        <f>Residential!M54</f>
        <v>0.27</v>
      </c>
      <c r="G59" s="332">
        <f>Commercial!H54</f>
        <v>2.1999999999999999E-2</v>
      </c>
      <c r="H59" s="333">
        <f>Commercial!K54</f>
        <v>0.72</v>
      </c>
      <c r="I59" s="346">
        <f>Commercial!M54</f>
        <v>1.2</v>
      </c>
      <c r="J59" s="320"/>
      <c r="K59" s="347" t="str">
        <f>IFERROR(VLOOKUP($C59,Acute!$B$8:$R$300,4,FALSE),"--")</f>
        <v>--</v>
      </c>
      <c r="L59" s="348" t="str">
        <f>IFERROR(VLOOKUP($C59,Acute!$B$8:$R$300,8,FALSE),"--")</f>
        <v>--</v>
      </c>
      <c r="M59" s="349" t="str">
        <f>IFERROR(VLOOKUP($C59,Acute!$B$8:$R$300,13,FALSE),"--")</f>
        <v>--</v>
      </c>
      <c r="N59" s="350" t="str">
        <f>IFERROR(VLOOKUP($C59,Acute!$B$8:$R$300,6,FALSE),"--")</f>
        <v>--</v>
      </c>
      <c r="O59" s="342" t="str">
        <f>IFERROR(VLOOKUP($C59,Acute!$B$8:$R$300,10,FALSE),"--")</f>
        <v>--</v>
      </c>
      <c r="P59" s="345" t="str">
        <f>IFERROR(VLOOKUP($C59,Acute!$B$8:$R$300,16,FALSE),"--")</f>
        <v>--</v>
      </c>
    </row>
    <row r="60" spans="2:16">
      <c r="B60" s="320" t="str">
        <f>Residential!A55</f>
        <v>Aroclor 1254</v>
      </c>
      <c r="C60" s="211" t="str">
        <f>Residential!B55</f>
        <v>11097-69-1</v>
      </c>
      <c r="D60" s="332">
        <f>Residential!H55</f>
        <v>4.8999999999999998E-3</v>
      </c>
      <c r="E60" s="333">
        <f>Residential!K55</f>
        <v>0.16</v>
      </c>
      <c r="F60" s="346">
        <f>Residential!M55</f>
        <v>1.7</v>
      </c>
      <c r="G60" s="332">
        <f>Commercial!H55</f>
        <v>2.1999999999999999E-2</v>
      </c>
      <c r="H60" s="333">
        <f>Commercial!K55</f>
        <v>0.72</v>
      </c>
      <c r="I60" s="346">
        <f>Commercial!M55</f>
        <v>7.2</v>
      </c>
      <c r="J60" s="320"/>
      <c r="K60" s="347" t="str">
        <f>IFERROR(VLOOKUP($C60,Acute!$B$8:$R$300,4,FALSE),"--")</f>
        <v>--</v>
      </c>
      <c r="L60" s="348" t="str">
        <f>IFERROR(VLOOKUP($C60,Acute!$B$8:$R$300,8,FALSE),"--")</f>
        <v>--</v>
      </c>
      <c r="M60" s="349" t="str">
        <f>IFERROR(VLOOKUP($C60,Acute!$B$8:$R$300,13,FALSE),"--")</f>
        <v>--</v>
      </c>
      <c r="N60" s="350" t="str">
        <f>IFERROR(VLOOKUP($C60,Acute!$B$8:$R$300,6,FALSE),"--")</f>
        <v>--</v>
      </c>
      <c r="O60" s="342" t="str">
        <f>IFERROR(VLOOKUP($C60,Acute!$B$8:$R$300,10,FALSE),"--")</f>
        <v>--</v>
      </c>
      <c r="P60" s="345" t="str">
        <f>IFERROR(VLOOKUP($C60,Acute!$B$8:$R$300,16,FALSE),"--")</f>
        <v>--</v>
      </c>
    </row>
    <row r="61" spans="2:16">
      <c r="B61" s="320" t="str">
        <f>Residential!A56</f>
        <v>Aroclor 1260</v>
      </c>
      <c r="C61" s="211" t="str">
        <f>Residential!B56</f>
        <v>11096-82-5</v>
      </c>
      <c r="D61" s="332">
        <f>Residential!H56</f>
        <v>4.8999999999999998E-3</v>
      </c>
      <c r="E61" s="333">
        <f>Residential!K56</f>
        <v>0.16</v>
      </c>
      <c r="F61" s="346">
        <f>Residential!M56</f>
        <v>0.36</v>
      </c>
      <c r="G61" s="332">
        <f>Commercial!H56</f>
        <v>2.1999999999999999E-2</v>
      </c>
      <c r="H61" s="333">
        <f>Commercial!K56</f>
        <v>0.72</v>
      </c>
      <c r="I61" s="346">
        <f>Commercial!M56</f>
        <v>1.6</v>
      </c>
      <c r="J61" s="320"/>
      <c r="K61" s="347" t="str">
        <f>IFERROR(VLOOKUP($C61,Acute!$B$8:$R$300,4,FALSE),"--")</f>
        <v>--</v>
      </c>
      <c r="L61" s="348" t="str">
        <f>IFERROR(VLOOKUP($C61,Acute!$B$8:$R$300,8,FALSE),"--")</f>
        <v>--</v>
      </c>
      <c r="M61" s="349" t="str">
        <f>IFERROR(VLOOKUP($C61,Acute!$B$8:$R$300,13,FALSE),"--")</f>
        <v>--</v>
      </c>
      <c r="N61" s="350" t="str">
        <f>IFERROR(VLOOKUP($C61,Acute!$B$8:$R$300,6,FALSE),"--")</f>
        <v>--</v>
      </c>
      <c r="O61" s="342" t="str">
        <f>IFERROR(VLOOKUP($C61,Acute!$B$8:$R$300,10,FALSE),"--")</f>
        <v>--</v>
      </c>
      <c r="P61" s="345" t="str">
        <f>IFERROR(VLOOKUP($C61,Acute!$B$8:$R$300,16,FALSE),"--")</f>
        <v>--</v>
      </c>
    </row>
    <row r="62" spans="2:16">
      <c r="B62" s="320" t="str">
        <f>Residential!A57</f>
        <v>Aroclor 5460</v>
      </c>
      <c r="C62" s="211" t="str">
        <f>Residential!B57</f>
        <v>11126-42-4</v>
      </c>
      <c r="D62" s="332" t="str">
        <f>Residential!H57</f>
        <v>NITI</v>
      </c>
      <c r="E62" s="333" t="str">
        <f>Residential!K57</f>
        <v>NITI</v>
      </c>
      <c r="F62" s="334" t="str">
        <f>Residential!M57</f>
        <v>NITI</v>
      </c>
      <c r="G62" s="332" t="str">
        <f>Commercial!H57</f>
        <v>NITI</v>
      </c>
      <c r="H62" s="335" t="str">
        <f>Commercial!K57</f>
        <v>NITI</v>
      </c>
      <c r="I62" s="334" t="str">
        <f>Commercial!M57</f>
        <v>NITI</v>
      </c>
      <c r="J62" s="320"/>
      <c r="K62" s="347" t="str">
        <f>IFERROR(VLOOKUP($C62,Acute!$B$8:$R$300,4,FALSE),"--")</f>
        <v>--</v>
      </c>
      <c r="L62" s="348" t="str">
        <f>IFERROR(VLOOKUP($C62,Acute!$B$8:$R$300,8,FALSE),"--")</f>
        <v>--</v>
      </c>
      <c r="M62" s="349" t="str">
        <f>IFERROR(VLOOKUP($C62,Acute!$B$8:$R$300,13,FALSE),"--")</f>
        <v>--</v>
      </c>
      <c r="N62" s="350" t="str">
        <f>IFERROR(VLOOKUP($C62,Acute!$B$8:$R$300,6,FALSE),"--")</f>
        <v>--</v>
      </c>
      <c r="O62" s="342" t="str">
        <f>IFERROR(VLOOKUP($C62,Acute!$B$8:$R$300,10,FALSE),"--")</f>
        <v>--</v>
      </c>
      <c r="P62" s="345" t="str">
        <f>IFERROR(VLOOKUP($C62,Acute!$B$8:$R$300,16,FALSE),"--")</f>
        <v>--</v>
      </c>
    </row>
    <row r="63" spans="2:16">
      <c r="B63" s="320" t="str">
        <f>Residential!A58</f>
        <v>Arsenic, Inorganic</v>
      </c>
      <c r="C63" s="211" t="str">
        <f>Residential!B58</f>
        <v>7440-38-2</v>
      </c>
      <c r="D63" s="332">
        <f>Residential!H58</f>
        <v>6.4999999999999997E-4</v>
      </c>
      <c r="E63" s="333" t="str">
        <f>Residential!K58</f>
        <v>NV</v>
      </c>
      <c r="F63" s="334" t="str">
        <f>Residential!M58</f>
        <v>NV</v>
      </c>
      <c r="G63" s="332">
        <f>Commercial!H58</f>
        <v>2.8999999999999998E-3</v>
      </c>
      <c r="H63" s="335" t="str">
        <f>Commercial!K58</f>
        <v>NV</v>
      </c>
      <c r="I63" s="334" t="str">
        <f>Commercial!M58</f>
        <v>NV</v>
      </c>
      <c r="J63" s="320"/>
      <c r="K63" s="433">
        <f>IFERROR(VLOOKUP($C63,Acute!$B$8:$R$300,4,FALSE),"--")</f>
        <v>0.2</v>
      </c>
      <c r="L63" s="348" t="str">
        <f>IFERROR(VLOOKUP($C63,Acute!$B$8:$R$300,8,FALSE),"--")</f>
        <v>NV</v>
      </c>
      <c r="M63" s="349" t="str">
        <f>IFERROR(VLOOKUP($C63,Acute!$B$8:$R$300,13,FALSE),"--")</f>
        <v>NV</v>
      </c>
      <c r="N63" s="437">
        <f>IFERROR(VLOOKUP($C63,Acute!$B$8:$R$300,6,FALSE),"--")</f>
        <v>0.6</v>
      </c>
      <c r="O63" s="342" t="str">
        <f>IFERROR(VLOOKUP($C63,Acute!$B$8:$R$300,10,FALSE),"--")</f>
        <v>NV</v>
      </c>
      <c r="P63" s="345" t="str">
        <f>IFERROR(VLOOKUP($C63,Acute!$B$8:$R$300,16,FALSE),"--")</f>
        <v>NV</v>
      </c>
    </row>
    <row r="64" spans="2:16">
      <c r="B64" s="320" t="str">
        <f>Residential!A59</f>
        <v>Arsine</v>
      </c>
      <c r="C64" s="211" t="str">
        <f>Residential!B59</f>
        <v>7784-42-1</v>
      </c>
      <c r="D64" s="332">
        <f>Residential!H59</f>
        <v>5.1999999999999998E-2</v>
      </c>
      <c r="E64" s="333" t="str">
        <f>Residential!K59</f>
        <v>NV</v>
      </c>
      <c r="F64" s="334" t="str">
        <f>Residential!M59</f>
        <v>NV</v>
      </c>
      <c r="G64" s="332">
        <f>Commercial!H59</f>
        <v>0.22</v>
      </c>
      <c r="H64" s="335" t="str">
        <f>Commercial!K59</f>
        <v>NV</v>
      </c>
      <c r="I64" s="334" t="str">
        <f>Commercial!M59</f>
        <v>NV</v>
      </c>
      <c r="J64" s="320"/>
      <c r="K64" s="433">
        <f>IFERROR(VLOOKUP($C64,Acute!$B$8:$R$300,4,FALSE),"--")</f>
        <v>0.2</v>
      </c>
      <c r="L64" s="348" t="str">
        <f>IFERROR(VLOOKUP($C64,Acute!$B$8:$R$300,8,FALSE),"--")</f>
        <v>NV</v>
      </c>
      <c r="M64" s="349" t="str">
        <f>IFERROR(VLOOKUP($C64,Acute!$B$8:$R$300,13,FALSE),"--")</f>
        <v>NV</v>
      </c>
      <c r="N64" s="437">
        <f>IFERROR(VLOOKUP($C64,Acute!$B$8:$R$300,6,FALSE),"--")</f>
        <v>0.6</v>
      </c>
      <c r="O64" s="342" t="str">
        <f>IFERROR(VLOOKUP($C64,Acute!$B$8:$R$300,10,FALSE),"--")</f>
        <v>NV</v>
      </c>
      <c r="P64" s="345" t="str">
        <f>IFERROR(VLOOKUP($C64,Acute!$B$8:$R$300,16,FALSE),"--")</f>
        <v>NV</v>
      </c>
    </row>
    <row r="65" spans="2:16">
      <c r="B65" s="320" t="str">
        <f>Residential!A60</f>
        <v>Asulam</v>
      </c>
      <c r="C65" s="211" t="str">
        <f>Residential!B60</f>
        <v>3337-71-1</v>
      </c>
      <c r="D65" s="332" t="str">
        <f>Residential!H60</f>
        <v>NITI</v>
      </c>
      <c r="E65" s="333" t="str">
        <f>Residential!K60</f>
        <v>NITI, NV</v>
      </c>
      <c r="F65" s="334" t="str">
        <f>Residential!M60</f>
        <v>NITI, NV</v>
      </c>
      <c r="G65" s="332" t="str">
        <f>Commercial!H60</f>
        <v>NITI</v>
      </c>
      <c r="H65" s="335" t="str">
        <f>Commercial!K60</f>
        <v>NITI, NV</v>
      </c>
      <c r="I65" s="334" t="str">
        <f>Commercial!M60</f>
        <v>NITI, NV</v>
      </c>
      <c r="J65" s="320"/>
      <c r="K65" s="341" t="str">
        <f>IFERROR(VLOOKUP($C65,Acute!$B$8:$R$300,4,FALSE),"--")</f>
        <v>--</v>
      </c>
      <c r="L65" s="342" t="str">
        <f>IFERROR(VLOOKUP($C65,Acute!$B$8:$R$300,8,FALSE),"--")</f>
        <v>--</v>
      </c>
      <c r="M65" s="343" t="str">
        <f>IFERROR(VLOOKUP($C65,Acute!$B$8:$R$300,13,FALSE),"--")</f>
        <v>--</v>
      </c>
      <c r="N65" s="344" t="str">
        <f>IFERROR(VLOOKUP($C65,Acute!$B$8:$R$300,6,FALSE),"--")</f>
        <v>--</v>
      </c>
      <c r="O65" s="342" t="str">
        <f>IFERROR(VLOOKUP($C65,Acute!$B$8:$R$300,10,FALSE),"--")</f>
        <v>--</v>
      </c>
      <c r="P65" s="345" t="str">
        <f>IFERROR(VLOOKUP($C65,Acute!$B$8:$R$300,16,FALSE),"--")</f>
        <v>--</v>
      </c>
    </row>
    <row r="66" spans="2:16">
      <c r="B66" s="320" t="str">
        <f>Residential!A61</f>
        <v>Atrazine</v>
      </c>
      <c r="C66" s="211" t="str">
        <f>Residential!B61</f>
        <v>1912-24-9</v>
      </c>
      <c r="D66" s="332" t="str">
        <f>Residential!H61</f>
        <v>NITI</v>
      </c>
      <c r="E66" s="333" t="str">
        <f>Residential!K61</f>
        <v>NITI, NV</v>
      </c>
      <c r="F66" s="334" t="str">
        <f>Residential!M61</f>
        <v>NITI, NV</v>
      </c>
      <c r="G66" s="332" t="str">
        <f>Commercial!H61</f>
        <v>NITI</v>
      </c>
      <c r="H66" s="335" t="str">
        <f>Commercial!K61</f>
        <v>NITI, NV</v>
      </c>
      <c r="I66" s="334" t="str">
        <f>Commercial!M61</f>
        <v>NITI, NV</v>
      </c>
      <c r="J66" s="320"/>
      <c r="K66" s="341" t="str">
        <f>IFERROR(VLOOKUP($C66,Acute!$B$8:$R$300,4,FALSE),"--")</f>
        <v>--</v>
      </c>
      <c r="L66" s="342" t="str">
        <f>IFERROR(VLOOKUP($C66,Acute!$B$8:$R$300,8,FALSE),"--")</f>
        <v>--</v>
      </c>
      <c r="M66" s="343" t="str">
        <f>IFERROR(VLOOKUP($C66,Acute!$B$8:$R$300,13,FALSE),"--")</f>
        <v>--</v>
      </c>
      <c r="N66" s="344" t="str">
        <f>IFERROR(VLOOKUP($C66,Acute!$B$8:$R$300,6,FALSE),"--")</f>
        <v>--</v>
      </c>
      <c r="O66" s="342" t="str">
        <f>IFERROR(VLOOKUP($C66,Acute!$B$8:$R$300,10,FALSE),"--")</f>
        <v>--</v>
      </c>
      <c r="P66" s="345" t="str">
        <f>IFERROR(VLOOKUP($C66,Acute!$B$8:$R$300,16,FALSE),"--")</f>
        <v>--</v>
      </c>
    </row>
    <row r="67" spans="2:16">
      <c r="B67" s="320" t="str">
        <f>Residential!A62</f>
        <v>Auramine</v>
      </c>
      <c r="C67" s="211" t="str">
        <f>Residential!B62</f>
        <v>492-80-8</v>
      </c>
      <c r="D67" s="332">
        <f>Residential!H62</f>
        <v>1.0999999999999999E-2</v>
      </c>
      <c r="E67" s="333" t="str">
        <f>Residential!K62</f>
        <v>NV</v>
      </c>
      <c r="F67" s="334" t="str">
        <f>Residential!M62</f>
        <v>NV</v>
      </c>
      <c r="G67" s="332">
        <f>Commercial!H62</f>
        <v>4.9000000000000002E-2</v>
      </c>
      <c r="H67" s="335" t="str">
        <f>Commercial!K62</f>
        <v>NV</v>
      </c>
      <c r="I67" s="334" t="str">
        <f>Commercial!M62</f>
        <v>NV</v>
      </c>
      <c r="J67" s="320"/>
      <c r="K67" s="341" t="str">
        <f>IFERROR(VLOOKUP($C67,Acute!$B$8:$R$300,4,FALSE),"--")</f>
        <v>--</v>
      </c>
      <c r="L67" s="342" t="str">
        <f>IFERROR(VLOOKUP($C67,Acute!$B$8:$R$300,8,FALSE),"--")</f>
        <v>--</v>
      </c>
      <c r="M67" s="343" t="str">
        <f>IFERROR(VLOOKUP($C67,Acute!$B$8:$R$300,13,FALSE),"--")</f>
        <v>--</v>
      </c>
      <c r="N67" s="344" t="str">
        <f>IFERROR(VLOOKUP($C67,Acute!$B$8:$R$300,6,FALSE),"--")</f>
        <v>--</v>
      </c>
      <c r="O67" s="342" t="str">
        <f>IFERROR(VLOOKUP($C67,Acute!$B$8:$R$300,10,FALSE),"--")</f>
        <v>--</v>
      </c>
      <c r="P67" s="345" t="str">
        <f>IFERROR(VLOOKUP($C67,Acute!$B$8:$R$300,16,FALSE),"--")</f>
        <v>--</v>
      </c>
    </row>
    <row r="68" spans="2:16">
      <c r="B68" s="320" t="str">
        <f>Residential!A63</f>
        <v>Avermectin B1</v>
      </c>
      <c r="C68" s="211" t="str">
        <f>Residential!B63</f>
        <v>65195-55-3</v>
      </c>
      <c r="D68" s="332" t="str">
        <f>Residential!H63</f>
        <v>NITI</v>
      </c>
      <c r="E68" s="333" t="str">
        <f>Residential!K63</f>
        <v>NITI, NV</v>
      </c>
      <c r="F68" s="334" t="str">
        <f>Residential!M63</f>
        <v>NITI, NV</v>
      </c>
      <c r="G68" s="332" t="str">
        <f>Commercial!H63</f>
        <v>NITI</v>
      </c>
      <c r="H68" s="335" t="str">
        <f>Commercial!K63</f>
        <v>NITI, NV</v>
      </c>
      <c r="I68" s="334" t="str">
        <f>Commercial!M63</f>
        <v>NITI, NV</v>
      </c>
      <c r="J68" s="320"/>
      <c r="K68" s="341" t="str">
        <f>IFERROR(VLOOKUP($C68,Acute!$B$8:$R$300,4,FALSE),"--")</f>
        <v>--</v>
      </c>
      <c r="L68" s="342" t="str">
        <f>IFERROR(VLOOKUP($C68,Acute!$B$8:$R$300,8,FALSE),"--")</f>
        <v>--</v>
      </c>
      <c r="M68" s="343" t="str">
        <f>IFERROR(VLOOKUP($C68,Acute!$B$8:$R$300,13,FALSE),"--")</f>
        <v>--</v>
      </c>
      <c r="N68" s="344" t="str">
        <f>IFERROR(VLOOKUP($C68,Acute!$B$8:$R$300,6,FALSE),"--")</f>
        <v>--</v>
      </c>
      <c r="O68" s="342" t="str">
        <f>IFERROR(VLOOKUP($C68,Acute!$B$8:$R$300,10,FALSE),"--")</f>
        <v>--</v>
      </c>
      <c r="P68" s="345" t="str">
        <f>IFERROR(VLOOKUP($C68,Acute!$B$8:$R$300,16,FALSE),"--")</f>
        <v>--</v>
      </c>
    </row>
    <row r="69" spans="2:16">
      <c r="B69" s="320" t="str">
        <f>Residential!A64</f>
        <v>Azinphos-methyl</v>
      </c>
      <c r="C69" s="211" t="str">
        <f>Residential!B64</f>
        <v>86-50-0</v>
      </c>
      <c r="D69" s="332">
        <f>Residential!H64</f>
        <v>10</v>
      </c>
      <c r="E69" s="333" t="str">
        <f>Residential!K64</f>
        <v>NV</v>
      </c>
      <c r="F69" s="334" t="str">
        <f>Residential!M64</f>
        <v>NV</v>
      </c>
      <c r="G69" s="332">
        <f>Commercial!H64</f>
        <v>44</v>
      </c>
      <c r="H69" s="335" t="str">
        <f>Commercial!K64</f>
        <v>NV</v>
      </c>
      <c r="I69" s="334" t="str">
        <f>Commercial!M64</f>
        <v>NV</v>
      </c>
      <c r="J69" s="320"/>
      <c r="K69" s="341" t="str">
        <f>IFERROR(VLOOKUP($C69,Acute!$B$8:$R$300,4,FALSE),"--")</f>
        <v>--</v>
      </c>
      <c r="L69" s="342" t="str">
        <f>IFERROR(VLOOKUP($C69,Acute!$B$8:$R$300,8,FALSE),"--")</f>
        <v>--</v>
      </c>
      <c r="M69" s="343" t="str">
        <f>IFERROR(VLOOKUP($C69,Acute!$B$8:$R$300,13,FALSE),"--")</f>
        <v>--</v>
      </c>
      <c r="N69" s="344" t="str">
        <f>IFERROR(VLOOKUP($C69,Acute!$B$8:$R$300,6,FALSE),"--")</f>
        <v>--</v>
      </c>
      <c r="O69" s="342" t="str">
        <f>IFERROR(VLOOKUP($C69,Acute!$B$8:$R$300,10,FALSE),"--")</f>
        <v>--</v>
      </c>
      <c r="P69" s="345" t="str">
        <f>IFERROR(VLOOKUP($C69,Acute!$B$8:$R$300,16,FALSE),"--")</f>
        <v>--</v>
      </c>
    </row>
    <row r="70" spans="2:16">
      <c r="B70" s="320" t="str">
        <f>Residential!A65</f>
        <v>Azobenzene</v>
      </c>
      <c r="C70" s="211" t="str">
        <f>Residential!B65</f>
        <v>103-33-3</v>
      </c>
      <c r="D70" s="332">
        <f>Residential!H65</f>
        <v>9.0999999999999998E-2</v>
      </c>
      <c r="E70" s="429">
        <f>Residential!K65</f>
        <v>3</v>
      </c>
      <c r="F70" s="334">
        <f>Residential!M65</f>
        <v>500</v>
      </c>
      <c r="G70" s="426">
        <f>Commercial!H65</f>
        <v>0.4</v>
      </c>
      <c r="H70" s="335">
        <f>Commercial!K65</f>
        <v>13</v>
      </c>
      <c r="I70" s="334">
        <f>Commercial!M65</f>
        <v>2200</v>
      </c>
      <c r="J70" s="320"/>
      <c r="K70" s="341" t="str">
        <f>IFERROR(VLOOKUP($C70,Acute!$B$8:$R$300,4,FALSE),"--")</f>
        <v>--</v>
      </c>
      <c r="L70" s="342" t="str">
        <f>IFERROR(VLOOKUP($C70,Acute!$B$8:$R$300,8,FALSE),"--")</f>
        <v>--</v>
      </c>
      <c r="M70" s="343" t="str">
        <f>IFERROR(VLOOKUP($C70,Acute!$B$8:$R$300,13,FALSE),"--")</f>
        <v>--</v>
      </c>
      <c r="N70" s="344" t="str">
        <f>IFERROR(VLOOKUP($C70,Acute!$B$8:$R$300,6,FALSE),"--")</f>
        <v>--</v>
      </c>
      <c r="O70" s="342" t="str">
        <f>IFERROR(VLOOKUP($C70,Acute!$B$8:$R$300,10,FALSE),"--")</f>
        <v>--</v>
      </c>
      <c r="P70" s="345" t="str">
        <f>IFERROR(VLOOKUP($C70,Acute!$B$8:$R$300,16,FALSE),"--")</f>
        <v>--</v>
      </c>
    </row>
    <row r="71" spans="2:16">
      <c r="B71" s="320" t="str">
        <f>Residential!A66</f>
        <v>Azodicarbonamide</v>
      </c>
      <c r="C71" s="211" t="str">
        <f>Residential!B66</f>
        <v>123-77-3</v>
      </c>
      <c r="D71" s="332">
        <f>Residential!H66</f>
        <v>7.3000000000000001E-3</v>
      </c>
      <c r="E71" s="333" t="str">
        <f>Residential!K66</f>
        <v>NV</v>
      </c>
      <c r="F71" s="334" t="str">
        <f>Residential!M66</f>
        <v>NV</v>
      </c>
      <c r="G71" s="332">
        <f>Commercial!H66</f>
        <v>3.1E-2</v>
      </c>
      <c r="H71" s="335" t="str">
        <f>Commercial!K66</f>
        <v>NV</v>
      </c>
      <c r="I71" s="334" t="str">
        <f>Commercial!M66</f>
        <v>NV</v>
      </c>
      <c r="J71" s="320"/>
      <c r="K71" s="341" t="str">
        <f>IFERROR(VLOOKUP($C71,Acute!$B$8:$R$300,4,FALSE),"--")</f>
        <v>--</v>
      </c>
      <c r="L71" s="342" t="str">
        <f>IFERROR(VLOOKUP($C71,Acute!$B$8:$R$300,8,FALSE),"--")</f>
        <v>--</v>
      </c>
      <c r="M71" s="343" t="str">
        <f>IFERROR(VLOOKUP($C71,Acute!$B$8:$R$300,13,FALSE),"--")</f>
        <v>--</v>
      </c>
      <c r="N71" s="344" t="str">
        <f>IFERROR(VLOOKUP($C71,Acute!$B$8:$R$300,6,FALSE),"--")</f>
        <v>--</v>
      </c>
      <c r="O71" s="342" t="str">
        <f>IFERROR(VLOOKUP($C71,Acute!$B$8:$R$300,10,FALSE),"--")</f>
        <v>--</v>
      </c>
      <c r="P71" s="345" t="str">
        <f>IFERROR(VLOOKUP($C71,Acute!$B$8:$R$300,16,FALSE),"--")</f>
        <v>--</v>
      </c>
    </row>
    <row r="72" spans="2:16">
      <c r="B72" s="320" t="str">
        <f>Residential!A67</f>
        <v>Barium</v>
      </c>
      <c r="C72" s="211" t="str">
        <f>Residential!B67</f>
        <v>7440-39-3</v>
      </c>
      <c r="D72" s="332">
        <f>Residential!H67</f>
        <v>0.52</v>
      </c>
      <c r="E72" s="333" t="str">
        <f>Residential!K67</f>
        <v>NV</v>
      </c>
      <c r="F72" s="334" t="str">
        <f>Residential!M67</f>
        <v>NV</v>
      </c>
      <c r="G72" s="332">
        <f>Commercial!H67</f>
        <v>2.2000000000000002</v>
      </c>
      <c r="H72" s="335" t="str">
        <f>Commercial!K67</f>
        <v>NV</v>
      </c>
      <c r="I72" s="334" t="str">
        <f>Commercial!M67</f>
        <v>NV</v>
      </c>
      <c r="J72" s="320"/>
      <c r="K72" s="341" t="str">
        <f>IFERROR(VLOOKUP($C72,Acute!$B$8:$R$300,4,FALSE),"--")</f>
        <v>--</v>
      </c>
      <c r="L72" s="342" t="str">
        <f>IFERROR(VLOOKUP($C72,Acute!$B$8:$R$300,8,FALSE),"--")</f>
        <v>--</v>
      </c>
      <c r="M72" s="343" t="str">
        <f>IFERROR(VLOOKUP($C72,Acute!$B$8:$R$300,13,FALSE),"--")</f>
        <v>--</v>
      </c>
      <c r="N72" s="344" t="str">
        <f>IFERROR(VLOOKUP($C72,Acute!$B$8:$R$300,6,FALSE),"--")</f>
        <v>--</v>
      </c>
      <c r="O72" s="342" t="str">
        <f>IFERROR(VLOOKUP($C72,Acute!$B$8:$R$300,10,FALSE),"--")</f>
        <v>--</v>
      </c>
      <c r="P72" s="345" t="str">
        <f>IFERROR(VLOOKUP($C72,Acute!$B$8:$R$300,16,FALSE),"--")</f>
        <v>--</v>
      </c>
    </row>
    <row r="73" spans="2:16">
      <c r="B73" s="320" t="str">
        <f>Residential!A68</f>
        <v>Benfluralin</v>
      </c>
      <c r="C73" s="211" t="str">
        <f>Residential!B68</f>
        <v>1861-40-1</v>
      </c>
      <c r="D73" s="332" t="str">
        <f>Residential!H68</f>
        <v>NITI</v>
      </c>
      <c r="E73" s="333" t="str">
        <f>Residential!K68</f>
        <v>NITI</v>
      </c>
      <c r="F73" s="334" t="str">
        <f>Residential!M68</f>
        <v>NITI</v>
      </c>
      <c r="G73" s="332" t="str">
        <f>Commercial!H68</f>
        <v>NITI</v>
      </c>
      <c r="H73" s="335" t="str">
        <f>Commercial!K68</f>
        <v>NITI</v>
      </c>
      <c r="I73" s="334" t="str">
        <f>Commercial!M68</f>
        <v>NITI</v>
      </c>
      <c r="J73" s="320"/>
      <c r="K73" s="341" t="str">
        <f>IFERROR(VLOOKUP($C73,Acute!$B$8:$R$300,4,FALSE),"--")</f>
        <v>--</v>
      </c>
      <c r="L73" s="342" t="str">
        <f>IFERROR(VLOOKUP($C73,Acute!$B$8:$R$300,8,FALSE),"--")</f>
        <v>--</v>
      </c>
      <c r="M73" s="343" t="str">
        <f>IFERROR(VLOOKUP($C73,Acute!$B$8:$R$300,13,FALSE),"--")</f>
        <v>--</v>
      </c>
      <c r="N73" s="344" t="str">
        <f>IFERROR(VLOOKUP($C73,Acute!$B$8:$R$300,6,FALSE),"--")</f>
        <v>--</v>
      </c>
      <c r="O73" s="342" t="str">
        <f>IFERROR(VLOOKUP($C73,Acute!$B$8:$R$300,10,FALSE),"--")</f>
        <v>--</v>
      </c>
      <c r="P73" s="345" t="str">
        <f>IFERROR(VLOOKUP($C73,Acute!$B$8:$R$300,16,FALSE),"--")</f>
        <v>--</v>
      </c>
    </row>
    <row r="74" spans="2:16">
      <c r="B74" s="320" t="str">
        <f>Residential!A69</f>
        <v>Benomyl</v>
      </c>
      <c r="C74" s="211" t="str">
        <f>Residential!B69</f>
        <v>17804-35-2</v>
      </c>
      <c r="D74" s="332" t="str">
        <f>Residential!H69</f>
        <v>NITI</v>
      </c>
      <c r="E74" s="333" t="str">
        <f>Residential!K69</f>
        <v>NITI, NV</v>
      </c>
      <c r="F74" s="334" t="str">
        <f>Residential!M69</f>
        <v>NITI, NV</v>
      </c>
      <c r="G74" s="332" t="str">
        <f>Commercial!H69</f>
        <v>NITI</v>
      </c>
      <c r="H74" s="335" t="str">
        <f>Commercial!K69</f>
        <v>NITI, NV</v>
      </c>
      <c r="I74" s="334" t="str">
        <f>Commercial!M69</f>
        <v>NITI, NV</v>
      </c>
      <c r="J74" s="320"/>
      <c r="K74" s="341" t="str">
        <f>IFERROR(VLOOKUP($C74,Acute!$B$8:$R$300,4,FALSE),"--")</f>
        <v>--</v>
      </c>
      <c r="L74" s="342" t="str">
        <f>IFERROR(VLOOKUP($C74,Acute!$B$8:$R$300,8,FALSE),"--")</f>
        <v>--</v>
      </c>
      <c r="M74" s="343" t="str">
        <f>IFERROR(VLOOKUP($C74,Acute!$B$8:$R$300,13,FALSE),"--")</f>
        <v>--</v>
      </c>
      <c r="N74" s="344" t="str">
        <f>IFERROR(VLOOKUP($C74,Acute!$B$8:$R$300,6,FALSE),"--")</f>
        <v>--</v>
      </c>
      <c r="O74" s="342" t="str">
        <f>IFERROR(VLOOKUP($C74,Acute!$B$8:$R$300,10,FALSE),"--")</f>
        <v>--</v>
      </c>
      <c r="P74" s="345" t="str">
        <f>IFERROR(VLOOKUP($C74,Acute!$B$8:$R$300,16,FALSE),"--")</f>
        <v>--</v>
      </c>
    </row>
    <row r="75" spans="2:16">
      <c r="B75" s="320" t="str">
        <f>Residential!A70</f>
        <v>Bensulfuron-methyl</v>
      </c>
      <c r="C75" s="211" t="str">
        <f>Residential!B70</f>
        <v>83055-99-6</v>
      </c>
      <c r="D75" s="332" t="str">
        <f>Residential!H70</f>
        <v>NITI</v>
      </c>
      <c r="E75" s="333" t="str">
        <f>Residential!K70</f>
        <v>NITI, NV</v>
      </c>
      <c r="F75" s="334" t="str">
        <f>Residential!M70</f>
        <v>NITI, NV</v>
      </c>
      <c r="G75" s="332" t="str">
        <f>Commercial!H70</f>
        <v>NITI</v>
      </c>
      <c r="H75" s="335" t="str">
        <f>Commercial!K70</f>
        <v>NITI, NV</v>
      </c>
      <c r="I75" s="334" t="str">
        <f>Commercial!M70</f>
        <v>NITI, NV</v>
      </c>
      <c r="J75" s="320"/>
      <c r="K75" s="341" t="str">
        <f>IFERROR(VLOOKUP($C75,Acute!$B$8:$R$300,4,FALSE),"--")</f>
        <v>--</v>
      </c>
      <c r="L75" s="342" t="str">
        <f>IFERROR(VLOOKUP($C75,Acute!$B$8:$R$300,8,FALSE),"--")</f>
        <v>--</v>
      </c>
      <c r="M75" s="343" t="str">
        <f>IFERROR(VLOOKUP($C75,Acute!$B$8:$R$300,13,FALSE),"--")</f>
        <v>--</v>
      </c>
      <c r="N75" s="344" t="str">
        <f>IFERROR(VLOOKUP($C75,Acute!$B$8:$R$300,6,FALSE),"--")</f>
        <v>--</v>
      </c>
      <c r="O75" s="342" t="str">
        <f>IFERROR(VLOOKUP($C75,Acute!$B$8:$R$300,10,FALSE),"--")</f>
        <v>--</v>
      </c>
      <c r="P75" s="345" t="str">
        <f>IFERROR(VLOOKUP($C75,Acute!$B$8:$R$300,16,FALSE),"--")</f>
        <v>--</v>
      </c>
    </row>
    <row r="76" spans="2:16">
      <c r="B76" s="320" t="str">
        <f>Residential!A71</f>
        <v>Bentazon</v>
      </c>
      <c r="C76" s="211" t="str">
        <f>Residential!B71</f>
        <v>25057-89-0</v>
      </c>
      <c r="D76" s="332" t="str">
        <f>Residential!H71</f>
        <v>NITI</v>
      </c>
      <c r="E76" s="333" t="str">
        <f>Residential!K71</f>
        <v>NITI, NV</v>
      </c>
      <c r="F76" s="334" t="str">
        <f>Residential!M71</f>
        <v>NITI, NV</v>
      </c>
      <c r="G76" s="332" t="str">
        <f>Commercial!H71</f>
        <v>NITI</v>
      </c>
      <c r="H76" s="335" t="str">
        <f>Commercial!K71</f>
        <v>NITI, NV</v>
      </c>
      <c r="I76" s="334" t="str">
        <f>Commercial!M71</f>
        <v>NITI, NV</v>
      </c>
      <c r="J76" s="320"/>
      <c r="K76" s="341" t="str">
        <f>IFERROR(VLOOKUP($C76,Acute!$B$8:$R$300,4,FALSE),"--")</f>
        <v>--</v>
      </c>
      <c r="L76" s="342" t="str">
        <f>IFERROR(VLOOKUP($C76,Acute!$B$8:$R$300,8,FALSE),"--")</f>
        <v>--</v>
      </c>
      <c r="M76" s="343" t="str">
        <f>IFERROR(VLOOKUP($C76,Acute!$B$8:$R$300,13,FALSE),"--")</f>
        <v>--</v>
      </c>
      <c r="N76" s="344" t="str">
        <f>IFERROR(VLOOKUP($C76,Acute!$B$8:$R$300,6,FALSE),"--")</f>
        <v>--</v>
      </c>
      <c r="O76" s="342" t="str">
        <f>IFERROR(VLOOKUP($C76,Acute!$B$8:$R$300,10,FALSE),"--")</f>
        <v>--</v>
      </c>
      <c r="P76" s="345" t="str">
        <f>IFERROR(VLOOKUP($C76,Acute!$B$8:$R$300,16,FALSE),"--")</f>
        <v>--</v>
      </c>
    </row>
    <row r="77" spans="2:16">
      <c r="B77" s="320" t="str">
        <f>Residential!A72</f>
        <v>Benz[a]anthracene</v>
      </c>
      <c r="C77" s="211" t="str">
        <f>Residential!B72</f>
        <v>56-55-3</v>
      </c>
      <c r="D77" s="332">
        <f>Residential!H72</f>
        <v>1.7000000000000001E-2</v>
      </c>
      <c r="E77" s="333">
        <f>Residential!K72</f>
        <v>0.56000000000000005</v>
      </c>
      <c r="F77" s="334">
        <f>Residential!M72</f>
        <v>190</v>
      </c>
      <c r="G77" s="426">
        <f>Commercial!H72</f>
        <v>0.2</v>
      </c>
      <c r="H77" s="333">
        <f>Commercial!K72</f>
        <v>6.8</v>
      </c>
      <c r="I77" s="334">
        <f>Commercial!M72</f>
        <v>2300</v>
      </c>
      <c r="J77" s="320"/>
      <c r="K77" s="341" t="str">
        <f>IFERROR(VLOOKUP($C77,Acute!$B$8:$R$300,4,FALSE),"--")</f>
        <v>--</v>
      </c>
      <c r="L77" s="342" t="str">
        <f>IFERROR(VLOOKUP($C77,Acute!$B$8:$R$300,8,FALSE),"--")</f>
        <v>--</v>
      </c>
      <c r="M77" s="343" t="str">
        <f>IFERROR(VLOOKUP($C77,Acute!$B$8:$R$300,13,FALSE),"--")</f>
        <v>--</v>
      </c>
      <c r="N77" s="344" t="str">
        <f>IFERROR(VLOOKUP($C77,Acute!$B$8:$R$300,6,FALSE),"--")</f>
        <v>--</v>
      </c>
      <c r="O77" s="342" t="str">
        <f>IFERROR(VLOOKUP($C77,Acute!$B$8:$R$300,10,FALSE),"--")</f>
        <v>--</v>
      </c>
      <c r="P77" s="345" t="str">
        <f>IFERROR(VLOOKUP($C77,Acute!$B$8:$R$300,16,FALSE),"--")</f>
        <v>--</v>
      </c>
    </row>
    <row r="78" spans="2:16">
      <c r="B78" s="320" t="str">
        <f>Residential!A73</f>
        <v>Benzaldehyde</v>
      </c>
      <c r="C78" s="211" t="str">
        <f>Residential!B73</f>
        <v>100-52-7</v>
      </c>
      <c r="D78" s="332" t="str">
        <f>Residential!H73</f>
        <v>NITI</v>
      </c>
      <c r="E78" s="333" t="str">
        <f>Residential!K73</f>
        <v>NITI</v>
      </c>
      <c r="F78" s="334" t="str">
        <f>Residential!M73</f>
        <v>NITI</v>
      </c>
      <c r="G78" s="332" t="str">
        <f>Commercial!H73</f>
        <v>NITI</v>
      </c>
      <c r="H78" s="335" t="str">
        <f>Commercial!K73</f>
        <v>NITI</v>
      </c>
      <c r="I78" s="334" t="str">
        <f>Commercial!M73</f>
        <v>NITI</v>
      </c>
      <c r="J78" s="320"/>
      <c r="K78" s="341" t="str">
        <f>IFERROR(VLOOKUP($C78,Acute!$B$8:$R$300,4,FALSE),"--")</f>
        <v>--</v>
      </c>
      <c r="L78" s="342" t="str">
        <f>IFERROR(VLOOKUP($C78,Acute!$B$8:$R$300,8,FALSE),"--")</f>
        <v>--</v>
      </c>
      <c r="M78" s="343" t="str">
        <f>IFERROR(VLOOKUP($C78,Acute!$B$8:$R$300,13,FALSE),"--")</f>
        <v>--</v>
      </c>
      <c r="N78" s="344" t="str">
        <f>IFERROR(VLOOKUP($C78,Acute!$B$8:$R$300,6,FALSE),"--")</f>
        <v>--</v>
      </c>
      <c r="O78" s="342" t="str">
        <f>IFERROR(VLOOKUP($C78,Acute!$B$8:$R$300,10,FALSE),"--")</f>
        <v>--</v>
      </c>
      <c r="P78" s="345" t="str">
        <f>IFERROR(VLOOKUP($C78,Acute!$B$8:$R$300,16,FALSE),"--")</f>
        <v>--</v>
      </c>
    </row>
    <row r="79" spans="2:16">
      <c r="B79" s="320" t="str">
        <f>Residential!A74</f>
        <v>Benzene</v>
      </c>
      <c r="C79" s="211" t="str">
        <f>Residential!B74</f>
        <v>71-43-2</v>
      </c>
      <c r="D79" s="332">
        <f>Residential!H74</f>
        <v>0.36</v>
      </c>
      <c r="E79" s="333">
        <f>Residential!K74</f>
        <v>12</v>
      </c>
      <c r="F79" s="346">
        <f>Residential!M74</f>
        <v>2.8</v>
      </c>
      <c r="G79" s="332">
        <f>Commercial!H74</f>
        <v>1.6</v>
      </c>
      <c r="H79" s="335">
        <f>Commercial!K74</f>
        <v>52</v>
      </c>
      <c r="I79" s="334">
        <f>Commercial!M74</f>
        <v>12</v>
      </c>
      <c r="J79" s="320"/>
      <c r="K79" s="341">
        <f>IFERROR(VLOOKUP($C79,Acute!$B$8:$R$300,4,FALSE),"--")</f>
        <v>29</v>
      </c>
      <c r="L79" s="342">
        <f>IFERROR(VLOOKUP($C79,Acute!$B$8:$R$300,8,FALSE),"--")</f>
        <v>970</v>
      </c>
      <c r="M79" s="343">
        <f>IFERROR(VLOOKUP($C79,Acute!$B$8:$R$300,13,FALSE),"--")</f>
        <v>230</v>
      </c>
      <c r="N79" s="344">
        <f>IFERROR(VLOOKUP($C79,Acute!$B$8:$R$300,6,FALSE),"--")</f>
        <v>87</v>
      </c>
      <c r="O79" s="342">
        <f>IFERROR(VLOOKUP($C79,Acute!$B$8:$R$300,10,FALSE),"--")</f>
        <v>2900</v>
      </c>
      <c r="P79" s="345">
        <f>IFERROR(VLOOKUP($C79,Acute!$B$8:$R$300,16,FALSE),"--")</f>
        <v>650</v>
      </c>
    </row>
    <row r="80" spans="2:16">
      <c r="B80" s="320" t="str">
        <f>Residential!A75</f>
        <v>Benzenediamine-2-methyl sulfate, 1,4-</v>
      </c>
      <c r="C80" s="211" t="str">
        <f>Residential!B75</f>
        <v>6369-59-1</v>
      </c>
      <c r="D80" s="332" t="str">
        <f>Residential!H75</f>
        <v>NITI</v>
      </c>
      <c r="E80" s="333" t="str">
        <f>Residential!K75</f>
        <v>NITI, NV</v>
      </c>
      <c r="F80" s="334" t="str">
        <f>Residential!M75</f>
        <v>NITI, NV</v>
      </c>
      <c r="G80" s="332" t="str">
        <f>Commercial!H75</f>
        <v>NITI</v>
      </c>
      <c r="H80" s="335" t="str">
        <f>Commercial!K75</f>
        <v>NITI, NV</v>
      </c>
      <c r="I80" s="334" t="str">
        <f>Commercial!M75</f>
        <v>NITI, NV</v>
      </c>
      <c r="J80" s="320"/>
      <c r="K80" s="341" t="str">
        <f>IFERROR(VLOOKUP($C80,Acute!$B$8:$R$300,4,FALSE),"--")</f>
        <v>--</v>
      </c>
      <c r="L80" s="342" t="str">
        <f>IFERROR(VLOOKUP($C80,Acute!$B$8:$R$300,8,FALSE),"--")</f>
        <v>--</v>
      </c>
      <c r="M80" s="343" t="str">
        <f>IFERROR(VLOOKUP($C80,Acute!$B$8:$R$300,13,FALSE),"--")</f>
        <v>--</v>
      </c>
      <c r="N80" s="344" t="str">
        <f>IFERROR(VLOOKUP($C80,Acute!$B$8:$R$300,6,FALSE),"--")</f>
        <v>--</v>
      </c>
      <c r="O80" s="342" t="str">
        <f>IFERROR(VLOOKUP($C80,Acute!$B$8:$R$300,10,FALSE),"--")</f>
        <v>--</v>
      </c>
      <c r="P80" s="345" t="str">
        <f>IFERROR(VLOOKUP($C80,Acute!$B$8:$R$300,16,FALSE),"--")</f>
        <v>--</v>
      </c>
    </row>
    <row r="81" spans="2:16">
      <c r="B81" s="320" t="str">
        <f>Residential!A76</f>
        <v>Benzenethiol</v>
      </c>
      <c r="C81" s="211" t="str">
        <f>Residential!B76</f>
        <v>108-98-5</v>
      </c>
      <c r="D81" s="332" t="str">
        <f>Residential!H76</f>
        <v>NITI</v>
      </c>
      <c r="E81" s="333" t="str">
        <f>Residential!K76</f>
        <v>NITI</v>
      </c>
      <c r="F81" s="334" t="str">
        <f>Residential!M76</f>
        <v>NITI</v>
      </c>
      <c r="G81" s="332" t="str">
        <f>Commercial!H76</f>
        <v>NITI</v>
      </c>
      <c r="H81" s="335" t="str">
        <f>Commercial!K76</f>
        <v>NITI</v>
      </c>
      <c r="I81" s="334" t="str">
        <f>Commercial!M76</f>
        <v>NITI</v>
      </c>
      <c r="J81" s="320"/>
      <c r="K81" s="341" t="str">
        <f>IFERROR(VLOOKUP($C81,Acute!$B$8:$R$300,4,FALSE),"--")</f>
        <v>--</v>
      </c>
      <c r="L81" s="342" t="str">
        <f>IFERROR(VLOOKUP($C81,Acute!$B$8:$R$300,8,FALSE),"--")</f>
        <v>--</v>
      </c>
      <c r="M81" s="343" t="str">
        <f>IFERROR(VLOOKUP($C81,Acute!$B$8:$R$300,13,FALSE),"--")</f>
        <v>--</v>
      </c>
      <c r="N81" s="344" t="str">
        <f>IFERROR(VLOOKUP($C81,Acute!$B$8:$R$300,6,FALSE),"--")</f>
        <v>--</v>
      </c>
      <c r="O81" s="342" t="str">
        <f>IFERROR(VLOOKUP($C81,Acute!$B$8:$R$300,10,FALSE),"--")</f>
        <v>--</v>
      </c>
      <c r="P81" s="345" t="str">
        <f>IFERROR(VLOOKUP($C81,Acute!$B$8:$R$300,16,FALSE),"--")</f>
        <v>--</v>
      </c>
    </row>
    <row r="82" spans="2:16">
      <c r="B82" s="320" t="str">
        <f>Residential!A77</f>
        <v>Benzidine</v>
      </c>
      <c r="C82" s="211" t="str">
        <f>Residential!B77</f>
        <v>92-87-5</v>
      </c>
      <c r="D82" s="332">
        <f>Residential!H77</f>
        <v>1.5E-5</v>
      </c>
      <c r="E82" s="333" t="str">
        <f>Residential!K77</f>
        <v>NV</v>
      </c>
      <c r="F82" s="334" t="str">
        <f>Residential!M77</f>
        <v>NV</v>
      </c>
      <c r="G82" s="332">
        <f>Commercial!H77</f>
        <v>1.8000000000000001E-4</v>
      </c>
      <c r="H82" s="335" t="str">
        <f>Commercial!K77</f>
        <v>NV</v>
      </c>
      <c r="I82" s="334" t="str">
        <f>Commercial!M77</f>
        <v>NV</v>
      </c>
      <c r="J82" s="320"/>
      <c r="K82" s="341" t="str">
        <f>IFERROR(VLOOKUP($C82,Acute!$B$8:$R$300,4,FALSE),"--")</f>
        <v>--</v>
      </c>
      <c r="L82" s="342" t="str">
        <f>IFERROR(VLOOKUP($C82,Acute!$B$8:$R$300,8,FALSE),"--")</f>
        <v>--</v>
      </c>
      <c r="M82" s="343" t="str">
        <f>IFERROR(VLOOKUP($C82,Acute!$B$8:$R$300,13,FALSE),"--")</f>
        <v>--</v>
      </c>
      <c r="N82" s="344" t="str">
        <f>IFERROR(VLOOKUP($C82,Acute!$B$8:$R$300,6,FALSE),"--")</f>
        <v>--</v>
      </c>
      <c r="O82" s="342" t="str">
        <f>IFERROR(VLOOKUP($C82,Acute!$B$8:$R$300,10,FALSE),"--")</f>
        <v>--</v>
      </c>
      <c r="P82" s="345" t="str">
        <f>IFERROR(VLOOKUP($C82,Acute!$B$8:$R$300,16,FALSE),"--")</f>
        <v>--</v>
      </c>
    </row>
    <row r="83" spans="2:16">
      <c r="B83" s="320" t="str">
        <f>Residential!A78</f>
        <v>Benzo(e)pyrene</v>
      </c>
      <c r="C83" s="211" t="str">
        <f>Residential!B78</f>
        <v>192-97-2</v>
      </c>
      <c r="D83" s="332">
        <f>Residential!H78</f>
        <v>2.0999999999999999E-3</v>
      </c>
      <c r="E83" s="333" t="str">
        <f>Residential!K78</f>
        <v>NV</v>
      </c>
      <c r="F83" s="334" t="str">
        <f>Residential!M78</f>
        <v>NV</v>
      </c>
      <c r="G83" s="332">
        <f>Commercial!H78</f>
        <v>8.8000000000000005E-3</v>
      </c>
      <c r="H83" s="335" t="str">
        <f>Commercial!K78</f>
        <v>NV</v>
      </c>
      <c r="I83" s="334" t="str">
        <f>Commercial!M78</f>
        <v>NV</v>
      </c>
      <c r="J83" s="320"/>
      <c r="K83" s="341" t="str">
        <f>IFERROR(VLOOKUP($C83,Acute!$B$8:$R$300,4,FALSE),"--")</f>
        <v>--</v>
      </c>
      <c r="L83" s="342" t="str">
        <f>IFERROR(VLOOKUP($C83,Acute!$B$8:$R$300,8,FALSE),"--")</f>
        <v>--</v>
      </c>
      <c r="M83" s="343" t="str">
        <f>IFERROR(VLOOKUP($C83,Acute!$B$8:$R$300,13,FALSE),"--")</f>
        <v>--</v>
      </c>
      <c r="N83" s="344" t="str">
        <f>IFERROR(VLOOKUP($C83,Acute!$B$8:$R$300,6,FALSE),"--")</f>
        <v>--</v>
      </c>
      <c r="O83" s="342" t="str">
        <f>IFERROR(VLOOKUP($C83,Acute!$B$8:$R$300,10,FALSE),"--")</f>
        <v>--</v>
      </c>
      <c r="P83" s="345" t="str">
        <f>IFERROR(VLOOKUP($C83,Acute!$B$8:$R$300,16,FALSE),"--")</f>
        <v>--</v>
      </c>
    </row>
    <row r="84" spans="2:16">
      <c r="B84" s="320" t="str">
        <f>Residential!A79</f>
        <v>Benzo(j)fluoranthene</v>
      </c>
      <c r="C84" s="211" t="str">
        <f>Residential!B79</f>
        <v>205-82-3</v>
      </c>
      <c r="D84" s="332">
        <f>Residential!H79</f>
        <v>2.5999999999999999E-2</v>
      </c>
      <c r="E84" s="333" t="str">
        <f>Residential!K79</f>
        <v>NV</v>
      </c>
      <c r="F84" s="334" t="str">
        <f>Residential!M79</f>
        <v>NV</v>
      </c>
      <c r="G84" s="332">
        <f>Commercial!H79</f>
        <v>0.11</v>
      </c>
      <c r="H84" s="335" t="str">
        <f>Commercial!K79</f>
        <v>NV</v>
      </c>
      <c r="I84" s="334" t="str">
        <f>Commercial!M79</f>
        <v>NV</v>
      </c>
      <c r="J84" s="320"/>
      <c r="K84" s="341" t="str">
        <f>IFERROR(VLOOKUP($C84,Acute!$B$8:$R$300,4,FALSE),"--")</f>
        <v>--</v>
      </c>
      <c r="L84" s="342" t="str">
        <f>IFERROR(VLOOKUP($C84,Acute!$B$8:$R$300,8,FALSE),"--")</f>
        <v>--</v>
      </c>
      <c r="M84" s="343" t="str">
        <f>IFERROR(VLOOKUP($C84,Acute!$B$8:$R$300,13,FALSE),"--")</f>
        <v>--</v>
      </c>
      <c r="N84" s="344" t="str">
        <f>IFERROR(VLOOKUP($C84,Acute!$B$8:$R$300,6,FALSE),"--")</f>
        <v>--</v>
      </c>
      <c r="O84" s="342" t="str">
        <f>IFERROR(VLOOKUP($C84,Acute!$B$8:$R$300,10,FALSE),"--")</f>
        <v>--</v>
      </c>
      <c r="P84" s="345" t="str">
        <f>IFERROR(VLOOKUP($C84,Acute!$B$8:$R$300,16,FALSE),"--")</f>
        <v>--</v>
      </c>
    </row>
    <row r="85" spans="2:16">
      <c r="B85" s="320" t="str">
        <f>Residential!A80</f>
        <v>Benzo[a]pyrene</v>
      </c>
      <c r="C85" s="211" t="str">
        <f>Residential!B80</f>
        <v>50-32-8</v>
      </c>
      <c r="D85" s="332">
        <f>Residential!H80</f>
        <v>1.6999999999999999E-3</v>
      </c>
      <c r="E85" s="333" t="str">
        <f>Residential!K80</f>
        <v>NV</v>
      </c>
      <c r="F85" s="334" t="str">
        <f>Residential!M80</f>
        <v>NV</v>
      </c>
      <c r="G85" s="332">
        <f>Commercial!H80</f>
        <v>8.8000000000000005E-3</v>
      </c>
      <c r="H85" s="335" t="str">
        <f>Commercial!K80</f>
        <v>NV</v>
      </c>
      <c r="I85" s="334" t="str">
        <f>Commercial!M80</f>
        <v>NV</v>
      </c>
      <c r="J85" s="320"/>
      <c r="K85" s="431">
        <f>IFERROR(VLOOKUP($C85,Acute!$B$8:$R$300,4,FALSE),"--")</f>
        <v>2E-3</v>
      </c>
      <c r="L85" s="348" t="str">
        <f>IFERROR(VLOOKUP($C85,Acute!$B$8:$R$300,8,FALSE),"--")</f>
        <v>NV</v>
      </c>
      <c r="M85" s="349" t="str">
        <f>IFERROR(VLOOKUP($C85,Acute!$B$8:$R$300,13,FALSE),"--")</f>
        <v>NV</v>
      </c>
      <c r="N85" s="435">
        <f>IFERROR(VLOOKUP($C85,Acute!$B$8:$R$300,6,FALSE),"--")</f>
        <v>6.0000000000000001E-3</v>
      </c>
      <c r="O85" s="348" t="str">
        <f>IFERROR(VLOOKUP($C85,Acute!$B$8:$R$300,10,FALSE),"--")</f>
        <v>NV</v>
      </c>
      <c r="P85" s="345" t="str">
        <f>IFERROR(VLOOKUP($C85,Acute!$B$8:$R$300,16,FALSE),"--")</f>
        <v>NV</v>
      </c>
    </row>
    <row r="86" spans="2:16">
      <c r="B86" s="320" t="str">
        <f>Residential!A81</f>
        <v>Benzo[b]fluoranthene</v>
      </c>
      <c r="C86" s="211" t="str">
        <f>Residential!B81</f>
        <v>205-99-2</v>
      </c>
      <c r="D86" s="332">
        <f>Residential!H81</f>
        <v>1.7000000000000001E-2</v>
      </c>
      <c r="E86" s="333" t="str">
        <f>Residential!K81</f>
        <v>NV</v>
      </c>
      <c r="F86" s="334" t="str">
        <f>Residential!M81</f>
        <v>NV</v>
      </c>
      <c r="G86" s="426">
        <f>Commercial!H81</f>
        <v>0.2</v>
      </c>
      <c r="H86" s="335" t="str">
        <f>Commercial!K81</f>
        <v>NV</v>
      </c>
      <c r="I86" s="334" t="str">
        <f>Commercial!M81</f>
        <v>NV</v>
      </c>
      <c r="J86" s="320"/>
      <c r="K86" s="347" t="str">
        <f>IFERROR(VLOOKUP($C86,Acute!$B$8:$R$300,4,FALSE),"--")</f>
        <v>--</v>
      </c>
      <c r="L86" s="348" t="str">
        <f>IFERROR(VLOOKUP($C86,Acute!$B$8:$R$300,8,FALSE),"--")</f>
        <v>--</v>
      </c>
      <c r="M86" s="349" t="str">
        <f>IFERROR(VLOOKUP($C86,Acute!$B$8:$R$300,13,FALSE),"--")</f>
        <v>--</v>
      </c>
      <c r="N86" s="350" t="str">
        <f>IFERROR(VLOOKUP($C86,Acute!$B$8:$R$300,6,FALSE),"--")</f>
        <v>--</v>
      </c>
      <c r="O86" s="348" t="str">
        <f>IFERROR(VLOOKUP($C86,Acute!$B$8:$R$300,10,FALSE),"--")</f>
        <v>--</v>
      </c>
      <c r="P86" s="345" t="str">
        <f>IFERROR(VLOOKUP($C86,Acute!$B$8:$R$300,16,FALSE),"--")</f>
        <v>--</v>
      </c>
    </row>
    <row r="87" spans="2:16">
      <c r="B87" s="320" t="str">
        <f>Residential!A82</f>
        <v>Benzo[k]fluoranthene</v>
      </c>
      <c r="C87" s="211" t="str">
        <f>Residential!B82</f>
        <v>207-08-9</v>
      </c>
      <c r="D87" s="332">
        <f>Residential!H82</f>
        <v>0.17</v>
      </c>
      <c r="E87" s="333" t="str">
        <f>Residential!K82</f>
        <v>NV</v>
      </c>
      <c r="F87" s="334" t="str">
        <f>Residential!M82</f>
        <v>NV</v>
      </c>
      <c r="G87" s="427">
        <f>Commercial!H82</f>
        <v>2</v>
      </c>
      <c r="H87" s="335" t="str">
        <f>Commercial!K82</f>
        <v>NV</v>
      </c>
      <c r="I87" s="334" t="str">
        <f>Commercial!M82</f>
        <v>NV</v>
      </c>
      <c r="J87" s="320"/>
      <c r="K87" s="341" t="str">
        <f>IFERROR(VLOOKUP($C87,Acute!$B$8:$R$300,4,FALSE),"--")</f>
        <v>--</v>
      </c>
      <c r="L87" s="342" t="str">
        <f>IFERROR(VLOOKUP($C87,Acute!$B$8:$R$300,8,FALSE),"--")</f>
        <v>--</v>
      </c>
      <c r="M87" s="343" t="str">
        <f>IFERROR(VLOOKUP($C87,Acute!$B$8:$R$300,13,FALSE),"--")</f>
        <v>--</v>
      </c>
      <c r="N87" s="344" t="str">
        <f>IFERROR(VLOOKUP($C87,Acute!$B$8:$R$300,6,FALSE),"--")</f>
        <v>--</v>
      </c>
      <c r="O87" s="342" t="str">
        <f>IFERROR(VLOOKUP($C87,Acute!$B$8:$R$300,10,FALSE),"--")</f>
        <v>--</v>
      </c>
      <c r="P87" s="345" t="str">
        <f>IFERROR(VLOOKUP($C87,Acute!$B$8:$R$300,16,FALSE),"--")</f>
        <v>--</v>
      </c>
    </row>
    <row r="88" spans="2:16">
      <c r="B88" s="320" t="str">
        <f>Residential!A83</f>
        <v>Benzoic Acid</v>
      </c>
      <c r="C88" s="211" t="str">
        <f>Residential!B83</f>
        <v>65-85-0</v>
      </c>
      <c r="D88" s="332" t="str">
        <f>Residential!H83</f>
        <v>NITI</v>
      </c>
      <c r="E88" s="333" t="str">
        <f>Residential!K83</f>
        <v>NITI, NV</v>
      </c>
      <c r="F88" s="334" t="str">
        <f>Residential!M83</f>
        <v>NITI, NV</v>
      </c>
      <c r="G88" s="332" t="str">
        <f>Commercial!H83</f>
        <v>NITI</v>
      </c>
      <c r="H88" s="335" t="str">
        <f>Commercial!K83</f>
        <v>NITI, NV</v>
      </c>
      <c r="I88" s="334" t="str">
        <f>Commercial!M83</f>
        <v>NITI, NV</v>
      </c>
      <c r="J88" s="320"/>
      <c r="K88" s="341" t="str">
        <f>IFERROR(VLOOKUP($C88,Acute!$B$8:$R$300,4,FALSE),"--")</f>
        <v>--</v>
      </c>
      <c r="L88" s="342" t="str">
        <f>IFERROR(VLOOKUP($C88,Acute!$B$8:$R$300,8,FALSE),"--")</f>
        <v>--</v>
      </c>
      <c r="M88" s="343" t="str">
        <f>IFERROR(VLOOKUP($C88,Acute!$B$8:$R$300,13,FALSE),"--")</f>
        <v>--</v>
      </c>
      <c r="N88" s="344" t="str">
        <f>IFERROR(VLOOKUP($C88,Acute!$B$8:$R$300,6,FALSE),"--")</f>
        <v>--</v>
      </c>
      <c r="O88" s="342" t="str">
        <f>IFERROR(VLOOKUP($C88,Acute!$B$8:$R$300,10,FALSE),"--")</f>
        <v>--</v>
      </c>
      <c r="P88" s="345" t="str">
        <f>IFERROR(VLOOKUP($C88,Acute!$B$8:$R$300,16,FALSE),"--")</f>
        <v>--</v>
      </c>
    </row>
    <row r="89" spans="2:16">
      <c r="B89" s="320" t="str">
        <f>Residential!A84</f>
        <v>Benzotrichloride</v>
      </c>
      <c r="C89" s="211" t="str">
        <f>Residential!B84</f>
        <v>98-07-7</v>
      </c>
      <c r="D89" s="332" t="str">
        <f>Residential!H84</f>
        <v>NITI</v>
      </c>
      <c r="E89" s="333" t="str">
        <f>Residential!K84</f>
        <v>NITI</v>
      </c>
      <c r="F89" s="334" t="str">
        <f>Residential!M84</f>
        <v>NITI</v>
      </c>
      <c r="G89" s="332" t="str">
        <f>Commercial!H84</f>
        <v>NITI</v>
      </c>
      <c r="H89" s="335" t="str">
        <f>Commercial!K84</f>
        <v>NITI</v>
      </c>
      <c r="I89" s="334" t="str">
        <f>Commercial!M84</f>
        <v>NITI</v>
      </c>
      <c r="J89" s="320"/>
      <c r="K89" s="341" t="str">
        <f>IFERROR(VLOOKUP($C89,Acute!$B$8:$R$300,4,FALSE),"--")</f>
        <v>--</v>
      </c>
      <c r="L89" s="342" t="str">
        <f>IFERROR(VLOOKUP($C89,Acute!$B$8:$R$300,8,FALSE),"--")</f>
        <v>--</v>
      </c>
      <c r="M89" s="343" t="str">
        <f>IFERROR(VLOOKUP($C89,Acute!$B$8:$R$300,13,FALSE),"--")</f>
        <v>--</v>
      </c>
      <c r="N89" s="344" t="str">
        <f>IFERROR(VLOOKUP($C89,Acute!$B$8:$R$300,6,FALSE),"--")</f>
        <v>--</v>
      </c>
      <c r="O89" s="342" t="str">
        <f>IFERROR(VLOOKUP($C89,Acute!$B$8:$R$300,10,FALSE),"--")</f>
        <v>--</v>
      </c>
      <c r="P89" s="345" t="str">
        <f>IFERROR(VLOOKUP($C89,Acute!$B$8:$R$300,16,FALSE),"--")</f>
        <v>--</v>
      </c>
    </row>
    <row r="90" spans="2:16">
      <c r="B90" s="320" t="str">
        <f>Residential!A85</f>
        <v>Benzyl Alcohol</v>
      </c>
      <c r="C90" s="211" t="str">
        <f>Residential!B85</f>
        <v>100-51-6</v>
      </c>
      <c r="D90" s="332" t="str">
        <f>Residential!H85</f>
        <v>NITI</v>
      </c>
      <c r="E90" s="333" t="str">
        <f>Residential!K85</f>
        <v>NITI, NV</v>
      </c>
      <c r="F90" s="334" t="str">
        <f>Residential!M85</f>
        <v>NITI, NV</v>
      </c>
      <c r="G90" s="332" t="str">
        <f>Commercial!H85</f>
        <v>NITI</v>
      </c>
      <c r="H90" s="335" t="str">
        <f>Commercial!K85</f>
        <v>NITI, NV</v>
      </c>
      <c r="I90" s="334" t="str">
        <f>Commercial!M85</f>
        <v>NITI, NV</v>
      </c>
      <c r="J90" s="320"/>
      <c r="K90" s="341" t="str">
        <f>IFERROR(VLOOKUP($C90,Acute!$B$8:$R$300,4,FALSE),"--")</f>
        <v>--</v>
      </c>
      <c r="L90" s="342" t="str">
        <f>IFERROR(VLOOKUP($C90,Acute!$B$8:$R$300,8,FALSE),"--")</f>
        <v>--</v>
      </c>
      <c r="M90" s="343" t="str">
        <f>IFERROR(VLOOKUP($C90,Acute!$B$8:$R$300,13,FALSE),"--")</f>
        <v>--</v>
      </c>
      <c r="N90" s="344" t="str">
        <f>IFERROR(VLOOKUP($C90,Acute!$B$8:$R$300,6,FALSE),"--")</f>
        <v>--</v>
      </c>
      <c r="O90" s="342" t="str">
        <f>IFERROR(VLOOKUP($C90,Acute!$B$8:$R$300,10,FALSE),"--")</f>
        <v>--</v>
      </c>
      <c r="P90" s="345" t="str">
        <f>IFERROR(VLOOKUP($C90,Acute!$B$8:$R$300,16,FALSE),"--")</f>
        <v>--</v>
      </c>
    </row>
    <row r="91" spans="2:16">
      <c r="B91" s="320" t="str">
        <f>Residential!A86</f>
        <v>Benzyl Chloride</v>
      </c>
      <c r="C91" s="211" t="str">
        <f>Residential!B86</f>
        <v>100-44-7</v>
      </c>
      <c r="D91" s="332">
        <f>Residential!H86</f>
        <v>5.7000000000000002E-2</v>
      </c>
      <c r="E91" s="333">
        <f>Residential!K86</f>
        <v>1.9</v>
      </c>
      <c r="F91" s="346">
        <f>Residential!M86</f>
        <v>7.2</v>
      </c>
      <c r="G91" s="332">
        <f>Commercial!H86</f>
        <v>0.25</v>
      </c>
      <c r="H91" s="333">
        <f>Commercial!K86</f>
        <v>8.3000000000000007</v>
      </c>
      <c r="I91" s="334">
        <f>Commercial!M86</f>
        <v>31</v>
      </c>
      <c r="J91" s="320"/>
      <c r="K91" s="341">
        <f>IFERROR(VLOOKUP($C91,Acute!$B$8:$R$300,4,FALSE),"--")</f>
        <v>240</v>
      </c>
      <c r="L91" s="342">
        <f>IFERROR(VLOOKUP($C91,Acute!$B$8:$R$300,8,FALSE),"--")</f>
        <v>8000</v>
      </c>
      <c r="M91" s="343">
        <f>IFERROR(VLOOKUP($C91,Acute!$B$8:$R$300,13,FALSE),"--")</f>
        <v>30000</v>
      </c>
      <c r="N91" s="344">
        <f>IFERROR(VLOOKUP($C91,Acute!$B$8:$R$300,6,FALSE),"--")</f>
        <v>720</v>
      </c>
      <c r="O91" s="342">
        <f>IFERROR(VLOOKUP($C91,Acute!$B$8:$R$300,10,FALSE),"--")</f>
        <v>24000</v>
      </c>
      <c r="P91" s="345">
        <f>IFERROR(VLOOKUP($C91,Acute!$B$8:$R$300,16,FALSE),"--")</f>
        <v>89000</v>
      </c>
    </row>
    <row r="92" spans="2:16">
      <c r="B92" s="320" t="str">
        <f>Residential!A87</f>
        <v>Beryllium and compounds</v>
      </c>
      <c r="C92" s="211" t="str">
        <f>Residential!B87</f>
        <v>7440-41-7</v>
      </c>
      <c r="D92" s="332">
        <f>Residential!H87</f>
        <v>1.1999999999999999E-3</v>
      </c>
      <c r="E92" s="333" t="str">
        <f>Residential!K87</f>
        <v>NV</v>
      </c>
      <c r="F92" s="334" t="str">
        <f>Residential!M87</f>
        <v>NV</v>
      </c>
      <c r="G92" s="332">
        <f>Commercial!H87</f>
        <v>5.1000000000000004E-3</v>
      </c>
      <c r="H92" s="335" t="str">
        <f>Commercial!K87</f>
        <v>NV</v>
      </c>
      <c r="I92" s="334" t="str">
        <f>Commercial!M87</f>
        <v>NV</v>
      </c>
      <c r="J92" s="320"/>
      <c r="K92" s="347">
        <f>IFERROR(VLOOKUP($C92,Acute!$B$8:$R$300,4,FALSE),"--")</f>
        <v>0.02</v>
      </c>
      <c r="L92" s="348" t="str">
        <f>IFERROR(VLOOKUP($C92,Acute!$B$8:$R$300,8,FALSE),"--")</f>
        <v>NV</v>
      </c>
      <c r="M92" s="349" t="str">
        <f>IFERROR(VLOOKUP($C92,Acute!$B$8:$R$300,13,FALSE),"--")</f>
        <v>NV</v>
      </c>
      <c r="N92" s="350">
        <f>IFERROR(VLOOKUP($C92,Acute!$B$8:$R$300,6,FALSE),"--")</f>
        <v>0.06</v>
      </c>
      <c r="O92" s="342" t="str">
        <f>IFERROR(VLOOKUP($C92,Acute!$B$8:$R$300,10,FALSE),"--")</f>
        <v>NV</v>
      </c>
      <c r="P92" s="345" t="str">
        <f>IFERROR(VLOOKUP($C92,Acute!$B$8:$R$300,16,FALSE),"--")</f>
        <v>NV</v>
      </c>
    </row>
    <row r="93" spans="2:16">
      <c r="B93" s="320" t="str">
        <f>Residential!A88</f>
        <v>Bifenox</v>
      </c>
      <c r="C93" s="211" t="str">
        <f>Residential!B88</f>
        <v>42576-02-3</v>
      </c>
      <c r="D93" s="332" t="str">
        <f>Residential!H88</f>
        <v>NITI</v>
      </c>
      <c r="E93" s="333" t="str">
        <f>Residential!K88</f>
        <v>NITI, NV</v>
      </c>
      <c r="F93" s="334" t="str">
        <f>Residential!M88</f>
        <v>NITI, NV</v>
      </c>
      <c r="G93" s="332" t="str">
        <f>Commercial!H88</f>
        <v>NITI</v>
      </c>
      <c r="H93" s="335" t="str">
        <f>Commercial!K88</f>
        <v>NITI, NV</v>
      </c>
      <c r="I93" s="334" t="str">
        <f>Commercial!M88</f>
        <v>NITI, NV</v>
      </c>
      <c r="J93" s="320"/>
      <c r="K93" s="341" t="str">
        <f>IFERROR(VLOOKUP($C93,Acute!$B$8:$R$300,4,FALSE),"--")</f>
        <v>--</v>
      </c>
      <c r="L93" s="342" t="str">
        <f>IFERROR(VLOOKUP($C93,Acute!$B$8:$R$300,8,FALSE),"--")</f>
        <v>--</v>
      </c>
      <c r="M93" s="343" t="str">
        <f>IFERROR(VLOOKUP($C93,Acute!$B$8:$R$300,13,FALSE),"--")</f>
        <v>--</v>
      </c>
      <c r="N93" s="344" t="str">
        <f>IFERROR(VLOOKUP($C93,Acute!$B$8:$R$300,6,FALSE),"--")</f>
        <v>--</v>
      </c>
      <c r="O93" s="342" t="str">
        <f>IFERROR(VLOOKUP($C93,Acute!$B$8:$R$300,10,FALSE),"--")</f>
        <v>--</v>
      </c>
      <c r="P93" s="345" t="str">
        <f>IFERROR(VLOOKUP($C93,Acute!$B$8:$R$300,16,FALSE),"--")</f>
        <v>--</v>
      </c>
    </row>
    <row r="94" spans="2:16">
      <c r="B94" s="320" t="str">
        <f>Residential!A89</f>
        <v>Biphenthrin</v>
      </c>
      <c r="C94" s="211" t="str">
        <f>Residential!B89</f>
        <v>82657-04-3</v>
      </c>
      <c r="D94" s="332" t="str">
        <f>Residential!H89</f>
        <v>NITI</v>
      </c>
      <c r="E94" s="333" t="str">
        <f>Residential!K89</f>
        <v>NITI, NV</v>
      </c>
      <c r="F94" s="334" t="str">
        <f>Residential!M89</f>
        <v>NITI, NV</v>
      </c>
      <c r="G94" s="332" t="str">
        <f>Commercial!H89</f>
        <v>NITI</v>
      </c>
      <c r="H94" s="335" t="str">
        <f>Commercial!K89</f>
        <v>NITI, NV</v>
      </c>
      <c r="I94" s="334" t="str">
        <f>Commercial!M89</f>
        <v>NITI, NV</v>
      </c>
      <c r="J94" s="320"/>
      <c r="K94" s="341" t="str">
        <f>IFERROR(VLOOKUP($C94,Acute!$B$8:$R$300,4,FALSE),"--")</f>
        <v>--</v>
      </c>
      <c r="L94" s="342" t="str">
        <f>IFERROR(VLOOKUP($C94,Acute!$B$8:$R$300,8,FALSE),"--")</f>
        <v>--</v>
      </c>
      <c r="M94" s="343" t="str">
        <f>IFERROR(VLOOKUP($C94,Acute!$B$8:$R$300,13,FALSE),"--")</f>
        <v>--</v>
      </c>
      <c r="N94" s="344" t="str">
        <f>IFERROR(VLOOKUP($C94,Acute!$B$8:$R$300,6,FALSE),"--")</f>
        <v>--</v>
      </c>
      <c r="O94" s="342" t="str">
        <f>IFERROR(VLOOKUP($C94,Acute!$B$8:$R$300,10,FALSE),"--")</f>
        <v>--</v>
      </c>
      <c r="P94" s="345" t="str">
        <f>IFERROR(VLOOKUP($C94,Acute!$B$8:$R$300,16,FALSE),"--")</f>
        <v>--</v>
      </c>
    </row>
    <row r="95" spans="2:16">
      <c r="B95" s="320" t="str">
        <f>Residential!A90</f>
        <v>Biphenyl, 1,1'-</v>
      </c>
      <c r="C95" s="211" t="str">
        <f>Residential!B90</f>
        <v>92-52-4</v>
      </c>
      <c r="D95" s="332">
        <f>Residential!H90</f>
        <v>0.42</v>
      </c>
      <c r="E95" s="333">
        <f>Residential!K90</f>
        <v>14</v>
      </c>
      <c r="F95" s="334">
        <f>Residential!M90</f>
        <v>91</v>
      </c>
      <c r="G95" s="332">
        <f>Commercial!H90</f>
        <v>1.8</v>
      </c>
      <c r="H95" s="335">
        <f>Commercial!K90</f>
        <v>58</v>
      </c>
      <c r="I95" s="334">
        <f>Commercial!M90</f>
        <v>380</v>
      </c>
      <c r="J95" s="320"/>
      <c r="K95" s="341" t="str">
        <f>IFERROR(VLOOKUP($C95,Acute!$B$8:$R$300,4,FALSE),"--")</f>
        <v>--</v>
      </c>
      <c r="L95" s="342" t="str">
        <f>IFERROR(VLOOKUP($C95,Acute!$B$8:$R$300,8,FALSE),"--")</f>
        <v>--</v>
      </c>
      <c r="M95" s="343" t="str">
        <f>IFERROR(VLOOKUP($C95,Acute!$B$8:$R$300,13,FALSE),"--")</f>
        <v>--</v>
      </c>
      <c r="N95" s="344" t="str">
        <f>IFERROR(VLOOKUP($C95,Acute!$B$8:$R$300,6,FALSE),"--")</f>
        <v>--</v>
      </c>
      <c r="O95" s="342" t="str">
        <f>IFERROR(VLOOKUP($C95,Acute!$B$8:$R$300,10,FALSE),"--")</f>
        <v>--</v>
      </c>
      <c r="P95" s="345" t="str">
        <f>IFERROR(VLOOKUP($C95,Acute!$B$8:$R$300,16,FALSE),"--")</f>
        <v>--</v>
      </c>
    </row>
    <row r="96" spans="2:16">
      <c r="B96" s="320" t="str">
        <f>Residential!A91</f>
        <v>Bis(2-chloro-1-methylethyl) ether</v>
      </c>
      <c r="C96" s="211" t="str">
        <f>Residential!B91</f>
        <v>108-60-1</v>
      </c>
      <c r="D96" s="332" t="str">
        <f>Residential!H91</f>
        <v>NITI</v>
      </c>
      <c r="E96" s="333" t="str">
        <f>Residential!K91</f>
        <v>NITI</v>
      </c>
      <c r="F96" s="334" t="str">
        <f>Residential!M91</f>
        <v>NITI</v>
      </c>
      <c r="G96" s="332" t="str">
        <f>Commercial!H91</f>
        <v>NITI</v>
      </c>
      <c r="H96" s="335" t="str">
        <f>Commercial!K91</f>
        <v>NITI</v>
      </c>
      <c r="I96" s="334" t="str">
        <f>Commercial!M91</f>
        <v>NITI</v>
      </c>
      <c r="J96" s="320"/>
      <c r="K96" s="341" t="str">
        <f>IFERROR(VLOOKUP($C96,Acute!$B$8:$R$300,4,FALSE),"--")</f>
        <v>--</v>
      </c>
      <c r="L96" s="342" t="str">
        <f>IFERROR(VLOOKUP($C96,Acute!$B$8:$R$300,8,FALSE),"--")</f>
        <v>--</v>
      </c>
      <c r="M96" s="343" t="str">
        <f>IFERROR(VLOOKUP($C96,Acute!$B$8:$R$300,13,FALSE),"--")</f>
        <v>--</v>
      </c>
      <c r="N96" s="344" t="str">
        <f>IFERROR(VLOOKUP($C96,Acute!$B$8:$R$300,6,FALSE),"--")</f>
        <v>--</v>
      </c>
      <c r="O96" s="342" t="str">
        <f>IFERROR(VLOOKUP($C96,Acute!$B$8:$R$300,10,FALSE),"--")</f>
        <v>--</v>
      </c>
      <c r="P96" s="345" t="str">
        <f>IFERROR(VLOOKUP($C96,Acute!$B$8:$R$300,16,FALSE),"--")</f>
        <v>--</v>
      </c>
    </row>
    <row r="97" spans="2:16">
      <c r="B97" s="320" t="str">
        <f>Residential!A92</f>
        <v>Bis(2-chloroethoxy)methane</v>
      </c>
      <c r="C97" s="211" t="str">
        <f>Residential!B92</f>
        <v>111-91-1</v>
      </c>
      <c r="D97" s="332" t="str">
        <f>Residential!H92</f>
        <v>NITI</v>
      </c>
      <c r="E97" s="333" t="str">
        <f>Residential!K92</f>
        <v>NITI, NV</v>
      </c>
      <c r="F97" s="334" t="str">
        <f>Residential!M92</f>
        <v>NITI, NV</v>
      </c>
      <c r="G97" s="332" t="str">
        <f>Commercial!H92</f>
        <v>NITI</v>
      </c>
      <c r="H97" s="335" t="str">
        <f>Commercial!K92</f>
        <v>NITI, NV</v>
      </c>
      <c r="I97" s="334" t="str">
        <f>Commercial!M92</f>
        <v>NITI, NV</v>
      </c>
      <c r="J97" s="320"/>
      <c r="K97" s="341" t="str">
        <f>IFERROR(VLOOKUP($C97,Acute!$B$8:$R$300,4,FALSE),"--")</f>
        <v>--</v>
      </c>
      <c r="L97" s="342" t="str">
        <f>IFERROR(VLOOKUP($C97,Acute!$B$8:$R$300,8,FALSE),"--")</f>
        <v>--</v>
      </c>
      <c r="M97" s="343" t="str">
        <f>IFERROR(VLOOKUP($C97,Acute!$B$8:$R$300,13,FALSE),"--")</f>
        <v>--</v>
      </c>
      <c r="N97" s="344" t="str">
        <f>IFERROR(VLOOKUP($C97,Acute!$B$8:$R$300,6,FALSE),"--")</f>
        <v>--</v>
      </c>
      <c r="O97" s="342" t="str">
        <f>IFERROR(VLOOKUP($C97,Acute!$B$8:$R$300,10,FALSE),"--")</f>
        <v>--</v>
      </c>
      <c r="P97" s="345" t="str">
        <f>IFERROR(VLOOKUP($C97,Acute!$B$8:$R$300,16,FALSE),"--")</f>
        <v>--</v>
      </c>
    </row>
    <row r="98" spans="2:16">
      <c r="B98" s="320" t="str">
        <f>Residential!A93</f>
        <v>Bis(2-chloroethyl)ether</v>
      </c>
      <c r="C98" s="211" t="str">
        <f>Residential!B93</f>
        <v>111-44-4</v>
      </c>
      <c r="D98" s="332">
        <f>Residential!H93</f>
        <v>8.5000000000000006E-3</v>
      </c>
      <c r="E98" s="333">
        <f>Residential!K93</f>
        <v>0.28000000000000003</v>
      </c>
      <c r="F98" s="334">
        <f>Residential!M93</f>
        <v>32</v>
      </c>
      <c r="G98" s="332">
        <f>Commercial!H93</f>
        <v>3.6999999999999998E-2</v>
      </c>
      <c r="H98" s="333">
        <f>Commercial!K93</f>
        <v>1.2</v>
      </c>
      <c r="I98" s="334">
        <f>Commercial!M93</f>
        <v>140</v>
      </c>
      <c r="J98" s="320"/>
      <c r="K98" s="341">
        <f>IFERROR(VLOOKUP($C98,Acute!$B$8:$R$300,4,FALSE),"--")</f>
        <v>120</v>
      </c>
      <c r="L98" s="342">
        <f>IFERROR(VLOOKUP($C98,Acute!$B$8:$R$300,8,FALSE),"--")</f>
        <v>4000</v>
      </c>
      <c r="M98" s="343">
        <f>IFERROR(VLOOKUP($C98,Acute!$B$8:$R$300,13,FALSE),"--")</f>
        <v>450000</v>
      </c>
      <c r="N98" s="344">
        <f>IFERROR(VLOOKUP($C98,Acute!$B$8:$R$300,6,FALSE),"--")</f>
        <v>360</v>
      </c>
      <c r="O98" s="342">
        <f>IFERROR(VLOOKUP($C98,Acute!$B$8:$R$300,10,FALSE),"--")</f>
        <v>12000</v>
      </c>
      <c r="P98" s="345">
        <f>IFERROR(VLOOKUP($C98,Acute!$B$8:$R$300,16,FALSE),"--")</f>
        <v>1400000</v>
      </c>
    </row>
    <row r="99" spans="2:16">
      <c r="B99" s="320" t="str">
        <f>Residential!A94</f>
        <v>Bis(2-ethylhexyl)phthalate</v>
      </c>
      <c r="C99" s="211" t="str">
        <f>Residential!B94</f>
        <v>117-81-7</v>
      </c>
      <c r="D99" s="332">
        <f>Residential!H94</f>
        <v>1.2</v>
      </c>
      <c r="E99" s="333" t="str">
        <f>Residential!K94</f>
        <v>NV</v>
      </c>
      <c r="F99" s="334" t="str">
        <f>Residential!M94</f>
        <v>NV</v>
      </c>
      <c r="G99" s="332">
        <f>Commercial!H94</f>
        <v>5.0999999999999996</v>
      </c>
      <c r="H99" s="335" t="str">
        <f>Commercial!K94</f>
        <v>NV</v>
      </c>
      <c r="I99" s="334" t="str">
        <f>Commercial!M94</f>
        <v>NV</v>
      </c>
      <c r="J99" s="320"/>
      <c r="K99" s="341" t="str">
        <f>IFERROR(VLOOKUP($C99,Acute!$B$8:$R$300,4,FALSE),"--")</f>
        <v>--</v>
      </c>
      <c r="L99" s="342" t="str">
        <f>IFERROR(VLOOKUP($C99,Acute!$B$8:$R$300,8,FALSE),"--")</f>
        <v>--</v>
      </c>
      <c r="M99" s="343" t="str">
        <f>IFERROR(VLOOKUP($C99,Acute!$B$8:$R$300,13,FALSE),"--")</f>
        <v>--</v>
      </c>
      <c r="N99" s="344" t="str">
        <f>IFERROR(VLOOKUP($C99,Acute!$B$8:$R$300,6,FALSE),"--")</f>
        <v>--</v>
      </c>
      <c r="O99" s="342" t="str">
        <f>IFERROR(VLOOKUP($C99,Acute!$B$8:$R$300,10,FALSE),"--")</f>
        <v>--</v>
      </c>
      <c r="P99" s="345" t="str">
        <f>IFERROR(VLOOKUP($C99,Acute!$B$8:$R$300,16,FALSE),"--")</f>
        <v>--</v>
      </c>
    </row>
    <row r="100" spans="2:16">
      <c r="B100" s="320" t="str">
        <f>Residential!A95</f>
        <v>Bis(chloromethyl)ether</v>
      </c>
      <c r="C100" s="211" t="str">
        <f>Residential!B95</f>
        <v>542-88-1</v>
      </c>
      <c r="D100" s="332">
        <f>Residential!H95</f>
        <v>4.5000000000000003E-5</v>
      </c>
      <c r="E100" s="333">
        <f>Residential!K95</f>
        <v>1.5E-3</v>
      </c>
      <c r="F100" s="346">
        <f>Residential!M95</f>
        <v>5.0000000000000001E-4</v>
      </c>
      <c r="G100" s="332">
        <f>Commercial!H95</f>
        <v>2.0000000000000001E-4</v>
      </c>
      <c r="H100" s="333">
        <f>Commercial!K95</f>
        <v>6.6E-3</v>
      </c>
      <c r="I100" s="346">
        <f>Commercial!M95</f>
        <v>2.2000000000000001E-3</v>
      </c>
      <c r="J100" s="320"/>
      <c r="K100" s="347">
        <f>IFERROR(VLOOKUP($C100,Acute!$B$8:$R$300,4,FALSE),"--")</f>
        <v>1.4</v>
      </c>
      <c r="L100" s="348">
        <f>IFERROR(VLOOKUP($C100,Acute!$B$8:$R$300,8,FALSE),"--")</f>
        <v>47</v>
      </c>
      <c r="M100" s="349">
        <f>IFERROR(VLOOKUP($C100,Acute!$B$8:$R$300,13,FALSE),"--")</f>
        <v>16</v>
      </c>
      <c r="N100" s="350">
        <f>IFERROR(VLOOKUP($C100,Acute!$B$8:$R$300,6,FALSE),"--")</f>
        <v>4.2</v>
      </c>
      <c r="O100" s="342">
        <f>IFERROR(VLOOKUP($C100,Acute!$B$8:$R$300,10,FALSE),"--")</f>
        <v>140</v>
      </c>
      <c r="P100" s="345">
        <f>IFERROR(VLOOKUP($C100,Acute!$B$8:$R$300,16,FALSE),"--")</f>
        <v>46</v>
      </c>
    </row>
    <row r="101" spans="2:16">
      <c r="B101" s="320" t="str">
        <f>Residential!A96</f>
        <v>Bis(trifluoromethylsulfonyl)amine (TFSI)</v>
      </c>
      <c r="C101" s="211" t="str">
        <f>Residential!B96</f>
        <v>82113-65-3</v>
      </c>
      <c r="D101" s="332" t="str">
        <f>Residential!H96</f>
        <v>NITI</v>
      </c>
      <c r="E101" s="333" t="str">
        <f>Residential!K96</f>
        <v>NITI</v>
      </c>
      <c r="F101" s="334" t="str">
        <f>Residential!M96</f>
        <v>NITI</v>
      </c>
      <c r="G101" s="332" t="str">
        <f>Commercial!H96</f>
        <v>NITI</v>
      </c>
      <c r="H101" s="335" t="str">
        <f>Commercial!K96</f>
        <v>NITI</v>
      </c>
      <c r="I101" s="334" t="str">
        <f>Commercial!M96</f>
        <v>NITI</v>
      </c>
      <c r="J101" s="320"/>
      <c r="K101" s="341" t="str">
        <f>IFERROR(VLOOKUP($C101,Acute!$B$8:$R$300,4,FALSE),"--")</f>
        <v>--</v>
      </c>
      <c r="L101" s="342" t="str">
        <f>IFERROR(VLOOKUP($C101,Acute!$B$8:$R$300,8,FALSE),"--")</f>
        <v>--</v>
      </c>
      <c r="M101" s="343" t="str">
        <f>IFERROR(VLOOKUP($C101,Acute!$B$8:$R$300,13,FALSE),"--")</f>
        <v>--</v>
      </c>
      <c r="N101" s="344" t="str">
        <f>IFERROR(VLOOKUP($C101,Acute!$B$8:$R$300,6,FALSE),"--")</f>
        <v>--</v>
      </c>
      <c r="O101" s="342" t="str">
        <f>IFERROR(VLOOKUP($C101,Acute!$B$8:$R$300,10,FALSE),"--")</f>
        <v>--</v>
      </c>
      <c r="P101" s="345" t="str">
        <f>IFERROR(VLOOKUP($C101,Acute!$B$8:$R$300,16,FALSE),"--")</f>
        <v>--</v>
      </c>
    </row>
    <row r="102" spans="2:16">
      <c r="B102" s="320" t="str">
        <f>Residential!A97</f>
        <v>Bisphenol A</v>
      </c>
      <c r="C102" s="211" t="str">
        <f>Residential!B97</f>
        <v>80-05-7</v>
      </c>
      <c r="D102" s="332" t="str">
        <f>Residential!H97</f>
        <v>NITI</v>
      </c>
      <c r="E102" s="333" t="str">
        <f>Residential!K97</f>
        <v>NITI, NV</v>
      </c>
      <c r="F102" s="334" t="str">
        <f>Residential!M97</f>
        <v>NITI, NV</v>
      </c>
      <c r="G102" s="332" t="str">
        <f>Commercial!H97</f>
        <v>NITI</v>
      </c>
      <c r="H102" s="335" t="str">
        <f>Commercial!K97</f>
        <v>NITI, NV</v>
      </c>
      <c r="I102" s="334" t="str">
        <f>Commercial!M97</f>
        <v>NITI, NV</v>
      </c>
      <c r="J102" s="320"/>
      <c r="K102" s="341" t="str">
        <f>IFERROR(VLOOKUP($C102,Acute!$B$8:$R$300,4,FALSE),"--")</f>
        <v>--</v>
      </c>
      <c r="L102" s="342" t="str">
        <f>IFERROR(VLOOKUP($C102,Acute!$B$8:$R$300,8,FALSE),"--")</f>
        <v>--</v>
      </c>
      <c r="M102" s="343" t="str">
        <f>IFERROR(VLOOKUP($C102,Acute!$B$8:$R$300,13,FALSE),"--")</f>
        <v>--</v>
      </c>
      <c r="N102" s="344" t="str">
        <f>IFERROR(VLOOKUP($C102,Acute!$B$8:$R$300,6,FALSE),"--")</f>
        <v>--</v>
      </c>
      <c r="O102" s="342" t="str">
        <f>IFERROR(VLOOKUP($C102,Acute!$B$8:$R$300,10,FALSE),"--")</f>
        <v>--</v>
      </c>
      <c r="P102" s="345" t="str">
        <f>IFERROR(VLOOKUP($C102,Acute!$B$8:$R$300,16,FALSE),"--")</f>
        <v>--</v>
      </c>
    </row>
    <row r="103" spans="2:16">
      <c r="B103" s="320" t="str">
        <f>Residential!A98</f>
        <v>Boron And Borates Only</v>
      </c>
      <c r="C103" s="211" t="str">
        <f>Residential!B98</f>
        <v>7440-42-8</v>
      </c>
      <c r="D103" s="332">
        <f>Residential!H98</f>
        <v>21</v>
      </c>
      <c r="E103" s="333" t="str">
        <f>Residential!K98</f>
        <v>NV</v>
      </c>
      <c r="F103" s="334" t="str">
        <f>Residential!M98</f>
        <v>NV</v>
      </c>
      <c r="G103" s="332">
        <f>Commercial!H98</f>
        <v>88</v>
      </c>
      <c r="H103" s="335" t="str">
        <f>Commercial!K98</f>
        <v>NV</v>
      </c>
      <c r="I103" s="334" t="str">
        <f>Commercial!M98</f>
        <v>NV</v>
      </c>
      <c r="J103" s="320"/>
      <c r="K103" s="341" t="str">
        <f>IFERROR(VLOOKUP($C103,Acute!$B$8:$R$300,4,FALSE),"--")</f>
        <v>--</v>
      </c>
      <c r="L103" s="342" t="str">
        <f>IFERROR(VLOOKUP($C103,Acute!$B$8:$R$300,8,FALSE),"--")</f>
        <v>--</v>
      </c>
      <c r="M103" s="343" t="str">
        <f>IFERROR(VLOOKUP($C103,Acute!$B$8:$R$300,13,FALSE),"--")</f>
        <v>--</v>
      </c>
      <c r="N103" s="344" t="str">
        <f>IFERROR(VLOOKUP($C103,Acute!$B$8:$R$300,6,FALSE),"--")</f>
        <v>--</v>
      </c>
      <c r="O103" s="342" t="str">
        <f>IFERROR(VLOOKUP($C103,Acute!$B$8:$R$300,10,FALSE),"--")</f>
        <v>--</v>
      </c>
      <c r="P103" s="345" t="str">
        <f>IFERROR(VLOOKUP($C103,Acute!$B$8:$R$300,16,FALSE),"--")</f>
        <v>--</v>
      </c>
    </row>
    <row r="104" spans="2:16">
      <c r="B104" s="320"/>
      <c r="C104" s="211"/>
      <c r="D104" s="381"/>
      <c r="E104" s="382"/>
      <c r="F104" s="387"/>
      <c r="G104" s="381"/>
      <c r="H104" s="388"/>
      <c r="I104" s="387"/>
      <c r="J104" s="211"/>
      <c r="K104" s="81"/>
      <c r="L104" s="82"/>
      <c r="M104" s="83"/>
      <c r="N104" s="81"/>
      <c r="O104" s="82"/>
      <c r="P104" s="83"/>
    </row>
    <row r="105" spans="2:16">
      <c r="B105" s="320"/>
      <c r="C105" s="211"/>
      <c r="D105" s="381"/>
      <c r="E105" s="382"/>
      <c r="F105" s="387"/>
      <c r="G105" s="381"/>
      <c r="H105" s="388"/>
      <c r="I105" s="387"/>
      <c r="J105" s="211"/>
      <c r="K105" s="81"/>
      <c r="L105" s="82"/>
      <c r="M105" s="83"/>
      <c r="N105" s="81"/>
      <c r="O105" s="82"/>
      <c r="P105" s="83"/>
    </row>
    <row r="106" spans="2:16" ht="15" thickBot="1">
      <c r="B106" s="115"/>
      <c r="C106" s="211"/>
      <c r="D106" s="213"/>
      <c r="E106" s="213"/>
      <c r="F106" s="318"/>
      <c r="G106" s="213"/>
      <c r="H106" s="318"/>
      <c r="I106" s="318"/>
      <c r="J106" s="211"/>
      <c r="K106" s="318"/>
      <c r="L106" s="318"/>
      <c r="M106" s="318"/>
      <c r="N106" s="318"/>
      <c r="O106" s="318"/>
      <c r="P106" s="318" t="s">
        <v>2209</v>
      </c>
    </row>
    <row r="107" spans="2:16" ht="15">
      <c r="B107" s="320"/>
      <c r="C107" s="211"/>
      <c r="D107" s="532" t="s">
        <v>2196</v>
      </c>
      <c r="E107" s="533"/>
      <c r="F107" s="533"/>
      <c r="G107" s="533"/>
      <c r="H107" s="533"/>
      <c r="I107" s="534"/>
      <c r="J107" s="320"/>
      <c r="K107" s="575" t="s">
        <v>2197</v>
      </c>
      <c r="L107" s="576"/>
      <c r="M107" s="576"/>
      <c r="N107" s="576"/>
      <c r="O107" s="576"/>
      <c r="P107" s="577"/>
    </row>
    <row r="108" spans="2:16" ht="15">
      <c r="B108" s="320"/>
      <c r="C108" s="211"/>
      <c r="D108" s="538" t="s">
        <v>62</v>
      </c>
      <c r="E108" s="539"/>
      <c r="F108" s="539"/>
      <c r="G108" s="540" t="s">
        <v>2198</v>
      </c>
      <c r="H108" s="541"/>
      <c r="I108" s="542"/>
      <c r="J108" s="320"/>
      <c r="K108" s="555" t="s">
        <v>62</v>
      </c>
      <c r="L108" s="544"/>
      <c r="M108" s="545"/>
      <c r="N108" s="546" t="s">
        <v>2198</v>
      </c>
      <c r="O108" s="547"/>
      <c r="P108" s="548"/>
    </row>
    <row r="109" spans="2:16" ht="36" customHeight="1" thickBot="1">
      <c r="B109" s="321" t="s">
        <v>119</v>
      </c>
      <c r="C109" s="322" t="s">
        <v>141</v>
      </c>
      <c r="D109" s="323" t="s">
        <v>2206</v>
      </c>
      <c r="E109" s="324" t="s">
        <v>2207</v>
      </c>
      <c r="F109" s="325" t="s">
        <v>152</v>
      </c>
      <c r="G109" s="323" t="s">
        <v>2206</v>
      </c>
      <c r="H109" s="326" t="s">
        <v>2207</v>
      </c>
      <c r="I109" s="325" t="s">
        <v>152</v>
      </c>
      <c r="J109" s="327"/>
      <c r="K109" s="328" t="s">
        <v>2206</v>
      </c>
      <c r="L109" s="329" t="s">
        <v>2207</v>
      </c>
      <c r="M109" s="330" t="s">
        <v>152</v>
      </c>
      <c r="N109" s="328" t="s">
        <v>2206</v>
      </c>
      <c r="O109" s="329" t="s">
        <v>2207</v>
      </c>
      <c r="P109" s="331" t="s">
        <v>152</v>
      </c>
    </row>
    <row r="110" spans="2:16">
      <c r="B110" s="320" t="str">
        <f>Residential!A99</f>
        <v>Boron Trichloride</v>
      </c>
      <c r="C110" s="211" t="str">
        <f>Residential!B99</f>
        <v>10294-34-5</v>
      </c>
      <c r="D110" s="332">
        <f>Residential!H99</f>
        <v>21</v>
      </c>
      <c r="E110" s="333">
        <f>Residential!K99</f>
        <v>700</v>
      </c>
      <c r="F110" s="334" t="str">
        <f>Residential!M99</f>
        <v>NV</v>
      </c>
      <c r="G110" s="332">
        <f>Commercial!H99</f>
        <v>88</v>
      </c>
      <c r="H110" s="335">
        <f>Commercial!K99</f>
        <v>2900</v>
      </c>
      <c r="I110" s="334" t="str">
        <f>Commercial!M99</f>
        <v>NV</v>
      </c>
      <c r="J110" s="320"/>
      <c r="K110" s="341" t="str">
        <f>IFERROR(VLOOKUP($C110,Acute!$B$8:$R$300,4,FALSE),"--")</f>
        <v>--</v>
      </c>
      <c r="L110" s="342" t="str">
        <f>IFERROR(VLOOKUP($C110,Acute!$B$8:$R$300,8,FALSE),"--")</f>
        <v>--</v>
      </c>
      <c r="M110" s="343" t="str">
        <f>IFERROR(VLOOKUP($C110,Acute!$B$8:$R$300,13,FALSE),"--")</f>
        <v>--</v>
      </c>
      <c r="N110" s="344" t="str">
        <f>IFERROR(VLOOKUP($C110,Acute!$B$8:$R$300,6,FALSE),"--")</f>
        <v>--</v>
      </c>
      <c r="O110" s="342" t="str">
        <f>IFERROR(VLOOKUP($C110,Acute!$B$8:$R$300,10,FALSE),"--")</f>
        <v>--</v>
      </c>
      <c r="P110" s="345" t="str">
        <f>IFERROR(VLOOKUP($C110,Acute!$B$8:$R$300,16,FALSE),"--")</f>
        <v>--</v>
      </c>
    </row>
    <row r="111" spans="2:16">
      <c r="B111" s="320" t="str">
        <f>Residential!A100</f>
        <v>Boron Trifluoride</v>
      </c>
      <c r="C111" s="211" t="str">
        <f>Residential!B100</f>
        <v>7637-07-2</v>
      </c>
      <c r="D111" s="332">
        <f>Residential!H100</f>
        <v>14</v>
      </c>
      <c r="E111" s="333">
        <f>Residential!K100</f>
        <v>450</v>
      </c>
      <c r="F111" s="334" t="str">
        <f>Residential!M100</f>
        <v>NV</v>
      </c>
      <c r="G111" s="332">
        <f>Commercial!H100</f>
        <v>57</v>
      </c>
      <c r="H111" s="335">
        <f>Commercial!K100</f>
        <v>1900</v>
      </c>
      <c r="I111" s="334" t="str">
        <f>Commercial!M100</f>
        <v>NV</v>
      </c>
      <c r="J111" s="320"/>
      <c r="K111" s="341" t="str">
        <f>IFERROR(VLOOKUP($C111,Acute!$B$8:$R$300,4,FALSE),"--")</f>
        <v>--</v>
      </c>
      <c r="L111" s="342" t="str">
        <f>IFERROR(VLOOKUP($C111,Acute!$B$8:$R$300,8,FALSE),"--")</f>
        <v>--</v>
      </c>
      <c r="M111" s="343" t="str">
        <f>IFERROR(VLOOKUP($C111,Acute!$B$8:$R$300,13,FALSE),"--")</f>
        <v>--</v>
      </c>
      <c r="N111" s="344" t="str">
        <f>IFERROR(VLOOKUP($C111,Acute!$B$8:$R$300,6,FALSE),"--")</f>
        <v>--</v>
      </c>
      <c r="O111" s="342" t="str">
        <f>IFERROR(VLOOKUP($C111,Acute!$B$8:$R$300,10,FALSE),"--")</f>
        <v>--</v>
      </c>
      <c r="P111" s="345" t="str">
        <f>IFERROR(VLOOKUP($C111,Acute!$B$8:$R$300,16,FALSE),"--")</f>
        <v>--</v>
      </c>
    </row>
    <row r="112" spans="2:16">
      <c r="B112" s="320" t="str">
        <f>Residential!A101</f>
        <v>Bromate</v>
      </c>
      <c r="C112" s="211" t="str">
        <f>Residential!B101</f>
        <v>15541-45-4</v>
      </c>
      <c r="D112" s="332">
        <f>Residential!H101</f>
        <v>0.02</v>
      </c>
      <c r="E112" s="333" t="str">
        <f>Residential!K101</f>
        <v>NV</v>
      </c>
      <c r="F112" s="334" t="str">
        <f>Residential!M101</f>
        <v>NV</v>
      </c>
      <c r="G112" s="332">
        <f>Commercial!H101</f>
        <v>8.7999999999999995E-2</v>
      </c>
      <c r="H112" s="335" t="str">
        <f>Commercial!K101</f>
        <v>NV</v>
      </c>
      <c r="I112" s="334" t="str">
        <f>Commercial!M101</f>
        <v>NV</v>
      </c>
      <c r="J112" s="320"/>
      <c r="K112" s="341" t="str">
        <f>IFERROR(VLOOKUP($C112,Acute!$B$8:$R$300,4,FALSE),"--")</f>
        <v>--</v>
      </c>
      <c r="L112" s="342" t="str">
        <f>IFERROR(VLOOKUP($C112,Acute!$B$8:$R$300,8,FALSE),"--")</f>
        <v>--</v>
      </c>
      <c r="M112" s="343" t="str">
        <f>IFERROR(VLOOKUP($C112,Acute!$B$8:$R$300,13,FALSE),"--")</f>
        <v>--</v>
      </c>
      <c r="N112" s="344" t="str">
        <f>IFERROR(VLOOKUP($C112,Acute!$B$8:$R$300,6,FALSE),"--")</f>
        <v>--</v>
      </c>
      <c r="O112" s="342" t="str">
        <f>IFERROR(VLOOKUP($C112,Acute!$B$8:$R$300,10,FALSE),"--")</f>
        <v>--</v>
      </c>
      <c r="P112" s="345" t="str">
        <f>IFERROR(VLOOKUP($C112,Acute!$B$8:$R$300,16,FALSE),"--")</f>
        <v>--</v>
      </c>
    </row>
    <row r="113" spans="2:16">
      <c r="B113" s="320" t="str">
        <f>Residential!A102</f>
        <v>Bromo-2-chloroethane, 1-</v>
      </c>
      <c r="C113" s="211" t="str">
        <f>Residential!B102</f>
        <v>107-04-0</v>
      </c>
      <c r="D113" s="332">
        <f>Residential!H102</f>
        <v>6.3E-2</v>
      </c>
      <c r="E113" s="333">
        <f>Residential!K102</f>
        <v>2.1</v>
      </c>
      <c r="F113" s="430">
        <f>Residential!M102</f>
        <v>3.5</v>
      </c>
      <c r="G113" s="332">
        <f>Commercial!H102</f>
        <v>0.26</v>
      </c>
      <c r="H113" s="439">
        <f>Commercial!K102</f>
        <v>8.8000000000000007</v>
      </c>
      <c r="I113" s="334">
        <f>Commercial!M102</f>
        <v>15</v>
      </c>
      <c r="J113" s="320"/>
      <c r="K113" s="341" t="str">
        <f>IFERROR(VLOOKUP($C113,Acute!$B$8:$R$300,4,FALSE),"--")</f>
        <v>--</v>
      </c>
      <c r="L113" s="342" t="str">
        <f>IFERROR(VLOOKUP($C113,Acute!$B$8:$R$300,8,FALSE),"--")</f>
        <v>--</v>
      </c>
      <c r="M113" s="343" t="str">
        <f>IFERROR(VLOOKUP($C113,Acute!$B$8:$R$300,13,FALSE),"--")</f>
        <v>--</v>
      </c>
      <c r="N113" s="344" t="str">
        <f>IFERROR(VLOOKUP($C113,Acute!$B$8:$R$300,6,FALSE),"--")</f>
        <v>--</v>
      </c>
      <c r="O113" s="342" t="str">
        <f>IFERROR(VLOOKUP($C113,Acute!$B$8:$R$300,10,FALSE),"--")</f>
        <v>--</v>
      </c>
      <c r="P113" s="345" t="str">
        <f>IFERROR(VLOOKUP($C113,Acute!$B$8:$R$300,16,FALSE),"--")</f>
        <v>--</v>
      </c>
    </row>
    <row r="114" spans="2:16">
      <c r="B114" s="320" t="str">
        <f>Residential!A103</f>
        <v>Bromo-3-fluorobenzene, 1-</v>
      </c>
      <c r="C114" s="211" t="str">
        <f>Residential!B103</f>
        <v>1073-06-9</v>
      </c>
      <c r="D114" s="332" t="str">
        <f>Residential!H103</f>
        <v>NITI</v>
      </c>
      <c r="E114" s="333" t="str">
        <f>Residential!K103</f>
        <v>NITI</v>
      </c>
      <c r="F114" s="334" t="str">
        <f>Residential!M103</f>
        <v>NITI</v>
      </c>
      <c r="G114" s="332" t="str">
        <f>Commercial!H103</f>
        <v>NITI</v>
      </c>
      <c r="H114" s="335" t="str">
        <f>Commercial!K103</f>
        <v>NITI</v>
      </c>
      <c r="I114" s="334" t="str">
        <f>Commercial!M103</f>
        <v>NITI</v>
      </c>
      <c r="J114" s="320"/>
      <c r="K114" s="341" t="str">
        <f>IFERROR(VLOOKUP($C114,Acute!$B$8:$R$300,4,FALSE),"--")</f>
        <v>--</v>
      </c>
      <c r="L114" s="342" t="str">
        <f>IFERROR(VLOOKUP($C114,Acute!$B$8:$R$300,8,FALSE),"--")</f>
        <v>--</v>
      </c>
      <c r="M114" s="343" t="str">
        <f>IFERROR(VLOOKUP($C114,Acute!$B$8:$R$300,13,FALSE),"--")</f>
        <v>--</v>
      </c>
      <c r="N114" s="344" t="str">
        <f>IFERROR(VLOOKUP($C114,Acute!$B$8:$R$300,6,FALSE),"--")</f>
        <v>--</v>
      </c>
      <c r="O114" s="342" t="str">
        <f>IFERROR(VLOOKUP($C114,Acute!$B$8:$R$300,10,FALSE),"--")</f>
        <v>--</v>
      </c>
      <c r="P114" s="345" t="str">
        <f>IFERROR(VLOOKUP($C114,Acute!$B$8:$R$300,16,FALSE),"--")</f>
        <v>--</v>
      </c>
    </row>
    <row r="115" spans="2:16">
      <c r="B115" s="320" t="str">
        <f>Residential!A104</f>
        <v>Bromo-4-fluorobenzene, 1-</v>
      </c>
      <c r="C115" s="211" t="str">
        <f>Residential!B104</f>
        <v>460-00-4</v>
      </c>
      <c r="D115" s="332" t="str">
        <f>Residential!H104</f>
        <v>NITI</v>
      </c>
      <c r="E115" s="333" t="str">
        <f>Residential!K104</f>
        <v>NITI</v>
      </c>
      <c r="F115" s="334" t="str">
        <f>Residential!M104</f>
        <v>NITI</v>
      </c>
      <c r="G115" s="332" t="str">
        <f>Commercial!H104</f>
        <v>NITI</v>
      </c>
      <c r="H115" s="335" t="str">
        <f>Commercial!K104</f>
        <v>NITI</v>
      </c>
      <c r="I115" s="334" t="str">
        <f>Commercial!M104</f>
        <v>NITI</v>
      </c>
      <c r="J115" s="320"/>
      <c r="K115" s="341" t="str">
        <f>IFERROR(VLOOKUP($C115,Acute!$B$8:$R$300,4,FALSE),"--")</f>
        <v>--</v>
      </c>
      <c r="L115" s="342" t="str">
        <f>IFERROR(VLOOKUP($C115,Acute!$B$8:$R$300,8,FALSE),"--")</f>
        <v>--</v>
      </c>
      <c r="M115" s="343" t="str">
        <f>IFERROR(VLOOKUP($C115,Acute!$B$8:$R$300,13,FALSE),"--")</f>
        <v>--</v>
      </c>
      <c r="N115" s="344" t="str">
        <f>IFERROR(VLOOKUP($C115,Acute!$B$8:$R$300,6,FALSE),"--")</f>
        <v>--</v>
      </c>
      <c r="O115" s="342" t="str">
        <f>IFERROR(VLOOKUP($C115,Acute!$B$8:$R$300,10,FALSE),"--")</f>
        <v>--</v>
      </c>
      <c r="P115" s="345" t="str">
        <f>IFERROR(VLOOKUP($C115,Acute!$B$8:$R$300,16,FALSE),"--")</f>
        <v>--</v>
      </c>
    </row>
    <row r="116" spans="2:16">
      <c r="B116" s="320" t="str">
        <f>Residential!A105</f>
        <v>Bromoacetic acid</v>
      </c>
      <c r="C116" s="211" t="str">
        <f>Residential!B105</f>
        <v>79-08-3</v>
      </c>
      <c r="D116" s="332" t="str">
        <f>Residential!H105</f>
        <v>NITI</v>
      </c>
      <c r="E116" s="333" t="str">
        <f>Residential!K105</f>
        <v>NITI, NV</v>
      </c>
      <c r="F116" s="334" t="str">
        <f>Residential!M105</f>
        <v>NITI, NV</v>
      </c>
      <c r="G116" s="332" t="str">
        <f>Commercial!H105</f>
        <v>NITI</v>
      </c>
      <c r="H116" s="335" t="str">
        <f>Commercial!K105</f>
        <v>NITI, NV</v>
      </c>
      <c r="I116" s="334" t="str">
        <f>Commercial!M105</f>
        <v>NITI, NV</v>
      </c>
      <c r="J116" s="320"/>
      <c r="K116" s="341" t="str">
        <f>IFERROR(VLOOKUP($C116,Acute!$B$8:$R$300,4,FALSE),"--")</f>
        <v>--</v>
      </c>
      <c r="L116" s="342" t="str">
        <f>IFERROR(VLOOKUP($C116,Acute!$B$8:$R$300,8,FALSE),"--")</f>
        <v>--</v>
      </c>
      <c r="M116" s="343" t="str">
        <f>IFERROR(VLOOKUP($C116,Acute!$B$8:$R$300,13,FALSE),"--")</f>
        <v>--</v>
      </c>
      <c r="N116" s="344" t="str">
        <f>IFERROR(VLOOKUP($C116,Acute!$B$8:$R$300,6,FALSE),"--")</f>
        <v>--</v>
      </c>
      <c r="O116" s="342" t="str">
        <f>IFERROR(VLOOKUP($C116,Acute!$B$8:$R$300,10,FALSE),"--")</f>
        <v>--</v>
      </c>
      <c r="P116" s="345" t="str">
        <f>IFERROR(VLOOKUP($C116,Acute!$B$8:$R$300,16,FALSE),"--")</f>
        <v>--</v>
      </c>
    </row>
    <row r="117" spans="2:16">
      <c r="B117" s="320" t="str">
        <f>Residential!A106</f>
        <v>Bromobenzene</v>
      </c>
      <c r="C117" s="211" t="str">
        <f>Residential!B106</f>
        <v>108-86-1</v>
      </c>
      <c r="D117" s="332">
        <f>Residential!H106</f>
        <v>63</v>
      </c>
      <c r="E117" s="333">
        <f>Residential!K106</f>
        <v>2100</v>
      </c>
      <c r="F117" s="334">
        <f>Residential!M106</f>
        <v>1500</v>
      </c>
      <c r="G117" s="332">
        <f>Commercial!H106</f>
        <v>260</v>
      </c>
      <c r="H117" s="335">
        <f>Commercial!K106</f>
        <v>8800</v>
      </c>
      <c r="I117" s="334">
        <f>Commercial!M106</f>
        <v>6300</v>
      </c>
      <c r="J117" s="320"/>
      <c r="K117" s="341" t="str">
        <f>IFERROR(VLOOKUP($C117,Acute!$B$8:$R$300,4,FALSE),"--")</f>
        <v>--</v>
      </c>
      <c r="L117" s="342" t="str">
        <f>IFERROR(VLOOKUP($C117,Acute!$B$8:$R$300,8,FALSE),"--")</f>
        <v>--</v>
      </c>
      <c r="M117" s="343" t="str">
        <f>IFERROR(VLOOKUP($C117,Acute!$B$8:$R$300,13,FALSE),"--")</f>
        <v>--</v>
      </c>
      <c r="N117" s="344" t="str">
        <f>IFERROR(VLOOKUP($C117,Acute!$B$8:$R$300,6,FALSE),"--")</f>
        <v>--</v>
      </c>
      <c r="O117" s="342" t="str">
        <f>IFERROR(VLOOKUP($C117,Acute!$B$8:$R$300,10,FALSE),"--")</f>
        <v>--</v>
      </c>
      <c r="P117" s="345" t="str">
        <f>IFERROR(VLOOKUP($C117,Acute!$B$8:$R$300,16,FALSE),"--")</f>
        <v>--</v>
      </c>
    </row>
    <row r="118" spans="2:16">
      <c r="B118" s="320" t="str">
        <f>Residential!A107</f>
        <v>Bromochloromethane</v>
      </c>
      <c r="C118" s="211" t="str">
        <f>Residential!B107</f>
        <v>74-97-5</v>
      </c>
      <c r="D118" s="332">
        <f>Residential!H107</f>
        <v>42</v>
      </c>
      <c r="E118" s="333">
        <f>Residential!K107</f>
        <v>1400</v>
      </c>
      <c r="F118" s="346">
        <f>Residential!M107</f>
        <v>1200</v>
      </c>
      <c r="G118" s="332">
        <f>Commercial!H107</f>
        <v>180</v>
      </c>
      <c r="H118" s="335">
        <f>Commercial!K107</f>
        <v>5800</v>
      </c>
      <c r="I118" s="346">
        <f>Commercial!M107</f>
        <v>5000</v>
      </c>
      <c r="J118" s="320"/>
      <c r="K118" s="341" t="str">
        <f>IFERROR(VLOOKUP($C118,Acute!$B$8:$R$300,4,FALSE),"--")</f>
        <v>--</v>
      </c>
      <c r="L118" s="342" t="str">
        <f>IFERROR(VLOOKUP($C118,Acute!$B$8:$R$300,8,FALSE),"--")</f>
        <v>--</v>
      </c>
      <c r="M118" s="343" t="str">
        <f>IFERROR(VLOOKUP($C118,Acute!$B$8:$R$300,13,FALSE),"--")</f>
        <v>--</v>
      </c>
      <c r="N118" s="344" t="str">
        <f>IFERROR(VLOOKUP($C118,Acute!$B$8:$R$300,6,FALSE),"--")</f>
        <v>--</v>
      </c>
      <c r="O118" s="342" t="str">
        <f>IFERROR(VLOOKUP($C118,Acute!$B$8:$R$300,10,FALSE),"--")</f>
        <v>--</v>
      </c>
      <c r="P118" s="345" t="str">
        <f>IFERROR(VLOOKUP($C118,Acute!$B$8:$R$300,16,FALSE),"--")</f>
        <v>--</v>
      </c>
    </row>
    <row r="119" spans="2:16">
      <c r="B119" s="320" t="str">
        <f>Residential!A108</f>
        <v>Bromodichloromethane</v>
      </c>
      <c r="C119" s="211" t="str">
        <f>Residential!B108</f>
        <v>75-27-4</v>
      </c>
      <c r="D119" s="332">
        <f>Residential!H108</f>
        <v>7.5999999999999998E-2</v>
      </c>
      <c r="E119" s="333">
        <f>Residential!K108</f>
        <v>2.5</v>
      </c>
      <c r="F119" s="430">
        <f>Residential!M108</f>
        <v>1.6</v>
      </c>
      <c r="G119" s="332">
        <f>Commercial!H108</f>
        <v>0.33</v>
      </c>
      <c r="H119" s="335">
        <f>Commercial!K108</f>
        <v>11</v>
      </c>
      <c r="I119" s="430">
        <f>Commercial!M108</f>
        <v>6.9</v>
      </c>
      <c r="J119" s="320"/>
      <c r="K119" s="341" t="str">
        <f>IFERROR(VLOOKUP($C119,Acute!$B$8:$R$300,4,FALSE),"--")</f>
        <v>--</v>
      </c>
      <c r="L119" s="342" t="str">
        <f>IFERROR(VLOOKUP($C119,Acute!$B$8:$R$300,8,FALSE),"--")</f>
        <v>--</v>
      </c>
      <c r="M119" s="343" t="str">
        <f>IFERROR(VLOOKUP($C119,Acute!$B$8:$R$300,13,FALSE),"--")</f>
        <v>--</v>
      </c>
      <c r="N119" s="344" t="str">
        <f>IFERROR(VLOOKUP($C119,Acute!$B$8:$R$300,6,FALSE),"--")</f>
        <v>--</v>
      </c>
      <c r="O119" s="342" t="str">
        <f>IFERROR(VLOOKUP($C119,Acute!$B$8:$R$300,10,FALSE),"--")</f>
        <v>--</v>
      </c>
      <c r="P119" s="345" t="str">
        <f>IFERROR(VLOOKUP($C119,Acute!$B$8:$R$300,16,FALSE),"--")</f>
        <v>--</v>
      </c>
    </row>
    <row r="120" spans="2:16">
      <c r="B120" s="320" t="str">
        <f>Residential!A109</f>
        <v>Bromoform</v>
      </c>
      <c r="C120" s="211" t="str">
        <f>Residential!B109</f>
        <v>75-25-2</v>
      </c>
      <c r="D120" s="332">
        <f>Residential!H109</f>
        <v>2.6</v>
      </c>
      <c r="E120" s="333">
        <f>Residential!K109</f>
        <v>85</v>
      </c>
      <c r="F120" s="334">
        <f>Residential!M109</f>
        <v>250</v>
      </c>
      <c r="G120" s="332">
        <f>Commercial!H109</f>
        <v>11</v>
      </c>
      <c r="H120" s="335">
        <f>Commercial!K109</f>
        <v>370</v>
      </c>
      <c r="I120" s="334">
        <f>Commercial!M109</f>
        <v>1100</v>
      </c>
      <c r="J120" s="320"/>
      <c r="K120" s="341" t="str">
        <f>IFERROR(VLOOKUP($C120,Acute!$B$8:$R$300,4,FALSE),"--")</f>
        <v>--</v>
      </c>
      <c r="L120" s="342" t="str">
        <f>IFERROR(VLOOKUP($C120,Acute!$B$8:$R$300,8,FALSE),"--")</f>
        <v>--</v>
      </c>
      <c r="M120" s="343" t="str">
        <f>IFERROR(VLOOKUP($C120,Acute!$B$8:$R$300,13,FALSE),"--")</f>
        <v>--</v>
      </c>
      <c r="N120" s="344" t="str">
        <f>IFERROR(VLOOKUP($C120,Acute!$B$8:$R$300,6,FALSE),"--")</f>
        <v>--</v>
      </c>
      <c r="O120" s="342" t="str">
        <f>IFERROR(VLOOKUP($C120,Acute!$B$8:$R$300,10,FALSE),"--")</f>
        <v>--</v>
      </c>
      <c r="P120" s="345" t="str">
        <f>IFERROR(VLOOKUP($C120,Acute!$B$8:$R$300,16,FALSE),"--")</f>
        <v>--</v>
      </c>
    </row>
    <row r="121" spans="2:16">
      <c r="B121" s="320" t="str">
        <f>Residential!A110</f>
        <v>Bromomethane</v>
      </c>
      <c r="C121" s="211" t="str">
        <f>Residential!B110</f>
        <v>74-83-9</v>
      </c>
      <c r="D121" s="332">
        <f>Residential!H110</f>
        <v>5.2</v>
      </c>
      <c r="E121" s="333">
        <f>Residential!K110</f>
        <v>170</v>
      </c>
      <c r="F121" s="334">
        <f>Residential!M110</f>
        <v>25</v>
      </c>
      <c r="G121" s="332">
        <f>Commercial!H110</f>
        <v>22</v>
      </c>
      <c r="H121" s="335">
        <f>Commercial!K110</f>
        <v>730</v>
      </c>
      <c r="I121" s="334">
        <f>Commercial!M110</f>
        <v>110</v>
      </c>
      <c r="J121" s="320"/>
      <c r="K121" s="341">
        <f>IFERROR(VLOOKUP($C121,Acute!$B$8:$R$300,4,FALSE),"--")</f>
        <v>3900</v>
      </c>
      <c r="L121" s="342">
        <f>IFERROR(VLOOKUP($C121,Acute!$B$8:$R$300,8,FALSE),"--")</f>
        <v>130000</v>
      </c>
      <c r="M121" s="343">
        <f>IFERROR(VLOOKUP($C121,Acute!$B$8:$R$300,13,FALSE),"--")</f>
        <v>19000</v>
      </c>
      <c r="N121" s="344">
        <f>IFERROR(VLOOKUP($C121,Acute!$B$8:$R$300,6,FALSE),"--")</f>
        <v>12000</v>
      </c>
      <c r="O121" s="342">
        <f>IFERROR(VLOOKUP($C121,Acute!$B$8:$R$300,10,FALSE),"--")</f>
        <v>400000</v>
      </c>
      <c r="P121" s="345">
        <f>IFERROR(VLOOKUP($C121,Acute!$B$8:$R$300,16,FALSE),"--")</f>
        <v>60000</v>
      </c>
    </row>
    <row r="122" spans="2:16">
      <c r="B122" s="320" t="str">
        <f>Residential!A111</f>
        <v>Bromophos</v>
      </c>
      <c r="C122" s="211" t="str">
        <f>Residential!B111</f>
        <v>2104-96-3</v>
      </c>
      <c r="D122" s="332" t="str">
        <f>Residential!H111</f>
        <v>NITI</v>
      </c>
      <c r="E122" s="333" t="str">
        <f>Residential!K111</f>
        <v>NITI</v>
      </c>
      <c r="F122" s="346" t="str">
        <f>Residential!M111</f>
        <v>NITI</v>
      </c>
      <c r="G122" s="332" t="str">
        <f>Commercial!H111</f>
        <v>NITI</v>
      </c>
      <c r="H122" s="333" t="str">
        <f>Commercial!K111</f>
        <v>NITI</v>
      </c>
      <c r="I122" s="346" t="str">
        <f>Commercial!M111</f>
        <v>NITI</v>
      </c>
      <c r="J122" s="320"/>
      <c r="K122" s="341" t="str">
        <f>IFERROR(VLOOKUP($C122,Acute!$B$8:$R$300,4,FALSE),"--")</f>
        <v>--</v>
      </c>
      <c r="L122" s="342" t="str">
        <f>IFERROR(VLOOKUP($C122,Acute!$B$8:$R$300,8,FALSE),"--")</f>
        <v>--</v>
      </c>
      <c r="M122" s="343" t="str">
        <f>IFERROR(VLOOKUP($C122,Acute!$B$8:$R$300,13,FALSE),"--")</f>
        <v>--</v>
      </c>
      <c r="N122" s="344" t="str">
        <f>IFERROR(VLOOKUP($C122,Acute!$B$8:$R$300,6,FALSE),"--")</f>
        <v>--</v>
      </c>
      <c r="O122" s="342" t="str">
        <f>IFERROR(VLOOKUP($C122,Acute!$B$8:$R$300,10,FALSE),"--")</f>
        <v>--</v>
      </c>
      <c r="P122" s="345" t="str">
        <f>IFERROR(VLOOKUP($C122,Acute!$B$8:$R$300,16,FALSE),"--")</f>
        <v>--</v>
      </c>
    </row>
    <row r="123" spans="2:16">
      <c r="B123" s="320" t="str">
        <f>Residential!A112</f>
        <v>Bromopropane, 1-</v>
      </c>
      <c r="C123" s="211" t="str">
        <f>Residential!B112</f>
        <v>106-94-5</v>
      </c>
      <c r="D123" s="332">
        <f>Residential!H112</f>
        <v>0.76</v>
      </c>
      <c r="E123" s="333">
        <f>Residential!K112</f>
        <v>25</v>
      </c>
      <c r="F123" s="346">
        <f>Residential!M112</f>
        <v>4.3</v>
      </c>
      <c r="G123" s="332">
        <f>Commercial!H112</f>
        <v>3.3</v>
      </c>
      <c r="H123" s="333">
        <f>Commercial!K112</f>
        <v>110</v>
      </c>
      <c r="I123" s="346">
        <f>Commercial!M112</f>
        <v>19</v>
      </c>
      <c r="J123" s="320"/>
      <c r="K123" s="341">
        <f>IFERROR(VLOOKUP($C123,Acute!$B$8:$R$300,4,FALSE),"--")</f>
        <v>1700</v>
      </c>
      <c r="L123" s="342">
        <f>IFERROR(VLOOKUP($C123,Acute!$B$8:$R$300,8,FALSE),"--")</f>
        <v>57000</v>
      </c>
      <c r="M123" s="343">
        <f>IFERROR(VLOOKUP($C123,Acute!$B$8:$R$300,13,FALSE),"--")</f>
        <v>9600</v>
      </c>
      <c r="N123" s="344">
        <f>IFERROR(VLOOKUP($C123,Acute!$B$8:$R$300,6,FALSE),"--")</f>
        <v>5100</v>
      </c>
      <c r="O123" s="342">
        <f>IFERROR(VLOOKUP($C123,Acute!$B$8:$R$300,10,FALSE),"--")</f>
        <v>170000</v>
      </c>
      <c r="P123" s="345">
        <f>IFERROR(VLOOKUP($C123,Acute!$B$8:$R$300,16,FALSE),"--")</f>
        <v>29000</v>
      </c>
    </row>
    <row r="124" spans="2:16">
      <c r="B124" s="320" t="str">
        <f>Residential!A113</f>
        <v>Bromoxynil</v>
      </c>
      <c r="C124" s="211" t="str">
        <f>Residential!B113</f>
        <v>1689-84-5</v>
      </c>
      <c r="D124" s="332" t="str">
        <f>Residential!H113</f>
        <v>NITI</v>
      </c>
      <c r="E124" s="333" t="str">
        <f>Residential!K113</f>
        <v>NITI, NV</v>
      </c>
      <c r="F124" s="346" t="str">
        <f>Residential!M113</f>
        <v>NITI, NV</v>
      </c>
      <c r="G124" s="332" t="str">
        <f>Commercial!H113</f>
        <v>NITI</v>
      </c>
      <c r="H124" s="333" t="str">
        <f>Commercial!K113</f>
        <v>NITI, NV</v>
      </c>
      <c r="I124" s="346" t="str">
        <f>Commercial!M113</f>
        <v>NITI, NV</v>
      </c>
      <c r="J124" s="320"/>
      <c r="K124" s="341" t="str">
        <f>IFERROR(VLOOKUP($C124,Acute!$B$8:$R$300,4,FALSE),"--")</f>
        <v>--</v>
      </c>
      <c r="L124" s="342" t="str">
        <f>IFERROR(VLOOKUP($C124,Acute!$B$8:$R$300,8,FALSE),"--")</f>
        <v>--</v>
      </c>
      <c r="M124" s="343" t="str">
        <f>IFERROR(VLOOKUP($C124,Acute!$B$8:$R$300,13,FALSE),"--")</f>
        <v>--</v>
      </c>
      <c r="N124" s="344" t="str">
        <f>IFERROR(VLOOKUP($C124,Acute!$B$8:$R$300,6,FALSE),"--")</f>
        <v>--</v>
      </c>
      <c r="O124" s="342" t="str">
        <f>IFERROR(VLOOKUP($C124,Acute!$B$8:$R$300,10,FALSE),"--")</f>
        <v>--</v>
      </c>
      <c r="P124" s="345" t="str">
        <f>IFERROR(VLOOKUP($C124,Acute!$B$8:$R$300,16,FALSE),"--")</f>
        <v>--</v>
      </c>
    </row>
    <row r="125" spans="2:16">
      <c r="B125" s="320" t="str">
        <f>Residential!A114</f>
        <v>Bromoxynil Octanoate</v>
      </c>
      <c r="C125" s="211" t="str">
        <f>Residential!B114</f>
        <v>1689-99-2</v>
      </c>
      <c r="D125" s="332" t="str">
        <f>Residential!H114</f>
        <v>NITI</v>
      </c>
      <c r="E125" s="333" t="str">
        <f>Residential!K114</f>
        <v>NITI</v>
      </c>
      <c r="F125" s="346" t="str">
        <f>Residential!M114</f>
        <v>NITI</v>
      </c>
      <c r="G125" s="332" t="str">
        <f>Commercial!H114</f>
        <v>NITI</v>
      </c>
      <c r="H125" s="333" t="str">
        <f>Commercial!K114</f>
        <v>NITI</v>
      </c>
      <c r="I125" s="346" t="str">
        <f>Commercial!M114</f>
        <v>NITI</v>
      </c>
      <c r="J125" s="320"/>
      <c r="K125" s="341" t="str">
        <f>IFERROR(VLOOKUP($C125,Acute!$B$8:$R$300,4,FALSE),"--")</f>
        <v>--</v>
      </c>
      <c r="L125" s="342" t="str">
        <f>IFERROR(VLOOKUP($C125,Acute!$B$8:$R$300,8,FALSE),"--")</f>
        <v>--</v>
      </c>
      <c r="M125" s="343" t="str">
        <f>IFERROR(VLOOKUP($C125,Acute!$B$8:$R$300,13,FALSE),"--")</f>
        <v>--</v>
      </c>
      <c r="N125" s="344" t="str">
        <f>IFERROR(VLOOKUP($C125,Acute!$B$8:$R$300,6,FALSE),"--")</f>
        <v>--</v>
      </c>
      <c r="O125" s="342" t="str">
        <f>IFERROR(VLOOKUP($C125,Acute!$B$8:$R$300,10,FALSE),"--")</f>
        <v>--</v>
      </c>
      <c r="P125" s="345" t="str">
        <f>IFERROR(VLOOKUP($C125,Acute!$B$8:$R$300,16,FALSE),"--")</f>
        <v>--</v>
      </c>
    </row>
    <row r="126" spans="2:16">
      <c r="B126" s="320" t="str">
        <f>Residential!A115</f>
        <v>Butadiene, 1,3-</v>
      </c>
      <c r="C126" s="211" t="str">
        <f>Residential!B115</f>
        <v>106-99-0</v>
      </c>
      <c r="D126" s="332">
        <f>Residential!H115</f>
        <v>9.4E-2</v>
      </c>
      <c r="E126" s="333">
        <f>Residential!K115</f>
        <v>3.1</v>
      </c>
      <c r="F126" s="441">
        <f>Residential!M115</f>
        <v>4.3999999999999997E-2</v>
      </c>
      <c r="G126" s="332">
        <f>Commercial!H115</f>
        <v>0.41</v>
      </c>
      <c r="H126" s="335">
        <f>Commercial!K115</f>
        <v>14</v>
      </c>
      <c r="I126" s="440">
        <f>Commercial!M115</f>
        <v>0.19</v>
      </c>
      <c r="J126" s="320"/>
      <c r="K126" s="341">
        <f>IFERROR(VLOOKUP($C126,Acute!$B$8:$R$300,4,FALSE),"--")</f>
        <v>660</v>
      </c>
      <c r="L126" s="342">
        <f>IFERROR(VLOOKUP($C126,Acute!$B$8:$R$300,8,FALSE),"--")</f>
        <v>22000</v>
      </c>
      <c r="M126" s="343">
        <f>IFERROR(VLOOKUP($C126,Acute!$B$8:$R$300,13,FALSE),"--")</f>
        <v>310</v>
      </c>
      <c r="N126" s="344">
        <f>IFERROR(VLOOKUP($C126,Acute!$B$8:$R$300,6,FALSE),"--")</f>
        <v>2000</v>
      </c>
      <c r="O126" s="342">
        <f>IFERROR(VLOOKUP($C126,Acute!$B$8:$R$300,10,FALSE),"--")</f>
        <v>67000</v>
      </c>
      <c r="P126" s="345">
        <f>IFERROR(VLOOKUP($C126,Acute!$B$8:$R$300,16,FALSE),"--")</f>
        <v>930</v>
      </c>
    </row>
    <row r="127" spans="2:16">
      <c r="B127" s="320" t="str">
        <f>Residential!A116</f>
        <v>Butanol, N-</v>
      </c>
      <c r="C127" s="211" t="str">
        <f>Residential!B116</f>
        <v>71-36-3</v>
      </c>
      <c r="D127" s="332" t="str">
        <f>Residential!H116</f>
        <v>NITI</v>
      </c>
      <c r="E127" s="333" t="str">
        <f>Residential!K116</f>
        <v>NITI</v>
      </c>
      <c r="F127" s="334" t="str">
        <f>Residential!M116</f>
        <v>NITI</v>
      </c>
      <c r="G127" s="332" t="str">
        <f>Commercial!H116</f>
        <v>NITI</v>
      </c>
      <c r="H127" s="335" t="str">
        <f>Commercial!K116</f>
        <v>NITI</v>
      </c>
      <c r="I127" s="334" t="str">
        <f>Commercial!M116</f>
        <v>NITI</v>
      </c>
      <c r="J127" s="320"/>
      <c r="K127" s="341" t="str">
        <f>IFERROR(VLOOKUP($C127,Acute!$B$8:$R$300,4,FALSE),"--")</f>
        <v>--</v>
      </c>
      <c r="L127" s="342" t="str">
        <f>IFERROR(VLOOKUP($C127,Acute!$B$8:$R$300,8,FALSE),"--")</f>
        <v>--</v>
      </c>
      <c r="M127" s="343" t="str">
        <f>IFERROR(VLOOKUP($C127,Acute!$B$8:$R$300,13,FALSE),"--")</f>
        <v>--</v>
      </c>
      <c r="N127" s="344" t="str">
        <f>IFERROR(VLOOKUP($C127,Acute!$B$8:$R$300,6,FALSE),"--")</f>
        <v>--</v>
      </c>
      <c r="O127" s="342" t="str">
        <f>IFERROR(VLOOKUP($C127,Acute!$B$8:$R$300,10,FALSE),"--")</f>
        <v>--</v>
      </c>
      <c r="P127" s="345" t="str">
        <f>IFERROR(VLOOKUP($C127,Acute!$B$8:$R$300,16,FALSE),"--")</f>
        <v>--</v>
      </c>
    </row>
    <row r="128" spans="2:16">
      <c r="B128" s="320" t="str">
        <f>Residential!A117</f>
        <v>Butyl Alcohol, t-</v>
      </c>
      <c r="C128" s="211" t="str">
        <f>Residential!B117</f>
        <v>75-65-0</v>
      </c>
      <c r="D128" s="352">
        <f>Residential!H117</f>
        <v>5200</v>
      </c>
      <c r="E128" s="335">
        <f>Residential!K117</f>
        <v>170000</v>
      </c>
      <c r="F128" s="334">
        <f>Residential!M117</f>
        <v>30000000</v>
      </c>
      <c r="G128" s="352">
        <f>Commercial!H117</f>
        <v>22000</v>
      </c>
      <c r="H128" s="335">
        <f>Commercial!K117</f>
        <v>730000</v>
      </c>
      <c r="I128" s="334">
        <f>Commercial!M117</f>
        <v>130000000</v>
      </c>
      <c r="J128" s="320"/>
      <c r="K128" s="341" t="str">
        <f>IFERROR(VLOOKUP($C128,Acute!$B$8:$R$300,4,FALSE),"--")</f>
        <v>--</v>
      </c>
      <c r="L128" s="342" t="str">
        <f>IFERROR(VLOOKUP($C128,Acute!$B$8:$R$300,8,FALSE),"--")</f>
        <v>--</v>
      </c>
      <c r="M128" s="343" t="str">
        <f>IFERROR(VLOOKUP($C128,Acute!$B$8:$R$300,13,FALSE),"--")</f>
        <v>--</v>
      </c>
      <c r="N128" s="344" t="str">
        <f>IFERROR(VLOOKUP($C128,Acute!$B$8:$R$300,6,FALSE),"--")</f>
        <v>--</v>
      </c>
      <c r="O128" s="342" t="str">
        <f>IFERROR(VLOOKUP($C128,Acute!$B$8:$R$300,10,FALSE),"--")</f>
        <v>--</v>
      </c>
      <c r="P128" s="345" t="str">
        <f>IFERROR(VLOOKUP($C128,Acute!$B$8:$R$300,16,FALSE),"--")</f>
        <v>--</v>
      </c>
    </row>
    <row r="129" spans="2:16">
      <c r="B129" s="320" t="str">
        <f>Residential!A118</f>
        <v>Butyl Benzyl Phthalate</v>
      </c>
      <c r="C129" s="211" t="str">
        <f>Residential!B118</f>
        <v>85-68-7</v>
      </c>
      <c r="D129" s="352" t="str">
        <f>Residential!H118</f>
        <v>NITI</v>
      </c>
      <c r="E129" s="335" t="str">
        <f>Residential!K118</f>
        <v>NITI, NV</v>
      </c>
      <c r="F129" s="334" t="str">
        <f>Residential!M118</f>
        <v>NITI, NV</v>
      </c>
      <c r="G129" s="352" t="str">
        <f>Commercial!H118</f>
        <v>NITI</v>
      </c>
      <c r="H129" s="335" t="str">
        <f>Commercial!K118</f>
        <v>NITI, NV</v>
      </c>
      <c r="I129" s="334" t="str">
        <f>Commercial!M118</f>
        <v>NITI, NV</v>
      </c>
      <c r="J129" s="320"/>
      <c r="K129" s="341" t="str">
        <f>IFERROR(VLOOKUP($C129,Acute!$B$8:$R$300,4,FALSE),"--")</f>
        <v>--</v>
      </c>
      <c r="L129" s="342" t="str">
        <f>IFERROR(VLOOKUP($C129,Acute!$B$8:$R$300,8,FALSE),"--")</f>
        <v>--</v>
      </c>
      <c r="M129" s="343" t="str">
        <f>IFERROR(VLOOKUP($C129,Acute!$B$8:$R$300,13,FALSE),"--")</f>
        <v>--</v>
      </c>
      <c r="N129" s="344" t="str">
        <f>IFERROR(VLOOKUP($C129,Acute!$B$8:$R$300,6,FALSE),"--")</f>
        <v>--</v>
      </c>
      <c r="O129" s="342" t="str">
        <f>IFERROR(VLOOKUP($C129,Acute!$B$8:$R$300,10,FALSE),"--")</f>
        <v>--</v>
      </c>
      <c r="P129" s="345" t="str">
        <f>IFERROR(VLOOKUP($C129,Acute!$B$8:$R$300,16,FALSE),"--")</f>
        <v>--</v>
      </c>
    </row>
    <row r="130" spans="2:16">
      <c r="B130" s="320" t="str">
        <f>Residential!A119</f>
        <v>Butyl alcohol, sec-</v>
      </c>
      <c r="C130" s="211" t="str">
        <f>Residential!B119</f>
        <v>78-92-2</v>
      </c>
      <c r="D130" s="352">
        <f>Residential!H119</f>
        <v>31000</v>
      </c>
      <c r="E130" s="335">
        <f>Residential!K119</f>
        <v>1000000</v>
      </c>
      <c r="F130" s="334">
        <f>Residential!M119</f>
        <v>190000000</v>
      </c>
      <c r="G130" s="352">
        <f>Commercial!H119</f>
        <v>130000</v>
      </c>
      <c r="H130" s="335">
        <f>Commercial!K119</f>
        <v>4400000</v>
      </c>
      <c r="I130" s="334">
        <f>Commercial!M119</f>
        <v>800000000</v>
      </c>
      <c r="J130" s="320"/>
      <c r="K130" s="341" t="str">
        <f>IFERROR(VLOOKUP($C130,Acute!$B$8:$R$300,4,FALSE),"--")</f>
        <v>--</v>
      </c>
      <c r="L130" s="342" t="str">
        <f>IFERROR(VLOOKUP($C130,Acute!$B$8:$R$300,8,FALSE),"--")</f>
        <v>--</v>
      </c>
      <c r="M130" s="343" t="str">
        <f>IFERROR(VLOOKUP($C130,Acute!$B$8:$R$300,13,FALSE),"--")</f>
        <v>--</v>
      </c>
      <c r="N130" s="344" t="str">
        <f>IFERROR(VLOOKUP($C130,Acute!$B$8:$R$300,6,FALSE),"--")</f>
        <v>--</v>
      </c>
      <c r="O130" s="342" t="str">
        <f>IFERROR(VLOOKUP($C130,Acute!$B$8:$R$300,10,FALSE),"--")</f>
        <v>--</v>
      </c>
      <c r="P130" s="345" t="str">
        <f>IFERROR(VLOOKUP($C130,Acute!$B$8:$R$300,16,FALSE),"--")</f>
        <v>--</v>
      </c>
    </row>
    <row r="131" spans="2:16">
      <c r="B131" s="320" t="str">
        <f>Residential!A120</f>
        <v>Butylate</v>
      </c>
      <c r="C131" s="211" t="str">
        <f>Residential!B120</f>
        <v>2008-41-5</v>
      </c>
      <c r="D131" s="332" t="str">
        <f>Residential!H120</f>
        <v>NITI</v>
      </c>
      <c r="E131" s="335" t="str">
        <f>Residential!K120</f>
        <v>NITI</v>
      </c>
      <c r="F131" s="334" t="str">
        <f>Residential!M120</f>
        <v>NITI</v>
      </c>
      <c r="G131" s="332" t="str">
        <f>Commercial!H120</f>
        <v>NITI</v>
      </c>
      <c r="H131" s="335" t="str">
        <f>Commercial!K120</f>
        <v>NITI</v>
      </c>
      <c r="I131" s="334" t="str">
        <f>Commercial!M120</f>
        <v>NITI</v>
      </c>
      <c r="J131" s="320"/>
      <c r="K131" s="341" t="str">
        <f>IFERROR(VLOOKUP($C131,Acute!$B$8:$R$300,4,FALSE),"--")</f>
        <v>--</v>
      </c>
      <c r="L131" s="342" t="str">
        <f>IFERROR(VLOOKUP($C131,Acute!$B$8:$R$300,8,FALSE),"--")</f>
        <v>--</v>
      </c>
      <c r="M131" s="343" t="str">
        <f>IFERROR(VLOOKUP($C131,Acute!$B$8:$R$300,13,FALSE),"--")</f>
        <v>--</v>
      </c>
      <c r="N131" s="344" t="str">
        <f>IFERROR(VLOOKUP($C131,Acute!$B$8:$R$300,6,FALSE),"--")</f>
        <v>--</v>
      </c>
      <c r="O131" s="342" t="str">
        <f>IFERROR(VLOOKUP($C131,Acute!$B$8:$R$300,10,FALSE),"--")</f>
        <v>--</v>
      </c>
      <c r="P131" s="345" t="str">
        <f>IFERROR(VLOOKUP($C131,Acute!$B$8:$R$300,16,FALSE),"--")</f>
        <v>--</v>
      </c>
    </row>
    <row r="132" spans="2:16">
      <c r="B132" s="320" t="str">
        <f>Residential!A121</f>
        <v>Butylated hydroxyanisole</v>
      </c>
      <c r="C132" s="211" t="str">
        <f>Residential!B121</f>
        <v>25013-16-5</v>
      </c>
      <c r="D132" s="332">
        <f>Residential!H121</f>
        <v>49</v>
      </c>
      <c r="E132" s="333" t="str">
        <f>Residential!K121</f>
        <v>NV</v>
      </c>
      <c r="F132" s="334" t="str">
        <f>Residential!M121</f>
        <v>NV</v>
      </c>
      <c r="G132" s="332">
        <f>Commercial!H121</f>
        <v>220</v>
      </c>
      <c r="H132" s="335" t="str">
        <f>Commercial!K121</f>
        <v>NV</v>
      </c>
      <c r="I132" s="334" t="str">
        <f>Commercial!M121</f>
        <v>NV</v>
      </c>
      <c r="J132" s="320"/>
      <c r="K132" s="341" t="str">
        <f>IFERROR(VLOOKUP($C132,Acute!$B$8:$R$300,4,FALSE),"--")</f>
        <v>--</v>
      </c>
      <c r="L132" s="342" t="str">
        <f>IFERROR(VLOOKUP($C132,Acute!$B$8:$R$300,8,FALSE),"--")</f>
        <v>--</v>
      </c>
      <c r="M132" s="343" t="str">
        <f>IFERROR(VLOOKUP($C132,Acute!$B$8:$R$300,13,FALSE),"--")</f>
        <v>--</v>
      </c>
      <c r="N132" s="344" t="str">
        <f>IFERROR(VLOOKUP($C132,Acute!$B$8:$R$300,6,FALSE),"--")</f>
        <v>--</v>
      </c>
      <c r="O132" s="342" t="str">
        <f>IFERROR(VLOOKUP($C132,Acute!$B$8:$R$300,10,FALSE),"--")</f>
        <v>--</v>
      </c>
      <c r="P132" s="345" t="str">
        <f>IFERROR(VLOOKUP($C132,Acute!$B$8:$R$300,16,FALSE),"--")</f>
        <v>--</v>
      </c>
    </row>
    <row r="133" spans="2:16">
      <c r="B133" s="320" t="str">
        <f>Residential!A122</f>
        <v>Butylated hydroxytoluene</v>
      </c>
      <c r="C133" s="211" t="str">
        <f>Residential!B122</f>
        <v>128-37-0</v>
      </c>
      <c r="D133" s="332" t="str">
        <f>Residential!H122</f>
        <v>NITI</v>
      </c>
      <c r="E133" s="333" t="str">
        <f>Residential!K122</f>
        <v>NITI, NV</v>
      </c>
      <c r="F133" s="334" t="str">
        <f>Residential!M122</f>
        <v>NITI, NV</v>
      </c>
      <c r="G133" s="332" t="str">
        <f>Commercial!H122</f>
        <v>NITI</v>
      </c>
      <c r="H133" s="335" t="str">
        <f>Commercial!K122</f>
        <v>NITI, NV</v>
      </c>
      <c r="I133" s="334" t="str">
        <f>Commercial!M122</f>
        <v>NITI, NV</v>
      </c>
      <c r="J133" s="320"/>
      <c r="K133" s="341" t="str">
        <f>IFERROR(VLOOKUP($C133,Acute!$B$8:$R$300,4,FALSE),"--")</f>
        <v>--</v>
      </c>
      <c r="L133" s="342" t="str">
        <f>IFERROR(VLOOKUP($C133,Acute!$B$8:$R$300,8,FALSE),"--")</f>
        <v>--</v>
      </c>
      <c r="M133" s="343" t="str">
        <f>IFERROR(VLOOKUP($C133,Acute!$B$8:$R$300,13,FALSE),"--")</f>
        <v>--</v>
      </c>
      <c r="N133" s="344" t="str">
        <f>IFERROR(VLOOKUP($C133,Acute!$B$8:$R$300,6,FALSE),"--")</f>
        <v>--</v>
      </c>
      <c r="O133" s="342" t="str">
        <f>IFERROR(VLOOKUP($C133,Acute!$B$8:$R$300,10,FALSE),"--")</f>
        <v>--</v>
      </c>
      <c r="P133" s="345" t="str">
        <f>IFERROR(VLOOKUP($C133,Acute!$B$8:$R$300,16,FALSE),"--")</f>
        <v>--</v>
      </c>
    </row>
    <row r="134" spans="2:16">
      <c r="B134" s="320" t="str">
        <f>Residential!A123</f>
        <v>Butylbenzene, n-</v>
      </c>
      <c r="C134" s="211" t="str">
        <f>Residential!B123</f>
        <v>104-51-8</v>
      </c>
      <c r="D134" s="332" t="str">
        <f>Residential!H123</f>
        <v>NITI</v>
      </c>
      <c r="E134" s="333" t="str">
        <f>Residential!K123</f>
        <v>NITI</v>
      </c>
      <c r="F134" s="334" t="str">
        <f>Residential!M123</f>
        <v>NITI</v>
      </c>
      <c r="G134" s="332" t="str">
        <f>Commercial!H123</f>
        <v>NITI</v>
      </c>
      <c r="H134" s="335" t="str">
        <f>Commercial!K123</f>
        <v>NITI</v>
      </c>
      <c r="I134" s="334" t="str">
        <f>Commercial!M123</f>
        <v>NITI</v>
      </c>
      <c r="J134" s="320"/>
      <c r="K134" s="341" t="str">
        <f>IFERROR(VLOOKUP($C134,Acute!$B$8:$R$300,4,FALSE),"--")</f>
        <v>--</v>
      </c>
      <c r="L134" s="342" t="str">
        <f>IFERROR(VLOOKUP($C134,Acute!$B$8:$R$300,8,FALSE),"--")</f>
        <v>--</v>
      </c>
      <c r="M134" s="343" t="str">
        <f>IFERROR(VLOOKUP($C134,Acute!$B$8:$R$300,13,FALSE),"--")</f>
        <v>--</v>
      </c>
      <c r="N134" s="344" t="str">
        <f>IFERROR(VLOOKUP($C134,Acute!$B$8:$R$300,6,FALSE),"--")</f>
        <v>--</v>
      </c>
      <c r="O134" s="342" t="str">
        <f>IFERROR(VLOOKUP($C134,Acute!$B$8:$R$300,10,FALSE),"--")</f>
        <v>--</v>
      </c>
      <c r="P134" s="345" t="str">
        <f>IFERROR(VLOOKUP($C134,Acute!$B$8:$R$300,16,FALSE),"--")</f>
        <v>--</v>
      </c>
    </row>
    <row r="135" spans="2:16">
      <c r="B135" s="320" t="str">
        <f>Residential!A124</f>
        <v>Butylbenzene, sec-</v>
      </c>
      <c r="C135" s="211" t="str">
        <f>Residential!B124</f>
        <v>135-98-8</v>
      </c>
      <c r="D135" s="332" t="str">
        <f>Residential!H124</f>
        <v>NITI</v>
      </c>
      <c r="E135" s="333" t="str">
        <f>Residential!K124</f>
        <v>NITI</v>
      </c>
      <c r="F135" s="334" t="str">
        <f>Residential!M124</f>
        <v>NITI</v>
      </c>
      <c r="G135" s="332" t="str">
        <f>Commercial!H124</f>
        <v>NITI</v>
      </c>
      <c r="H135" s="335" t="str">
        <f>Commercial!K124</f>
        <v>NITI</v>
      </c>
      <c r="I135" s="334" t="str">
        <f>Commercial!M124</f>
        <v>NITI</v>
      </c>
      <c r="J135" s="320"/>
      <c r="K135" s="341" t="str">
        <f>IFERROR(VLOOKUP($C135,Acute!$B$8:$R$300,4,FALSE),"--")</f>
        <v>--</v>
      </c>
      <c r="L135" s="342" t="str">
        <f>IFERROR(VLOOKUP($C135,Acute!$B$8:$R$300,8,FALSE),"--")</f>
        <v>--</v>
      </c>
      <c r="M135" s="343" t="str">
        <f>IFERROR(VLOOKUP($C135,Acute!$B$8:$R$300,13,FALSE),"--")</f>
        <v>--</v>
      </c>
      <c r="N135" s="344" t="str">
        <f>IFERROR(VLOOKUP($C135,Acute!$B$8:$R$300,6,FALSE),"--")</f>
        <v>--</v>
      </c>
      <c r="O135" s="342" t="str">
        <f>IFERROR(VLOOKUP($C135,Acute!$B$8:$R$300,10,FALSE),"--")</f>
        <v>--</v>
      </c>
      <c r="P135" s="345" t="str">
        <f>IFERROR(VLOOKUP($C135,Acute!$B$8:$R$300,16,FALSE),"--")</f>
        <v>--</v>
      </c>
    </row>
    <row r="136" spans="2:16">
      <c r="B136" s="320" t="str">
        <f>Residential!A125</f>
        <v>Butylbenzene, tert-</v>
      </c>
      <c r="C136" s="211" t="str">
        <f>Residential!B125</f>
        <v>98-06-6</v>
      </c>
      <c r="D136" s="332" t="str">
        <f>Residential!H125</f>
        <v>NITI</v>
      </c>
      <c r="E136" s="333" t="str">
        <f>Residential!K125</f>
        <v>NITI</v>
      </c>
      <c r="F136" s="334" t="str">
        <f>Residential!M125</f>
        <v>NITI</v>
      </c>
      <c r="G136" s="332" t="str">
        <f>Commercial!H125</f>
        <v>NITI</v>
      </c>
      <c r="H136" s="335" t="str">
        <f>Commercial!K125</f>
        <v>NITI</v>
      </c>
      <c r="I136" s="334" t="str">
        <f>Commercial!M125</f>
        <v>NITI</v>
      </c>
      <c r="J136" s="320"/>
      <c r="K136" s="341" t="str">
        <f>IFERROR(VLOOKUP($C136,Acute!$B$8:$R$300,4,FALSE),"--")</f>
        <v>--</v>
      </c>
      <c r="L136" s="342" t="str">
        <f>IFERROR(VLOOKUP($C136,Acute!$B$8:$R$300,8,FALSE),"--")</f>
        <v>--</v>
      </c>
      <c r="M136" s="343" t="str">
        <f>IFERROR(VLOOKUP($C136,Acute!$B$8:$R$300,13,FALSE),"--")</f>
        <v>--</v>
      </c>
      <c r="N136" s="344" t="str">
        <f>IFERROR(VLOOKUP($C136,Acute!$B$8:$R$300,6,FALSE),"--")</f>
        <v>--</v>
      </c>
      <c r="O136" s="342" t="str">
        <f>IFERROR(VLOOKUP($C136,Acute!$B$8:$R$300,10,FALSE),"--")</f>
        <v>--</v>
      </c>
      <c r="P136" s="345" t="str">
        <f>IFERROR(VLOOKUP($C136,Acute!$B$8:$R$300,16,FALSE),"--")</f>
        <v>--</v>
      </c>
    </row>
    <row r="137" spans="2:16">
      <c r="B137" s="320" t="str">
        <f>Residential!A126</f>
        <v>Butylphthalyl Butylglycolate</v>
      </c>
      <c r="C137" s="211" t="str">
        <f>Residential!B126</f>
        <v>85-70-1</v>
      </c>
      <c r="D137" s="332" t="str">
        <f>Residential!H126</f>
        <v>NITI</v>
      </c>
      <c r="E137" s="333" t="str">
        <f>Residential!K126</f>
        <v>NITI, NV</v>
      </c>
      <c r="F137" s="334" t="str">
        <f>Residential!M126</f>
        <v>NITI, NV</v>
      </c>
      <c r="G137" s="332" t="str">
        <f>Commercial!H126</f>
        <v>NITI</v>
      </c>
      <c r="H137" s="335" t="str">
        <f>Commercial!K126</f>
        <v>NITI, NV</v>
      </c>
      <c r="I137" s="334" t="str">
        <f>Commercial!M126</f>
        <v>NITI, NV</v>
      </c>
      <c r="J137" s="320"/>
      <c r="K137" s="341" t="str">
        <f>IFERROR(VLOOKUP($C137,Acute!$B$8:$R$300,4,FALSE),"--")</f>
        <v>--</v>
      </c>
      <c r="L137" s="342" t="str">
        <f>IFERROR(VLOOKUP($C137,Acute!$B$8:$R$300,8,FALSE),"--")</f>
        <v>--</v>
      </c>
      <c r="M137" s="343" t="str">
        <f>IFERROR(VLOOKUP($C137,Acute!$B$8:$R$300,13,FALSE),"--")</f>
        <v>--</v>
      </c>
      <c r="N137" s="344" t="str">
        <f>IFERROR(VLOOKUP($C137,Acute!$B$8:$R$300,6,FALSE),"--")</f>
        <v>--</v>
      </c>
      <c r="O137" s="342" t="str">
        <f>IFERROR(VLOOKUP($C137,Acute!$B$8:$R$300,10,FALSE),"--")</f>
        <v>--</v>
      </c>
      <c r="P137" s="345" t="str">
        <f>IFERROR(VLOOKUP($C137,Acute!$B$8:$R$300,16,FALSE),"--")</f>
        <v>--</v>
      </c>
    </row>
    <row r="138" spans="2:16">
      <c r="B138" s="320" t="str">
        <f>Residential!A127</f>
        <v>Cacodylic Acid</v>
      </c>
      <c r="C138" s="211" t="str">
        <f>Residential!B127</f>
        <v>75-60-5</v>
      </c>
      <c r="D138" s="332" t="str">
        <f>Residential!H127</f>
        <v>NITI</v>
      </c>
      <c r="E138" s="333" t="str">
        <f>Residential!K127</f>
        <v>NITI, NV</v>
      </c>
      <c r="F138" s="334" t="str">
        <f>Residential!M127</f>
        <v>NITI, NV</v>
      </c>
      <c r="G138" s="332" t="str">
        <f>Commercial!H127</f>
        <v>NITI</v>
      </c>
      <c r="H138" s="335" t="str">
        <f>Commercial!K127</f>
        <v>NITI, NV</v>
      </c>
      <c r="I138" s="334" t="str">
        <f>Commercial!M127</f>
        <v>NITI, NV</v>
      </c>
      <c r="J138" s="320"/>
      <c r="K138" s="341" t="str">
        <f>IFERROR(VLOOKUP($C138,Acute!$B$8:$R$300,4,FALSE),"--")</f>
        <v>--</v>
      </c>
      <c r="L138" s="342" t="str">
        <f>IFERROR(VLOOKUP($C138,Acute!$B$8:$R$300,8,FALSE),"--")</f>
        <v>--</v>
      </c>
      <c r="M138" s="343" t="str">
        <f>IFERROR(VLOOKUP($C138,Acute!$B$8:$R$300,13,FALSE),"--")</f>
        <v>--</v>
      </c>
      <c r="N138" s="344" t="str">
        <f>IFERROR(VLOOKUP($C138,Acute!$B$8:$R$300,6,FALSE),"--")</f>
        <v>--</v>
      </c>
      <c r="O138" s="342" t="str">
        <f>IFERROR(VLOOKUP($C138,Acute!$B$8:$R$300,10,FALSE),"--")</f>
        <v>--</v>
      </c>
      <c r="P138" s="345" t="str">
        <f>IFERROR(VLOOKUP($C138,Acute!$B$8:$R$300,16,FALSE),"--")</f>
        <v>--</v>
      </c>
    </row>
    <row r="139" spans="2:16">
      <c r="B139" s="320" t="str">
        <f>Residential!A128</f>
        <v>Cadmium (Diet)</v>
      </c>
      <c r="C139" s="211" t="str">
        <f>Residential!B128</f>
        <v>7440-43-9</v>
      </c>
      <c r="D139" s="332">
        <f>Residential!H128</f>
        <v>1.6000000000000001E-3</v>
      </c>
      <c r="E139" s="333" t="str">
        <f>Residential!K128</f>
        <v>NV</v>
      </c>
      <c r="F139" s="334" t="str">
        <f>Residential!M128</f>
        <v>NV</v>
      </c>
      <c r="G139" s="332">
        <f>Commercial!H128</f>
        <v>6.7999999999999996E-3</v>
      </c>
      <c r="H139" s="335" t="str">
        <f>Commercial!K128</f>
        <v>NV</v>
      </c>
      <c r="I139" s="334" t="str">
        <f>Commercial!M128</f>
        <v>NV</v>
      </c>
      <c r="J139" s="320"/>
      <c r="K139" s="442">
        <f>IFERROR(VLOOKUP($C139,Acute!$B$8:$R$300,4,FALSE),"--")</f>
        <v>0.03</v>
      </c>
      <c r="L139" s="342" t="str">
        <f>IFERROR(VLOOKUP($C139,Acute!$B$8:$R$300,8,FALSE),"--")</f>
        <v>NV</v>
      </c>
      <c r="M139" s="343" t="str">
        <f>IFERROR(VLOOKUP($C139,Acute!$B$8:$R$300,13,FALSE),"--")</f>
        <v>NV</v>
      </c>
      <c r="N139" s="443">
        <f>IFERROR(VLOOKUP($C139,Acute!$B$8:$R$300,6,FALSE),"--")</f>
        <v>0.09</v>
      </c>
      <c r="O139" s="342" t="str">
        <f>IFERROR(VLOOKUP($C139,Acute!$B$8:$R$300,10,FALSE),"--")</f>
        <v>NV</v>
      </c>
      <c r="P139" s="345" t="str">
        <f>IFERROR(VLOOKUP($C139,Acute!$B$8:$R$300,16,FALSE),"--")</f>
        <v>NV</v>
      </c>
    </row>
    <row r="140" spans="2:16">
      <c r="B140" s="320" t="str">
        <f>Residential!A129</f>
        <v>Cadmium (Water)</v>
      </c>
      <c r="C140" s="211" t="str">
        <f>Residential!B129</f>
        <v>7440-43-9</v>
      </c>
      <c r="D140" s="332">
        <f>Residential!H129</f>
        <v>1.6000000000000001E-3</v>
      </c>
      <c r="E140" s="333" t="str">
        <f>Residential!K129</f>
        <v>NV</v>
      </c>
      <c r="F140" s="334" t="str">
        <f>Residential!M129</f>
        <v>NV</v>
      </c>
      <c r="G140" s="332">
        <f>Commercial!H129</f>
        <v>6.7999999999999996E-3</v>
      </c>
      <c r="H140" s="335" t="str">
        <f>Commercial!K129</f>
        <v>NV</v>
      </c>
      <c r="I140" s="334" t="str">
        <f>Commercial!M129</f>
        <v>NV</v>
      </c>
      <c r="J140" s="320"/>
      <c r="K140" s="432">
        <f>IFERROR(VLOOKUP($C140,Acute!$B$8:$R$300,4,FALSE),"--")</f>
        <v>0.03</v>
      </c>
      <c r="L140" s="348" t="str">
        <f>IFERROR(VLOOKUP($C140,Acute!$B$8:$R$300,8,FALSE),"--")</f>
        <v>NV</v>
      </c>
      <c r="M140" s="349" t="str">
        <f>IFERROR(VLOOKUP($C140,Acute!$B$8:$R$300,13,FALSE),"--")</f>
        <v>NV</v>
      </c>
      <c r="N140" s="436">
        <f>IFERROR(VLOOKUP($C140,Acute!$B$8:$R$300,6,FALSE),"--")</f>
        <v>0.09</v>
      </c>
      <c r="O140" s="342" t="str">
        <f>IFERROR(VLOOKUP($C140,Acute!$B$8:$R$300,10,FALSE),"--")</f>
        <v>NV</v>
      </c>
      <c r="P140" s="345" t="str">
        <f>IFERROR(VLOOKUP($C140,Acute!$B$8:$R$300,16,FALSE),"--")</f>
        <v>NV</v>
      </c>
    </row>
    <row r="141" spans="2:16">
      <c r="B141" s="320" t="str">
        <f>Residential!A130</f>
        <v>Calcium Cyanide</v>
      </c>
      <c r="C141" s="211" t="str">
        <f>Residential!B130</f>
        <v>592-01-8</v>
      </c>
      <c r="D141" s="332">
        <f>Residential!H130</f>
        <v>9.4</v>
      </c>
      <c r="E141" s="333" t="str">
        <f>Residential!K130</f>
        <v>NV</v>
      </c>
      <c r="F141" s="334" t="str">
        <f>Residential!M130</f>
        <v>NV</v>
      </c>
      <c r="G141" s="332">
        <f>Commercial!H130</f>
        <v>39</v>
      </c>
      <c r="H141" s="335" t="str">
        <f>Commercial!K130</f>
        <v>NV</v>
      </c>
      <c r="I141" s="334" t="str">
        <f>Commercial!M130</f>
        <v>NV</v>
      </c>
      <c r="J141" s="320"/>
      <c r="K141" s="347" t="str">
        <f>IFERROR(VLOOKUP($C141,Acute!$B$8:$R$300,4,FALSE),"--")</f>
        <v>--</v>
      </c>
      <c r="L141" s="348" t="str">
        <f>IFERROR(VLOOKUP($C141,Acute!$B$8:$R$300,8,FALSE),"--")</f>
        <v>--</v>
      </c>
      <c r="M141" s="349" t="str">
        <f>IFERROR(VLOOKUP($C141,Acute!$B$8:$R$300,13,FALSE),"--")</f>
        <v>--</v>
      </c>
      <c r="N141" s="350" t="str">
        <f>IFERROR(VLOOKUP($C141,Acute!$B$8:$R$300,6,FALSE),"--")</f>
        <v>--</v>
      </c>
      <c r="O141" s="342" t="str">
        <f>IFERROR(VLOOKUP($C141,Acute!$B$8:$R$300,10,FALSE),"--")</f>
        <v>--</v>
      </c>
      <c r="P141" s="345" t="str">
        <f>IFERROR(VLOOKUP($C141,Acute!$B$8:$R$300,16,FALSE),"--")</f>
        <v>--</v>
      </c>
    </row>
    <row r="142" spans="2:16">
      <c r="B142" s="320" t="str">
        <f>Residential!A131</f>
        <v>Caprolactam</v>
      </c>
      <c r="C142" s="211" t="str">
        <f>Residential!B131</f>
        <v>105-60-2</v>
      </c>
      <c r="D142" s="332">
        <f>Residential!H131</f>
        <v>2.2999999999999998</v>
      </c>
      <c r="E142" s="333" t="str">
        <f>Residential!K131</f>
        <v>NV</v>
      </c>
      <c r="F142" s="334" t="str">
        <f>Residential!M131</f>
        <v>NV</v>
      </c>
      <c r="G142" s="332">
        <f>Commercial!H131</f>
        <v>9.6</v>
      </c>
      <c r="H142" s="335" t="str">
        <f>Commercial!K131</f>
        <v>NV</v>
      </c>
      <c r="I142" s="334" t="str">
        <f>Commercial!M131</f>
        <v>NV</v>
      </c>
      <c r="J142" s="320"/>
      <c r="K142" s="341">
        <f>IFERROR(VLOOKUP($C142,Acute!$B$8:$R$300,4,FALSE),"--")</f>
        <v>50</v>
      </c>
      <c r="L142" s="342" t="str">
        <f>IFERROR(VLOOKUP($C142,Acute!$B$8:$R$300,8,FALSE),"--")</f>
        <v>NV</v>
      </c>
      <c r="M142" s="343" t="str">
        <f>IFERROR(VLOOKUP($C142,Acute!$B$8:$R$300,13,FALSE),"--")</f>
        <v>NV</v>
      </c>
      <c r="N142" s="344">
        <f>IFERROR(VLOOKUP($C142,Acute!$B$8:$R$300,6,FALSE),"--")</f>
        <v>150</v>
      </c>
      <c r="O142" s="342" t="str">
        <f>IFERROR(VLOOKUP($C142,Acute!$B$8:$R$300,10,FALSE),"--")</f>
        <v>NV</v>
      </c>
      <c r="P142" s="345" t="str">
        <f>IFERROR(VLOOKUP($C142,Acute!$B$8:$R$300,16,FALSE),"--")</f>
        <v>NV</v>
      </c>
    </row>
    <row r="143" spans="2:16">
      <c r="B143" s="320" t="str">
        <f>Residential!A132</f>
        <v>Captafol</v>
      </c>
      <c r="C143" s="211" t="str">
        <f>Residential!B132</f>
        <v>2425-06-1</v>
      </c>
      <c r="D143" s="332">
        <f>Residential!H132</f>
        <v>6.5000000000000002E-2</v>
      </c>
      <c r="E143" s="333" t="str">
        <f>Residential!K132</f>
        <v>NV</v>
      </c>
      <c r="F143" s="334" t="str">
        <f>Residential!M132</f>
        <v>NV</v>
      </c>
      <c r="G143" s="332">
        <f>Commercial!H132</f>
        <v>0.28999999999999998</v>
      </c>
      <c r="H143" s="335" t="str">
        <f>Commercial!K132</f>
        <v>NV</v>
      </c>
      <c r="I143" s="334" t="str">
        <f>Commercial!M132</f>
        <v>NV</v>
      </c>
      <c r="J143" s="320"/>
      <c r="K143" s="341" t="str">
        <f>IFERROR(VLOOKUP($C143,Acute!$B$8:$R$300,4,FALSE),"--")</f>
        <v>--</v>
      </c>
      <c r="L143" s="342" t="str">
        <f>IFERROR(VLOOKUP($C143,Acute!$B$8:$R$300,8,FALSE),"--")</f>
        <v>--</v>
      </c>
      <c r="M143" s="343" t="str">
        <f>IFERROR(VLOOKUP($C143,Acute!$B$8:$R$300,13,FALSE),"--")</f>
        <v>--</v>
      </c>
      <c r="N143" s="344" t="str">
        <f>IFERROR(VLOOKUP($C143,Acute!$B$8:$R$300,6,FALSE),"--")</f>
        <v>--</v>
      </c>
      <c r="O143" s="342" t="str">
        <f>IFERROR(VLOOKUP($C143,Acute!$B$8:$R$300,10,FALSE),"--")</f>
        <v>--</v>
      </c>
      <c r="P143" s="345" t="str">
        <f>IFERROR(VLOOKUP($C143,Acute!$B$8:$R$300,16,FALSE),"--")</f>
        <v>--</v>
      </c>
    </row>
    <row r="144" spans="2:16">
      <c r="B144" s="320" t="str">
        <f>Residential!A133</f>
        <v>Captan</v>
      </c>
      <c r="C144" s="211" t="str">
        <f>Residential!B133</f>
        <v>133-06-2</v>
      </c>
      <c r="D144" s="332">
        <f>Residential!H133</f>
        <v>4.3</v>
      </c>
      <c r="E144" s="333" t="str">
        <f>Residential!K133</f>
        <v>NV</v>
      </c>
      <c r="F144" s="334" t="str">
        <f>Residential!M133</f>
        <v>NV</v>
      </c>
      <c r="G144" s="332">
        <f>Commercial!H133</f>
        <v>19</v>
      </c>
      <c r="H144" s="335" t="str">
        <f>Commercial!K133</f>
        <v>NV</v>
      </c>
      <c r="I144" s="334" t="str">
        <f>Commercial!M133</f>
        <v>NV</v>
      </c>
      <c r="J144" s="320"/>
      <c r="K144" s="341" t="str">
        <f>IFERROR(VLOOKUP($C144,Acute!$B$8:$R$300,4,FALSE),"--")</f>
        <v>--</v>
      </c>
      <c r="L144" s="342" t="str">
        <f>IFERROR(VLOOKUP($C144,Acute!$B$8:$R$300,8,FALSE),"--")</f>
        <v>--</v>
      </c>
      <c r="M144" s="343" t="str">
        <f>IFERROR(VLOOKUP($C144,Acute!$B$8:$R$300,13,FALSE),"--")</f>
        <v>--</v>
      </c>
      <c r="N144" s="344" t="str">
        <f>IFERROR(VLOOKUP($C144,Acute!$B$8:$R$300,6,FALSE),"--")</f>
        <v>--</v>
      </c>
      <c r="O144" s="342" t="str">
        <f>IFERROR(VLOOKUP($C144,Acute!$B$8:$R$300,10,FALSE),"--")</f>
        <v>--</v>
      </c>
      <c r="P144" s="345" t="str">
        <f>IFERROR(VLOOKUP($C144,Acute!$B$8:$R$300,16,FALSE),"--")</f>
        <v>--</v>
      </c>
    </row>
    <row r="145" spans="2:16">
      <c r="B145" s="320" t="str">
        <f>Residential!A134</f>
        <v>Carbaryl</v>
      </c>
      <c r="C145" s="211" t="str">
        <f>Residential!B134</f>
        <v>63-25-2</v>
      </c>
      <c r="D145" s="332" t="str">
        <f>Residential!H134</f>
        <v>NITI</v>
      </c>
      <c r="E145" s="333" t="str">
        <f>Residential!K134</f>
        <v>NITI, NV</v>
      </c>
      <c r="F145" s="334" t="str">
        <f>Residential!M134</f>
        <v>NITI, NV</v>
      </c>
      <c r="G145" s="332" t="str">
        <f>Commercial!H134</f>
        <v>NITI</v>
      </c>
      <c r="H145" s="335" t="str">
        <f>Commercial!K134</f>
        <v>NITI, NV</v>
      </c>
      <c r="I145" s="334" t="str">
        <f>Commercial!M134</f>
        <v>NITI, NV</v>
      </c>
      <c r="J145" s="320"/>
      <c r="K145" s="341" t="str">
        <f>IFERROR(VLOOKUP($C145,Acute!$B$8:$R$300,4,FALSE),"--")</f>
        <v>--</v>
      </c>
      <c r="L145" s="342" t="str">
        <f>IFERROR(VLOOKUP($C145,Acute!$B$8:$R$300,8,FALSE),"--")</f>
        <v>--</v>
      </c>
      <c r="M145" s="343" t="str">
        <f>IFERROR(VLOOKUP($C145,Acute!$B$8:$R$300,13,FALSE),"--")</f>
        <v>--</v>
      </c>
      <c r="N145" s="344" t="str">
        <f>IFERROR(VLOOKUP($C145,Acute!$B$8:$R$300,6,FALSE),"--")</f>
        <v>--</v>
      </c>
      <c r="O145" s="342" t="str">
        <f>IFERROR(VLOOKUP($C145,Acute!$B$8:$R$300,10,FALSE),"--")</f>
        <v>--</v>
      </c>
      <c r="P145" s="345" t="str">
        <f>IFERROR(VLOOKUP($C145,Acute!$B$8:$R$300,16,FALSE),"--")</f>
        <v>--</v>
      </c>
    </row>
    <row r="146" spans="2:16">
      <c r="B146" s="320" t="str">
        <f>Residential!A135</f>
        <v>Carbofuran</v>
      </c>
      <c r="C146" s="211" t="str">
        <f>Residential!B135</f>
        <v>1563-66-2</v>
      </c>
      <c r="D146" s="332" t="str">
        <f>Residential!H135</f>
        <v>NITI</v>
      </c>
      <c r="E146" s="333" t="str">
        <f>Residential!K135</f>
        <v>NITI, NV</v>
      </c>
      <c r="F146" s="334" t="str">
        <f>Residential!M135</f>
        <v>NITI, NV</v>
      </c>
      <c r="G146" s="332" t="str">
        <f>Commercial!H135</f>
        <v>NITI</v>
      </c>
      <c r="H146" s="335" t="str">
        <f>Commercial!K135</f>
        <v>NITI, NV</v>
      </c>
      <c r="I146" s="334" t="str">
        <f>Commercial!M135</f>
        <v>NITI, NV</v>
      </c>
      <c r="J146" s="320"/>
      <c r="K146" s="341" t="str">
        <f>IFERROR(VLOOKUP($C146,Acute!$B$8:$R$300,4,FALSE),"--")</f>
        <v>--</v>
      </c>
      <c r="L146" s="342" t="str">
        <f>IFERROR(VLOOKUP($C146,Acute!$B$8:$R$300,8,FALSE),"--")</f>
        <v>--</v>
      </c>
      <c r="M146" s="343" t="str">
        <f>IFERROR(VLOOKUP($C146,Acute!$B$8:$R$300,13,FALSE),"--")</f>
        <v>--</v>
      </c>
      <c r="N146" s="344" t="str">
        <f>IFERROR(VLOOKUP($C146,Acute!$B$8:$R$300,6,FALSE),"--")</f>
        <v>--</v>
      </c>
      <c r="O146" s="342" t="str">
        <f>IFERROR(VLOOKUP($C146,Acute!$B$8:$R$300,10,FALSE),"--")</f>
        <v>--</v>
      </c>
      <c r="P146" s="345" t="str">
        <f>IFERROR(VLOOKUP($C146,Acute!$B$8:$R$300,16,FALSE),"--")</f>
        <v>--</v>
      </c>
    </row>
    <row r="147" spans="2:16">
      <c r="B147" s="320" t="str">
        <f>Residential!A136</f>
        <v>Carbon Disulfide</v>
      </c>
      <c r="C147" s="211" t="str">
        <f>Residential!B136</f>
        <v>75-15-0</v>
      </c>
      <c r="D147" s="332">
        <f>Residential!H136</f>
        <v>730</v>
      </c>
      <c r="E147" s="333">
        <f>Residential!K136</f>
        <v>24000</v>
      </c>
      <c r="F147" s="334">
        <f>Residential!M136</f>
        <v>1900</v>
      </c>
      <c r="G147" s="332">
        <f>Commercial!H136</f>
        <v>3100</v>
      </c>
      <c r="H147" s="335">
        <f>Commercial!K136</f>
        <v>100000</v>
      </c>
      <c r="I147" s="334">
        <f>Commercial!M136</f>
        <v>8200</v>
      </c>
      <c r="J147" s="320"/>
      <c r="K147" s="341">
        <f>IFERROR(VLOOKUP($C147,Acute!$B$8:$R$300,4,FALSE),"--")</f>
        <v>6200</v>
      </c>
      <c r="L147" s="342">
        <f>IFERROR(VLOOKUP($C147,Acute!$B$8:$R$300,8,FALSE),"--")</f>
        <v>210000</v>
      </c>
      <c r="M147" s="343">
        <f>IFERROR(VLOOKUP($C147,Acute!$B$8:$R$300,13,FALSE),"--")</f>
        <v>16000</v>
      </c>
      <c r="N147" s="344">
        <f>IFERROR(VLOOKUP($C147,Acute!$B$8:$R$300,6,FALSE),"--")</f>
        <v>19000</v>
      </c>
      <c r="O147" s="342">
        <f>IFERROR(VLOOKUP($C147,Acute!$B$8:$R$300,10,FALSE),"--")</f>
        <v>630000</v>
      </c>
      <c r="P147" s="345">
        <f>IFERROR(VLOOKUP($C147,Acute!$B$8:$R$300,16,FALSE),"--")</f>
        <v>50000</v>
      </c>
    </row>
    <row r="148" spans="2:16">
      <c r="B148" s="320" t="str">
        <f>Residential!A137</f>
        <v>Carbon Tetrachloride</v>
      </c>
      <c r="C148" s="211" t="str">
        <f>Residential!B137</f>
        <v>56-23-5</v>
      </c>
      <c r="D148" s="332">
        <f>Residential!H137</f>
        <v>0.47</v>
      </c>
      <c r="E148" s="333">
        <f>Residential!K137</f>
        <v>16</v>
      </c>
      <c r="F148" s="440">
        <f>Residential!M137</f>
        <v>0.71</v>
      </c>
      <c r="G148" s="427">
        <f>Commercial!H137</f>
        <v>2</v>
      </c>
      <c r="H148" s="335">
        <f>Commercial!K137</f>
        <v>68</v>
      </c>
      <c r="I148" s="430">
        <f>Commercial!M137</f>
        <v>3.1</v>
      </c>
      <c r="J148" s="320"/>
      <c r="K148" s="341">
        <f>IFERROR(VLOOKUP($C148,Acute!$B$8:$R$300,4,FALSE),"--")</f>
        <v>1900</v>
      </c>
      <c r="L148" s="342">
        <f>IFERROR(VLOOKUP($C148,Acute!$B$8:$R$300,8,FALSE),"--")</f>
        <v>63000</v>
      </c>
      <c r="M148" s="343">
        <f>IFERROR(VLOOKUP($C148,Acute!$B$8:$R$300,13,FALSE),"--")</f>
        <v>2900</v>
      </c>
      <c r="N148" s="344">
        <f>IFERROR(VLOOKUP($C148,Acute!$B$8:$R$300,6,FALSE),"--")</f>
        <v>5700</v>
      </c>
      <c r="O148" s="342">
        <f>IFERROR(VLOOKUP($C148,Acute!$B$8:$R$300,10,FALSE),"--")</f>
        <v>190000</v>
      </c>
      <c r="P148" s="345">
        <f>IFERROR(VLOOKUP($C148,Acute!$B$8:$R$300,16,FALSE),"--")</f>
        <v>8800</v>
      </c>
    </row>
    <row r="149" spans="2:16">
      <c r="B149" s="320" t="str">
        <f>Residential!A138</f>
        <v>Carbonyl Sulfide</v>
      </c>
      <c r="C149" s="211" t="str">
        <f>Residential!B138</f>
        <v>463-58-1</v>
      </c>
      <c r="D149" s="332">
        <f>Residential!H138</f>
        <v>100</v>
      </c>
      <c r="E149" s="333">
        <f>Residential!K138</f>
        <v>3500</v>
      </c>
      <c r="F149" s="430">
        <f>Residential!M138</f>
        <v>4</v>
      </c>
      <c r="G149" s="332">
        <f>Commercial!H138</f>
        <v>440</v>
      </c>
      <c r="H149" s="335">
        <f>Commercial!K138</f>
        <v>15000</v>
      </c>
      <c r="I149" s="334">
        <f>Commercial!M138</f>
        <v>17</v>
      </c>
      <c r="J149" s="320"/>
      <c r="K149" s="341">
        <f>IFERROR(VLOOKUP($C149,Acute!$B$8:$R$300,4,FALSE),"--")</f>
        <v>660</v>
      </c>
      <c r="L149" s="342">
        <f>IFERROR(VLOOKUP($C149,Acute!$B$8:$R$300,8,FALSE),"--")</f>
        <v>22000</v>
      </c>
      <c r="M149" s="343">
        <f>IFERROR(VLOOKUP($C149,Acute!$B$8:$R$300,13,FALSE),"--")</f>
        <v>26</v>
      </c>
      <c r="N149" s="344">
        <f>IFERROR(VLOOKUP($C149,Acute!$B$8:$R$300,6,FALSE),"--")</f>
        <v>2000</v>
      </c>
      <c r="O149" s="342">
        <f>IFERROR(VLOOKUP($C149,Acute!$B$8:$R$300,10,FALSE),"--")</f>
        <v>67000</v>
      </c>
      <c r="P149" s="345">
        <f>IFERROR(VLOOKUP($C149,Acute!$B$8:$R$300,16,FALSE),"--")</f>
        <v>77</v>
      </c>
    </row>
    <row r="150" spans="2:16">
      <c r="B150" s="320" t="str">
        <f>Residential!A139</f>
        <v>Carbosulfan</v>
      </c>
      <c r="C150" s="211" t="str">
        <f>Residential!B139</f>
        <v>55285-14-8</v>
      </c>
      <c r="D150" s="332" t="str">
        <f>Residential!H139</f>
        <v>NITI</v>
      </c>
      <c r="E150" s="335" t="str">
        <f>Residential!K139</f>
        <v>NITI, NV</v>
      </c>
      <c r="F150" s="334" t="str">
        <f>Residential!M139</f>
        <v>NITI, NV</v>
      </c>
      <c r="G150" s="332" t="str">
        <f>Commercial!H139</f>
        <v>NITI</v>
      </c>
      <c r="H150" s="335" t="str">
        <f>Commercial!K139</f>
        <v>NITI, NV</v>
      </c>
      <c r="I150" s="334" t="str">
        <f>Commercial!M139</f>
        <v>NITI, NV</v>
      </c>
      <c r="J150" s="320"/>
      <c r="K150" s="341" t="str">
        <f>IFERROR(VLOOKUP($C150,Acute!$B$8:$R$300,4,FALSE),"--")</f>
        <v>--</v>
      </c>
      <c r="L150" s="342" t="str">
        <f>IFERROR(VLOOKUP($C150,Acute!$B$8:$R$300,8,FALSE),"--")</f>
        <v>--</v>
      </c>
      <c r="M150" s="343" t="str">
        <f>IFERROR(VLOOKUP($C150,Acute!$B$8:$R$300,13,FALSE),"--")</f>
        <v>--</v>
      </c>
      <c r="N150" s="344" t="str">
        <f>IFERROR(VLOOKUP($C150,Acute!$B$8:$R$300,6,FALSE),"--")</f>
        <v>--</v>
      </c>
      <c r="O150" s="342" t="str">
        <f>IFERROR(VLOOKUP($C150,Acute!$B$8:$R$300,10,FALSE),"--")</f>
        <v>--</v>
      </c>
      <c r="P150" s="345" t="str">
        <f>IFERROR(VLOOKUP($C150,Acute!$B$8:$R$300,16,FALSE),"--")</f>
        <v>--</v>
      </c>
    </row>
    <row r="151" spans="2:16">
      <c r="B151" s="320" t="str">
        <f>Residential!A140</f>
        <v>Carboxin</v>
      </c>
      <c r="C151" s="211" t="str">
        <f>Residential!B140</f>
        <v>5234-68-4</v>
      </c>
      <c r="D151" s="332" t="str">
        <f>Residential!H140</f>
        <v>NITI</v>
      </c>
      <c r="E151" s="335" t="str">
        <f>Residential!K140</f>
        <v>NITI, NV</v>
      </c>
      <c r="F151" s="346" t="str">
        <f>Residential!M140</f>
        <v>NITI, NV</v>
      </c>
      <c r="G151" s="332" t="str">
        <f>Commercial!H140</f>
        <v>NITI</v>
      </c>
      <c r="H151" s="333" t="str">
        <f>Commercial!K140</f>
        <v>NITI, NV</v>
      </c>
      <c r="I151" s="346" t="str">
        <f>Commercial!M140</f>
        <v>NITI, NV</v>
      </c>
      <c r="J151" s="320"/>
      <c r="K151" s="341" t="str">
        <f>IFERROR(VLOOKUP($C151,Acute!$B$8:$R$300,4,FALSE),"--")</f>
        <v>--</v>
      </c>
      <c r="L151" s="342" t="str">
        <f>IFERROR(VLOOKUP($C151,Acute!$B$8:$R$300,8,FALSE),"--")</f>
        <v>--</v>
      </c>
      <c r="M151" s="343" t="str">
        <f>IFERROR(VLOOKUP($C151,Acute!$B$8:$R$300,13,FALSE),"--")</f>
        <v>--</v>
      </c>
      <c r="N151" s="344" t="str">
        <f>IFERROR(VLOOKUP($C151,Acute!$B$8:$R$300,6,FALSE),"--")</f>
        <v>--</v>
      </c>
      <c r="O151" s="342" t="str">
        <f>IFERROR(VLOOKUP($C151,Acute!$B$8:$R$300,10,FALSE),"--")</f>
        <v>--</v>
      </c>
      <c r="P151" s="345" t="str">
        <f>IFERROR(VLOOKUP($C151,Acute!$B$8:$R$300,16,FALSE),"--")</f>
        <v>--</v>
      </c>
    </row>
    <row r="152" spans="2:16">
      <c r="B152" s="320" t="str">
        <f>Residential!A141</f>
        <v>Ceric oxide</v>
      </c>
      <c r="C152" s="211" t="str">
        <f>Residential!B141</f>
        <v>1306-38-3</v>
      </c>
      <c r="D152" s="332">
        <f>Residential!H141</f>
        <v>0.94</v>
      </c>
      <c r="E152" s="335" t="str">
        <f>Residential!K141</f>
        <v>NV</v>
      </c>
      <c r="F152" s="346" t="str">
        <f>Residential!M141</f>
        <v>NV</v>
      </c>
      <c r="G152" s="332">
        <f>Commercial!H141</f>
        <v>3.9</v>
      </c>
      <c r="H152" s="335" t="str">
        <f>Commercial!K141</f>
        <v>NV</v>
      </c>
      <c r="I152" s="334" t="str">
        <f>Commercial!M141</f>
        <v>NV</v>
      </c>
      <c r="J152" s="320"/>
      <c r="K152" s="341" t="str">
        <f>IFERROR(VLOOKUP($C152,Acute!$B$8:$R$300,4,FALSE),"--")</f>
        <v>--</v>
      </c>
      <c r="L152" s="342" t="str">
        <f>IFERROR(VLOOKUP($C152,Acute!$B$8:$R$300,8,FALSE),"--")</f>
        <v>--</v>
      </c>
      <c r="M152" s="343" t="str">
        <f>IFERROR(VLOOKUP($C152,Acute!$B$8:$R$300,13,FALSE),"--")</f>
        <v>--</v>
      </c>
      <c r="N152" s="344" t="str">
        <f>IFERROR(VLOOKUP($C152,Acute!$B$8:$R$300,6,FALSE),"--")</f>
        <v>--</v>
      </c>
      <c r="O152" s="342" t="str">
        <f>IFERROR(VLOOKUP($C152,Acute!$B$8:$R$300,10,FALSE),"--")</f>
        <v>--</v>
      </c>
      <c r="P152" s="345" t="str">
        <f>IFERROR(VLOOKUP($C152,Acute!$B$8:$R$300,16,FALSE),"--")</f>
        <v>--</v>
      </c>
    </row>
    <row r="153" spans="2:16">
      <c r="B153" s="320" t="str">
        <f>Residential!A142</f>
        <v>Chloral Hydrate</v>
      </c>
      <c r="C153" s="211" t="str">
        <f>Residential!B142</f>
        <v>302-17-0</v>
      </c>
      <c r="D153" s="332" t="str">
        <f>Residential!H142</f>
        <v>NITI</v>
      </c>
      <c r="E153" s="333" t="str">
        <f>Residential!K142</f>
        <v>NITI</v>
      </c>
      <c r="F153" s="334" t="str">
        <f>Residential!M142</f>
        <v>NITI</v>
      </c>
      <c r="G153" s="332" t="str">
        <f>Commercial!H142</f>
        <v>NITI</v>
      </c>
      <c r="H153" s="335" t="str">
        <f>Commercial!K142</f>
        <v>NITI</v>
      </c>
      <c r="I153" s="334" t="str">
        <f>Commercial!M142</f>
        <v>NITI</v>
      </c>
      <c r="J153" s="320"/>
      <c r="K153" s="341" t="str">
        <f>IFERROR(VLOOKUP($C153,Acute!$B$8:$R$300,4,FALSE),"--")</f>
        <v>--</v>
      </c>
      <c r="L153" s="342" t="str">
        <f>IFERROR(VLOOKUP($C153,Acute!$B$8:$R$300,8,FALSE),"--")</f>
        <v>--</v>
      </c>
      <c r="M153" s="343" t="str">
        <f>IFERROR(VLOOKUP($C153,Acute!$B$8:$R$300,13,FALSE),"--")</f>
        <v>--</v>
      </c>
      <c r="N153" s="344" t="str">
        <f>IFERROR(VLOOKUP($C153,Acute!$B$8:$R$300,6,FALSE),"--")</f>
        <v>--</v>
      </c>
      <c r="O153" s="342" t="str">
        <f>IFERROR(VLOOKUP($C153,Acute!$B$8:$R$300,10,FALSE),"--")</f>
        <v>--</v>
      </c>
      <c r="P153" s="345" t="str">
        <f>IFERROR(VLOOKUP($C153,Acute!$B$8:$R$300,16,FALSE),"--")</f>
        <v>--</v>
      </c>
    </row>
    <row r="154" spans="2:16">
      <c r="B154" s="320" t="str">
        <f>Residential!A143</f>
        <v>Chloramben</v>
      </c>
      <c r="C154" s="211" t="str">
        <f>Residential!B143</f>
        <v>133-90-4</v>
      </c>
      <c r="D154" s="332" t="str">
        <f>Residential!H143</f>
        <v>NITI</v>
      </c>
      <c r="E154" s="333" t="str">
        <f>Residential!K143</f>
        <v>NITI, NV</v>
      </c>
      <c r="F154" s="334" t="str">
        <f>Residential!M143</f>
        <v>NITI, NV</v>
      </c>
      <c r="G154" s="332" t="str">
        <f>Commercial!H143</f>
        <v>NITI</v>
      </c>
      <c r="H154" s="335" t="str">
        <f>Commercial!K143</f>
        <v>NITI, NV</v>
      </c>
      <c r="I154" s="334" t="str">
        <f>Commercial!M143</f>
        <v>NITI, NV</v>
      </c>
      <c r="J154" s="320"/>
      <c r="K154" s="341" t="str">
        <f>IFERROR(VLOOKUP($C154,Acute!$B$8:$R$300,4,FALSE),"--")</f>
        <v>--</v>
      </c>
      <c r="L154" s="342" t="str">
        <f>IFERROR(VLOOKUP($C154,Acute!$B$8:$R$300,8,FALSE),"--")</f>
        <v>--</v>
      </c>
      <c r="M154" s="343" t="str">
        <f>IFERROR(VLOOKUP($C154,Acute!$B$8:$R$300,13,FALSE),"--")</f>
        <v>--</v>
      </c>
      <c r="N154" s="344" t="str">
        <f>IFERROR(VLOOKUP($C154,Acute!$B$8:$R$300,6,FALSE),"--")</f>
        <v>--</v>
      </c>
      <c r="O154" s="342" t="str">
        <f>IFERROR(VLOOKUP($C154,Acute!$B$8:$R$300,10,FALSE),"--")</f>
        <v>--</v>
      </c>
      <c r="P154" s="345" t="str">
        <f>IFERROR(VLOOKUP($C154,Acute!$B$8:$R$300,16,FALSE),"--")</f>
        <v>--</v>
      </c>
    </row>
    <row r="155" spans="2:16">
      <c r="B155" s="320" t="str">
        <f>Residential!A144</f>
        <v>Chloranil</v>
      </c>
      <c r="C155" s="211" t="str">
        <f>Residential!B144</f>
        <v>118-75-2</v>
      </c>
      <c r="D155" s="332" t="str">
        <f>Residential!H144</f>
        <v>NITI</v>
      </c>
      <c r="E155" s="333" t="str">
        <f>Residential!K144</f>
        <v>NITI, NV</v>
      </c>
      <c r="F155" s="334" t="str">
        <f>Residential!M144</f>
        <v>NITI, NV</v>
      </c>
      <c r="G155" s="332" t="str">
        <f>Commercial!H144</f>
        <v>NITI</v>
      </c>
      <c r="H155" s="335" t="str">
        <f>Commercial!K144</f>
        <v>NITI, NV</v>
      </c>
      <c r="I155" s="334" t="str">
        <f>Commercial!M144</f>
        <v>NITI, NV</v>
      </c>
      <c r="J155" s="320"/>
      <c r="K155" s="341" t="str">
        <f>IFERROR(VLOOKUP($C155,Acute!$B$8:$R$300,4,FALSE),"--")</f>
        <v>--</v>
      </c>
      <c r="L155" s="342" t="str">
        <f>IFERROR(VLOOKUP($C155,Acute!$B$8:$R$300,8,FALSE),"--")</f>
        <v>--</v>
      </c>
      <c r="M155" s="343" t="str">
        <f>IFERROR(VLOOKUP($C155,Acute!$B$8:$R$300,13,FALSE),"--")</f>
        <v>--</v>
      </c>
      <c r="N155" s="344" t="str">
        <f>IFERROR(VLOOKUP($C155,Acute!$B$8:$R$300,6,FALSE),"--")</f>
        <v>--</v>
      </c>
      <c r="O155" s="342" t="str">
        <f>IFERROR(VLOOKUP($C155,Acute!$B$8:$R$300,10,FALSE),"--")</f>
        <v>--</v>
      </c>
      <c r="P155" s="345" t="str">
        <f>IFERROR(VLOOKUP($C155,Acute!$B$8:$R$300,16,FALSE),"--")</f>
        <v>--</v>
      </c>
    </row>
    <row r="156" spans="2:16">
      <c r="B156" s="320" t="str">
        <f>Residential!A145</f>
        <v>Chlordane (alpha)</v>
      </c>
      <c r="C156" s="211" t="str">
        <f>Residential!B145</f>
        <v>5103-71-9</v>
      </c>
      <c r="D156" s="332" t="str">
        <f>Residential!H145</f>
        <v>NITI</v>
      </c>
      <c r="E156" s="333" t="str">
        <f>Residential!K145</f>
        <v>NITI</v>
      </c>
      <c r="F156" s="334" t="str">
        <f>Residential!M145</f>
        <v>NITI</v>
      </c>
      <c r="G156" s="332" t="str">
        <f>Commercial!H145</f>
        <v>NITI</v>
      </c>
      <c r="H156" s="335" t="str">
        <f>Commercial!K145</f>
        <v>NITI</v>
      </c>
      <c r="I156" s="334" t="str">
        <f>Commercial!M145</f>
        <v>NITI</v>
      </c>
      <c r="J156" s="320"/>
      <c r="K156" s="341" t="str">
        <f>IFERROR(VLOOKUP($C156,Acute!$B$8:$R$300,4,FALSE),"--")</f>
        <v>--</v>
      </c>
      <c r="L156" s="342" t="str">
        <f>IFERROR(VLOOKUP($C156,Acute!$B$8:$R$300,8,FALSE),"--")</f>
        <v>--</v>
      </c>
      <c r="M156" s="343" t="str">
        <f>IFERROR(VLOOKUP($C156,Acute!$B$8:$R$300,13,FALSE),"--")</f>
        <v>--</v>
      </c>
      <c r="N156" s="344" t="str">
        <f>IFERROR(VLOOKUP($C156,Acute!$B$8:$R$300,6,FALSE),"--")</f>
        <v>--</v>
      </c>
      <c r="O156" s="342" t="str">
        <f>IFERROR(VLOOKUP($C156,Acute!$B$8:$R$300,10,FALSE),"--")</f>
        <v>--</v>
      </c>
      <c r="P156" s="345" t="str">
        <f>IFERROR(VLOOKUP($C156,Acute!$B$8:$R$300,16,FALSE),"--")</f>
        <v>--</v>
      </c>
    </row>
    <row r="157" spans="2:16">
      <c r="B157" s="320"/>
      <c r="C157" s="211"/>
      <c r="D157" s="381"/>
      <c r="E157" s="382"/>
      <c r="F157" s="387"/>
      <c r="G157" s="381"/>
      <c r="H157" s="388"/>
      <c r="I157" s="387"/>
      <c r="J157" s="211"/>
      <c r="K157" s="81"/>
      <c r="L157" s="82"/>
      <c r="M157" s="83"/>
      <c r="N157" s="81"/>
      <c r="O157" s="82"/>
      <c r="P157" s="83"/>
    </row>
    <row r="158" spans="2:16" ht="15" thickBot="1">
      <c r="B158" s="115"/>
      <c r="C158" s="211"/>
      <c r="D158" s="213"/>
      <c r="E158" s="213"/>
      <c r="F158" s="318"/>
      <c r="G158" s="213"/>
      <c r="H158" s="318"/>
      <c r="I158" s="318"/>
      <c r="J158" s="211"/>
      <c r="K158" s="318"/>
      <c r="L158" s="318"/>
      <c r="M158" s="318"/>
      <c r="N158" s="318"/>
      <c r="O158" s="318"/>
      <c r="P158" s="318" t="s">
        <v>2210</v>
      </c>
    </row>
    <row r="159" spans="2:16" ht="15">
      <c r="B159" s="320"/>
      <c r="C159" s="211"/>
      <c r="D159" s="532" t="s">
        <v>2196</v>
      </c>
      <c r="E159" s="533"/>
      <c r="F159" s="533"/>
      <c r="G159" s="533"/>
      <c r="H159" s="533"/>
      <c r="I159" s="534"/>
      <c r="J159" s="320"/>
      <c r="K159" s="575" t="s">
        <v>2197</v>
      </c>
      <c r="L159" s="576"/>
      <c r="M159" s="576"/>
      <c r="N159" s="576"/>
      <c r="O159" s="576"/>
      <c r="P159" s="577"/>
    </row>
    <row r="160" spans="2:16" ht="15">
      <c r="B160" s="320"/>
      <c r="C160" s="211"/>
      <c r="D160" s="538" t="s">
        <v>62</v>
      </c>
      <c r="E160" s="539"/>
      <c r="F160" s="539"/>
      <c r="G160" s="540" t="s">
        <v>2198</v>
      </c>
      <c r="H160" s="541"/>
      <c r="I160" s="542"/>
      <c r="J160" s="320"/>
      <c r="K160" s="555" t="s">
        <v>62</v>
      </c>
      <c r="L160" s="544"/>
      <c r="M160" s="545"/>
      <c r="N160" s="546" t="s">
        <v>2198</v>
      </c>
      <c r="O160" s="547"/>
      <c r="P160" s="548"/>
    </row>
    <row r="161" spans="2:16" ht="34.15" customHeight="1" thickBot="1">
      <c r="B161" s="321" t="s">
        <v>119</v>
      </c>
      <c r="C161" s="322" t="s">
        <v>141</v>
      </c>
      <c r="D161" s="323" t="s">
        <v>2206</v>
      </c>
      <c r="E161" s="324" t="s">
        <v>2207</v>
      </c>
      <c r="F161" s="325" t="s">
        <v>152</v>
      </c>
      <c r="G161" s="323" t="s">
        <v>2206</v>
      </c>
      <c r="H161" s="326" t="s">
        <v>2207</v>
      </c>
      <c r="I161" s="325" t="s">
        <v>152</v>
      </c>
      <c r="J161" s="327"/>
      <c r="K161" s="328" t="s">
        <v>2206</v>
      </c>
      <c r="L161" s="329" t="s">
        <v>2207</v>
      </c>
      <c r="M161" s="330" t="s">
        <v>152</v>
      </c>
      <c r="N161" s="328" t="s">
        <v>2206</v>
      </c>
      <c r="O161" s="329" t="s">
        <v>2207</v>
      </c>
      <c r="P161" s="331" t="s">
        <v>152</v>
      </c>
    </row>
    <row r="162" spans="2:16">
      <c r="B162" s="320" t="str">
        <f>Residential!A146</f>
        <v>Chlordane (gamma)</v>
      </c>
      <c r="C162" s="211" t="str">
        <f>Residential!B146</f>
        <v>5103-74-2</v>
      </c>
      <c r="D162" s="332" t="str">
        <f>Residential!H146</f>
        <v>NITI</v>
      </c>
      <c r="E162" s="333" t="str">
        <f>Residential!K146</f>
        <v>NITI</v>
      </c>
      <c r="F162" s="334" t="str">
        <f>Residential!M146</f>
        <v>NITI</v>
      </c>
      <c r="G162" s="332" t="str">
        <f>Commercial!H146</f>
        <v>NITI</v>
      </c>
      <c r="H162" s="335" t="str">
        <f>Commercial!K146</f>
        <v>NITI</v>
      </c>
      <c r="I162" s="334" t="str">
        <f>Commercial!M146</f>
        <v>NITI</v>
      </c>
      <c r="J162" s="320"/>
      <c r="K162" s="341" t="str">
        <f>IFERROR(VLOOKUP($C162,Acute!$B$8:$R$300,4,FALSE),"--")</f>
        <v>--</v>
      </c>
      <c r="L162" s="342" t="str">
        <f>IFERROR(VLOOKUP($C162,Acute!$B$8:$R$300,8,FALSE),"--")</f>
        <v>--</v>
      </c>
      <c r="M162" s="343" t="str">
        <f>IFERROR(VLOOKUP($C162,Acute!$B$8:$R$300,13,FALSE),"--")</f>
        <v>--</v>
      </c>
      <c r="N162" s="344" t="str">
        <f>IFERROR(VLOOKUP($C162,Acute!$B$8:$R$300,6,FALSE),"--")</f>
        <v>--</v>
      </c>
      <c r="O162" s="342" t="str">
        <f>IFERROR(VLOOKUP($C162,Acute!$B$8:$R$300,10,FALSE),"--")</f>
        <v>--</v>
      </c>
      <c r="P162" s="345" t="str">
        <f>IFERROR(VLOOKUP($C162,Acute!$B$8:$R$300,16,FALSE),"--")</f>
        <v>--</v>
      </c>
    </row>
    <row r="163" spans="2:16">
      <c r="B163" s="320" t="str">
        <f>Residential!A147</f>
        <v>Chlordane (technical mixture)</v>
      </c>
      <c r="C163" s="211" t="str">
        <f>Residential!B147</f>
        <v>12789-03-6</v>
      </c>
      <c r="D163" s="332">
        <f>Residential!H147</f>
        <v>2.8000000000000001E-2</v>
      </c>
      <c r="E163" s="333">
        <f>Residential!K147</f>
        <v>0.94</v>
      </c>
      <c r="F163" s="334">
        <f>Residential!M147</f>
        <v>150</v>
      </c>
      <c r="G163" s="332">
        <f>Commercial!H147</f>
        <v>0.12</v>
      </c>
      <c r="H163" s="439">
        <f>Commercial!K147</f>
        <v>4.0999999999999996</v>
      </c>
      <c r="I163" s="334">
        <f>Commercial!M147</f>
        <v>670</v>
      </c>
      <c r="J163" s="320"/>
      <c r="K163" s="423">
        <f>IFERROR(VLOOKUP($C163,Acute!$B$8:$R$300,4,FALSE),"--")</f>
        <v>0.2</v>
      </c>
      <c r="L163" s="446">
        <f>IFERROR(VLOOKUP($C163,Acute!$B$8:$R$300,8,FALSE),"--")</f>
        <v>6.7</v>
      </c>
      <c r="M163" s="343">
        <f>IFERROR(VLOOKUP($C163,Acute!$B$8:$R$300,13,FALSE),"--")</f>
        <v>1100</v>
      </c>
      <c r="N163" s="425">
        <f>IFERROR(VLOOKUP($C163,Acute!$B$8:$R$300,6,FALSE),"--")</f>
        <v>0.6</v>
      </c>
      <c r="O163" s="342">
        <f>IFERROR(VLOOKUP($C163,Acute!$B$8:$R$300,10,FALSE),"--")</f>
        <v>20</v>
      </c>
      <c r="P163" s="345">
        <f>IFERROR(VLOOKUP($C163,Acute!$B$8:$R$300,16,FALSE),"--")</f>
        <v>3400</v>
      </c>
    </row>
    <row r="164" spans="2:16">
      <c r="B164" s="320" t="str">
        <f>Residential!A148</f>
        <v>Chlordecone (Kepone)</v>
      </c>
      <c r="C164" s="211" t="str">
        <f>Residential!B148</f>
        <v>143-50-0</v>
      </c>
      <c r="D164" s="332">
        <f>Residential!H148</f>
        <v>6.0999999999999997E-4</v>
      </c>
      <c r="E164" s="333" t="str">
        <f>Residential!K148</f>
        <v>NV</v>
      </c>
      <c r="F164" s="334" t="str">
        <f>Residential!M148</f>
        <v>NV</v>
      </c>
      <c r="G164" s="332">
        <f>Commercial!H148</f>
        <v>2.7000000000000001E-3</v>
      </c>
      <c r="H164" s="335" t="str">
        <f>Commercial!K148</f>
        <v>NV</v>
      </c>
      <c r="I164" s="334" t="str">
        <f>Commercial!M148</f>
        <v>NV</v>
      </c>
      <c r="J164" s="320"/>
      <c r="K164" s="341" t="str">
        <f>IFERROR(VLOOKUP($C164,Acute!$B$8:$R$300,4,FALSE),"--")</f>
        <v>--</v>
      </c>
      <c r="L164" s="342" t="str">
        <f>IFERROR(VLOOKUP($C164,Acute!$B$8:$R$300,8,FALSE),"--")</f>
        <v>--</v>
      </c>
      <c r="M164" s="343" t="str">
        <f>IFERROR(VLOOKUP($C164,Acute!$B$8:$R$300,13,FALSE),"--")</f>
        <v>--</v>
      </c>
      <c r="N164" s="344" t="str">
        <f>IFERROR(VLOOKUP($C164,Acute!$B$8:$R$300,6,FALSE),"--")</f>
        <v>--</v>
      </c>
      <c r="O164" s="342" t="str">
        <f>IFERROR(VLOOKUP($C164,Acute!$B$8:$R$300,10,FALSE),"--")</f>
        <v>--</v>
      </c>
      <c r="P164" s="345" t="str">
        <f>IFERROR(VLOOKUP($C164,Acute!$B$8:$R$300,16,FALSE),"--")</f>
        <v>--</v>
      </c>
    </row>
    <row r="165" spans="2:16">
      <c r="B165" s="320" t="str">
        <f>Residential!A149</f>
        <v>Chlorfenvinphos</v>
      </c>
      <c r="C165" s="211" t="str">
        <f>Residential!B149</f>
        <v>470-90-6</v>
      </c>
      <c r="D165" s="332" t="str">
        <f>Residential!H149</f>
        <v>NITI</v>
      </c>
      <c r="E165" s="333" t="str">
        <f>Residential!K149</f>
        <v>NITI, NV</v>
      </c>
      <c r="F165" s="334" t="str">
        <f>Residential!M149</f>
        <v>NITI, NV</v>
      </c>
      <c r="G165" s="332" t="str">
        <f>Commercial!H149</f>
        <v>NITI</v>
      </c>
      <c r="H165" s="335" t="str">
        <f>Commercial!K149</f>
        <v>NITI, NV</v>
      </c>
      <c r="I165" s="334" t="str">
        <f>Commercial!M149</f>
        <v>NITI, NV</v>
      </c>
      <c r="J165" s="320"/>
      <c r="K165" s="341" t="str">
        <f>IFERROR(VLOOKUP($C165,Acute!$B$8:$R$300,4,FALSE),"--")</f>
        <v>--</v>
      </c>
      <c r="L165" s="342" t="str">
        <f>IFERROR(VLOOKUP($C165,Acute!$B$8:$R$300,8,FALSE),"--")</f>
        <v>--</v>
      </c>
      <c r="M165" s="343" t="str">
        <f>IFERROR(VLOOKUP($C165,Acute!$B$8:$R$300,13,FALSE),"--")</f>
        <v>--</v>
      </c>
      <c r="N165" s="344" t="str">
        <f>IFERROR(VLOOKUP($C165,Acute!$B$8:$R$300,6,FALSE),"--")</f>
        <v>--</v>
      </c>
      <c r="O165" s="342" t="str">
        <f>IFERROR(VLOOKUP($C165,Acute!$B$8:$R$300,10,FALSE),"--")</f>
        <v>--</v>
      </c>
      <c r="P165" s="345" t="str">
        <f>IFERROR(VLOOKUP($C165,Acute!$B$8:$R$300,16,FALSE),"--")</f>
        <v>--</v>
      </c>
    </row>
    <row r="166" spans="2:16">
      <c r="B166" s="320" t="str">
        <f>Residential!A150</f>
        <v>Chlorimuron, Ethyl-</v>
      </c>
      <c r="C166" s="211" t="str">
        <f>Residential!B150</f>
        <v>90982-32-4</v>
      </c>
      <c r="D166" s="332" t="str">
        <f>Residential!H150</f>
        <v>NITI</v>
      </c>
      <c r="E166" s="333" t="str">
        <f>Residential!K150</f>
        <v>NITI, NV</v>
      </c>
      <c r="F166" s="334" t="str">
        <f>Residential!M150</f>
        <v>NITI, NV</v>
      </c>
      <c r="G166" s="332" t="str">
        <f>Commercial!H150</f>
        <v>NITI</v>
      </c>
      <c r="H166" s="335" t="str">
        <f>Commercial!K150</f>
        <v>NITI, NV</v>
      </c>
      <c r="I166" s="334" t="str">
        <f>Commercial!M150</f>
        <v>NITI, NV</v>
      </c>
      <c r="J166" s="320"/>
      <c r="K166" s="341" t="str">
        <f>IFERROR(VLOOKUP($C166,Acute!$B$8:$R$300,4,FALSE),"--")</f>
        <v>--</v>
      </c>
      <c r="L166" s="342" t="str">
        <f>IFERROR(VLOOKUP($C166,Acute!$B$8:$R$300,8,FALSE),"--")</f>
        <v>--</v>
      </c>
      <c r="M166" s="343" t="str">
        <f>IFERROR(VLOOKUP($C166,Acute!$B$8:$R$300,13,FALSE),"--")</f>
        <v>--</v>
      </c>
      <c r="N166" s="344" t="str">
        <f>IFERROR(VLOOKUP($C166,Acute!$B$8:$R$300,6,FALSE),"--")</f>
        <v>--</v>
      </c>
      <c r="O166" s="342" t="str">
        <f>IFERROR(VLOOKUP($C166,Acute!$B$8:$R$300,10,FALSE),"--")</f>
        <v>--</v>
      </c>
      <c r="P166" s="345" t="str">
        <f>IFERROR(VLOOKUP($C166,Acute!$B$8:$R$300,16,FALSE),"--")</f>
        <v>--</v>
      </c>
    </row>
    <row r="167" spans="2:16">
      <c r="B167" s="320" t="str">
        <f>Residential!A151</f>
        <v>Chlorine</v>
      </c>
      <c r="C167" s="211" t="str">
        <f>Residential!B151</f>
        <v>7782-50-5</v>
      </c>
      <c r="D167" s="332">
        <f>Residential!H151</f>
        <v>0.15</v>
      </c>
      <c r="E167" s="429">
        <f>Residential!K151</f>
        <v>5</v>
      </c>
      <c r="F167" s="440">
        <f>Residential!M151</f>
        <v>0.42</v>
      </c>
      <c r="G167" s="332">
        <f>Commercial!H151</f>
        <v>0.64</v>
      </c>
      <c r="H167" s="333">
        <f>Commercial!K151</f>
        <v>21</v>
      </c>
      <c r="I167" s="430">
        <f>Commercial!M151</f>
        <v>1.8</v>
      </c>
      <c r="J167" s="320"/>
      <c r="K167" s="347">
        <f>IFERROR(VLOOKUP($C167,Acute!$B$8:$R$300,4,FALSE),"--")</f>
        <v>170</v>
      </c>
      <c r="L167" s="348">
        <f>IFERROR(VLOOKUP($C167,Acute!$B$8:$R$300,8,FALSE),"--")</f>
        <v>5700</v>
      </c>
      <c r="M167" s="349">
        <f>IFERROR(VLOOKUP($C167,Acute!$B$8:$R$300,13,FALSE),"--")</f>
        <v>480</v>
      </c>
      <c r="N167" s="350">
        <f>IFERROR(VLOOKUP($C167,Acute!$B$8:$R$300,6,FALSE),"--")</f>
        <v>510</v>
      </c>
      <c r="O167" s="342">
        <f>IFERROR(VLOOKUP($C167,Acute!$B$8:$R$300,10,FALSE),"--")</f>
        <v>17000</v>
      </c>
      <c r="P167" s="345">
        <f>IFERROR(VLOOKUP($C167,Acute!$B$8:$R$300,16,FALSE),"--")</f>
        <v>1400</v>
      </c>
    </row>
    <row r="168" spans="2:16">
      <c r="B168" s="320" t="str">
        <f>Residential!A152</f>
        <v>Chlorine Dioxide</v>
      </c>
      <c r="C168" s="211" t="str">
        <f>Residential!B152</f>
        <v>10049-04-4</v>
      </c>
      <c r="D168" s="332">
        <f>Residential!H152</f>
        <v>0.21</v>
      </c>
      <c r="E168" s="429">
        <f>Residential!K152</f>
        <v>7</v>
      </c>
      <c r="F168" s="440">
        <f>Residential!M152</f>
        <v>0.21</v>
      </c>
      <c r="G168" s="332">
        <f>Commercial!H152</f>
        <v>0.88</v>
      </c>
      <c r="H168" s="335">
        <f>Commercial!K152</f>
        <v>29</v>
      </c>
      <c r="I168" s="440">
        <f>Commercial!M152</f>
        <v>0.87</v>
      </c>
      <c r="J168" s="320"/>
      <c r="K168" s="347">
        <f>IFERROR(VLOOKUP($C168,Acute!$B$8:$R$300,4,FALSE),"--")</f>
        <v>2.8</v>
      </c>
      <c r="L168" s="348">
        <f>IFERROR(VLOOKUP($C168,Acute!$B$8:$R$300,8,FALSE),"--")</f>
        <v>93</v>
      </c>
      <c r="M168" s="349">
        <f>IFERROR(VLOOKUP($C168,Acute!$B$8:$R$300,13,FALSE),"--")</f>
        <v>2.8</v>
      </c>
      <c r="N168" s="350">
        <f>IFERROR(VLOOKUP($C168,Acute!$B$8:$R$300,6,FALSE),"--")</f>
        <v>8.4</v>
      </c>
      <c r="O168" s="342">
        <f>IFERROR(VLOOKUP($C168,Acute!$B$8:$R$300,10,FALSE),"--")</f>
        <v>280</v>
      </c>
      <c r="P168" s="447">
        <f>IFERROR(VLOOKUP($C168,Acute!$B$8:$R$300,16,FALSE),"--")</f>
        <v>8.3000000000000007</v>
      </c>
    </row>
    <row r="169" spans="2:16">
      <c r="B169" s="320" t="str">
        <f>Residential!A153</f>
        <v>Chlorite (Sodium Salt)</v>
      </c>
      <c r="C169" s="211" t="str">
        <f>Residential!B153</f>
        <v>7758-19-2</v>
      </c>
      <c r="D169" s="332" t="str">
        <f>Residential!H153</f>
        <v>NITI</v>
      </c>
      <c r="E169" s="333" t="str">
        <f>Residential!K153</f>
        <v>NITI, NV</v>
      </c>
      <c r="F169" s="334" t="str">
        <f>Residential!M153</f>
        <v>NITI, NV</v>
      </c>
      <c r="G169" s="332" t="str">
        <f>Commercial!H153</f>
        <v>NITI</v>
      </c>
      <c r="H169" s="335" t="str">
        <f>Commercial!K153</f>
        <v>NITI, NV</v>
      </c>
      <c r="I169" s="334" t="str">
        <f>Commercial!M153</f>
        <v>NITI, NV</v>
      </c>
      <c r="J169" s="320"/>
      <c r="K169" s="347" t="str">
        <f>IFERROR(VLOOKUP($C169,Acute!$B$8:$R$300,4,FALSE),"--")</f>
        <v>--</v>
      </c>
      <c r="L169" s="348" t="str">
        <f>IFERROR(VLOOKUP($C169,Acute!$B$8:$R$300,8,FALSE),"--")</f>
        <v>--</v>
      </c>
      <c r="M169" s="349" t="str">
        <f>IFERROR(VLOOKUP($C169,Acute!$B$8:$R$300,13,FALSE),"--")</f>
        <v>--</v>
      </c>
      <c r="N169" s="350" t="str">
        <f>IFERROR(VLOOKUP($C169,Acute!$B$8:$R$300,6,FALSE),"--")</f>
        <v>--</v>
      </c>
      <c r="O169" s="342" t="str">
        <f>IFERROR(VLOOKUP($C169,Acute!$B$8:$R$300,10,FALSE),"--")</f>
        <v>--</v>
      </c>
      <c r="P169" s="345" t="str">
        <f>IFERROR(VLOOKUP($C169,Acute!$B$8:$R$300,16,FALSE),"--")</f>
        <v>--</v>
      </c>
    </row>
    <row r="170" spans="2:16">
      <c r="B170" s="320" t="str">
        <f>Residential!A154</f>
        <v>Chloro-1,1-difluoroethane, 1-</v>
      </c>
      <c r="C170" s="211" t="str">
        <f>Residential!B154</f>
        <v>75-68-3</v>
      </c>
      <c r="D170" s="352">
        <f>Residential!H154</f>
        <v>52000</v>
      </c>
      <c r="E170" s="335">
        <f>Residential!K154</f>
        <v>1700000</v>
      </c>
      <c r="F170" s="334">
        <f>Residential!M154</f>
        <v>860000</v>
      </c>
      <c r="G170" s="332">
        <f>Commercial!H154</f>
        <v>220000</v>
      </c>
      <c r="H170" s="335">
        <f>Commercial!K154</f>
        <v>7300000</v>
      </c>
      <c r="I170" s="334">
        <f>Commercial!M154</f>
        <v>3600000</v>
      </c>
      <c r="J170" s="320"/>
      <c r="K170" s="347" t="str">
        <f>IFERROR(VLOOKUP($C170,Acute!$B$8:$R$300,4,FALSE),"--")</f>
        <v>--</v>
      </c>
      <c r="L170" s="348" t="str">
        <f>IFERROR(VLOOKUP($C170,Acute!$B$8:$R$300,8,FALSE),"--")</f>
        <v>--</v>
      </c>
      <c r="M170" s="349" t="str">
        <f>IFERROR(VLOOKUP($C170,Acute!$B$8:$R$300,13,FALSE),"--")</f>
        <v>--</v>
      </c>
      <c r="N170" s="350" t="str">
        <f>IFERROR(VLOOKUP($C170,Acute!$B$8:$R$300,6,FALSE),"--")</f>
        <v>--</v>
      </c>
      <c r="O170" s="342" t="str">
        <f>IFERROR(VLOOKUP($C170,Acute!$B$8:$R$300,10,FALSE),"--")</f>
        <v>--</v>
      </c>
      <c r="P170" s="345" t="str">
        <f>IFERROR(VLOOKUP($C170,Acute!$B$8:$R$300,16,FALSE),"--")</f>
        <v>--</v>
      </c>
    </row>
    <row r="171" spans="2:16">
      <c r="B171" s="320" t="str">
        <f>Residential!A155</f>
        <v>Chloro-1,3-butadiene, 2- (Chloroprene)</v>
      </c>
      <c r="C171" s="211" t="str">
        <f>Residential!B155</f>
        <v>126-99-8</v>
      </c>
      <c r="D171" s="332">
        <f>Residential!H155</f>
        <v>9.4000000000000004E-3</v>
      </c>
      <c r="E171" s="333">
        <f>Residential!K155</f>
        <v>0.31</v>
      </c>
      <c r="F171" s="346">
        <f>Residential!M155</f>
        <v>7.4999999999999997E-3</v>
      </c>
      <c r="G171" s="332">
        <f>Commercial!H155</f>
        <v>4.1000000000000002E-2</v>
      </c>
      <c r="H171" s="333">
        <f>Commercial!K155</f>
        <v>1.4</v>
      </c>
      <c r="I171" s="346">
        <f>Commercial!M155</f>
        <v>3.3000000000000002E-2</v>
      </c>
      <c r="J171" s="320"/>
      <c r="K171" s="347" t="str">
        <f>IFERROR(VLOOKUP($C171,Acute!$B$8:$R$300,4,FALSE),"--")</f>
        <v>--</v>
      </c>
      <c r="L171" s="348" t="str">
        <f>IFERROR(VLOOKUP($C171,Acute!$B$8:$R$300,8,FALSE),"--")</f>
        <v>--</v>
      </c>
      <c r="M171" s="349" t="str">
        <f>IFERROR(VLOOKUP($C171,Acute!$B$8:$R$300,13,FALSE),"--")</f>
        <v>--</v>
      </c>
      <c r="N171" s="350" t="str">
        <f>IFERROR(VLOOKUP($C171,Acute!$B$8:$R$300,6,FALSE),"--")</f>
        <v>--</v>
      </c>
      <c r="O171" s="342" t="str">
        <f>IFERROR(VLOOKUP($C171,Acute!$B$8:$R$300,10,FALSE),"--")</f>
        <v>--</v>
      </c>
      <c r="P171" s="345" t="str">
        <f>IFERROR(VLOOKUP($C171,Acute!$B$8:$R$300,16,FALSE),"--")</f>
        <v>--</v>
      </c>
    </row>
    <row r="172" spans="2:16">
      <c r="B172" s="320" t="str">
        <f>Residential!A156</f>
        <v>Chloro-2-methylaniline HCl, 4-</v>
      </c>
      <c r="C172" s="211" t="str">
        <f>Residential!B156</f>
        <v>3165-93-3</v>
      </c>
      <c r="D172" s="332" t="str">
        <f>Residential!H156</f>
        <v>NITI</v>
      </c>
      <c r="E172" s="333" t="str">
        <f>Residential!K156</f>
        <v>NITI, NV</v>
      </c>
      <c r="F172" s="346" t="str">
        <f>Residential!M156</f>
        <v>NITI, NV</v>
      </c>
      <c r="G172" s="332" t="str">
        <f>Commercial!H156</f>
        <v>NITI</v>
      </c>
      <c r="H172" s="333" t="str">
        <f>Commercial!K156</f>
        <v>NITI, NV</v>
      </c>
      <c r="I172" s="346" t="str">
        <f>Commercial!M156</f>
        <v>NITI, NV</v>
      </c>
      <c r="J172" s="320"/>
      <c r="K172" s="347" t="str">
        <f>IFERROR(VLOOKUP($C172,Acute!$B$8:$R$300,4,FALSE),"--")</f>
        <v>--</v>
      </c>
      <c r="L172" s="348" t="str">
        <f>IFERROR(VLOOKUP($C172,Acute!$B$8:$R$300,8,FALSE),"--")</f>
        <v>--</v>
      </c>
      <c r="M172" s="349" t="str">
        <f>IFERROR(VLOOKUP($C172,Acute!$B$8:$R$300,13,FALSE),"--")</f>
        <v>--</v>
      </c>
      <c r="N172" s="350" t="str">
        <f>IFERROR(VLOOKUP($C172,Acute!$B$8:$R$300,6,FALSE),"--")</f>
        <v>--</v>
      </c>
      <c r="O172" s="342" t="str">
        <f>IFERROR(VLOOKUP($C172,Acute!$B$8:$R$300,10,FALSE),"--")</f>
        <v>--</v>
      </c>
      <c r="P172" s="351" t="str">
        <f>IFERROR(VLOOKUP($C172,Acute!$B$8:$R$300,16,FALSE),"--")</f>
        <v>--</v>
      </c>
    </row>
    <row r="173" spans="2:16">
      <c r="B173" s="320" t="str">
        <f>Residential!A157</f>
        <v>Chloro-2-methylaniline, 4-</v>
      </c>
      <c r="C173" s="211" t="str">
        <f>Residential!B157</f>
        <v>95-69-2</v>
      </c>
      <c r="D173" s="332">
        <f>Residential!H157</f>
        <v>3.6999999999999998E-2</v>
      </c>
      <c r="E173" s="333" t="str">
        <f>Residential!K157</f>
        <v>NV</v>
      </c>
      <c r="F173" s="334" t="str">
        <f>Residential!M157</f>
        <v>NV</v>
      </c>
      <c r="G173" s="332">
        <f>Commercial!H157</f>
        <v>0.16</v>
      </c>
      <c r="H173" s="335" t="str">
        <f>Commercial!K157</f>
        <v>NV</v>
      </c>
      <c r="I173" s="334" t="str">
        <f>Commercial!M157</f>
        <v>NV</v>
      </c>
      <c r="J173" s="320"/>
      <c r="K173" s="341" t="str">
        <f>IFERROR(VLOOKUP($C173,Acute!$B$8:$R$300,4,FALSE),"--")</f>
        <v>--</v>
      </c>
      <c r="L173" s="342" t="str">
        <f>IFERROR(VLOOKUP($C173,Acute!$B$8:$R$300,8,FALSE),"--")</f>
        <v>--</v>
      </c>
      <c r="M173" s="343" t="str">
        <f>IFERROR(VLOOKUP($C173,Acute!$B$8:$R$300,13,FALSE),"--")</f>
        <v>--</v>
      </c>
      <c r="N173" s="344" t="str">
        <f>IFERROR(VLOOKUP($C173,Acute!$B$8:$R$300,6,FALSE),"--")</f>
        <v>--</v>
      </c>
      <c r="O173" s="342" t="str">
        <f>IFERROR(VLOOKUP($C173,Acute!$B$8:$R$300,10,FALSE),"--")</f>
        <v>--</v>
      </c>
      <c r="P173" s="345" t="str">
        <f>IFERROR(VLOOKUP($C173,Acute!$B$8:$R$300,16,FALSE),"--")</f>
        <v>--</v>
      </c>
    </row>
    <row r="174" spans="2:16">
      <c r="B174" s="320" t="str">
        <f>Residential!A158</f>
        <v>Chloroacetaldehyde, 2-</v>
      </c>
      <c r="C174" s="211" t="str">
        <f>Residential!B158</f>
        <v>107-20-0</v>
      </c>
      <c r="D174" s="332" t="str">
        <f>Residential!H158</f>
        <v>NITI</v>
      </c>
      <c r="E174" s="335" t="str">
        <f>Residential!K158</f>
        <v>NITI</v>
      </c>
      <c r="F174" s="334" t="str">
        <f>Residential!M158</f>
        <v>NITI</v>
      </c>
      <c r="G174" s="332" t="str">
        <f>Commercial!H158</f>
        <v>NITI</v>
      </c>
      <c r="H174" s="335" t="str">
        <f>Commercial!K158</f>
        <v>NITI</v>
      </c>
      <c r="I174" s="334" t="str">
        <f>Commercial!M158</f>
        <v>NITI</v>
      </c>
      <c r="J174" s="320"/>
      <c r="K174" s="341" t="str">
        <f>IFERROR(VLOOKUP($C174,Acute!$B$8:$R$300,4,FALSE),"--")</f>
        <v>--</v>
      </c>
      <c r="L174" s="342" t="str">
        <f>IFERROR(VLOOKUP($C174,Acute!$B$8:$R$300,8,FALSE),"--")</f>
        <v>--</v>
      </c>
      <c r="M174" s="343" t="str">
        <f>IFERROR(VLOOKUP($C174,Acute!$B$8:$R$300,13,FALSE),"--")</f>
        <v>--</v>
      </c>
      <c r="N174" s="344" t="str">
        <f>IFERROR(VLOOKUP($C174,Acute!$B$8:$R$300,6,FALSE),"--")</f>
        <v>--</v>
      </c>
      <c r="O174" s="342" t="str">
        <f>IFERROR(VLOOKUP($C174,Acute!$B$8:$R$300,10,FALSE),"--")</f>
        <v>--</v>
      </c>
      <c r="P174" s="345" t="str">
        <f>IFERROR(VLOOKUP($C174,Acute!$B$8:$R$300,16,FALSE),"--")</f>
        <v>--</v>
      </c>
    </row>
    <row r="175" spans="2:16">
      <c r="B175" s="320" t="str">
        <f>Residential!A159</f>
        <v>Chloroacetic Acid</v>
      </c>
      <c r="C175" s="211" t="str">
        <f>Residential!B159</f>
        <v>79-11-8</v>
      </c>
      <c r="D175" s="332" t="str">
        <f>Residential!H159</f>
        <v>NITI</v>
      </c>
      <c r="E175" s="333" t="str">
        <f>Residential!K159</f>
        <v>NITI, NV</v>
      </c>
      <c r="F175" s="346" t="str">
        <f>Residential!M159</f>
        <v>NITI, NV</v>
      </c>
      <c r="G175" s="332" t="str">
        <f>Commercial!H159</f>
        <v>NITI</v>
      </c>
      <c r="H175" s="333" t="str">
        <f>Commercial!K159</f>
        <v>NITI, NV</v>
      </c>
      <c r="I175" s="346" t="str">
        <f>Commercial!M159</f>
        <v>NITI, NV</v>
      </c>
      <c r="J175" s="320"/>
      <c r="K175" s="341" t="str">
        <f>IFERROR(VLOOKUP($C175,Acute!$B$8:$R$300,4,FALSE),"--")</f>
        <v>--</v>
      </c>
      <c r="L175" s="342" t="str">
        <f>IFERROR(VLOOKUP($C175,Acute!$B$8:$R$300,8,FALSE),"--")</f>
        <v>--</v>
      </c>
      <c r="M175" s="343" t="str">
        <f>IFERROR(VLOOKUP($C175,Acute!$B$8:$R$300,13,FALSE),"--")</f>
        <v>--</v>
      </c>
      <c r="N175" s="344" t="str">
        <f>IFERROR(VLOOKUP($C175,Acute!$B$8:$R$300,6,FALSE),"--")</f>
        <v>--</v>
      </c>
      <c r="O175" s="342" t="str">
        <f>IFERROR(VLOOKUP($C175,Acute!$B$8:$R$300,10,FALSE),"--")</f>
        <v>--</v>
      </c>
      <c r="P175" s="345" t="str">
        <f>IFERROR(VLOOKUP($C175,Acute!$B$8:$R$300,16,FALSE),"--")</f>
        <v>--</v>
      </c>
    </row>
    <row r="176" spans="2:16">
      <c r="B176" s="320" t="str">
        <f>Residential!A160</f>
        <v>Chloroacetophenone, 2-</v>
      </c>
      <c r="C176" s="211" t="str">
        <f>Residential!B160</f>
        <v>532-27-4</v>
      </c>
      <c r="D176" s="332">
        <f>Residential!H160</f>
        <v>3.1E-2</v>
      </c>
      <c r="E176" s="333" t="str">
        <f>Residential!K160</f>
        <v>NV</v>
      </c>
      <c r="F176" s="334" t="str">
        <f>Residential!M160</f>
        <v>NV</v>
      </c>
      <c r="G176" s="332">
        <f>Commercial!H160</f>
        <v>0.13</v>
      </c>
      <c r="H176" s="335" t="str">
        <f>Commercial!K160</f>
        <v>NV</v>
      </c>
      <c r="I176" s="334" t="str">
        <f>Commercial!M160</f>
        <v>NV</v>
      </c>
      <c r="J176" s="320"/>
      <c r="K176" s="341" t="str">
        <f>IFERROR(VLOOKUP($C176,Acute!$B$8:$R$300,4,FALSE),"--")</f>
        <v>--</v>
      </c>
      <c r="L176" s="342" t="str">
        <f>IFERROR(VLOOKUP($C176,Acute!$B$8:$R$300,8,FALSE),"--")</f>
        <v>--</v>
      </c>
      <c r="M176" s="343" t="str">
        <f>IFERROR(VLOOKUP($C176,Acute!$B$8:$R$300,13,FALSE),"--")</f>
        <v>--</v>
      </c>
      <c r="N176" s="344" t="str">
        <f>IFERROR(VLOOKUP($C176,Acute!$B$8:$R$300,6,FALSE),"--")</f>
        <v>--</v>
      </c>
      <c r="O176" s="342" t="str">
        <f>IFERROR(VLOOKUP($C176,Acute!$B$8:$R$300,10,FALSE),"--")</f>
        <v>--</v>
      </c>
      <c r="P176" s="345" t="str">
        <f>IFERROR(VLOOKUP($C176,Acute!$B$8:$R$300,16,FALSE),"--")</f>
        <v>--</v>
      </c>
    </row>
    <row r="177" spans="2:16">
      <c r="B177" s="320" t="str">
        <f>Residential!A161</f>
        <v>Chloroaniline, p-</v>
      </c>
      <c r="C177" s="211" t="str">
        <f>Residential!B161</f>
        <v>106-47-8</v>
      </c>
      <c r="D177" s="332" t="str">
        <f>Residential!H161</f>
        <v>NITI</v>
      </c>
      <c r="E177" s="333" t="str">
        <f>Residential!K161</f>
        <v>NITI, NV</v>
      </c>
      <c r="F177" s="334" t="str">
        <f>Residential!M161</f>
        <v>NITI, NV</v>
      </c>
      <c r="G177" s="332" t="str">
        <f>Commercial!H161</f>
        <v>NITI</v>
      </c>
      <c r="H177" s="335" t="str">
        <f>Commercial!K161</f>
        <v>NITI, NV</v>
      </c>
      <c r="I177" s="334" t="str">
        <f>Commercial!M161</f>
        <v>NITI, NV</v>
      </c>
      <c r="J177" s="320"/>
      <c r="K177" s="341" t="str">
        <f>IFERROR(VLOOKUP($C177,Acute!$B$8:$R$300,4,FALSE),"--")</f>
        <v>--</v>
      </c>
      <c r="L177" s="342" t="str">
        <f>IFERROR(VLOOKUP($C177,Acute!$B$8:$R$300,8,FALSE),"--")</f>
        <v>--</v>
      </c>
      <c r="M177" s="343" t="str">
        <f>IFERROR(VLOOKUP($C177,Acute!$B$8:$R$300,13,FALSE),"--")</f>
        <v>--</v>
      </c>
      <c r="N177" s="344" t="str">
        <f>IFERROR(VLOOKUP($C177,Acute!$B$8:$R$300,6,FALSE),"--")</f>
        <v>--</v>
      </c>
      <c r="O177" s="342" t="str">
        <f>IFERROR(VLOOKUP($C177,Acute!$B$8:$R$300,10,FALSE),"--")</f>
        <v>--</v>
      </c>
      <c r="P177" s="345" t="str">
        <f>IFERROR(VLOOKUP($C177,Acute!$B$8:$R$300,16,FALSE),"--")</f>
        <v>--</v>
      </c>
    </row>
    <row r="178" spans="2:16">
      <c r="B178" s="320" t="str">
        <f>Residential!A162</f>
        <v>Chlorobenzene</v>
      </c>
      <c r="C178" s="211" t="str">
        <f>Residential!B162</f>
        <v>108-90-7</v>
      </c>
      <c r="D178" s="332">
        <f>Residential!H162</f>
        <v>52</v>
      </c>
      <c r="E178" s="333">
        <f>Residential!K162</f>
        <v>1700</v>
      </c>
      <c r="F178" s="334">
        <f>Residential!M162</f>
        <v>810</v>
      </c>
      <c r="G178" s="332">
        <f>Commercial!H162</f>
        <v>220</v>
      </c>
      <c r="H178" s="335">
        <f>Commercial!K162</f>
        <v>7300</v>
      </c>
      <c r="I178" s="334">
        <f>Commercial!M162</f>
        <v>3400</v>
      </c>
      <c r="J178" s="320"/>
      <c r="K178" s="341" t="str">
        <f>IFERROR(VLOOKUP($C178,Acute!$B$8:$R$300,4,FALSE),"--")</f>
        <v>--</v>
      </c>
      <c r="L178" s="342" t="str">
        <f>IFERROR(VLOOKUP($C178,Acute!$B$8:$R$300,8,FALSE),"--")</f>
        <v>--</v>
      </c>
      <c r="M178" s="343" t="str">
        <f>IFERROR(VLOOKUP($C178,Acute!$B$8:$R$300,13,FALSE),"--")</f>
        <v>--</v>
      </c>
      <c r="N178" s="344" t="str">
        <f>IFERROR(VLOOKUP($C178,Acute!$B$8:$R$300,6,FALSE),"--")</f>
        <v>--</v>
      </c>
      <c r="O178" s="342" t="str">
        <f>IFERROR(VLOOKUP($C178,Acute!$B$8:$R$300,10,FALSE),"--")</f>
        <v>--</v>
      </c>
      <c r="P178" s="345" t="str">
        <f>IFERROR(VLOOKUP($C178,Acute!$B$8:$R$300,16,FALSE),"--")</f>
        <v>--</v>
      </c>
    </row>
    <row r="179" spans="2:16">
      <c r="B179" s="320" t="str">
        <f>Residential!A163</f>
        <v>Chlorobenzene sulfonic acid, p-</v>
      </c>
      <c r="C179" s="211" t="str">
        <f>Residential!B163</f>
        <v>98-66-8</v>
      </c>
      <c r="D179" s="332" t="str">
        <f>Residential!H163</f>
        <v>NITI</v>
      </c>
      <c r="E179" s="333" t="str">
        <f>Residential!K163</f>
        <v>NITI, NV</v>
      </c>
      <c r="F179" s="334" t="str">
        <f>Residential!M163</f>
        <v>NITI, NV</v>
      </c>
      <c r="G179" s="332" t="str">
        <f>Commercial!H163</f>
        <v>NITI</v>
      </c>
      <c r="H179" s="335" t="str">
        <f>Commercial!K163</f>
        <v>NITI, NV</v>
      </c>
      <c r="I179" s="334" t="str">
        <f>Commercial!M163</f>
        <v>NITI, NV</v>
      </c>
      <c r="J179" s="320"/>
      <c r="K179" s="341" t="str">
        <f>IFERROR(VLOOKUP($C179,Acute!$B$8:$R$300,4,FALSE),"--")</f>
        <v>--</v>
      </c>
      <c r="L179" s="342" t="str">
        <f>IFERROR(VLOOKUP($C179,Acute!$B$8:$R$300,8,FALSE),"--")</f>
        <v>--</v>
      </c>
      <c r="M179" s="343" t="str">
        <f>IFERROR(VLOOKUP($C179,Acute!$B$8:$R$300,13,FALSE),"--")</f>
        <v>--</v>
      </c>
      <c r="N179" s="344" t="str">
        <f>IFERROR(VLOOKUP($C179,Acute!$B$8:$R$300,6,FALSE),"--")</f>
        <v>--</v>
      </c>
      <c r="O179" s="342" t="str">
        <f>IFERROR(VLOOKUP($C179,Acute!$B$8:$R$300,10,FALSE),"--")</f>
        <v>--</v>
      </c>
      <c r="P179" s="345" t="str">
        <f>IFERROR(VLOOKUP($C179,Acute!$B$8:$R$300,16,FALSE),"--")</f>
        <v>--</v>
      </c>
    </row>
    <row r="180" spans="2:16">
      <c r="B180" s="320" t="str">
        <f>Residential!A164</f>
        <v>Chlorobenzilate</v>
      </c>
      <c r="C180" s="211" t="str">
        <f>Residential!B164</f>
        <v>510-15-6</v>
      </c>
      <c r="D180" s="332">
        <f>Residential!H164</f>
        <v>9.0999999999999998E-2</v>
      </c>
      <c r="E180" s="333" t="str">
        <f>Residential!K164</f>
        <v>NV</v>
      </c>
      <c r="F180" s="334" t="str">
        <f>Residential!M164</f>
        <v>NV</v>
      </c>
      <c r="G180" s="426">
        <f>Commercial!H164</f>
        <v>0.4</v>
      </c>
      <c r="H180" s="335" t="str">
        <f>Commercial!K164</f>
        <v>NV</v>
      </c>
      <c r="I180" s="334" t="str">
        <f>Commercial!M164</f>
        <v>NV</v>
      </c>
      <c r="J180" s="320"/>
      <c r="K180" s="341" t="str">
        <f>IFERROR(VLOOKUP($C180,Acute!$B$8:$R$300,4,FALSE),"--")</f>
        <v>--</v>
      </c>
      <c r="L180" s="342" t="str">
        <f>IFERROR(VLOOKUP($C180,Acute!$B$8:$R$300,8,FALSE),"--")</f>
        <v>--</v>
      </c>
      <c r="M180" s="343" t="str">
        <f>IFERROR(VLOOKUP($C180,Acute!$B$8:$R$300,13,FALSE),"--")</f>
        <v>--</v>
      </c>
      <c r="N180" s="344" t="str">
        <f>IFERROR(VLOOKUP($C180,Acute!$B$8:$R$300,6,FALSE),"--")</f>
        <v>--</v>
      </c>
      <c r="O180" s="342" t="str">
        <f>IFERROR(VLOOKUP($C180,Acute!$B$8:$R$300,10,FALSE),"--")</f>
        <v>--</v>
      </c>
      <c r="P180" s="345" t="str">
        <f>IFERROR(VLOOKUP($C180,Acute!$B$8:$R$300,16,FALSE),"--")</f>
        <v>--</v>
      </c>
    </row>
    <row r="181" spans="2:16">
      <c r="B181" s="320" t="str">
        <f>Residential!A165</f>
        <v>Chlorobenzoic Acid, p-</v>
      </c>
      <c r="C181" s="211" t="str">
        <f>Residential!B165</f>
        <v>74-11-3</v>
      </c>
      <c r="D181" s="332" t="str">
        <f>Residential!H165</f>
        <v>NITI</v>
      </c>
      <c r="E181" s="333" t="str">
        <f>Residential!K165</f>
        <v>NITI, NV</v>
      </c>
      <c r="F181" s="334" t="str">
        <f>Residential!M165</f>
        <v>NITI, NV</v>
      </c>
      <c r="G181" s="332" t="str">
        <f>Commercial!H165</f>
        <v>NITI</v>
      </c>
      <c r="H181" s="335" t="str">
        <f>Commercial!K165</f>
        <v>NITI, NV</v>
      </c>
      <c r="I181" s="334" t="str">
        <f>Commercial!M165</f>
        <v>NITI, NV</v>
      </c>
      <c r="J181" s="320"/>
      <c r="K181" s="341" t="str">
        <f>IFERROR(VLOOKUP($C181,Acute!$B$8:$R$300,4,FALSE),"--")</f>
        <v>--</v>
      </c>
      <c r="L181" s="342" t="str">
        <f>IFERROR(VLOOKUP($C181,Acute!$B$8:$R$300,8,FALSE),"--")</f>
        <v>--</v>
      </c>
      <c r="M181" s="343" t="str">
        <f>IFERROR(VLOOKUP($C181,Acute!$B$8:$R$300,13,FALSE),"--")</f>
        <v>--</v>
      </c>
      <c r="N181" s="344" t="str">
        <f>IFERROR(VLOOKUP($C181,Acute!$B$8:$R$300,6,FALSE),"--")</f>
        <v>--</v>
      </c>
      <c r="O181" s="342" t="str">
        <f>IFERROR(VLOOKUP($C181,Acute!$B$8:$R$300,10,FALSE),"--")</f>
        <v>--</v>
      </c>
      <c r="P181" s="345" t="str">
        <f>IFERROR(VLOOKUP($C181,Acute!$B$8:$R$300,16,FALSE),"--")</f>
        <v>--</v>
      </c>
    </row>
    <row r="182" spans="2:16">
      <c r="B182" s="320" t="str">
        <f>Residential!A166</f>
        <v>Chlorobenzotrifluoride, 4-</v>
      </c>
      <c r="C182" s="211" t="str">
        <f>Residential!B166</f>
        <v>98-56-6</v>
      </c>
      <c r="D182" s="332">
        <f>Residential!H166</f>
        <v>0.33</v>
      </c>
      <c r="E182" s="333">
        <f>Residential!K166</f>
        <v>11</v>
      </c>
      <c r="F182" s="440">
        <f>Residential!M166</f>
        <v>0.49</v>
      </c>
      <c r="G182" s="332">
        <f>Commercial!H166</f>
        <v>1.4</v>
      </c>
      <c r="H182" s="335">
        <f>Commercial!K166</f>
        <v>48</v>
      </c>
      <c r="I182" s="430">
        <f>Commercial!M166</f>
        <v>2.1</v>
      </c>
      <c r="J182" s="320"/>
      <c r="K182" s="341" t="str">
        <f>IFERROR(VLOOKUP($C182,Acute!$B$8:$R$300,4,FALSE),"--")</f>
        <v>--</v>
      </c>
      <c r="L182" s="342" t="str">
        <f>IFERROR(VLOOKUP($C182,Acute!$B$8:$R$300,8,FALSE),"--")</f>
        <v>--</v>
      </c>
      <c r="M182" s="343" t="str">
        <f>IFERROR(VLOOKUP($C182,Acute!$B$8:$R$300,13,FALSE),"--")</f>
        <v>--</v>
      </c>
      <c r="N182" s="344" t="str">
        <f>IFERROR(VLOOKUP($C182,Acute!$B$8:$R$300,6,FALSE),"--")</f>
        <v>--</v>
      </c>
      <c r="O182" s="342" t="str">
        <f>IFERROR(VLOOKUP($C182,Acute!$B$8:$R$300,10,FALSE),"--")</f>
        <v>--</v>
      </c>
      <c r="P182" s="345" t="str">
        <f>IFERROR(VLOOKUP($C182,Acute!$B$8:$R$300,16,FALSE),"--")</f>
        <v>--</v>
      </c>
    </row>
    <row r="183" spans="2:16">
      <c r="B183" s="320" t="str">
        <f>Residential!A167</f>
        <v>Chlorobutane, 1-</v>
      </c>
      <c r="C183" s="211" t="str">
        <f>Residential!B167</f>
        <v>109-69-3</v>
      </c>
      <c r="D183" s="332" t="str">
        <f>Residential!H167</f>
        <v>NITI</v>
      </c>
      <c r="E183" s="333" t="str">
        <f>Residential!K167</f>
        <v>NITI</v>
      </c>
      <c r="F183" s="334" t="str">
        <f>Residential!M167</f>
        <v>NITI</v>
      </c>
      <c r="G183" s="332" t="str">
        <f>Commercial!H167</f>
        <v>NITI</v>
      </c>
      <c r="H183" s="335" t="str">
        <f>Commercial!K167</f>
        <v>NITI</v>
      </c>
      <c r="I183" s="334" t="str">
        <f>Commercial!M167</f>
        <v>NITI</v>
      </c>
      <c r="J183" s="320"/>
      <c r="K183" s="341" t="str">
        <f>IFERROR(VLOOKUP($C183,Acute!$B$8:$R$300,4,FALSE),"--")</f>
        <v>--</v>
      </c>
      <c r="L183" s="342" t="str">
        <f>IFERROR(VLOOKUP($C183,Acute!$B$8:$R$300,8,FALSE),"--")</f>
        <v>--</v>
      </c>
      <c r="M183" s="343" t="str">
        <f>IFERROR(VLOOKUP($C183,Acute!$B$8:$R$300,13,FALSE),"--")</f>
        <v>--</v>
      </c>
      <c r="N183" s="344" t="str">
        <f>IFERROR(VLOOKUP($C183,Acute!$B$8:$R$300,6,FALSE),"--")</f>
        <v>--</v>
      </c>
      <c r="O183" s="342" t="str">
        <f>IFERROR(VLOOKUP($C183,Acute!$B$8:$R$300,10,FALSE),"--")</f>
        <v>--</v>
      </c>
      <c r="P183" s="345" t="str">
        <f>IFERROR(VLOOKUP($C183,Acute!$B$8:$R$300,16,FALSE),"--")</f>
        <v>--</v>
      </c>
    </row>
    <row r="184" spans="2:16">
      <c r="B184" s="320" t="str">
        <f>Residential!A168</f>
        <v>Chlorodifluoromethane</v>
      </c>
      <c r="C184" s="211" t="str">
        <f>Residential!B168</f>
        <v>75-45-6</v>
      </c>
      <c r="D184" s="352">
        <f>Residential!H168</f>
        <v>52000</v>
      </c>
      <c r="E184" s="335">
        <f>Residential!K168</f>
        <v>1700000</v>
      </c>
      <c r="F184" s="334">
        <f>Residential!M168</f>
        <v>41000</v>
      </c>
      <c r="G184" s="352">
        <f>Commercial!H168</f>
        <v>220000</v>
      </c>
      <c r="H184" s="335">
        <f>Commercial!K168</f>
        <v>7300000</v>
      </c>
      <c r="I184" s="334">
        <f>Commercial!M168</f>
        <v>170000</v>
      </c>
      <c r="J184" s="320"/>
      <c r="K184" s="341" t="str">
        <f>IFERROR(VLOOKUP($C184,Acute!$B$8:$R$300,4,FALSE),"--")</f>
        <v>--</v>
      </c>
      <c r="L184" s="342" t="str">
        <f>IFERROR(VLOOKUP($C184,Acute!$B$8:$R$300,8,FALSE),"--")</f>
        <v>--</v>
      </c>
      <c r="M184" s="343" t="str">
        <f>IFERROR(VLOOKUP($C184,Acute!$B$8:$R$300,13,FALSE),"--")</f>
        <v>--</v>
      </c>
      <c r="N184" s="344" t="str">
        <f>IFERROR(VLOOKUP($C184,Acute!$B$8:$R$300,6,FALSE),"--")</f>
        <v>--</v>
      </c>
      <c r="O184" s="342" t="str">
        <f>IFERROR(VLOOKUP($C184,Acute!$B$8:$R$300,10,FALSE),"--")</f>
        <v>--</v>
      </c>
      <c r="P184" s="345" t="str">
        <f>IFERROR(VLOOKUP($C184,Acute!$B$8:$R$300,16,FALSE),"--")</f>
        <v>--</v>
      </c>
    </row>
    <row r="185" spans="2:16">
      <c r="B185" s="320" t="str">
        <f>Residential!A169</f>
        <v>Chloroethanol, 2-</v>
      </c>
      <c r="C185" s="211" t="str">
        <f>Residential!B169</f>
        <v>107-07-3</v>
      </c>
      <c r="D185" s="332" t="str">
        <f>Residential!H169</f>
        <v>NITI</v>
      </c>
      <c r="E185" s="333" t="str">
        <f>Residential!K169</f>
        <v>NITI</v>
      </c>
      <c r="F185" s="334" t="str">
        <f>Residential!M169</f>
        <v>NITI</v>
      </c>
      <c r="G185" s="332" t="str">
        <f>Commercial!H169</f>
        <v>NITI</v>
      </c>
      <c r="H185" s="335" t="str">
        <f>Commercial!K169</f>
        <v>NITI</v>
      </c>
      <c r="I185" s="334" t="str">
        <f>Commercial!M169</f>
        <v>NITI</v>
      </c>
      <c r="J185" s="320"/>
      <c r="K185" s="341" t="str">
        <f>IFERROR(VLOOKUP($C185,Acute!$B$8:$R$300,4,FALSE),"--")</f>
        <v>--</v>
      </c>
      <c r="L185" s="342" t="str">
        <f>IFERROR(VLOOKUP($C185,Acute!$B$8:$R$300,8,FALSE),"--")</f>
        <v>--</v>
      </c>
      <c r="M185" s="343" t="str">
        <f>IFERROR(VLOOKUP($C185,Acute!$B$8:$R$300,13,FALSE),"--")</f>
        <v>--</v>
      </c>
      <c r="N185" s="344" t="str">
        <f>IFERROR(VLOOKUP($C185,Acute!$B$8:$R$300,6,FALSE),"--")</f>
        <v>--</v>
      </c>
      <c r="O185" s="342" t="str">
        <f>IFERROR(VLOOKUP($C185,Acute!$B$8:$R$300,10,FALSE),"--")</f>
        <v>--</v>
      </c>
      <c r="P185" s="345" t="str">
        <f>IFERROR(VLOOKUP($C185,Acute!$B$8:$R$300,16,FALSE),"--")</f>
        <v>--</v>
      </c>
    </row>
    <row r="186" spans="2:16">
      <c r="B186" s="320" t="str">
        <f>Residential!A170</f>
        <v>Chloroform</v>
      </c>
      <c r="C186" s="211" t="str">
        <f>Residential!B170</f>
        <v>67-66-3</v>
      </c>
      <c r="D186" s="332">
        <f>Residential!H170</f>
        <v>0.12</v>
      </c>
      <c r="E186" s="333">
        <f>Residential!K170</f>
        <v>4.0999999999999996</v>
      </c>
      <c r="F186" s="430">
        <f>Residential!M170</f>
        <v>1.4</v>
      </c>
      <c r="G186" s="332">
        <f>Commercial!H170</f>
        <v>0.53</v>
      </c>
      <c r="H186" s="335">
        <f>Commercial!K170</f>
        <v>18</v>
      </c>
      <c r="I186" s="430">
        <f>Commercial!M170</f>
        <v>5.9</v>
      </c>
      <c r="J186" s="320"/>
      <c r="K186" s="341">
        <f>IFERROR(VLOOKUP($C186,Acute!$B$8:$R$300,4,FALSE),"--")</f>
        <v>490</v>
      </c>
      <c r="L186" s="342">
        <f>IFERROR(VLOOKUP($C186,Acute!$B$8:$R$300,8,FALSE),"--")</f>
        <v>16000</v>
      </c>
      <c r="M186" s="343">
        <f>IFERROR(VLOOKUP($C186,Acute!$B$8:$R$300,13,FALSE),"--")</f>
        <v>5700</v>
      </c>
      <c r="N186" s="344">
        <f>IFERROR(VLOOKUP($C186,Acute!$B$8:$R$300,6,FALSE),"--")</f>
        <v>1500</v>
      </c>
      <c r="O186" s="342">
        <f>IFERROR(VLOOKUP($C186,Acute!$B$8:$R$300,10,FALSE),"--")</f>
        <v>50000</v>
      </c>
      <c r="P186" s="345">
        <f>IFERROR(VLOOKUP($C186,Acute!$B$8:$R$300,16,FALSE),"--")</f>
        <v>17000</v>
      </c>
    </row>
    <row r="187" spans="2:16">
      <c r="B187" s="320" t="str">
        <f>Residential!A171</f>
        <v>Chloromethane</v>
      </c>
      <c r="C187" s="211" t="str">
        <f>Residential!B171</f>
        <v>74-87-3</v>
      </c>
      <c r="D187" s="332">
        <f>Residential!H171</f>
        <v>94</v>
      </c>
      <c r="E187" s="333">
        <f>Residential!K171</f>
        <v>3100</v>
      </c>
      <c r="F187" s="346">
        <f>Residential!M171</f>
        <v>350</v>
      </c>
      <c r="G187" s="332">
        <f>Commercial!H171</f>
        <v>390</v>
      </c>
      <c r="H187" s="333">
        <f>Commercial!K171</f>
        <v>13000</v>
      </c>
      <c r="I187" s="346">
        <f>Commercial!M171</f>
        <v>1500</v>
      </c>
      <c r="J187" s="320"/>
      <c r="K187" s="341">
        <f>IFERROR(VLOOKUP($C187,Acute!$B$8:$R$300,4,FALSE),"--")</f>
        <v>1000</v>
      </c>
      <c r="L187" s="342">
        <f>IFERROR(VLOOKUP($C187,Acute!$B$8:$R$300,8,FALSE),"--")</f>
        <v>33000</v>
      </c>
      <c r="M187" s="343">
        <f>IFERROR(VLOOKUP($C187,Acute!$B$8:$R$300,13,FALSE),"--")</f>
        <v>3700</v>
      </c>
      <c r="N187" s="344">
        <f>IFERROR(VLOOKUP($C187,Acute!$B$8:$R$300,6,FALSE),"--")</f>
        <v>3000</v>
      </c>
      <c r="O187" s="342">
        <f>IFERROR(VLOOKUP($C187,Acute!$B$8:$R$300,10,FALSE),"--")</f>
        <v>100000</v>
      </c>
      <c r="P187" s="345">
        <f>IFERROR(VLOOKUP($C187,Acute!$B$8:$R$300,16,FALSE),"--")</f>
        <v>12000</v>
      </c>
    </row>
    <row r="188" spans="2:16">
      <c r="B188" s="320" t="str">
        <f>Residential!A172</f>
        <v>Chloromethyl Methyl Ether</v>
      </c>
      <c r="C188" s="211" t="str">
        <f>Residential!B172</f>
        <v>107-30-2</v>
      </c>
      <c r="D188" s="332">
        <f>Residential!H172</f>
        <v>4.1000000000000003E-3</v>
      </c>
      <c r="E188" s="333">
        <f>Residential!K172</f>
        <v>0.14000000000000001</v>
      </c>
      <c r="F188" s="430">
        <f>Residential!M172</f>
        <v>0.54</v>
      </c>
      <c r="G188" s="332">
        <f>Commercial!H172</f>
        <v>1.7999999999999999E-2</v>
      </c>
      <c r="H188" s="448">
        <f>Commercial!K172</f>
        <v>0.59</v>
      </c>
      <c r="I188" s="430">
        <f>Commercial!M172</f>
        <v>2.2999999999999998</v>
      </c>
      <c r="J188" s="320"/>
      <c r="K188" s="341" t="str">
        <f>IFERROR(VLOOKUP($C188,Acute!$B$8:$R$300,4,FALSE),"--")</f>
        <v>--</v>
      </c>
      <c r="L188" s="342" t="str">
        <f>IFERROR(VLOOKUP($C188,Acute!$B$8:$R$300,8,FALSE),"--")</f>
        <v>--</v>
      </c>
      <c r="M188" s="343" t="str">
        <f>IFERROR(VLOOKUP($C188,Acute!$B$8:$R$300,13,FALSE),"--")</f>
        <v>--</v>
      </c>
      <c r="N188" s="344" t="str">
        <f>IFERROR(VLOOKUP($C188,Acute!$B$8:$R$300,6,FALSE),"--")</f>
        <v>--</v>
      </c>
      <c r="O188" s="342" t="str">
        <f>IFERROR(VLOOKUP($C188,Acute!$B$8:$R$300,10,FALSE),"--")</f>
        <v>--</v>
      </c>
      <c r="P188" s="345" t="str">
        <f>IFERROR(VLOOKUP($C188,Acute!$B$8:$R$300,16,FALSE),"--")</f>
        <v>--</v>
      </c>
    </row>
    <row r="189" spans="2:16">
      <c r="B189" s="320" t="str">
        <f>Residential!A173</f>
        <v>Chloronaphthalene, Beta-</v>
      </c>
      <c r="C189" s="211" t="str">
        <f>Residential!B173</f>
        <v>91-58-7</v>
      </c>
      <c r="D189" s="352" t="str">
        <f>Residential!H173</f>
        <v>NITI</v>
      </c>
      <c r="E189" s="335" t="str">
        <f>Residential!K173</f>
        <v>NITI</v>
      </c>
      <c r="F189" s="334" t="str">
        <f>Residential!M173</f>
        <v>NITI</v>
      </c>
      <c r="G189" s="332" t="str">
        <f>Commercial!H173</f>
        <v>NITI</v>
      </c>
      <c r="H189" s="335" t="str">
        <f>Commercial!K173</f>
        <v>NITI</v>
      </c>
      <c r="I189" s="334" t="str">
        <f>Commercial!M173</f>
        <v>NITI</v>
      </c>
      <c r="J189" s="320"/>
      <c r="K189" s="341" t="str">
        <f>IFERROR(VLOOKUP($C189,Acute!$B$8:$R$300,4,FALSE),"--")</f>
        <v>--</v>
      </c>
      <c r="L189" s="342" t="str">
        <f>IFERROR(VLOOKUP($C189,Acute!$B$8:$R$300,8,FALSE),"--")</f>
        <v>--</v>
      </c>
      <c r="M189" s="343" t="str">
        <f>IFERROR(VLOOKUP($C189,Acute!$B$8:$R$300,13,FALSE),"--")</f>
        <v>--</v>
      </c>
      <c r="N189" s="344" t="str">
        <f>IFERROR(VLOOKUP($C189,Acute!$B$8:$R$300,6,FALSE),"--")</f>
        <v>--</v>
      </c>
      <c r="O189" s="342" t="str">
        <f>IFERROR(VLOOKUP($C189,Acute!$B$8:$R$300,10,FALSE),"--")</f>
        <v>--</v>
      </c>
      <c r="P189" s="345" t="str">
        <f>IFERROR(VLOOKUP($C189,Acute!$B$8:$R$300,16,FALSE),"--")</f>
        <v>--</v>
      </c>
    </row>
    <row r="190" spans="2:16">
      <c r="B190" s="320" t="str">
        <f>Residential!A174</f>
        <v>Chloronitrobenzene, o-</v>
      </c>
      <c r="C190" s="211" t="str">
        <f>Residential!B174</f>
        <v>88-73-3</v>
      </c>
      <c r="D190" s="445">
        <f>Residential!H174</f>
        <v>0.01</v>
      </c>
      <c r="E190" s="333" t="str">
        <f>Residential!K174</f>
        <v>NV</v>
      </c>
      <c r="F190" s="334" t="str">
        <f>Residential!M174</f>
        <v>NV</v>
      </c>
      <c r="G190" s="332">
        <f>Commercial!H174</f>
        <v>4.3999999999999997E-2</v>
      </c>
      <c r="H190" s="335" t="str">
        <f>Commercial!K174</f>
        <v>NV</v>
      </c>
      <c r="I190" s="334" t="str">
        <f>Commercial!M174</f>
        <v>NV</v>
      </c>
      <c r="J190" s="320"/>
      <c r="K190" s="341" t="str">
        <f>IFERROR(VLOOKUP($C190,Acute!$B$8:$R$300,4,FALSE),"--")</f>
        <v>--</v>
      </c>
      <c r="L190" s="342" t="str">
        <f>IFERROR(VLOOKUP($C190,Acute!$B$8:$R$300,8,FALSE),"--")</f>
        <v>--</v>
      </c>
      <c r="M190" s="343" t="str">
        <f>IFERROR(VLOOKUP($C190,Acute!$B$8:$R$300,13,FALSE),"--")</f>
        <v>--</v>
      </c>
      <c r="N190" s="344" t="str">
        <f>IFERROR(VLOOKUP($C190,Acute!$B$8:$R$300,6,FALSE),"--")</f>
        <v>--</v>
      </c>
      <c r="O190" s="342" t="str">
        <f>IFERROR(VLOOKUP($C190,Acute!$B$8:$R$300,10,FALSE),"--")</f>
        <v>--</v>
      </c>
      <c r="P190" s="345" t="str">
        <f>IFERROR(VLOOKUP($C190,Acute!$B$8:$R$300,16,FALSE),"--")</f>
        <v>--</v>
      </c>
    </row>
    <row r="191" spans="2:16">
      <c r="B191" s="320" t="str">
        <f>Residential!A175</f>
        <v>Chloronitrobenzene, p-</v>
      </c>
      <c r="C191" s="211" t="str">
        <f>Residential!B175</f>
        <v>100-00-5</v>
      </c>
      <c r="D191" s="332">
        <f>Residential!H175</f>
        <v>2.1</v>
      </c>
      <c r="E191" s="333" t="str">
        <f>Residential!K175</f>
        <v>NV</v>
      </c>
      <c r="F191" s="346" t="str">
        <f>Residential!M175</f>
        <v>NV</v>
      </c>
      <c r="G191" s="332">
        <f>Commercial!H175</f>
        <v>8.8000000000000007</v>
      </c>
      <c r="H191" s="333" t="str">
        <f>Commercial!K175</f>
        <v>NV</v>
      </c>
      <c r="I191" s="346" t="str">
        <f>Commercial!M175</f>
        <v>NV</v>
      </c>
      <c r="J191" s="320"/>
      <c r="K191" s="341" t="str">
        <f>IFERROR(VLOOKUP($C191,Acute!$B$8:$R$300,4,FALSE),"--")</f>
        <v>--</v>
      </c>
      <c r="L191" s="342" t="str">
        <f>IFERROR(VLOOKUP($C191,Acute!$B$8:$R$300,8,FALSE),"--")</f>
        <v>--</v>
      </c>
      <c r="M191" s="343" t="str">
        <f>IFERROR(VLOOKUP($C191,Acute!$B$8:$R$300,13,FALSE),"--")</f>
        <v>--</v>
      </c>
      <c r="N191" s="344" t="str">
        <f>IFERROR(VLOOKUP($C191,Acute!$B$8:$R$300,6,FALSE),"--")</f>
        <v>--</v>
      </c>
      <c r="O191" s="342" t="str">
        <f>IFERROR(VLOOKUP($C191,Acute!$B$8:$R$300,10,FALSE),"--")</f>
        <v>--</v>
      </c>
      <c r="P191" s="345" t="str">
        <f>IFERROR(VLOOKUP($C191,Acute!$B$8:$R$300,16,FALSE),"--")</f>
        <v>--</v>
      </c>
    </row>
    <row r="192" spans="2:16">
      <c r="B192" s="320" t="str">
        <f>Residential!A176</f>
        <v>Chlorophenol, 2-</v>
      </c>
      <c r="C192" s="211" t="str">
        <f>Residential!B176</f>
        <v>95-57-8</v>
      </c>
      <c r="D192" s="332" t="str">
        <f>Residential!H176</f>
        <v>NITI</v>
      </c>
      <c r="E192" s="333" t="str">
        <f>Residential!K176</f>
        <v>NITI</v>
      </c>
      <c r="F192" s="334" t="str">
        <f>Residential!M176</f>
        <v>NITI</v>
      </c>
      <c r="G192" s="332" t="str">
        <f>Commercial!H176</f>
        <v>NITI</v>
      </c>
      <c r="H192" s="335" t="str">
        <f>Commercial!K176</f>
        <v>NITI</v>
      </c>
      <c r="I192" s="334" t="str">
        <f>Commercial!M176</f>
        <v>NITI</v>
      </c>
      <c r="J192" s="320"/>
      <c r="K192" s="341" t="str">
        <f>IFERROR(VLOOKUP($C192,Acute!$B$8:$R$300,4,FALSE),"--")</f>
        <v>--</v>
      </c>
      <c r="L192" s="342" t="str">
        <f>IFERROR(VLOOKUP($C192,Acute!$B$8:$R$300,8,FALSE),"--")</f>
        <v>--</v>
      </c>
      <c r="M192" s="343" t="str">
        <f>IFERROR(VLOOKUP($C192,Acute!$B$8:$R$300,13,FALSE),"--")</f>
        <v>--</v>
      </c>
      <c r="N192" s="344" t="str">
        <f>IFERROR(VLOOKUP($C192,Acute!$B$8:$R$300,6,FALSE),"--")</f>
        <v>--</v>
      </c>
      <c r="O192" s="342" t="str">
        <f>IFERROR(VLOOKUP($C192,Acute!$B$8:$R$300,10,FALSE),"--")</f>
        <v>--</v>
      </c>
      <c r="P192" s="345" t="str">
        <f>IFERROR(VLOOKUP($C192,Acute!$B$8:$R$300,16,FALSE),"--")</f>
        <v>--</v>
      </c>
    </row>
    <row r="193" spans="2:16">
      <c r="B193" s="320" t="str">
        <f>Residential!A177</f>
        <v>Chloropicrin</v>
      </c>
      <c r="C193" s="211" t="str">
        <f>Residential!B177</f>
        <v>76-06-2</v>
      </c>
      <c r="D193" s="332">
        <f>Residential!H177</f>
        <v>0.42</v>
      </c>
      <c r="E193" s="333">
        <f>Residential!K177</f>
        <v>14</v>
      </c>
      <c r="F193" s="346">
        <f>Residential!M177</f>
        <v>9.4</v>
      </c>
      <c r="G193" s="332">
        <f>Commercial!H177</f>
        <v>1.8</v>
      </c>
      <c r="H193" s="333">
        <f>Commercial!K177</f>
        <v>58</v>
      </c>
      <c r="I193" s="346">
        <f>Commercial!M177</f>
        <v>40</v>
      </c>
      <c r="J193" s="320"/>
      <c r="K193" s="341">
        <f>IFERROR(VLOOKUP($C193,Acute!$B$8:$R$300,4,FALSE),"--")</f>
        <v>29</v>
      </c>
      <c r="L193" s="342">
        <f>IFERROR(VLOOKUP($C193,Acute!$B$8:$R$300,8,FALSE),"--")</f>
        <v>970</v>
      </c>
      <c r="M193" s="343">
        <f>IFERROR(VLOOKUP($C193,Acute!$B$8:$R$300,13,FALSE),"--")</f>
        <v>650</v>
      </c>
      <c r="N193" s="344">
        <f>IFERROR(VLOOKUP($C193,Acute!$B$8:$R$300,6,FALSE),"--")</f>
        <v>87</v>
      </c>
      <c r="O193" s="342">
        <f>IFERROR(VLOOKUP($C193,Acute!$B$8:$R$300,10,FALSE),"--")</f>
        <v>2900</v>
      </c>
      <c r="P193" s="345">
        <f>IFERROR(VLOOKUP($C193,Acute!$B$8:$R$300,16,FALSE),"--")</f>
        <v>1900</v>
      </c>
    </row>
    <row r="194" spans="2:16">
      <c r="B194" s="320" t="str">
        <f>Residential!A178</f>
        <v>Chlorothalonil</v>
      </c>
      <c r="C194" s="211" t="str">
        <f>Residential!B178</f>
        <v>1897-45-6</v>
      </c>
      <c r="D194" s="332" t="str">
        <f>Residential!H178</f>
        <v>NITI</v>
      </c>
      <c r="E194" s="333" t="str">
        <f>Residential!K178</f>
        <v>NITI, NV</v>
      </c>
      <c r="F194" s="334" t="str">
        <f>Residential!M178</f>
        <v>NITI, NV</v>
      </c>
      <c r="G194" s="332" t="str">
        <f>Commercial!H178</f>
        <v>NITI</v>
      </c>
      <c r="H194" s="335" t="str">
        <f>Commercial!K178</f>
        <v>NITI, NV</v>
      </c>
      <c r="I194" s="334" t="str">
        <f>Commercial!M178</f>
        <v>NITI, NV</v>
      </c>
      <c r="J194" s="320"/>
      <c r="K194" s="341" t="str">
        <f>IFERROR(VLOOKUP($C194,Acute!$B$8:$R$300,4,FALSE),"--")</f>
        <v>--</v>
      </c>
      <c r="L194" s="342" t="str">
        <f>IFERROR(VLOOKUP($C194,Acute!$B$8:$R$300,8,FALSE),"--")</f>
        <v>--</v>
      </c>
      <c r="M194" s="343" t="str">
        <f>IFERROR(VLOOKUP($C194,Acute!$B$8:$R$300,13,FALSE),"--")</f>
        <v>--</v>
      </c>
      <c r="N194" s="344" t="str">
        <f>IFERROR(VLOOKUP($C194,Acute!$B$8:$R$300,6,FALSE),"--")</f>
        <v>--</v>
      </c>
      <c r="O194" s="342" t="str">
        <f>IFERROR(VLOOKUP($C194,Acute!$B$8:$R$300,10,FALSE),"--")</f>
        <v>--</v>
      </c>
      <c r="P194" s="345" t="str">
        <f>IFERROR(VLOOKUP($C194,Acute!$B$8:$R$300,16,FALSE),"--")</f>
        <v>--</v>
      </c>
    </row>
    <row r="195" spans="2:16">
      <c r="B195" s="320" t="str">
        <f>Residential!A179</f>
        <v>Chlorotoluene, o-</v>
      </c>
      <c r="C195" s="211" t="str">
        <f>Residential!B179</f>
        <v>95-49-8</v>
      </c>
      <c r="D195" s="332" t="str">
        <f>Residential!H179</f>
        <v>NITI</v>
      </c>
      <c r="E195" s="333" t="str">
        <f>Residential!K179</f>
        <v>NITI</v>
      </c>
      <c r="F195" s="334" t="str">
        <f>Residential!M179</f>
        <v>NITI</v>
      </c>
      <c r="G195" s="332" t="str">
        <f>Commercial!H179</f>
        <v>NITI</v>
      </c>
      <c r="H195" s="335" t="str">
        <f>Commercial!K179</f>
        <v>NITI</v>
      </c>
      <c r="I195" s="334" t="str">
        <f>Commercial!M179</f>
        <v>NITI</v>
      </c>
      <c r="J195" s="320"/>
      <c r="K195" s="341" t="str">
        <f>IFERROR(VLOOKUP($C195,Acute!$B$8:$R$300,4,FALSE),"--")</f>
        <v>--</v>
      </c>
      <c r="L195" s="342" t="str">
        <f>IFERROR(VLOOKUP($C195,Acute!$B$8:$R$300,8,FALSE),"--")</f>
        <v>--</v>
      </c>
      <c r="M195" s="343" t="str">
        <f>IFERROR(VLOOKUP($C195,Acute!$B$8:$R$300,13,FALSE),"--")</f>
        <v>--</v>
      </c>
      <c r="N195" s="344" t="str">
        <f>IFERROR(VLOOKUP($C195,Acute!$B$8:$R$300,6,FALSE),"--")</f>
        <v>--</v>
      </c>
      <c r="O195" s="342" t="str">
        <f>IFERROR(VLOOKUP($C195,Acute!$B$8:$R$300,10,FALSE),"--")</f>
        <v>--</v>
      </c>
      <c r="P195" s="345" t="str">
        <f>IFERROR(VLOOKUP($C195,Acute!$B$8:$R$300,16,FALSE),"--")</f>
        <v>--</v>
      </c>
    </row>
    <row r="196" spans="2:16">
      <c r="B196" s="320" t="str">
        <f>Residential!A180</f>
        <v>Chlorotoluene, p-</v>
      </c>
      <c r="C196" s="211" t="str">
        <f>Residential!B180</f>
        <v>106-43-4</v>
      </c>
      <c r="D196" s="332" t="str">
        <f>Residential!H180</f>
        <v>NITI</v>
      </c>
      <c r="E196" s="333" t="str">
        <f>Residential!K180</f>
        <v>NITI</v>
      </c>
      <c r="F196" s="334" t="str">
        <f>Residential!M180</f>
        <v>NITI</v>
      </c>
      <c r="G196" s="332" t="str">
        <f>Commercial!H180</f>
        <v>NITI</v>
      </c>
      <c r="H196" s="335" t="str">
        <f>Commercial!K180</f>
        <v>NITI</v>
      </c>
      <c r="I196" s="334" t="str">
        <f>Commercial!M180</f>
        <v>NITI</v>
      </c>
      <c r="J196" s="320"/>
      <c r="K196" s="341" t="str">
        <f>IFERROR(VLOOKUP($C196,Acute!$B$8:$R$300,4,FALSE),"--")</f>
        <v>--</v>
      </c>
      <c r="L196" s="342" t="str">
        <f>IFERROR(VLOOKUP($C196,Acute!$B$8:$R$300,8,FALSE),"--")</f>
        <v>--</v>
      </c>
      <c r="M196" s="343" t="str">
        <f>IFERROR(VLOOKUP($C196,Acute!$B$8:$R$300,13,FALSE),"--")</f>
        <v>--</v>
      </c>
      <c r="N196" s="344" t="str">
        <f>IFERROR(VLOOKUP($C196,Acute!$B$8:$R$300,6,FALSE),"--")</f>
        <v>--</v>
      </c>
      <c r="O196" s="342" t="str">
        <f>IFERROR(VLOOKUP($C196,Acute!$B$8:$R$300,10,FALSE),"--")</f>
        <v>--</v>
      </c>
      <c r="P196" s="345" t="str">
        <f>IFERROR(VLOOKUP($C196,Acute!$B$8:$R$300,16,FALSE),"--")</f>
        <v>--</v>
      </c>
    </row>
    <row r="197" spans="2:16">
      <c r="B197" s="320" t="str">
        <f>Residential!A181</f>
        <v>Chlorozotocin</v>
      </c>
      <c r="C197" s="211" t="str">
        <f>Residential!B181</f>
        <v>54749-90-5</v>
      </c>
      <c r="D197" s="332">
        <f>Residential!H181</f>
        <v>4.1E-5</v>
      </c>
      <c r="E197" s="333" t="str">
        <f>Residential!K181</f>
        <v>NV</v>
      </c>
      <c r="F197" s="334" t="str">
        <f>Residential!M181</f>
        <v>NV</v>
      </c>
      <c r="G197" s="332">
        <f>Commercial!H181</f>
        <v>1.8000000000000001E-4</v>
      </c>
      <c r="H197" s="335" t="str">
        <f>Commercial!K181</f>
        <v>NV</v>
      </c>
      <c r="I197" s="334" t="str">
        <f>Commercial!M181</f>
        <v>NV</v>
      </c>
      <c r="J197" s="320"/>
      <c r="K197" s="341" t="str">
        <f>IFERROR(VLOOKUP($C197,Acute!$B$8:$R$300,4,FALSE),"--")</f>
        <v>--</v>
      </c>
      <c r="L197" s="342" t="str">
        <f>IFERROR(VLOOKUP($C197,Acute!$B$8:$R$300,8,FALSE),"--")</f>
        <v>--</v>
      </c>
      <c r="M197" s="343" t="str">
        <f>IFERROR(VLOOKUP($C197,Acute!$B$8:$R$300,13,FALSE),"--")</f>
        <v>--</v>
      </c>
      <c r="N197" s="344" t="str">
        <f>IFERROR(VLOOKUP($C197,Acute!$B$8:$R$300,6,FALSE),"--")</f>
        <v>--</v>
      </c>
      <c r="O197" s="342" t="str">
        <f>IFERROR(VLOOKUP($C197,Acute!$B$8:$R$300,10,FALSE),"--")</f>
        <v>--</v>
      </c>
      <c r="P197" s="345" t="str">
        <f>IFERROR(VLOOKUP($C197,Acute!$B$8:$R$300,16,FALSE),"--")</f>
        <v>--</v>
      </c>
    </row>
    <row r="198" spans="2:16">
      <c r="B198" s="320" t="str">
        <f>Residential!A182</f>
        <v>Chlorpropham</v>
      </c>
      <c r="C198" s="211" t="str">
        <f>Residential!B182</f>
        <v>101-21-3</v>
      </c>
      <c r="D198" s="332" t="str">
        <f>Residential!H182</f>
        <v>NITI</v>
      </c>
      <c r="E198" s="333" t="str">
        <f>Residential!K182</f>
        <v>NITI, NV</v>
      </c>
      <c r="F198" s="334" t="str">
        <f>Residential!M182</f>
        <v>NITI, NV</v>
      </c>
      <c r="G198" s="332" t="str">
        <f>Commercial!H182</f>
        <v>NITI</v>
      </c>
      <c r="H198" s="335" t="str">
        <f>Commercial!K182</f>
        <v>NITI, NV</v>
      </c>
      <c r="I198" s="334" t="str">
        <f>Commercial!M182</f>
        <v>NITI, NV</v>
      </c>
      <c r="J198" s="320"/>
      <c r="K198" s="341" t="str">
        <f>IFERROR(VLOOKUP($C198,Acute!$B$8:$R$300,4,FALSE),"--")</f>
        <v>--</v>
      </c>
      <c r="L198" s="342" t="str">
        <f>IFERROR(VLOOKUP($C198,Acute!$B$8:$R$300,8,FALSE),"--")</f>
        <v>--</v>
      </c>
      <c r="M198" s="343" t="str">
        <f>IFERROR(VLOOKUP($C198,Acute!$B$8:$R$300,13,FALSE),"--")</f>
        <v>--</v>
      </c>
      <c r="N198" s="344" t="str">
        <f>IFERROR(VLOOKUP($C198,Acute!$B$8:$R$300,6,FALSE),"--")</f>
        <v>--</v>
      </c>
      <c r="O198" s="342" t="str">
        <f>IFERROR(VLOOKUP($C198,Acute!$B$8:$R$300,10,FALSE),"--")</f>
        <v>--</v>
      </c>
      <c r="P198" s="345" t="str">
        <f>IFERROR(VLOOKUP($C198,Acute!$B$8:$R$300,16,FALSE),"--")</f>
        <v>--</v>
      </c>
    </row>
    <row r="199" spans="2:16">
      <c r="B199" s="320" t="str">
        <f>Residential!A183</f>
        <v>Chlorpyrifos</v>
      </c>
      <c r="C199" s="211" t="str">
        <f>Residential!B183</f>
        <v>2921-88-2</v>
      </c>
      <c r="D199" s="332" t="str">
        <f>Residential!H183</f>
        <v>NITI</v>
      </c>
      <c r="E199" s="333" t="str">
        <f>Residential!K183</f>
        <v>NITI, NV</v>
      </c>
      <c r="F199" s="346" t="str">
        <f>Residential!M183</f>
        <v>NITI, NV</v>
      </c>
      <c r="G199" s="332" t="str">
        <f>Commercial!H183</f>
        <v>NITI</v>
      </c>
      <c r="H199" s="335" t="str">
        <f>Commercial!K183</f>
        <v>NITI, NV</v>
      </c>
      <c r="I199" s="334" t="str">
        <f>Commercial!M183</f>
        <v>NITI, NV</v>
      </c>
      <c r="J199" s="320"/>
      <c r="K199" s="341" t="str">
        <f>IFERROR(VLOOKUP($C199,Acute!$B$8:$R$300,4,FALSE),"--")</f>
        <v>--</v>
      </c>
      <c r="L199" s="342" t="str">
        <f>IFERROR(VLOOKUP($C199,Acute!$B$8:$R$300,8,FALSE),"--")</f>
        <v>--</v>
      </c>
      <c r="M199" s="343" t="str">
        <f>IFERROR(VLOOKUP($C199,Acute!$B$8:$R$300,13,FALSE),"--")</f>
        <v>--</v>
      </c>
      <c r="N199" s="344" t="str">
        <f>IFERROR(VLOOKUP($C199,Acute!$B$8:$R$300,6,FALSE),"--")</f>
        <v>--</v>
      </c>
      <c r="O199" s="342" t="str">
        <f>IFERROR(VLOOKUP($C199,Acute!$B$8:$R$300,10,FALSE),"--")</f>
        <v>--</v>
      </c>
      <c r="P199" s="345" t="str">
        <f>IFERROR(VLOOKUP($C199,Acute!$B$8:$R$300,16,FALSE),"--")</f>
        <v>--</v>
      </c>
    </row>
    <row r="200" spans="2:16">
      <c r="B200" s="320" t="str">
        <f>Residential!A184</f>
        <v>Chlorpyrifos Methyl</v>
      </c>
      <c r="C200" s="211" t="str">
        <f>Residential!B184</f>
        <v>5598-13-0</v>
      </c>
      <c r="D200" s="332" t="str">
        <f>Residential!H184</f>
        <v>NITI</v>
      </c>
      <c r="E200" s="333" t="str">
        <f>Residential!K184</f>
        <v>NITI, NV</v>
      </c>
      <c r="F200" s="334" t="str">
        <f>Residential!M184</f>
        <v>NITI, NV</v>
      </c>
      <c r="G200" s="332" t="str">
        <f>Commercial!H184</f>
        <v>NITI</v>
      </c>
      <c r="H200" s="335" t="str">
        <f>Commercial!K184</f>
        <v>NITI, NV</v>
      </c>
      <c r="I200" s="334" t="str">
        <f>Commercial!M184</f>
        <v>NITI, NV</v>
      </c>
      <c r="J200" s="320"/>
      <c r="K200" s="341" t="str">
        <f>IFERROR(VLOOKUP($C200,Acute!$B$8:$R$300,4,FALSE),"--")</f>
        <v>--</v>
      </c>
      <c r="L200" s="342" t="str">
        <f>IFERROR(VLOOKUP($C200,Acute!$B$8:$R$300,8,FALSE),"--")</f>
        <v>--</v>
      </c>
      <c r="M200" s="343" t="str">
        <f>IFERROR(VLOOKUP($C200,Acute!$B$8:$R$300,13,FALSE),"--")</f>
        <v>--</v>
      </c>
      <c r="N200" s="344" t="str">
        <f>IFERROR(VLOOKUP($C200,Acute!$B$8:$R$300,6,FALSE),"--")</f>
        <v>--</v>
      </c>
      <c r="O200" s="342" t="str">
        <f>IFERROR(VLOOKUP($C200,Acute!$B$8:$R$300,10,FALSE),"--")</f>
        <v>--</v>
      </c>
      <c r="P200" s="345" t="str">
        <f>IFERROR(VLOOKUP($C200,Acute!$B$8:$R$300,16,FALSE),"--")</f>
        <v>--</v>
      </c>
    </row>
    <row r="201" spans="2:16">
      <c r="B201" s="320" t="str">
        <f>Residential!A185</f>
        <v>Chlorsulfuron</v>
      </c>
      <c r="C201" s="211" t="str">
        <f>Residential!B185</f>
        <v>64902-72-3</v>
      </c>
      <c r="D201" s="332" t="str">
        <f>Residential!H185</f>
        <v>NITI</v>
      </c>
      <c r="E201" s="333" t="str">
        <f>Residential!K185</f>
        <v>NITI, NV</v>
      </c>
      <c r="F201" s="334" t="str">
        <f>Residential!M185</f>
        <v>NITI, NV</v>
      </c>
      <c r="G201" s="332" t="str">
        <f>Commercial!H185</f>
        <v>NITI</v>
      </c>
      <c r="H201" s="335" t="str">
        <f>Commercial!K185</f>
        <v>NITI, NV</v>
      </c>
      <c r="I201" s="334" t="str">
        <f>Commercial!M185</f>
        <v>NITI, NV</v>
      </c>
      <c r="J201" s="320"/>
      <c r="K201" s="341" t="str">
        <f>IFERROR(VLOOKUP($C201,Acute!$B$8:$R$300,4,FALSE),"--")</f>
        <v>--</v>
      </c>
      <c r="L201" s="342" t="str">
        <f>IFERROR(VLOOKUP($C201,Acute!$B$8:$R$300,8,FALSE),"--")</f>
        <v>--</v>
      </c>
      <c r="M201" s="343" t="str">
        <f>IFERROR(VLOOKUP($C201,Acute!$B$8:$R$300,13,FALSE),"--")</f>
        <v>--</v>
      </c>
      <c r="N201" s="344" t="str">
        <f>IFERROR(VLOOKUP($C201,Acute!$B$8:$R$300,6,FALSE),"--")</f>
        <v>--</v>
      </c>
      <c r="O201" s="342" t="str">
        <f>IFERROR(VLOOKUP($C201,Acute!$B$8:$R$300,10,FALSE),"--")</f>
        <v>--</v>
      </c>
      <c r="P201" s="345" t="str">
        <f>IFERROR(VLOOKUP($C201,Acute!$B$8:$R$300,16,FALSE),"--")</f>
        <v>--</v>
      </c>
    </row>
    <row r="202" spans="2:16">
      <c r="B202" s="320" t="str">
        <f>Residential!A186</f>
        <v>Chlorthal-dimethyl</v>
      </c>
      <c r="C202" s="211" t="str">
        <f>Residential!B186</f>
        <v>1861-32-1</v>
      </c>
      <c r="D202" s="332" t="str">
        <f>Residential!H186</f>
        <v>NITI</v>
      </c>
      <c r="E202" s="333" t="str">
        <f>Residential!K186</f>
        <v>NITI, NV</v>
      </c>
      <c r="F202" s="334" t="str">
        <f>Residential!M186</f>
        <v>NITI, NV</v>
      </c>
      <c r="G202" s="332" t="str">
        <f>Commercial!H186</f>
        <v>NITI</v>
      </c>
      <c r="H202" s="335" t="str">
        <f>Commercial!K186</f>
        <v>NITI, NV</v>
      </c>
      <c r="I202" s="334" t="str">
        <f>Commercial!M186</f>
        <v>NITI, NV</v>
      </c>
      <c r="J202" s="320"/>
      <c r="K202" s="341" t="str">
        <f>IFERROR(VLOOKUP($C202,Acute!$B$8:$R$300,4,FALSE),"--")</f>
        <v>--</v>
      </c>
      <c r="L202" s="342" t="str">
        <f>IFERROR(VLOOKUP($C202,Acute!$B$8:$R$300,8,FALSE),"--")</f>
        <v>--</v>
      </c>
      <c r="M202" s="343" t="str">
        <f>IFERROR(VLOOKUP($C202,Acute!$B$8:$R$300,13,FALSE),"--")</f>
        <v>--</v>
      </c>
      <c r="N202" s="344" t="str">
        <f>IFERROR(VLOOKUP($C202,Acute!$B$8:$R$300,6,FALSE),"--")</f>
        <v>--</v>
      </c>
      <c r="O202" s="342" t="str">
        <f>IFERROR(VLOOKUP($C202,Acute!$B$8:$R$300,10,FALSE),"--")</f>
        <v>--</v>
      </c>
      <c r="P202" s="345" t="str">
        <f>IFERROR(VLOOKUP($C202,Acute!$B$8:$R$300,16,FALSE),"--")</f>
        <v>--</v>
      </c>
    </row>
    <row r="203" spans="2:16">
      <c r="B203" s="320" t="str">
        <f>Residential!A187</f>
        <v>Chlorthiophos</v>
      </c>
      <c r="C203" s="211" t="str">
        <f>Residential!B187</f>
        <v>60238-56-4</v>
      </c>
      <c r="D203" s="332" t="str">
        <f>Residential!H187</f>
        <v>NITI</v>
      </c>
      <c r="E203" s="333" t="str">
        <f>Residential!K187</f>
        <v>NITI, NV</v>
      </c>
      <c r="F203" s="334" t="str">
        <f>Residential!M187</f>
        <v>NITI, NV</v>
      </c>
      <c r="G203" s="332" t="str">
        <f>Commercial!H187</f>
        <v>NITI</v>
      </c>
      <c r="H203" s="335" t="str">
        <f>Commercial!K187</f>
        <v>NITI, NV</v>
      </c>
      <c r="I203" s="334" t="str">
        <f>Commercial!M187</f>
        <v>NITI, NV</v>
      </c>
      <c r="J203" s="320"/>
      <c r="K203" s="341" t="str">
        <f>IFERROR(VLOOKUP($C203,Acute!$B$8:$R$300,4,FALSE),"--")</f>
        <v>--</v>
      </c>
      <c r="L203" s="342" t="str">
        <f>IFERROR(VLOOKUP($C203,Acute!$B$8:$R$300,8,FALSE),"--")</f>
        <v>--</v>
      </c>
      <c r="M203" s="343" t="str">
        <f>IFERROR(VLOOKUP($C203,Acute!$B$8:$R$300,13,FALSE),"--")</f>
        <v>--</v>
      </c>
      <c r="N203" s="344" t="str">
        <f>IFERROR(VLOOKUP($C203,Acute!$B$8:$R$300,6,FALSE),"--")</f>
        <v>--</v>
      </c>
      <c r="O203" s="342" t="str">
        <f>IFERROR(VLOOKUP($C203,Acute!$B$8:$R$300,10,FALSE),"--")</f>
        <v>--</v>
      </c>
      <c r="P203" s="345" t="str">
        <f>IFERROR(VLOOKUP($C203,Acute!$B$8:$R$300,16,FALSE),"--")</f>
        <v>--</v>
      </c>
    </row>
    <row r="204" spans="2:16">
      <c r="B204" s="320" t="str">
        <f>Residential!A188</f>
        <v>Chromium(III) (Soluble Compounds)</v>
      </c>
      <c r="C204" s="211" t="str">
        <f>Residential!B188</f>
        <v>16065-83-1</v>
      </c>
      <c r="D204" s="332">
        <f>Residential!H188</f>
        <v>6.3E-2</v>
      </c>
      <c r="E204" s="333" t="str">
        <f>Residential!K188</f>
        <v>NV</v>
      </c>
      <c r="F204" s="334" t="str">
        <f>Residential!M188</f>
        <v>NV</v>
      </c>
      <c r="G204" s="332">
        <f>Commercial!H188</f>
        <v>0.26</v>
      </c>
      <c r="H204" s="335" t="str">
        <f>Commercial!K188</f>
        <v>NV</v>
      </c>
      <c r="I204" s="334" t="str">
        <f>Commercial!M188</f>
        <v>NV</v>
      </c>
      <c r="J204" s="320"/>
      <c r="K204" s="341" t="str">
        <f>IFERROR(VLOOKUP($C204,Acute!$B$8:$R$300,4,FALSE),"--")</f>
        <v>--</v>
      </c>
      <c r="L204" s="342" t="str">
        <f>IFERROR(VLOOKUP($C204,Acute!$B$8:$R$300,8,FALSE),"--")</f>
        <v>--</v>
      </c>
      <c r="M204" s="343" t="str">
        <f>IFERROR(VLOOKUP($C204,Acute!$B$8:$R$300,13,FALSE),"--")</f>
        <v>--</v>
      </c>
      <c r="N204" s="344" t="str">
        <f>IFERROR(VLOOKUP($C204,Acute!$B$8:$R$300,6,FALSE),"--")</f>
        <v>--</v>
      </c>
      <c r="O204" s="342" t="str">
        <f>IFERROR(VLOOKUP($C204,Acute!$B$8:$R$300,10,FALSE),"--")</f>
        <v>--</v>
      </c>
      <c r="P204" s="345" t="str">
        <f>IFERROR(VLOOKUP($C204,Acute!$B$8:$R$300,16,FALSE),"--")</f>
        <v>--</v>
      </c>
    </row>
    <row r="205" spans="2:16">
      <c r="B205" s="320" t="str">
        <f>Residential!A189</f>
        <v>Chromium(III), Insoluble Salts</v>
      </c>
      <c r="C205" s="211" t="str">
        <f>Residential!B189</f>
        <v>16065-83-1</v>
      </c>
      <c r="D205" s="332" t="str">
        <f>Residential!H189</f>
        <v>NITI</v>
      </c>
      <c r="E205" s="333" t="str">
        <f>Residential!K189</f>
        <v>NITI, NV</v>
      </c>
      <c r="F205" s="334" t="str">
        <f>Residential!M189</f>
        <v>NITI, NV</v>
      </c>
      <c r="G205" s="332" t="str">
        <f>Commercial!H189</f>
        <v>NITI</v>
      </c>
      <c r="H205" s="335" t="str">
        <f>Commercial!K189</f>
        <v>NITI, NV</v>
      </c>
      <c r="I205" s="334" t="str">
        <f>Commercial!M189</f>
        <v>NITI, NV</v>
      </c>
      <c r="J205" s="320"/>
      <c r="K205" s="341" t="str">
        <f>IFERROR(VLOOKUP($C205,Acute!$B$8:$R$300,4,FALSE),"--")</f>
        <v>--</v>
      </c>
      <c r="L205" s="342" t="str">
        <f>IFERROR(VLOOKUP($C205,Acute!$B$8:$R$300,8,FALSE),"--")</f>
        <v>--</v>
      </c>
      <c r="M205" s="343" t="str">
        <f>IFERROR(VLOOKUP($C205,Acute!$B$8:$R$300,13,FALSE),"--")</f>
        <v>--</v>
      </c>
      <c r="N205" s="344" t="str">
        <f>IFERROR(VLOOKUP($C205,Acute!$B$8:$R$300,6,FALSE),"--")</f>
        <v>--</v>
      </c>
      <c r="O205" s="342" t="str">
        <f>IFERROR(VLOOKUP($C205,Acute!$B$8:$R$300,10,FALSE),"--")</f>
        <v>--</v>
      </c>
      <c r="P205" s="345" t="str">
        <f>IFERROR(VLOOKUP($C205,Acute!$B$8:$R$300,16,FALSE),"--")</f>
        <v>--</v>
      </c>
    </row>
    <row r="206" spans="2:16">
      <c r="B206" s="320" t="str">
        <f>Residential!A190</f>
        <v>Chromium(VI)</v>
      </c>
      <c r="C206" s="211" t="str">
        <f>Residential!B190</f>
        <v>18540-29-9</v>
      </c>
      <c r="D206" s="332">
        <f>Residential!H190</f>
        <v>1.2E-5</v>
      </c>
      <c r="E206" s="333" t="str">
        <f>Residential!K190</f>
        <v>NV</v>
      </c>
      <c r="F206" s="334" t="str">
        <f>Residential!M190</f>
        <v>NV</v>
      </c>
      <c r="G206" s="332">
        <f>Commercial!H190</f>
        <v>1.4999999999999999E-4</v>
      </c>
      <c r="H206" s="335" t="str">
        <f>Commercial!K190</f>
        <v>NV</v>
      </c>
      <c r="I206" s="334" t="str">
        <f>Commercial!M190</f>
        <v>NV</v>
      </c>
      <c r="J206" s="320"/>
      <c r="K206" s="423">
        <f>IFERROR(VLOOKUP($C206,Acute!$B$8:$R$300,4,FALSE),"--")</f>
        <v>0.3</v>
      </c>
      <c r="L206" s="342" t="str">
        <f>IFERROR(VLOOKUP($C206,Acute!$B$8:$R$300,8,FALSE),"--")</f>
        <v>NV</v>
      </c>
      <c r="M206" s="343" t="str">
        <f>IFERROR(VLOOKUP($C206,Acute!$B$8:$R$300,13,FALSE),"--")</f>
        <v>NV</v>
      </c>
      <c r="N206" s="425">
        <f>IFERROR(VLOOKUP($C206,Acute!$B$8:$R$300,6,FALSE),"--")</f>
        <v>0.9</v>
      </c>
      <c r="O206" s="342" t="str">
        <f>IFERROR(VLOOKUP($C206,Acute!$B$8:$R$300,10,FALSE),"--")</f>
        <v>NV</v>
      </c>
      <c r="P206" s="345" t="str">
        <f>IFERROR(VLOOKUP($C206,Acute!$B$8:$R$300,16,FALSE),"--")</f>
        <v>NV</v>
      </c>
    </row>
    <row r="207" spans="2:16">
      <c r="B207" s="320" t="str">
        <f>Residential!A191</f>
        <v>Chrysene</v>
      </c>
      <c r="C207" s="211" t="str">
        <f>Residential!B191</f>
        <v>218-01-9</v>
      </c>
      <c r="D207" s="332">
        <f>Residential!H191</f>
        <v>1.7</v>
      </c>
      <c r="E207" s="333" t="str">
        <f>Residential!K191</f>
        <v>NV</v>
      </c>
      <c r="F207" s="334" t="str">
        <f>Residential!M191</f>
        <v>NV</v>
      </c>
      <c r="G207" s="332">
        <f>Commercial!H191</f>
        <v>20</v>
      </c>
      <c r="H207" s="335" t="str">
        <f>Commercial!K191</f>
        <v>NV</v>
      </c>
      <c r="I207" s="334" t="str">
        <f>Commercial!M191</f>
        <v>NV</v>
      </c>
      <c r="J207" s="320"/>
      <c r="K207" s="341" t="str">
        <f>IFERROR(VLOOKUP($C207,Acute!$B$8:$R$300,4,FALSE),"--")</f>
        <v>--</v>
      </c>
      <c r="L207" s="342" t="str">
        <f>IFERROR(VLOOKUP($C207,Acute!$B$8:$R$300,8,FALSE),"--")</f>
        <v>--</v>
      </c>
      <c r="M207" s="343" t="str">
        <f>IFERROR(VLOOKUP($C207,Acute!$B$8:$R$300,13,FALSE),"--")</f>
        <v>--</v>
      </c>
      <c r="N207" s="344" t="str">
        <f>IFERROR(VLOOKUP($C207,Acute!$B$8:$R$300,6,FALSE),"--")</f>
        <v>--</v>
      </c>
      <c r="O207" s="342" t="str">
        <f>IFERROR(VLOOKUP($C207,Acute!$B$8:$R$300,10,FALSE),"--")</f>
        <v>--</v>
      </c>
      <c r="P207" s="345" t="str">
        <f>IFERROR(VLOOKUP($C207,Acute!$B$8:$R$300,16,FALSE),"--")</f>
        <v>--</v>
      </c>
    </row>
    <row r="208" spans="2:16">
      <c r="B208" s="320" t="str">
        <f>Residential!A192</f>
        <v>Clofentezine</v>
      </c>
      <c r="C208" s="211" t="str">
        <f>Residential!B192</f>
        <v>74115-24-5</v>
      </c>
      <c r="D208" s="332" t="str">
        <f>Residential!H192</f>
        <v>NITI</v>
      </c>
      <c r="E208" s="333" t="str">
        <f>Residential!K192</f>
        <v>NITI, NV</v>
      </c>
      <c r="F208" s="334" t="str">
        <f>Residential!M192</f>
        <v>NITI, NV</v>
      </c>
      <c r="G208" s="332" t="str">
        <f>Commercial!H192</f>
        <v>NITI</v>
      </c>
      <c r="H208" s="335" t="str">
        <f>Commercial!K192</f>
        <v>NITI, NV</v>
      </c>
      <c r="I208" s="334" t="str">
        <f>Commercial!M192</f>
        <v>NITI, NV</v>
      </c>
      <c r="J208" s="320"/>
      <c r="K208" s="341" t="str">
        <f>IFERROR(VLOOKUP($C208,Acute!$B$8:$R$300,4,FALSE),"--")</f>
        <v>--</v>
      </c>
      <c r="L208" s="342" t="str">
        <f>IFERROR(VLOOKUP($C208,Acute!$B$8:$R$300,8,FALSE),"--")</f>
        <v>--</v>
      </c>
      <c r="M208" s="343" t="str">
        <f>IFERROR(VLOOKUP($C208,Acute!$B$8:$R$300,13,FALSE),"--")</f>
        <v>--</v>
      </c>
      <c r="N208" s="344" t="str">
        <f>IFERROR(VLOOKUP($C208,Acute!$B$8:$R$300,6,FALSE),"--")</f>
        <v>--</v>
      </c>
      <c r="O208" s="342" t="str">
        <f>IFERROR(VLOOKUP($C208,Acute!$B$8:$R$300,10,FALSE),"--")</f>
        <v>--</v>
      </c>
      <c r="P208" s="345" t="str">
        <f>IFERROR(VLOOKUP($C208,Acute!$B$8:$R$300,16,FALSE),"--")</f>
        <v>--</v>
      </c>
    </row>
    <row r="209" spans="2:16">
      <c r="B209" s="320"/>
      <c r="C209" s="211"/>
      <c r="D209" s="381"/>
      <c r="E209" s="382"/>
      <c r="F209" s="387"/>
      <c r="G209" s="381"/>
      <c r="H209" s="388"/>
      <c r="I209" s="387"/>
      <c r="J209" s="211"/>
      <c r="K209" s="81"/>
      <c r="L209" s="82"/>
      <c r="M209" s="83"/>
      <c r="N209" s="81"/>
      <c r="O209" s="82"/>
      <c r="P209" s="83"/>
    </row>
    <row r="210" spans="2:16" ht="15" thickBot="1">
      <c r="B210" s="115"/>
      <c r="C210" s="211"/>
      <c r="D210" s="213"/>
      <c r="E210" s="213"/>
      <c r="F210" s="318"/>
      <c r="G210" s="213"/>
      <c r="H210" s="318"/>
      <c r="I210" s="318"/>
      <c r="J210" s="211"/>
      <c r="K210" s="318"/>
      <c r="L210" s="318"/>
      <c r="M210" s="318"/>
      <c r="N210" s="318"/>
      <c r="O210" s="318"/>
      <c r="P210" s="318" t="s">
        <v>2211</v>
      </c>
    </row>
    <row r="211" spans="2:16" ht="15">
      <c r="B211" s="320"/>
      <c r="C211" s="211"/>
      <c r="D211" s="532" t="s">
        <v>2196</v>
      </c>
      <c r="E211" s="533"/>
      <c r="F211" s="533"/>
      <c r="G211" s="533"/>
      <c r="H211" s="533"/>
      <c r="I211" s="534"/>
      <c r="J211" s="320"/>
      <c r="K211" s="575" t="s">
        <v>2197</v>
      </c>
      <c r="L211" s="576"/>
      <c r="M211" s="576"/>
      <c r="N211" s="576"/>
      <c r="O211" s="576"/>
      <c r="P211" s="577"/>
    </row>
    <row r="212" spans="2:16" ht="15">
      <c r="B212" s="320"/>
      <c r="C212" s="211"/>
      <c r="D212" s="538" t="s">
        <v>62</v>
      </c>
      <c r="E212" s="539"/>
      <c r="F212" s="539"/>
      <c r="G212" s="540" t="s">
        <v>2198</v>
      </c>
      <c r="H212" s="541"/>
      <c r="I212" s="542"/>
      <c r="J212" s="320"/>
      <c r="K212" s="555" t="s">
        <v>62</v>
      </c>
      <c r="L212" s="544"/>
      <c r="M212" s="545"/>
      <c r="N212" s="546" t="s">
        <v>2198</v>
      </c>
      <c r="O212" s="547"/>
      <c r="P212" s="548"/>
    </row>
    <row r="213" spans="2:16" ht="37.9" customHeight="1" thickBot="1">
      <c r="B213" s="321" t="s">
        <v>119</v>
      </c>
      <c r="C213" s="322" t="s">
        <v>141</v>
      </c>
      <c r="D213" s="323" t="s">
        <v>2206</v>
      </c>
      <c r="E213" s="324" t="s">
        <v>2207</v>
      </c>
      <c r="F213" s="325" t="s">
        <v>152</v>
      </c>
      <c r="G213" s="323" t="s">
        <v>2206</v>
      </c>
      <c r="H213" s="326" t="s">
        <v>2207</v>
      </c>
      <c r="I213" s="325" t="s">
        <v>152</v>
      </c>
      <c r="J213" s="327"/>
      <c r="K213" s="328" t="s">
        <v>2206</v>
      </c>
      <c r="L213" s="329" t="s">
        <v>2207</v>
      </c>
      <c r="M213" s="330" t="s">
        <v>152</v>
      </c>
      <c r="N213" s="328" t="s">
        <v>2206</v>
      </c>
      <c r="O213" s="329" t="s">
        <v>2207</v>
      </c>
      <c r="P213" s="331" t="s">
        <v>152</v>
      </c>
    </row>
    <row r="214" spans="2:16">
      <c r="B214" s="320" t="str">
        <f>Residential!A193</f>
        <v>Cobalt</v>
      </c>
      <c r="C214" s="211" t="str">
        <f>Residential!B193</f>
        <v>7440-48-4</v>
      </c>
      <c r="D214" s="332">
        <f>Residential!H193</f>
        <v>3.1E-4</v>
      </c>
      <c r="E214" s="333" t="str">
        <f>Residential!K193</f>
        <v>NV</v>
      </c>
      <c r="F214" s="334" t="str">
        <f>Residential!M193</f>
        <v>NV</v>
      </c>
      <c r="G214" s="332">
        <f>Commercial!H193</f>
        <v>1.4E-3</v>
      </c>
      <c r="H214" s="335" t="str">
        <f>Commercial!K193</f>
        <v>NV</v>
      </c>
      <c r="I214" s="334" t="str">
        <f>Commercial!M193</f>
        <v>NV</v>
      </c>
      <c r="J214" s="320"/>
      <c r="K214" s="341" t="str">
        <f>IFERROR(VLOOKUP($C214,Acute!$B$8:$R$300,4,FALSE),"--")</f>
        <v>--</v>
      </c>
      <c r="L214" s="342" t="str">
        <f>IFERROR(VLOOKUP($C214,Acute!$B$8:$R$300,8,FALSE),"--")</f>
        <v>--</v>
      </c>
      <c r="M214" s="343" t="str">
        <f>IFERROR(VLOOKUP($C214,Acute!$B$8:$R$300,13,FALSE),"--")</f>
        <v>--</v>
      </c>
      <c r="N214" s="344" t="str">
        <f>IFERROR(VLOOKUP($C214,Acute!$B$8:$R$300,6,FALSE),"--")</f>
        <v>--</v>
      </c>
      <c r="O214" s="342" t="str">
        <f>IFERROR(VLOOKUP($C214,Acute!$B$8:$R$300,10,FALSE),"--")</f>
        <v>--</v>
      </c>
      <c r="P214" s="345" t="str">
        <f>IFERROR(VLOOKUP($C214,Acute!$B$8:$R$300,16,FALSE),"--")</f>
        <v>--</v>
      </c>
    </row>
    <row r="215" spans="2:16">
      <c r="B215" s="320" t="str">
        <f>Residential!A194</f>
        <v>Coke Oven Emissions</v>
      </c>
      <c r="C215" s="211" t="str">
        <f>Residential!B194</f>
        <v>NA</v>
      </c>
      <c r="D215" s="332">
        <f>Residential!H194</f>
        <v>1.6000000000000001E-3</v>
      </c>
      <c r="E215" s="333" t="str">
        <f>Residential!K194</f>
        <v>NV</v>
      </c>
      <c r="F215" s="334" t="str">
        <f>Residential!M194</f>
        <v>NV</v>
      </c>
      <c r="G215" s="445">
        <f>Commercial!H194</f>
        <v>0.02</v>
      </c>
      <c r="H215" s="335" t="str">
        <f>Commercial!K194</f>
        <v>NV</v>
      </c>
      <c r="I215" s="334" t="str">
        <f>Commercial!M194</f>
        <v>NV</v>
      </c>
      <c r="J215" s="320"/>
      <c r="K215" s="341" t="str">
        <f>IFERROR(VLOOKUP($C215,Acute!$B$8:$R$300,4,FALSE),"--")</f>
        <v>--</v>
      </c>
      <c r="L215" s="342" t="str">
        <f>IFERROR(VLOOKUP($C215,Acute!$B$8:$R$300,8,FALSE),"--")</f>
        <v>--</v>
      </c>
      <c r="M215" s="343" t="str">
        <f>IFERROR(VLOOKUP($C215,Acute!$B$8:$R$300,13,FALSE),"--")</f>
        <v>--</v>
      </c>
      <c r="N215" s="344" t="str">
        <f>IFERROR(VLOOKUP($C215,Acute!$B$8:$R$300,6,FALSE),"--")</f>
        <v>--</v>
      </c>
      <c r="O215" s="342" t="str">
        <f>IFERROR(VLOOKUP($C215,Acute!$B$8:$R$300,10,FALSE),"--")</f>
        <v>--</v>
      </c>
      <c r="P215" s="345" t="str">
        <f>IFERROR(VLOOKUP($C215,Acute!$B$8:$R$300,16,FALSE),"--")</f>
        <v>--</v>
      </c>
    </row>
    <row r="216" spans="2:16">
      <c r="B216" s="320" t="str">
        <f>Residential!A195</f>
        <v>Copper</v>
      </c>
      <c r="C216" s="211" t="str">
        <f>Residential!B195</f>
        <v>7440-50-8</v>
      </c>
      <c r="D216" s="332" t="str">
        <f>Residential!H195</f>
        <v>NITI</v>
      </c>
      <c r="E216" s="333" t="str">
        <f>Residential!K195</f>
        <v>NITI, NV</v>
      </c>
      <c r="F216" s="334" t="str">
        <f>Residential!M195</f>
        <v>NITI, NV</v>
      </c>
      <c r="G216" s="332" t="str">
        <f>Commercial!H195</f>
        <v>NITI</v>
      </c>
      <c r="H216" s="335" t="str">
        <f>Commercial!K195</f>
        <v>NITI, NV</v>
      </c>
      <c r="I216" s="334" t="str">
        <f>Commercial!M195</f>
        <v>NITI, NV</v>
      </c>
      <c r="J216" s="320"/>
      <c r="K216" s="347">
        <f>IFERROR(VLOOKUP($C216,Acute!$B$8:$R$300,4,FALSE),"--")</f>
        <v>100</v>
      </c>
      <c r="L216" s="348" t="str">
        <f>IFERROR(VLOOKUP($C216,Acute!$B$8:$R$300,8,FALSE),"--")</f>
        <v>NV</v>
      </c>
      <c r="M216" s="349" t="str">
        <f>IFERROR(VLOOKUP($C216,Acute!$B$8:$R$300,13,FALSE),"--")</f>
        <v>NV</v>
      </c>
      <c r="N216" s="350">
        <f>IFERROR(VLOOKUP($C216,Acute!$B$8:$R$300,6,FALSE),"--")</f>
        <v>300</v>
      </c>
      <c r="O216" s="342" t="str">
        <f>IFERROR(VLOOKUP($C216,Acute!$B$8:$R$300,10,FALSE),"--")</f>
        <v>NV</v>
      </c>
      <c r="P216" s="345" t="str">
        <f>IFERROR(VLOOKUP($C216,Acute!$B$8:$R$300,16,FALSE),"--")</f>
        <v>NV</v>
      </c>
    </row>
    <row r="217" spans="2:16">
      <c r="B217" s="320" t="str">
        <f>Residential!A196</f>
        <v>Copper Cyanide</v>
      </c>
      <c r="C217" s="211" t="str">
        <f>Residential!B196</f>
        <v>544-92-3</v>
      </c>
      <c r="D217" s="332" t="str">
        <f>Residential!H196</f>
        <v>NITI</v>
      </c>
      <c r="E217" s="333" t="str">
        <f>Residential!K196</f>
        <v>NITI, NV</v>
      </c>
      <c r="F217" s="334" t="str">
        <f>Residential!M196</f>
        <v>NITI, NV</v>
      </c>
      <c r="G217" s="332" t="str">
        <f>Commercial!H196</f>
        <v>NITI</v>
      </c>
      <c r="H217" s="335" t="str">
        <f>Commercial!K196</f>
        <v>NITI, NV</v>
      </c>
      <c r="I217" s="334" t="str">
        <f>Commercial!M196</f>
        <v>NITI, NV</v>
      </c>
      <c r="J217" s="320"/>
      <c r="K217" s="341" t="str">
        <f>IFERROR(VLOOKUP($C217,Acute!$B$8:$R$300,4,FALSE),"--")</f>
        <v>--</v>
      </c>
      <c r="L217" s="342" t="str">
        <f>IFERROR(VLOOKUP($C217,Acute!$B$8:$R$300,8,FALSE),"--")</f>
        <v>--</v>
      </c>
      <c r="M217" s="343" t="str">
        <f>IFERROR(VLOOKUP($C217,Acute!$B$8:$R$300,13,FALSE),"--")</f>
        <v>--</v>
      </c>
      <c r="N217" s="344" t="str">
        <f>IFERROR(VLOOKUP($C217,Acute!$B$8:$R$300,6,FALSE),"--")</f>
        <v>--</v>
      </c>
      <c r="O217" s="342" t="str">
        <f>IFERROR(VLOOKUP($C217,Acute!$B$8:$R$300,10,FALSE),"--")</f>
        <v>--</v>
      </c>
      <c r="P217" s="345" t="str">
        <f>IFERROR(VLOOKUP($C217,Acute!$B$8:$R$300,16,FALSE),"--")</f>
        <v>--</v>
      </c>
    </row>
    <row r="218" spans="2:16">
      <c r="B218" s="320" t="str">
        <f>Residential!A197</f>
        <v>Cresol, m-</v>
      </c>
      <c r="C218" s="211" t="str">
        <f>Residential!B197</f>
        <v>108-39-4</v>
      </c>
      <c r="D218" s="332">
        <f>Residential!H197</f>
        <v>630</v>
      </c>
      <c r="E218" s="333" t="str">
        <f>Residential!K197</f>
        <v>NV</v>
      </c>
      <c r="F218" s="334" t="str">
        <f>Residential!M197</f>
        <v>NV</v>
      </c>
      <c r="G218" s="332">
        <f>Commercial!H197</f>
        <v>2600</v>
      </c>
      <c r="H218" s="335" t="str">
        <f>Commercial!K197</f>
        <v>NV</v>
      </c>
      <c r="I218" s="334" t="str">
        <f>Commercial!M197</f>
        <v>NV</v>
      </c>
      <c r="J218" s="320"/>
      <c r="K218" s="341" t="str">
        <f>IFERROR(VLOOKUP($C218,Acute!$B$8:$R$300,4,FALSE),"--")</f>
        <v>--</v>
      </c>
      <c r="L218" s="342" t="str">
        <f>IFERROR(VLOOKUP($C218,Acute!$B$8:$R$300,8,FALSE),"--")</f>
        <v>--</v>
      </c>
      <c r="M218" s="343" t="str">
        <f>IFERROR(VLOOKUP($C218,Acute!$B$8:$R$300,13,FALSE),"--")</f>
        <v>--</v>
      </c>
      <c r="N218" s="344" t="str">
        <f>IFERROR(VLOOKUP($C218,Acute!$B$8:$R$300,6,FALSE),"--")</f>
        <v>--</v>
      </c>
      <c r="O218" s="342" t="str">
        <f>IFERROR(VLOOKUP($C218,Acute!$B$8:$R$300,10,FALSE),"--")</f>
        <v>--</v>
      </c>
      <c r="P218" s="345" t="str">
        <f>IFERROR(VLOOKUP($C218,Acute!$B$8:$R$300,16,FALSE),"--")</f>
        <v>--</v>
      </c>
    </row>
    <row r="219" spans="2:16">
      <c r="B219" s="320" t="str">
        <f>Residential!A198</f>
        <v>Cresol, o-</v>
      </c>
      <c r="C219" s="211" t="str">
        <f>Residential!B198</f>
        <v>95-48-7</v>
      </c>
      <c r="D219" s="332">
        <f>Residential!H198</f>
        <v>630</v>
      </c>
      <c r="E219" s="333" t="str">
        <f>Residential!K198</f>
        <v>NV</v>
      </c>
      <c r="F219" s="334" t="str">
        <f>Residential!M198</f>
        <v>NV</v>
      </c>
      <c r="G219" s="332">
        <f>Commercial!H198</f>
        <v>2600</v>
      </c>
      <c r="H219" s="335" t="str">
        <f>Commercial!K198</f>
        <v>NV</v>
      </c>
      <c r="I219" s="334" t="str">
        <f>Commercial!M198</f>
        <v>NV</v>
      </c>
      <c r="J219" s="320"/>
      <c r="K219" s="341" t="str">
        <f>IFERROR(VLOOKUP($C219,Acute!$B$8:$R$300,4,FALSE),"--")</f>
        <v>--</v>
      </c>
      <c r="L219" s="342" t="str">
        <f>IFERROR(VLOOKUP($C219,Acute!$B$8:$R$300,8,FALSE),"--")</f>
        <v>--</v>
      </c>
      <c r="M219" s="343" t="str">
        <f>IFERROR(VLOOKUP($C219,Acute!$B$8:$R$300,13,FALSE),"--")</f>
        <v>--</v>
      </c>
      <c r="N219" s="344" t="str">
        <f>IFERROR(VLOOKUP($C219,Acute!$B$8:$R$300,6,FALSE),"--")</f>
        <v>--</v>
      </c>
      <c r="O219" s="342" t="str">
        <f>IFERROR(VLOOKUP($C219,Acute!$B$8:$R$300,10,FALSE),"--")</f>
        <v>--</v>
      </c>
      <c r="P219" s="345" t="str">
        <f>IFERROR(VLOOKUP($C219,Acute!$B$8:$R$300,16,FALSE),"--")</f>
        <v>--</v>
      </c>
    </row>
    <row r="220" spans="2:16">
      <c r="B220" s="320" t="str">
        <f>Residential!A199</f>
        <v>Cresol, p-</v>
      </c>
      <c r="C220" s="211" t="str">
        <f>Residential!B199</f>
        <v>106-44-5</v>
      </c>
      <c r="D220" s="332">
        <f>Residential!H199</f>
        <v>630</v>
      </c>
      <c r="E220" s="333" t="str">
        <f>Residential!K199</f>
        <v>NV</v>
      </c>
      <c r="F220" s="334" t="str">
        <f>Residential!M199</f>
        <v>NV</v>
      </c>
      <c r="G220" s="332">
        <f>Commercial!H199</f>
        <v>2600</v>
      </c>
      <c r="H220" s="335" t="str">
        <f>Commercial!K199</f>
        <v>NV</v>
      </c>
      <c r="I220" s="334" t="str">
        <f>Commercial!M199</f>
        <v>NV</v>
      </c>
      <c r="J220" s="320"/>
      <c r="K220" s="341" t="str">
        <f>IFERROR(VLOOKUP($C220,Acute!$B$8:$R$300,4,FALSE),"--")</f>
        <v>--</v>
      </c>
      <c r="L220" s="342" t="str">
        <f>IFERROR(VLOOKUP($C220,Acute!$B$8:$R$300,8,FALSE),"--")</f>
        <v>--</v>
      </c>
      <c r="M220" s="343" t="str">
        <f>IFERROR(VLOOKUP($C220,Acute!$B$8:$R$300,13,FALSE),"--")</f>
        <v>--</v>
      </c>
      <c r="N220" s="344" t="str">
        <f>IFERROR(VLOOKUP($C220,Acute!$B$8:$R$300,6,FALSE),"--")</f>
        <v>--</v>
      </c>
      <c r="O220" s="342" t="str">
        <f>IFERROR(VLOOKUP($C220,Acute!$B$8:$R$300,10,FALSE),"--")</f>
        <v>--</v>
      </c>
      <c r="P220" s="345" t="str">
        <f>IFERROR(VLOOKUP($C220,Acute!$B$8:$R$300,16,FALSE),"--")</f>
        <v>--</v>
      </c>
    </row>
    <row r="221" spans="2:16">
      <c r="B221" s="320" t="str">
        <f>Residential!A200</f>
        <v>Cresol, p-chloro-m-</v>
      </c>
      <c r="C221" s="211" t="str">
        <f>Residential!B200</f>
        <v>59-50-7</v>
      </c>
      <c r="D221" s="332" t="str">
        <f>Residential!H200</f>
        <v>NITI</v>
      </c>
      <c r="E221" s="333" t="str">
        <f>Residential!K200</f>
        <v>NITI, NV</v>
      </c>
      <c r="F221" s="334" t="str">
        <f>Residential!M200</f>
        <v>NITI, NV</v>
      </c>
      <c r="G221" s="332" t="str">
        <f>Commercial!H200</f>
        <v>NITI</v>
      </c>
      <c r="H221" s="335" t="str">
        <f>Commercial!K200</f>
        <v>NITI, NV</v>
      </c>
      <c r="I221" s="334" t="str">
        <f>Commercial!M200</f>
        <v>NITI, NV</v>
      </c>
      <c r="J221" s="320"/>
      <c r="K221" s="341" t="str">
        <f>IFERROR(VLOOKUP($C221,Acute!$B$8:$R$300,4,FALSE),"--")</f>
        <v>--</v>
      </c>
      <c r="L221" s="342" t="str">
        <f>IFERROR(VLOOKUP($C221,Acute!$B$8:$R$300,8,FALSE),"--")</f>
        <v>--</v>
      </c>
      <c r="M221" s="343" t="str">
        <f>IFERROR(VLOOKUP($C221,Acute!$B$8:$R$300,13,FALSE),"--")</f>
        <v>--</v>
      </c>
      <c r="N221" s="344" t="str">
        <f>IFERROR(VLOOKUP($C221,Acute!$B$8:$R$300,6,FALSE),"--")</f>
        <v>--</v>
      </c>
      <c r="O221" s="342" t="str">
        <f>IFERROR(VLOOKUP($C221,Acute!$B$8:$R$300,10,FALSE),"--")</f>
        <v>--</v>
      </c>
      <c r="P221" s="345" t="str">
        <f>IFERROR(VLOOKUP($C221,Acute!$B$8:$R$300,16,FALSE),"--")</f>
        <v>--</v>
      </c>
    </row>
    <row r="222" spans="2:16">
      <c r="B222" s="320" t="str">
        <f>Residential!A201</f>
        <v>Cresols</v>
      </c>
      <c r="C222" s="211" t="str">
        <f>Residential!B201</f>
        <v>1319-77-3</v>
      </c>
      <c r="D222" s="332">
        <f>Residential!H201</f>
        <v>630</v>
      </c>
      <c r="E222" s="333" t="str">
        <f>Residential!K201</f>
        <v>NV</v>
      </c>
      <c r="F222" s="334" t="str">
        <f>Residential!M201</f>
        <v>NV</v>
      </c>
      <c r="G222" s="332">
        <f>Commercial!H201</f>
        <v>2600</v>
      </c>
      <c r="H222" s="335" t="str">
        <f>Commercial!K201</f>
        <v>NV</v>
      </c>
      <c r="I222" s="334" t="str">
        <f>Commercial!M201</f>
        <v>NV</v>
      </c>
      <c r="J222" s="320"/>
      <c r="K222" s="341" t="str">
        <f>IFERROR(VLOOKUP($C222,Acute!$B$8:$R$300,4,FALSE),"--")</f>
        <v>--</v>
      </c>
      <c r="L222" s="342" t="str">
        <f>IFERROR(VLOOKUP($C222,Acute!$B$8:$R$300,8,FALSE),"--")</f>
        <v>--</v>
      </c>
      <c r="M222" s="343" t="str">
        <f>IFERROR(VLOOKUP($C222,Acute!$B$8:$R$300,13,FALSE),"--")</f>
        <v>--</v>
      </c>
      <c r="N222" s="344" t="str">
        <f>IFERROR(VLOOKUP($C222,Acute!$B$8:$R$300,6,FALSE),"--")</f>
        <v>--</v>
      </c>
      <c r="O222" s="342" t="str">
        <f>IFERROR(VLOOKUP($C222,Acute!$B$8:$R$300,10,FALSE),"--")</f>
        <v>--</v>
      </c>
      <c r="P222" s="345" t="str">
        <f>IFERROR(VLOOKUP($C222,Acute!$B$8:$R$300,16,FALSE),"--")</f>
        <v>--</v>
      </c>
    </row>
    <row r="223" spans="2:16">
      <c r="B223" s="320" t="str">
        <f>Residential!A202</f>
        <v>Crotonaldehyde, trans-</v>
      </c>
      <c r="C223" s="211" t="str">
        <f>Residential!B202</f>
        <v>123-73-9</v>
      </c>
      <c r="D223" s="332" t="str">
        <f>Residential!H202</f>
        <v>NITI</v>
      </c>
      <c r="E223" s="333" t="str">
        <f>Residential!K202</f>
        <v>NITI</v>
      </c>
      <c r="F223" s="334" t="str">
        <f>Residential!M202</f>
        <v>NITI</v>
      </c>
      <c r="G223" s="332" t="str">
        <f>Commercial!H202</f>
        <v>NITI</v>
      </c>
      <c r="H223" s="335" t="str">
        <f>Commercial!K202</f>
        <v>NITI</v>
      </c>
      <c r="I223" s="334" t="str">
        <f>Commercial!M202</f>
        <v>NITI</v>
      </c>
      <c r="J223" s="320"/>
      <c r="K223" s="341" t="str">
        <f>IFERROR(VLOOKUP($C223,Acute!$B$8:$R$300,4,FALSE),"--")</f>
        <v>--</v>
      </c>
      <c r="L223" s="342" t="str">
        <f>IFERROR(VLOOKUP($C223,Acute!$B$8:$R$300,8,FALSE),"--")</f>
        <v>--</v>
      </c>
      <c r="M223" s="343" t="str">
        <f>IFERROR(VLOOKUP($C223,Acute!$B$8:$R$300,13,FALSE),"--")</f>
        <v>--</v>
      </c>
      <c r="N223" s="344" t="str">
        <f>IFERROR(VLOOKUP($C223,Acute!$B$8:$R$300,6,FALSE),"--")</f>
        <v>--</v>
      </c>
      <c r="O223" s="342" t="str">
        <f>IFERROR(VLOOKUP($C223,Acute!$B$8:$R$300,10,FALSE),"--")</f>
        <v>--</v>
      </c>
      <c r="P223" s="345" t="str">
        <f>IFERROR(VLOOKUP($C223,Acute!$B$8:$R$300,16,FALSE),"--")</f>
        <v>--</v>
      </c>
    </row>
    <row r="224" spans="2:16">
      <c r="B224" s="320" t="str">
        <f>Residential!A203</f>
        <v>Cumene</v>
      </c>
      <c r="C224" s="211" t="str">
        <f>Residential!B203</f>
        <v>98-82-8</v>
      </c>
      <c r="D224" s="332">
        <f>Residential!H203</f>
        <v>420</v>
      </c>
      <c r="E224" s="333">
        <f>Residential!K203</f>
        <v>14000</v>
      </c>
      <c r="F224" s="334">
        <f>Residential!M203</f>
        <v>2200</v>
      </c>
      <c r="G224" s="332">
        <f>Commercial!H203</f>
        <v>1800</v>
      </c>
      <c r="H224" s="335">
        <f>Commercial!K203</f>
        <v>58000</v>
      </c>
      <c r="I224" s="334">
        <f>Commercial!M203</f>
        <v>9100</v>
      </c>
      <c r="J224" s="320"/>
      <c r="K224" s="341" t="str">
        <f>IFERROR(VLOOKUP($C224,Acute!$B$8:$R$300,4,FALSE),"--")</f>
        <v>--</v>
      </c>
      <c r="L224" s="342" t="str">
        <f>IFERROR(VLOOKUP($C224,Acute!$B$8:$R$300,8,FALSE),"--")</f>
        <v>--</v>
      </c>
      <c r="M224" s="343" t="str">
        <f>IFERROR(VLOOKUP($C224,Acute!$B$8:$R$300,13,FALSE),"--")</f>
        <v>--</v>
      </c>
      <c r="N224" s="344" t="str">
        <f>IFERROR(VLOOKUP($C224,Acute!$B$8:$R$300,6,FALSE),"--")</f>
        <v>--</v>
      </c>
      <c r="O224" s="342" t="str">
        <f>IFERROR(VLOOKUP($C224,Acute!$B$8:$R$300,10,FALSE),"--")</f>
        <v>--</v>
      </c>
      <c r="P224" s="345" t="str">
        <f>IFERROR(VLOOKUP($C224,Acute!$B$8:$R$300,16,FALSE),"--")</f>
        <v>--</v>
      </c>
    </row>
    <row r="225" spans="2:16">
      <c r="B225" s="320" t="str">
        <f>Residential!A204</f>
        <v>Cupferron</v>
      </c>
      <c r="C225" s="211" t="str">
        <f>Residential!B204</f>
        <v>135-20-6</v>
      </c>
      <c r="D225" s="332">
        <f>Residential!H204</f>
        <v>4.4999999999999998E-2</v>
      </c>
      <c r="E225" s="333" t="str">
        <f>Residential!K204</f>
        <v>NV</v>
      </c>
      <c r="F225" s="334" t="str">
        <f>Residential!M204</f>
        <v>NV</v>
      </c>
      <c r="G225" s="426">
        <f>Commercial!H204</f>
        <v>0.2</v>
      </c>
      <c r="H225" s="335" t="str">
        <f>Commercial!K204</f>
        <v>NV</v>
      </c>
      <c r="I225" s="334" t="str">
        <f>Commercial!M204</f>
        <v>NV</v>
      </c>
      <c r="J225" s="320"/>
      <c r="K225" s="341" t="str">
        <f>IFERROR(VLOOKUP($C225,Acute!$B$8:$R$300,4,FALSE),"--")</f>
        <v>--</v>
      </c>
      <c r="L225" s="342" t="str">
        <f>IFERROR(VLOOKUP($C225,Acute!$B$8:$R$300,8,FALSE),"--")</f>
        <v>--</v>
      </c>
      <c r="M225" s="343" t="str">
        <f>IFERROR(VLOOKUP($C225,Acute!$B$8:$R$300,13,FALSE),"--")</f>
        <v>--</v>
      </c>
      <c r="N225" s="344" t="str">
        <f>IFERROR(VLOOKUP($C225,Acute!$B$8:$R$300,6,FALSE),"--")</f>
        <v>--</v>
      </c>
      <c r="O225" s="342" t="str">
        <f>IFERROR(VLOOKUP($C225,Acute!$B$8:$R$300,10,FALSE),"--")</f>
        <v>--</v>
      </c>
      <c r="P225" s="345" t="str">
        <f>IFERROR(VLOOKUP($C225,Acute!$B$8:$R$300,16,FALSE),"--")</f>
        <v>--</v>
      </c>
    </row>
    <row r="226" spans="2:16">
      <c r="B226" s="320" t="str">
        <f>Residential!A205</f>
        <v>Cyanazine</v>
      </c>
      <c r="C226" s="211" t="str">
        <f>Residential!B205</f>
        <v>21725-46-2</v>
      </c>
      <c r="D226" s="332" t="str">
        <f>Residential!H205</f>
        <v>NITI</v>
      </c>
      <c r="E226" s="333" t="str">
        <f>Residential!K205</f>
        <v>NITI, NV</v>
      </c>
      <c r="F226" s="334" t="str">
        <f>Residential!M205</f>
        <v>NITI, NV</v>
      </c>
      <c r="G226" s="332" t="str">
        <f>Commercial!H205</f>
        <v>NITI</v>
      </c>
      <c r="H226" s="335" t="str">
        <f>Commercial!K205</f>
        <v>NITI, NV</v>
      </c>
      <c r="I226" s="334" t="str">
        <f>Commercial!M205</f>
        <v>NITI, NV</v>
      </c>
      <c r="J226" s="320"/>
      <c r="K226" s="341" t="str">
        <f>IFERROR(VLOOKUP($C226,Acute!$B$8:$R$300,4,FALSE),"--")</f>
        <v>--</v>
      </c>
      <c r="L226" s="342" t="str">
        <f>IFERROR(VLOOKUP($C226,Acute!$B$8:$R$300,8,FALSE),"--")</f>
        <v>--</v>
      </c>
      <c r="M226" s="343" t="str">
        <f>IFERROR(VLOOKUP($C226,Acute!$B$8:$R$300,13,FALSE),"--")</f>
        <v>--</v>
      </c>
      <c r="N226" s="344" t="str">
        <f>IFERROR(VLOOKUP($C226,Acute!$B$8:$R$300,6,FALSE),"--")</f>
        <v>--</v>
      </c>
      <c r="O226" s="342" t="str">
        <f>IFERROR(VLOOKUP($C226,Acute!$B$8:$R$300,10,FALSE),"--")</f>
        <v>--</v>
      </c>
      <c r="P226" s="345" t="str">
        <f>IFERROR(VLOOKUP($C226,Acute!$B$8:$R$300,16,FALSE),"--")</f>
        <v>--</v>
      </c>
    </row>
    <row r="227" spans="2:16">
      <c r="B227" s="320" t="str">
        <f>Residential!A206</f>
        <v>Cyanide (CN-)</v>
      </c>
      <c r="C227" s="211" t="str">
        <f>Residential!B206</f>
        <v>57-12-5</v>
      </c>
      <c r="D227" s="332">
        <f>Residential!H206</f>
        <v>0.83</v>
      </c>
      <c r="E227" s="333">
        <f>Residential!K206</f>
        <v>28</v>
      </c>
      <c r="F227" s="334">
        <f>Residential!M206</f>
        <v>200</v>
      </c>
      <c r="G227" s="332">
        <f>Commercial!H206</f>
        <v>3.5</v>
      </c>
      <c r="H227" s="335">
        <f>Commercial!K206</f>
        <v>120</v>
      </c>
      <c r="I227" s="334">
        <f>Commercial!M206</f>
        <v>840</v>
      </c>
      <c r="J227" s="320"/>
      <c r="K227" s="341" t="str">
        <f>IFERROR(VLOOKUP($C227,Acute!$B$8:$R$300,4,FALSE),"--")</f>
        <v>--</v>
      </c>
      <c r="L227" s="342" t="str">
        <f>IFERROR(VLOOKUP($C227,Acute!$B$8:$R$300,8,FALSE),"--")</f>
        <v>--</v>
      </c>
      <c r="M227" s="343" t="str">
        <f>IFERROR(VLOOKUP($C227,Acute!$B$8:$R$300,13,FALSE),"--")</f>
        <v>--</v>
      </c>
      <c r="N227" s="344" t="str">
        <f>IFERROR(VLOOKUP($C227,Acute!$B$8:$R$300,6,FALSE),"--")</f>
        <v>--</v>
      </c>
      <c r="O227" s="342" t="str">
        <f>IFERROR(VLOOKUP($C227,Acute!$B$8:$R$300,10,FALSE),"--")</f>
        <v>--</v>
      </c>
      <c r="P227" s="345" t="str">
        <f>IFERROR(VLOOKUP($C227,Acute!$B$8:$R$300,16,FALSE),"--")</f>
        <v>--</v>
      </c>
    </row>
    <row r="228" spans="2:16">
      <c r="B228" s="320" t="str">
        <f>Residential!A207</f>
        <v>Cyanogen</v>
      </c>
      <c r="C228" s="211" t="str">
        <f>Residential!B207</f>
        <v>460-19-5</v>
      </c>
      <c r="D228" s="332" t="str">
        <f>Residential!H207</f>
        <v>NITI</v>
      </c>
      <c r="E228" s="333" t="str">
        <f>Residential!K207</f>
        <v>NITI</v>
      </c>
      <c r="F228" s="334" t="str">
        <f>Residential!M207</f>
        <v>NITI</v>
      </c>
      <c r="G228" s="332" t="str">
        <f>Commercial!H207</f>
        <v>NITI</v>
      </c>
      <c r="H228" s="335" t="str">
        <f>Commercial!K207</f>
        <v>NITI</v>
      </c>
      <c r="I228" s="334" t="str">
        <f>Commercial!M207</f>
        <v>NITI</v>
      </c>
      <c r="J228" s="320"/>
      <c r="K228" s="341" t="str">
        <f>IFERROR(VLOOKUP($C228,Acute!$B$8:$R$300,4,FALSE),"--")</f>
        <v>--</v>
      </c>
      <c r="L228" s="342" t="str">
        <f>IFERROR(VLOOKUP($C228,Acute!$B$8:$R$300,8,FALSE),"--")</f>
        <v>--</v>
      </c>
      <c r="M228" s="343" t="str">
        <f>IFERROR(VLOOKUP($C228,Acute!$B$8:$R$300,13,FALSE),"--")</f>
        <v>--</v>
      </c>
      <c r="N228" s="344" t="str">
        <f>IFERROR(VLOOKUP($C228,Acute!$B$8:$R$300,6,FALSE),"--")</f>
        <v>--</v>
      </c>
      <c r="O228" s="342" t="str">
        <f>IFERROR(VLOOKUP($C228,Acute!$B$8:$R$300,10,FALSE),"--")</f>
        <v>--</v>
      </c>
      <c r="P228" s="345" t="str">
        <f>IFERROR(VLOOKUP($C228,Acute!$B$8:$R$300,16,FALSE),"--")</f>
        <v>--</v>
      </c>
    </row>
    <row r="229" spans="2:16">
      <c r="B229" s="320" t="str">
        <f>Residential!A208</f>
        <v>Cyanogen Bromide</v>
      </c>
      <c r="C229" s="211" t="str">
        <f>Residential!B208</f>
        <v>506-68-3</v>
      </c>
      <c r="D229" s="332" t="str">
        <f>Residential!H208</f>
        <v>NITI</v>
      </c>
      <c r="E229" s="333" t="str">
        <f>Residential!K208</f>
        <v>NITI</v>
      </c>
      <c r="F229" s="334" t="str">
        <f>Residential!M208</f>
        <v>NITI</v>
      </c>
      <c r="G229" s="332" t="str">
        <f>Commercial!H208</f>
        <v>NITI</v>
      </c>
      <c r="H229" s="335" t="str">
        <f>Commercial!K208</f>
        <v>NITI</v>
      </c>
      <c r="I229" s="334" t="str">
        <f>Commercial!M208</f>
        <v>NITI</v>
      </c>
      <c r="J229" s="320"/>
      <c r="K229" s="341" t="str">
        <f>IFERROR(VLOOKUP($C229,Acute!$B$8:$R$300,4,FALSE),"--")</f>
        <v>--</v>
      </c>
      <c r="L229" s="342" t="str">
        <f>IFERROR(VLOOKUP($C229,Acute!$B$8:$R$300,8,FALSE),"--")</f>
        <v>--</v>
      </c>
      <c r="M229" s="343" t="str">
        <f>IFERROR(VLOOKUP($C229,Acute!$B$8:$R$300,13,FALSE),"--")</f>
        <v>--</v>
      </c>
      <c r="N229" s="344" t="str">
        <f>IFERROR(VLOOKUP($C229,Acute!$B$8:$R$300,6,FALSE),"--")</f>
        <v>--</v>
      </c>
      <c r="O229" s="342" t="str">
        <f>IFERROR(VLOOKUP($C229,Acute!$B$8:$R$300,10,FALSE),"--")</f>
        <v>--</v>
      </c>
      <c r="P229" s="345" t="str">
        <f>IFERROR(VLOOKUP($C229,Acute!$B$8:$R$300,16,FALSE),"--")</f>
        <v>--</v>
      </c>
    </row>
    <row r="230" spans="2:16">
      <c r="B230" s="320" t="str">
        <f>Residential!A209</f>
        <v>Cyanogen Chloride</v>
      </c>
      <c r="C230" s="211" t="str">
        <f>Residential!B209</f>
        <v>506-77-4</v>
      </c>
      <c r="D230" s="332" t="str">
        <f>Residential!H209</f>
        <v>NITI</v>
      </c>
      <c r="E230" s="333" t="str">
        <f>Residential!K209</f>
        <v>NITI</v>
      </c>
      <c r="F230" s="334" t="str">
        <f>Residential!M209</f>
        <v>NITI</v>
      </c>
      <c r="G230" s="332" t="str">
        <f>Commercial!H209</f>
        <v>NITI</v>
      </c>
      <c r="H230" s="335" t="str">
        <f>Commercial!K209</f>
        <v>NITI</v>
      </c>
      <c r="I230" s="334" t="str">
        <f>Commercial!M209</f>
        <v>NITI</v>
      </c>
      <c r="J230" s="320"/>
      <c r="K230" s="341" t="str">
        <f>IFERROR(VLOOKUP($C230,Acute!$B$8:$R$300,4,FALSE),"--")</f>
        <v>--</v>
      </c>
      <c r="L230" s="342" t="str">
        <f>IFERROR(VLOOKUP($C230,Acute!$B$8:$R$300,8,FALSE),"--")</f>
        <v>--</v>
      </c>
      <c r="M230" s="343" t="str">
        <f>IFERROR(VLOOKUP($C230,Acute!$B$8:$R$300,13,FALSE),"--")</f>
        <v>--</v>
      </c>
      <c r="N230" s="344" t="str">
        <f>IFERROR(VLOOKUP($C230,Acute!$B$8:$R$300,6,FALSE),"--")</f>
        <v>--</v>
      </c>
      <c r="O230" s="342" t="str">
        <f>IFERROR(VLOOKUP($C230,Acute!$B$8:$R$300,10,FALSE),"--")</f>
        <v>--</v>
      </c>
      <c r="P230" s="345" t="str">
        <f>IFERROR(VLOOKUP($C230,Acute!$B$8:$R$300,16,FALSE),"--")</f>
        <v>--</v>
      </c>
    </row>
    <row r="231" spans="2:16">
      <c r="B231" s="320" t="str">
        <f>Residential!A210</f>
        <v>Cyclohexane</v>
      </c>
      <c r="C231" s="211" t="str">
        <f>Residential!B210</f>
        <v>110-82-7</v>
      </c>
      <c r="D231" s="332">
        <f>Residential!H210</f>
        <v>6300</v>
      </c>
      <c r="E231" s="335">
        <f>Residential!K210</f>
        <v>210000</v>
      </c>
      <c r="F231" s="334">
        <f>Residential!M210</f>
        <v>1800</v>
      </c>
      <c r="G231" s="332">
        <f>Commercial!H210</f>
        <v>26000</v>
      </c>
      <c r="H231" s="335">
        <f>Commercial!K210</f>
        <v>880000</v>
      </c>
      <c r="I231" s="334">
        <f>Commercial!M210</f>
        <v>7400</v>
      </c>
      <c r="J231" s="320"/>
      <c r="K231" s="341" t="str">
        <f>IFERROR(VLOOKUP($C231,Acute!$B$8:$R$300,4,FALSE),"--")</f>
        <v>--</v>
      </c>
      <c r="L231" s="342" t="str">
        <f>IFERROR(VLOOKUP($C231,Acute!$B$8:$R$300,8,FALSE),"--")</f>
        <v>--</v>
      </c>
      <c r="M231" s="343" t="str">
        <f>IFERROR(VLOOKUP($C231,Acute!$B$8:$R$300,13,FALSE),"--")</f>
        <v>--</v>
      </c>
      <c r="N231" s="344" t="str">
        <f>IFERROR(VLOOKUP($C231,Acute!$B$8:$R$300,6,FALSE),"--")</f>
        <v>--</v>
      </c>
      <c r="O231" s="342" t="str">
        <f>IFERROR(VLOOKUP($C231,Acute!$B$8:$R$300,10,FALSE),"--")</f>
        <v>--</v>
      </c>
      <c r="P231" s="345" t="str">
        <f>IFERROR(VLOOKUP($C231,Acute!$B$8:$R$300,16,FALSE),"--")</f>
        <v>--</v>
      </c>
    </row>
    <row r="232" spans="2:16">
      <c r="B232" s="320" t="str">
        <f>Residential!A211</f>
        <v>Cyclohexane, 1,2,3,4,5-pentabromo-6-chloro-</v>
      </c>
      <c r="C232" s="211" t="str">
        <f>Residential!B211</f>
        <v>87-84-3</v>
      </c>
      <c r="D232" s="332" t="str">
        <f>Residential!H211</f>
        <v>NITI</v>
      </c>
      <c r="E232" s="335" t="str">
        <f>Residential!K211</f>
        <v>NITI, NV</v>
      </c>
      <c r="F232" s="334" t="str">
        <f>Residential!M211</f>
        <v>NITI, NV</v>
      </c>
      <c r="G232" s="332" t="str">
        <f>Commercial!H211</f>
        <v>NITI</v>
      </c>
      <c r="H232" s="335" t="str">
        <f>Commercial!K211</f>
        <v>NITI, NV</v>
      </c>
      <c r="I232" s="334" t="str">
        <f>Commercial!M211</f>
        <v>NITI, NV</v>
      </c>
      <c r="J232" s="320"/>
      <c r="K232" s="341" t="str">
        <f>IFERROR(VLOOKUP($C232,Acute!$B$8:$R$300,4,FALSE),"--")</f>
        <v>--</v>
      </c>
      <c r="L232" s="342" t="str">
        <f>IFERROR(VLOOKUP($C232,Acute!$B$8:$R$300,8,FALSE),"--")</f>
        <v>--</v>
      </c>
      <c r="M232" s="343" t="str">
        <f>IFERROR(VLOOKUP($C232,Acute!$B$8:$R$300,13,FALSE),"--")</f>
        <v>--</v>
      </c>
      <c r="N232" s="344" t="str">
        <f>IFERROR(VLOOKUP($C232,Acute!$B$8:$R$300,6,FALSE),"--")</f>
        <v>--</v>
      </c>
      <c r="O232" s="342" t="str">
        <f>IFERROR(VLOOKUP($C232,Acute!$B$8:$R$300,10,FALSE),"--")</f>
        <v>--</v>
      </c>
      <c r="P232" s="345" t="str">
        <f>IFERROR(VLOOKUP($C232,Acute!$B$8:$R$300,16,FALSE),"--")</f>
        <v>--</v>
      </c>
    </row>
    <row r="233" spans="2:16">
      <c r="B233" s="320" t="str">
        <f>Residential!A212</f>
        <v>Cyclohexanone</v>
      </c>
      <c r="C233" s="211" t="str">
        <f>Residential!B212</f>
        <v>108-94-1</v>
      </c>
      <c r="D233" s="332">
        <f>Residential!H212</f>
        <v>730</v>
      </c>
      <c r="E233" s="335">
        <f>Residential!K212</f>
        <v>24000</v>
      </c>
      <c r="F233" s="334">
        <f>Residential!M212</f>
        <v>4900000</v>
      </c>
      <c r="G233" s="332">
        <f>Commercial!H212</f>
        <v>3100</v>
      </c>
      <c r="H233" s="335">
        <f>Commercial!K212</f>
        <v>100000</v>
      </c>
      <c r="I233" s="334">
        <f>Commercial!M212</f>
        <v>21000000</v>
      </c>
      <c r="J233" s="320"/>
      <c r="K233" s="341" t="str">
        <f>IFERROR(VLOOKUP($C233,Acute!$B$8:$R$300,4,FALSE),"--")</f>
        <v>--</v>
      </c>
      <c r="L233" s="342" t="str">
        <f>IFERROR(VLOOKUP($C233,Acute!$B$8:$R$300,8,FALSE),"--")</f>
        <v>--</v>
      </c>
      <c r="M233" s="343" t="str">
        <f>IFERROR(VLOOKUP($C233,Acute!$B$8:$R$300,13,FALSE),"--")</f>
        <v>--</v>
      </c>
      <c r="N233" s="344" t="str">
        <f>IFERROR(VLOOKUP($C233,Acute!$B$8:$R$300,6,FALSE),"--")</f>
        <v>--</v>
      </c>
      <c r="O233" s="342" t="str">
        <f>IFERROR(VLOOKUP($C233,Acute!$B$8:$R$300,10,FALSE),"--")</f>
        <v>--</v>
      </c>
      <c r="P233" s="345" t="str">
        <f>IFERROR(VLOOKUP($C233,Acute!$B$8:$R$300,16,FALSE),"--")</f>
        <v>--</v>
      </c>
    </row>
    <row r="234" spans="2:16">
      <c r="B234" s="320" t="str">
        <f>Residential!A213</f>
        <v>Cyclohexene</v>
      </c>
      <c r="C234" s="211" t="str">
        <f>Residential!B213</f>
        <v>110-83-8</v>
      </c>
      <c r="D234" s="332">
        <f>Residential!H213</f>
        <v>1000</v>
      </c>
      <c r="E234" s="335">
        <f>Residential!K213</f>
        <v>35000</v>
      </c>
      <c r="F234" s="334">
        <f>Residential!M213</f>
        <v>980</v>
      </c>
      <c r="G234" s="332">
        <f>Commercial!H213</f>
        <v>4400</v>
      </c>
      <c r="H234" s="335">
        <f>Commercial!K213</f>
        <v>150000</v>
      </c>
      <c r="I234" s="334">
        <f>Commercial!M213</f>
        <v>4100</v>
      </c>
      <c r="J234" s="320"/>
      <c r="K234" s="341" t="str">
        <f>IFERROR(VLOOKUP($C234,Acute!$B$8:$R$300,4,FALSE),"--")</f>
        <v>--</v>
      </c>
      <c r="L234" s="342" t="str">
        <f>IFERROR(VLOOKUP($C234,Acute!$B$8:$R$300,8,FALSE),"--")</f>
        <v>--</v>
      </c>
      <c r="M234" s="343" t="str">
        <f>IFERROR(VLOOKUP($C234,Acute!$B$8:$R$300,13,FALSE),"--")</f>
        <v>--</v>
      </c>
      <c r="N234" s="344" t="str">
        <f>IFERROR(VLOOKUP($C234,Acute!$B$8:$R$300,6,FALSE),"--")</f>
        <v>--</v>
      </c>
      <c r="O234" s="342" t="str">
        <f>IFERROR(VLOOKUP($C234,Acute!$B$8:$R$300,10,FALSE),"--")</f>
        <v>--</v>
      </c>
      <c r="P234" s="345" t="str">
        <f>IFERROR(VLOOKUP($C234,Acute!$B$8:$R$300,16,FALSE),"--")</f>
        <v>--</v>
      </c>
    </row>
    <row r="235" spans="2:16">
      <c r="B235" s="320" t="str">
        <f>Residential!A214</f>
        <v>Cyclohexylamine</v>
      </c>
      <c r="C235" s="211" t="str">
        <f>Residential!B214</f>
        <v>108-91-8</v>
      </c>
      <c r="D235" s="332" t="str">
        <f>Residential!H214</f>
        <v>NITI</v>
      </c>
      <c r="E235" s="333" t="str">
        <f>Residential!K214</f>
        <v>NITI</v>
      </c>
      <c r="F235" s="334" t="str">
        <f>Residential!M214</f>
        <v>NITI</v>
      </c>
      <c r="G235" s="332" t="str">
        <f>Commercial!H214</f>
        <v>NITI</v>
      </c>
      <c r="H235" s="335" t="str">
        <f>Commercial!K214</f>
        <v>NITI</v>
      </c>
      <c r="I235" s="334" t="str">
        <f>Commercial!M214</f>
        <v>NITI</v>
      </c>
      <c r="J235" s="320"/>
      <c r="K235" s="341" t="str">
        <f>IFERROR(VLOOKUP($C235,Acute!$B$8:$R$300,4,FALSE),"--")</f>
        <v>--</v>
      </c>
      <c r="L235" s="342" t="str">
        <f>IFERROR(VLOOKUP($C235,Acute!$B$8:$R$300,8,FALSE),"--")</f>
        <v>--</v>
      </c>
      <c r="M235" s="343" t="str">
        <f>IFERROR(VLOOKUP($C235,Acute!$B$8:$R$300,13,FALSE),"--")</f>
        <v>--</v>
      </c>
      <c r="N235" s="344" t="str">
        <f>IFERROR(VLOOKUP($C235,Acute!$B$8:$R$300,6,FALSE),"--")</f>
        <v>--</v>
      </c>
      <c r="O235" s="342" t="str">
        <f>IFERROR(VLOOKUP($C235,Acute!$B$8:$R$300,10,FALSE),"--")</f>
        <v>--</v>
      </c>
      <c r="P235" s="345" t="str">
        <f>IFERROR(VLOOKUP($C235,Acute!$B$8:$R$300,16,FALSE),"--")</f>
        <v>--</v>
      </c>
    </row>
    <row r="236" spans="2:16">
      <c r="B236" s="320" t="str">
        <f>Residential!A215</f>
        <v>Cyfluthrin</v>
      </c>
      <c r="C236" s="211" t="str">
        <f>Residential!B215</f>
        <v>68359-37-5</v>
      </c>
      <c r="D236" s="352" t="str">
        <f>Residential!H215</f>
        <v>NITI</v>
      </c>
      <c r="E236" s="335" t="str">
        <f>Residential!K215</f>
        <v>NITI, NV</v>
      </c>
      <c r="F236" s="334" t="str">
        <f>Residential!M215</f>
        <v>NITI, NV</v>
      </c>
      <c r="G236" s="332" t="str">
        <f>Commercial!H215</f>
        <v>NITI</v>
      </c>
      <c r="H236" s="335" t="str">
        <f>Commercial!K215</f>
        <v>NITI, NV</v>
      </c>
      <c r="I236" s="334" t="str">
        <f>Commercial!M215</f>
        <v>NITI, NV</v>
      </c>
      <c r="J236" s="320"/>
      <c r="K236" s="341" t="str">
        <f>IFERROR(VLOOKUP($C236,Acute!$B$8:$R$300,4,FALSE),"--")</f>
        <v>--</v>
      </c>
      <c r="L236" s="342" t="str">
        <f>IFERROR(VLOOKUP($C236,Acute!$B$8:$R$300,8,FALSE),"--")</f>
        <v>--</v>
      </c>
      <c r="M236" s="343" t="str">
        <f>IFERROR(VLOOKUP($C236,Acute!$B$8:$R$300,13,FALSE),"--")</f>
        <v>--</v>
      </c>
      <c r="N236" s="344" t="str">
        <f>IFERROR(VLOOKUP($C236,Acute!$B$8:$R$300,6,FALSE),"--")</f>
        <v>--</v>
      </c>
      <c r="O236" s="342" t="str">
        <f>IFERROR(VLOOKUP($C236,Acute!$B$8:$R$300,10,FALSE),"--")</f>
        <v>--</v>
      </c>
      <c r="P236" s="345" t="str">
        <f>IFERROR(VLOOKUP($C236,Acute!$B$8:$R$300,16,FALSE),"--")</f>
        <v>--</v>
      </c>
    </row>
    <row r="237" spans="2:16">
      <c r="B237" s="320" t="str">
        <f>Residential!A216</f>
        <v>Cyromazine</v>
      </c>
      <c r="C237" s="211" t="str">
        <f>Residential!B216</f>
        <v>66215-27-8</v>
      </c>
      <c r="D237" s="352" t="str">
        <f>Residential!H216</f>
        <v>NITI</v>
      </c>
      <c r="E237" s="335" t="str">
        <f>Residential!K216</f>
        <v>NITI, NV</v>
      </c>
      <c r="F237" s="334" t="str">
        <f>Residential!M216</f>
        <v>NITI, NV</v>
      </c>
      <c r="G237" s="332" t="str">
        <f>Commercial!H216</f>
        <v>NITI</v>
      </c>
      <c r="H237" s="335" t="str">
        <f>Commercial!K216</f>
        <v>NITI, NV</v>
      </c>
      <c r="I237" s="334" t="str">
        <f>Commercial!M216</f>
        <v>NITI, NV</v>
      </c>
      <c r="J237" s="320"/>
      <c r="K237" s="341" t="str">
        <f>IFERROR(VLOOKUP($C237,Acute!$B$8:$R$300,4,FALSE),"--")</f>
        <v>--</v>
      </c>
      <c r="L237" s="342" t="str">
        <f>IFERROR(VLOOKUP($C237,Acute!$B$8:$R$300,8,FALSE),"--")</f>
        <v>--</v>
      </c>
      <c r="M237" s="343" t="str">
        <f>IFERROR(VLOOKUP($C237,Acute!$B$8:$R$300,13,FALSE),"--")</f>
        <v>--</v>
      </c>
      <c r="N237" s="344" t="str">
        <f>IFERROR(VLOOKUP($C237,Acute!$B$8:$R$300,6,FALSE),"--")</f>
        <v>--</v>
      </c>
      <c r="O237" s="342" t="str">
        <f>IFERROR(VLOOKUP($C237,Acute!$B$8:$R$300,10,FALSE),"--")</f>
        <v>--</v>
      </c>
      <c r="P237" s="345" t="str">
        <f>IFERROR(VLOOKUP($C237,Acute!$B$8:$R$300,16,FALSE),"--")</f>
        <v>--</v>
      </c>
    </row>
    <row r="238" spans="2:16">
      <c r="B238" s="320" t="str">
        <f>Residential!A217</f>
        <v>Dalapon</v>
      </c>
      <c r="C238" s="211" t="str">
        <f>Residential!B217</f>
        <v>75-99-0</v>
      </c>
      <c r="D238" s="352" t="str">
        <f>Residential!H217</f>
        <v>NITI</v>
      </c>
      <c r="E238" s="335" t="str">
        <f>Residential!K217</f>
        <v>NITI, NV</v>
      </c>
      <c r="F238" s="334" t="str">
        <f>Residential!M217</f>
        <v>NITI, NV</v>
      </c>
      <c r="G238" s="332" t="str">
        <f>Commercial!H217</f>
        <v>NITI</v>
      </c>
      <c r="H238" s="335" t="str">
        <f>Commercial!K217</f>
        <v>NITI, NV</v>
      </c>
      <c r="I238" s="334" t="str">
        <f>Commercial!M217</f>
        <v>NITI, NV</v>
      </c>
      <c r="J238" s="320"/>
      <c r="K238" s="341" t="str">
        <f>IFERROR(VLOOKUP($C238,Acute!$B$8:$R$300,4,FALSE),"--")</f>
        <v>--</v>
      </c>
      <c r="L238" s="342" t="str">
        <f>IFERROR(VLOOKUP($C238,Acute!$B$8:$R$300,8,FALSE),"--")</f>
        <v>--</v>
      </c>
      <c r="M238" s="343" t="str">
        <f>IFERROR(VLOOKUP($C238,Acute!$B$8:$R$300,13,FALSE),"--")</f>
        <v>--</v>
      </c>
      <c r="N238" s="344" t="str">
        <f>IFERROR(VLOOKUP($C238,Acute!$B$8:$R$300,6,FALSE),"--")</f>
        <v>--</v>
      </c>
      <c r="O238" s="342" t="str">
        <f>IFERROR(VLOOKUP($C238,Acute!$B$8:$R$300,10,FALSE),"--")</f>
        <v>--</v>
      </c>
      <c r="P238" s="345" t="str">
        <f>IFERROR(VLOOKUP($C238,Acute!$B$8:$R$300,16,FALSE),"--")</f>
        <v>--</v>
      </c>
    </row>
    <row r="239" spans="2:16">
      <c r="B239" s="320" t="str">
        <f>Residential!A218</f>
        <v>Daminozide</v>
      </c>
      <c r="C239" s="211" t="str">
        <f>Residential!B218</f>
        <v>1596-84-5</v>
      </c>
      <c r="D239" s="449">
        <f>Residential!H218</f>
        <v>0.55000000000000004</v>
      </c>
      <c r="E239" s="335" t="str">
        <f>Residential!K218</f>
        <v>NV</v>
      </c>
      <c r="F239" s="334" t="str">
        <f>Residential!M218</f>
        <v>NV</v>
      </c>
      <c r="G239" s="332">
        <f>Commercial!H218</f>
        <v>2.4</v>
      </c>
      <c r="H239" s="335" t="str">
        <f>Commercial!K218</f>
        <v>NV</v>
      </c>
      <c r="I239" s="334" t="str">
        <f>Commercial!M218</f>
        <v>NV</v>
      </c>
      <c r="J239" s="320"/>
      <c r="K239" s="341" t="str">
        <f>IFERROR(VLOOKUP($C239,Acute!$B$8:$R$300,4,FALSE),"--")</f>
        <v>--</v>
      </c>
      <c r="L239" s="342" t="str">
        <f>IFERROR(VLOOKUP($C239,Acute!$B$8:$R$300,8,FALSE),"--")</f>
        <v>--</v>
      </c>
      <c r="M239" s="343" t="str">
        <f>IFERROR(VLOOKUP($C239,Acute!$B$8:$R$300,13,FALSE),"--")</f>
        <v>--</v>
      </c>
      <c r="N239" s="344" t="str">
        <f>IFERROR(VLOOKUP($C239,Acute!$B$8:$R$300,6,FALSE),"--")</f>
        <v>--</v>
      </c>
      <c r="O239" s="342" t="str">
        <f>IFERROR(VLOOKUP($C239,Acute!$B$8:$R$300,10,FALSE),"--")</f>
        <v>--</v>
      </c>
      <c r="P239" s="345" t="str">
        <f>IFERROR(VLOOKUP($C239,Acute!$B$8:$R$300,16,FALSE),"--")</f>
        <v>--</v>
      </c>
    </row>
    <row r="240" spans="2:16">
      <c r="B240" s="320" t="str">
        <f>Residential!A219</f>
        <v>Decabromodiphenyl ether, 2,2',3,3',4,4',5,5',6,6'- (BDE-209)</v>
      </c>
      <c r="C240" s="211" t="str">
        <f>Residential!B219</f>
        <v>1163-19-5</v>
      </c>
      <c r="D240" s="332" t="str">
        <f>Residential!H219</f>
        <v>NITI</v>
      </c>
      <c r="E240" s="333" t="str">
        <f>Residential!K219</f>
        <v>NITI, NV</v>
      </c>
      <c r="F240" s="334" t="str">
        <f>Residential!M219</f>
        <v>NITI, NV</v>
      </c>
      <c r="G240" s="332" t="str">
        <f>Commercial!H219</f>
        <v>NITI</v>
      </c>
      <c r="H240" s="335" t="str">
        <f>Commercial!K219</f>
        <v>NITI, NV</v>
      </c>
      <c r="I240" s="334" t="str">
        <f>Commercial!M219</f>
        <v>NITI, NV</v>
      </c>
      <c r="J240" s="320"/>
      <c r="K240" s="341" t="str">
        <f>IFERROR(VLOOKUP($C240,Acute!$B$8:$R$300,4,FALSE),"--")</f>
        <v>--</v>
      </c>
      <c r="L240" s="342" t="str">
        <f>IFERROR(VLOOKUP($C240,Acute!$B$8:$R$300,8,FALSE),"--")</f>
        <v>--</v>
      </c>
      <c r="M240" s="343" t="str">
        <f>IFERROR(VLOOKUP($C240,Acute!$B$8:$R$300,13,FALSE),"--")</f>
        <v>--</v>
      </c>
      <c r="N240" s="344" t="str">
        <f>IFERROR(VLOOKUP($C240,Acute!$B$8:$R$300,6,FALSE),"--")</f>
        <v>--</v>
      </c>
      <c r="O240" s="342" t="str">
        <f>IFERROR(VLOOKUP($C240,Acute!$B$8:$R$300,10,FALSE),"--")</f>
        <v>--</v>
      </c>
      <c r="P240" s="345" t="str">
        <f>IFERROR(VLOOKUP($C240,Acute!$B$8:$R$300,16,FALSE),"--")</f>
        <v>--</v>
      </c>
    </row>
    <row r="241" spans="2:16">
      <c r="B241" s="320" t="str">
        <f>Residential!A220</f>
        <v>Demeton</v>
      </c>
      <c r="C241" s="211" t="str">
        <f>Residential!B220</f>
        <v>8065-48-3</v>
      </c>
      <c r="D241" s="332" t="str">
        <f>Residential!H220</f>
        <v>NITI</v>
      </c>
      <c r="E241" s="333" t="str">
        <f>Residential!K220</f>
        <v>NITI, NV</v>
      </c>
      <c r="F241" s="334" t="str">
        <f>Residential!M220</f>
        <v>NITI, NV</v>
      </c>
      <c r="G241" s="332" t="str">
        <f>Commercial!H220</f>
        <v>NITI</v>
      </c>
      <c r="H241" s="335" t="str">
        <f>Commercial!K220</f>
        <v>NITI, NV</v>
      </c>
      <c r="I241" s="334" t="str">
        <f>Commercial!M220</f>
        <v>NITI, NV</v>
      </c>
      <c r="J241" s="320"/>
      <c r="K241" s="341" t="str">
        <f>IFERROR(VLOOKUP($C241,Acute!$B$8:$R$300,4,FALSE),"--")</f>
        <v>--</v>
      </c>
      <c r="L241" s="342" t="str">
        <f>IFERROR(VLOOKUP($C241,Acute!$B$8:$R$300,8,FALSE),"--")</f>
        <v>--</v>
      </c>
      <c r="M241" s="343" t="str">
        <f>IFERROR(VLOOKUP($C241,Acute!$B$8:$R$300,13,FALSE),"--")</f>
        <v>--</v>
      </c>
      <c r="N241" s="344" t="str">
        <f>IFERROR(VLOOKUP($C241,Acute!$B$8:$R$300,6,FALSE),"--")</f>
        <v>--</v>
      </c>
      <c r="O241" s="342" t="str">
        <f>IFERROR(VLOOKUP($C241,Acute!$B$8:$R$300,10,FALSE),"--")</f>
        <v>--</v>
      </c>
      <c r="P241" s="345" t="str">
        <f>IFERROR(VLOOKUP($C241,Acute!$B$8:$R$300,16,FALSE),"--")</f>
        <v>--</v>
      </c>
    </row>
    <row r="242" spans="2:16">
      <c r="B242" s="320" t="str">
        <f>Residential!A221</f>
        <v>Di(2-ethylhexyl)adipate</v>
      </c>
      <c r="C242" s="211" t="str">
        <f>Residential!B221</f>
        <v>103-23-1</v>
      </c>
      <c r="D242" s="332" t="str">
        <f>Residential!H221</f>
        <v>NITI</v>
      </c>
      <c r="E242" s="333" t="str">
        <f>Residential!K221</f>
        <v>NITI, NV</v>
      </c>
      <c r="F242" s="334" t="str">
        <f>Residential!M221</f>
        <v>NITI, NV</v>
      </c>
      <c r="G242" s="332" t="str">
        <f>Commercial!H221</f>
        <v>NITI</v>
      </c>
      <c r="H242" s="335" t="str">
        <f>Commercial!K221</f>
        <v>NITI, NV</v>
      </c>
      <c r="I242" s="334" t="str">
        <f>Commercial!M221</f>
        <v>NITI, NV</v>
      </c>
      <c r="J242" s="320"/>
      <c r="K242" s="341" t="str">
        <f>IFERROR(VLOOKUP($C242,Acute!$B$8:$R$300,4,FALSE),"--")</f>
        <v>--</v>
      </c>
      <c r="L242" s="342" t="str">
        <f>IFERROR(VLOOKUP($C242,Acute!$B$8:$R$300,8,FALSE),"--")</f>
        <v>--</v>
      </c>
      <c r="M242" s="343" t="str">
        <f>IFERROR(VLOOKUP($C242,Acute!$B$8:$R$300,13,FALSE),"--")</f>
        <v>--</v>
      </c>
      <c r="N242" s="344" t="str">
        <f>IFERROR(VLOOKUP($C242,Acute!$B$8:$R$300,6,FALSE),"--")</f>
        <v>--</v>
      </c>
      <c r="O242" s="342" t="str">
        <f>IFERROR(VLOOKUP($C242,Acute!$B$8:$R$300,10,FALSE),"--")</f>
        <v>--</v>
      </c>
      <c r="P242" s="345" t="str">
        <f>IFERROR(VLOOKUP($C242,Acute!$B$8:$R$300,16,FALSE),"--")</f>
        <v>--</v>
      </c>
    </row>
    <row r="243" spans="2:16">
      <c r="B243" s="320" t="str">
        <f>Residential!A222</f>
        <v>Diallate</v>
      </c>
      <c r="C243" s="211" t="str">
        <f>Residential!B222</f>
        <v>2303-16-4</v>
      </c>
      <c r="D243" s="332" t="str">
        <f>Residential!H222</f>
        <v>NITI</v>
      </c>
      <c r="E243" s="333" t="str">
        <f>Residential!K222</f>
        <v>NITI, NV</v>
      </c>
      <c r="F243" s="334" t="str">
        <f>Residential!M222</f>
        <v>NITI, NV</v>
      </c>
      <c r="G243" s="332" t="str">
        <f>Commercial!H222</f>
        <v>NITI</v>
      </c>
      <c r="H243" s="335" t="str">
        <f>Commercial!K222</f>
        <v>NITI, NV</v>
      </c>
      <c r="I243" s="334" t="str">
        <f>Commercial!M222</f>
        <v>NITI, NV</v>
      </c>
      <c r="J243" s="320"/>
      <c r="K243" s="341" t="str">
        <f>IFERROR(VLOOKUP($C243,Acute!$B$8:$R$300,4,FALSE),"--")</f>
        <v>--</v>
      </c>
      <c r="L243" s="342" t="str">
        <f>IFERROR(VLOOKUP($C243,Acute!$B$8:$R$300,8,FALSE),"--")</f>
        <v>--</v>
      </c>
      <c r="M243" s="343" t="str">
        <f>IFERROR(VLOOKUP($C243,Acute!$B$8:$R$300,13,FALSE),"--")</f>
        <v>--</v>
      </c>
      <c r="N243" s="344" t="str">
        <f>IFERROR(VLOOKUP($C243,Acute!$B$8:$R$300,6,FALSE),"--")</f>
        <v>--</v>
      </c>
      <c r="O243" s="342" t="str">
        <f>IFERROR(VLOOKUP($C243,Acute!$B$8:$R$300,10,FALSE),"--")</f>
        <v>--</v>
      </c>
      <c r="P243" s="345" t="str">
        <f>IFERROR(VLOOKUP($C243,Acute!$B$8:$R$300,16,FALSE),"--")</f>
        <v>--</v>
      </c>
    </row>
    <row r="244" spans="2:16">
      <c r="B244" s="320" t="str">
        <f>Residential!A223</f>
        <v>Diazinon</v>
      </c>
      <c r="C244" s="211" t="str">
        <f>Residential!B223</f>
        <v>333-41-5</v>
      </c>
      <c r="D244" s="332" t="str">
        <f>Residential!H223</f>
        <v>NITI</v>
      </c>
      <c r="E244" s="333" t="str">
        <f>Residential!K223</f>
        <v>NITI, NV</v>
      </c>
      <c r="F244" s="334" t="str">
        <f>Residential!M223</f>
        <v>NITI, NV</v>
      </c>
      <c r="G244" s="332" t="str">
        <f>Commercial!H223</f>
        <v>NITI</v>
      </c>
      <c r="H244" s="335" t="str">
        <f>Commercial!K223</f>
        <v>NITI, NV</v>
      </c>
      <c r="I244" s="334" t="str">
        <f>Commercial!M223</f>
        <v>NITI, NV</v>
      </c>
      <c r="J244" s="320"/>
      <c r="K244" s="341">
        <f>IFERROR(VLOOKUP($C244,Acute!$B$8:$R$300,4,FALSE),"--")</f>
        <v>10</v>
      </c>
      <c r="L244" s="342" t="str">
        <f>IFERROR(VLOOKUP($C244,Acute!$B$8:$R$300,8,FALSE),"--")</f>
        <v>NV</v>
      </c>
      <c r="M244" s="343" t="str">
        <f>IFERROR(VLOOKUP($C244,Acute!$B$8:$R$300,13,FALSE),"--")</f>
        <v>NV</v>
      </c>
      <c r="N244" s="344">
        <f>IFERROR(VLOOKUP($C244,Acute!$B$8:$R$300,6,FALSE),"--")</f>
        <v>30</v>
      </c>
      <c r="O244" s="342" t="str">
        <f>IFERROR(VLOOKUP($C244,Acute!$B$8:$R$300,10,FALSE),"--")</f>
        <v>NV</v>
      </c>
      <c r="P244" s="345" t="str">
        <f>IFERROR(VLOOKUP($C244,Acute!$B$8:$R$300,16,FALSE),"--")</f>
        <v>NV</v>
      </c>
    </row>
    <row r="245" spans="2:16">
      <c r="B245" s="320" t="str">
        <f>Residential!A224</f>
        <v>Dibenz[a,h]anthracene</v>
      </c>
      <c r="C245" s="211" t="str">
        <f>Residential!B224</f>
        <v>53-70-3</v>
      </c>
      <c r="D245" s="332">
        <f>Residential!H224</f>
        <v>1.6999999999999999E-3</v>
      </c>
      <c r="E245" s="333" t="str">
        <f>Residential!K224</f>
        <v>NV</v>
      </c>
      <c r="F245" s="334" t="str">
        <f>Residential!M224</f>
        <v>NV</v>
      </c>
      <c r="G245" s="445">
        <f>Commercial!H224</f>
        <v>0.02</v>
      </c>
      <c r="H245" s="335" t="str">
        <f>Commercial!K224</f>
        <v>NV</v>
      </c>
      <c r="I245" s="334" t="str">
        <f>Commercial!M224</f>
        <v>NV</v>
      </c>
      <c r="J245" s="320"/>
      <c r="K245" s="341" t="str">
        <f>IFERROR(VLOOKUP($C245,Acute!$B$8:$R$300,4,FALSE),"--")</f>
        <v>--</v>
      </c>
      <c r="L245" s="342" t="str">
        <f>IFERROR(VLOOKUP($C245,Acute!$B$8:$R$300,8,FALSE),"--")</f>
        <v>--</v>
      </c>
      <c r="M245" s="343" t="str">
        <f>IFERROR(VLOOKUP($C245,Acute!$B$8:$R$300,13,FALSE),"--")</f>
        <v>--</v>
      </c>
      <c r="N245" s="344" t="str">
        <f>IFERROR(VLOOKUP($C245,Acute!$B$8:$R$300,6,FALSE),"--")</f>
        <v>--</v>
      </c>
      <c r="O245" s="342" t="str">
        <f>IFERROR(VLOOKUP($C245,Acute!$B$8:$R$300,10,FALSE),"--")</f>
        <v>--</v>
      </c>
      <c r="P245" s="345" t="str">
        <f>IFERROR(VLOOKUP($C245,Acute!$B$8:$R$300,16,FALSE),"--")</f>
        <v>--</v>
      </c>
    </row>
    <row r="246" spans="2:16">
      <c r="B246" s="320" t="str">
        <f>Residential!A225</f>
        <v>Dibenzo(a,e)pyrene</v>
      </c>
      <c r="C246" s="211" t="str">
        <f>Residential!B225</f>
        <v>192-65-4</v>
      </c>
      <c r="D246" s="332">
        <f>Residential!H225</f>
        <v>2.5999999999999999E-3</v>
      </c>
      <c r="E246" s="333" t="str">
        <f>Residential!K225</f>
        <v>NV</v>
      </c>
      <c r="F246" s="334" t="str">
        <f>Residential!M225</f>
        <v>NV</v>
      </c>
      <c r="G246" s="332">
        <f>Commercial!H225</f>
        <v>1.0999999999999999E-2</v>
      </c>
      <c r="H246" s="333" t="str">
        <f>Commercial!K225</f>
        <v>NV</v>
      </c>
      <c r="I246" s="334" t="str">
        <f>Commercial!M225</f>
        <v>NV</v>
      </c>
      <c r="J246" s="320"/>
      <c r="K246" s="341" t="str">
        <f>IFERROR(VLOOKUP($C246,Acute!$B$8:$R$300,4,FALSE),"--")</f>
        <v>--</v>
      </c>
      <c r="L246" s="342" t="str">
        <f>IFERROR(VLOOKUP($C246,Acute!$B$8:$R$300,8,FALSE),"--")</f>
        <v>--</v>
      </c>
      <c r="M246" s="343" t="str">
        <f>IFERROR(VLOOKUP($C246,Acute!$B$8:$R$300,13,FALSE),"--")</f>
        <v>--</v>
      </c>
      <c r="N246" s="344" t="str">
        <f>IFERROR(VLOOKUP($C246,Acute!$B$8:$R$300,6,FALSE),"--")</f>
        <v>--</v>
      </c>
      <c r="O246" s="342" t="str">
        <f>IFERROR(VLOOKUP($C246,Acute!$B$8:$R$300,10,FALSE),"--")</f>
        <v>--</v>
      </c>
      <c r="P246" s="345" t="str">
        <f>IFERROR(VLOOKUP($C246,Acute!$B$8:$R$300,16,FALSE),"--")</f>
        <v>--</v>
      </c>
    </row>
    <row r="247" spans="2:16">
      <c r="B247" s="320" t="str">
        <f>Residential!A226</f>
        <v>Dibenzofuran</v>
      </c>
      <c r="C247" s="211" t="str">
        <f>Residential!B226</f>
        <v>132-64-9</v>
      </c>
      <c r="D247" s="332" t="str">
        <f>Residential!H226</f>
        <v>NITI</v>
      </c>
      <c r="E247" s="333" t="str">
        <f>Residential!K226</f>
        <v>NITI</v>
      </c>
      <c r="F247" s="334" t="str">
        <f>Residential!M226</f>
        <v>NITI</v>
      </c>
      <c r="G247" s="332" t="str">
        <f>Commercial!H226</f>
        <v>NITI</v>
      </c>
      <c r="H247" s="335" t="str">
        <f>Commercial!K226</f>
        <v>NITI</v>
      </c>
      <c r="I247" s="334" t="str">
        <f>Commercial!M226</f>
        <v>NITI</v>
      </c>
      <c r="J247" s="320"/>
      <c r="K247" s="341" t="str">
        <f>IFERROR(VLOOKUP($C247,Acute!$B$8:$R$300,4,FALSE),"--")</f>
        <v>--</v>
      </c>
      <c r="L247" s="342" t="str">
        <f>IFERROR(VLOOKUP($C247,Acute!$B$8:$R$300,8,FALSE),"--")</f>
        <v>--</v>
      </c>
      <c r="M247" s="343" t="str">
        <f>IFERROR(VLOOKUP($C247,Acute!$B$8:$R$300,13,FALSE),"--")</f>
        <v>--</v>
      </c>
      <c r="N247" s="344" t="str">
        <f>IFERROR(VLOOKUP($C247,Acute!$B$8:$R$300,6,FALSE),"--")</f>
        <v>--</v>
      </c>
      <c r="O247" s="342" t="str">
        <f>IFERROR(VLOOKUP($C247,Acute!$B$8:$R$300,10,FALSE),"--")</f>
        <v>--</v>
      </c>
      <c r="P247" s="345" t="str">
        <f>IFERROR(VLOOKUP($C247,Acute!$B$8:$R$300,16,FALSE),"--")</f>
        <v>--</v>
      </c>
    </row>
    <row r="248" spans="2:16">
      <c r="B248" s="320" t="str">
        <f>Residential!A227</f>
        <v>Dibromo-3-chloropropane, 1,2-</v>
      </c>
      <c r="C248" s="211" t="str">
        <f>Residential!B227</f>
        <v>96-12-8</v>
      </c>
      <c r="D248" s="332">
        <f>Residential!H227</f>
        <v>1.7000000000000001E-4</v>
      </c>
      <c r="E248" s="333">
        <f>Residential!K227</f>
        <v>5.5999999999999999E-3</v>
      </c>
      <c r="F248" s="441">
        <f>Residential!M227</f>
        <v>6.7000000000000004E-2</v>
      </c>
      <c r="G248" s="444">
        <f>Commercial!H227</f>
        <v>2E-3</v>
      </c>
      <c r="H248" s="450">
        <f>Commercial!K227</f>
        <v>6.8000000000000005E-2</v>
      </c>
      <c r="I248" s="440">
        <f>Commercial!M227</f>
        <v>0.81</v>
      </c>
      <c r="J248" s="320"/>
      <c r="K248" s="422">
        <f>IFERROR(VLOOKUP($C248,Acute!$B$8:$R$300,4,FALSE),"--")</f>
        <v>1.9</v>
      </c>
      <c r="L248" s="342">
        <f>IFERROR(VLOOKUP($C248,Acute!$B$8:$R$300,8,FALSE),"--")</f>
        <v>63</v>
      </c>
      <c r="M248" s="343">
        <f>IFERROR(VLOOKUP($C248,Acute!$B$8:$R$300,13,FALSE),"--")</f>
        <v>750</v>
      </c>
      <c r="N248" s="424">
        <f>IFERROR(VLOOKUP($C248,Acute!$B$8:$R$300,6,FALSE),"--")</f>
        <v>5.7</v>
      </c>
      <c r="O248" s="342">
        <f>IFERROR(VLOOKUP($C248,Acute!$B$8:$R$300,10,FALSE),"--")</f>
        <v>190</v>
      </c>
      <c r="P248" s="345">
        <f>IFERROR(VLOOKUP($C248,Acute!$B$8:$R$300,16,FALSE),"--")</f>
        <v>2300</v>
      </c>
    </row>
    <row r="249" spans="2:16">
      <c r="B249" s="320" t="str">
        <f>Residential!A228</f>
        <v>Dibromoacetic acid</v>
      </c>
      <c r="C249" s="211" t="str">
        <f>Residential!B228</f>
        <v>631-64-1</v>
      </c>
      <c r="D249" s="332" t="str">
        <f>Residential!H228</f>
        <v>NITI</v>
      </c>
      <c r="E249" s="333" t="str">
        <f>Residential!K228</f>
        <v>NITI, NV</v>
      </c>
      <c r="F249" s="334" t="str">
        <f>Residential!M228</f>
        <v>NITI, NV</v>
      </c>
      <c r="G249" s="332" t="str">
        <f>Commercial!H228</f>
        <v>NITI</v>
      </c>
      <c r="H249" s="335" t="str">
        <f>Commercial!K228</f>
        <v>NITI, NV</v>
      </c>
      <c r="I249" s="334" t="str">
        <f>Commercial!M228</f>
        <v>NITI, NV</v>
      </c>
      <c r="J249" s="320"/>
      <c r="K249" s="341" t="str">
        <f>IFERROR(VLOOKUP($C249,Acute!$B$8:$R$300,4,FALSE),"--")</f>
        <v>--</v>
      </c>
      <c r="L249" s="342" t="str">
        <f>IFERROR(VLOOKUP($C249,Acute!$B$8:$R$300,8,FALSE),"--")</f>
        <v>--</v>
      </c>
      <c r="M249" s="343" t="str">
        <f>IFERROR(VLOOKUP($C249,Acute!$B$8:$R$300,13,FALSE),"--")</f>
        <v>--</v>
      </c>
      <c r="N249" s="344" t="str">
        <f>IFERROR(VLOOKUP($C249,Acute!$B$8:$R$300,6,FALSE),"--")</f>
        <v>--</v>
      </c>
      <c r="O249" s="342" t="str">
        <f>IFERROR(VLOOKUP($C249,Acute!$B$8:$R$300,10,FALSE),"--")</f>
        <v>--</v>
      </c>
      <c r="P249" s="345" t="str">
        <f>IFERROR(VLOOKUP($C249,Acute!$B$8:$R$300,16,FALSE),"--")</f>
        <v>--</v>
      </c>
    </row>
    <row r="250" spans="2:16">
      <c r="B250" s="320" t="str">
        <f>Residential!A229</f>
        <v>Dibromobenzene, 1,3-</v>
      </c>
      <c r="C250" s="211" t="str">
        <f>Residential!B229</f>
        <v>108-36-1</v>
      </c>
      <c r="D250" s="332" t="str">
        <f>Residential!H229</f>
        <v>NITI</v>
      </c>
      <c r="E250" s="333" t="str">
        <f>Residential!K229</f>
        <v>NITI</v>
      </c>
      <c r="F250" s="334" t="str">
        <f>Residential!M229</f>
        <v>NITI</v>
      </c>
      <c r="G250" s="332" t="str">
        <f>Commercial!H229</f>
        <v>NITI</v>
      </c>
      <c r="H250" s="335" t="str">
        <f>Commercial!K229</f>
        <v>NITI</v>
      </c>
      <c r="I250" s="334" t="str">
        <f>Commercial!M229</f>
        <v>NITI</v>
      </c>
      <c r="J250" s="320"/>
      <c r="K250" s="341" t="str">
        <f>IFERROR(VLOOKUP($C250,Acute!$B$8:$R$300,4,FALSE),"--")</f>
        <v>--</v>
      </c>
      <c r="L250" s="342" t="str">
        <f>IFERROR(VLOOKUP($C250,Acute!$B$8:$R$300,8,FALSE),"--")</f>
        <v>--</v>
      </c>
      <c r="M250" s="343" t="str">
        <f>IFERROR(VLOOKUP($C250,Acute!$B$8:$R$300,13,FALSE),"--")</f>
        <v>--</v>
      </c>
      <c r="N250" s="344" t="str">
        <f>IFERROR(VLOOKUP($C250,Acute!$B$8:$R$300,6,FALSE),"--")</f>
        <v>--</v>
      </c>
      <c r="O250" s="342" t="str">
        <f>IFERROR(VLOOKUP($C250,Acute!$B$8:$R$300,10,FALSE),"--")</f>
        <v>--</v>
      </c>
      <c r="P250" s="345" t="str">
        <f>IFERROR(VLOOKUP($C250,Acute!$B$8:$R$300,16,FALSE),"--")</f>
        <v>--</v>
      </c>
    </row>
    <row r="251" spans="2:16">
      <c r="B251" s="320" t="str">
        <f>Residential!A230</f>
        <v>Dibromobenzene, 1,4-</v>
      </c>
      <c r="C251" s="211" t="str">
        <f>Residential!B230</f>
        <v>106-37-6</v>
      </c>
      <c r="D251" s="332" t="str">
        <f>Residential!H230</f>
        <v>NITI</v>
      </c>
      <c r="E251" s="333" t="str">
        <f>Residential!K230</f>
        <v>NITI</v>
      </c>
      <c r="F251" s="334" t="str">
        <f>Residential!M230</f>
        <v>NITI</v>
      </c>
      <c r="G251" s="332" t="str">
        <f>Commercial!H230</f>
        <v>NITI</v>
      </c>
      <c r="H251" s="335" t="str">
        <f>Commercial!K230</f>
        <v>NITI</v>
      </c>
      <c r="I251" s="334" t="str">
        <f>Commercial!M230</f>
        <v>NITI</v>
      </c>
      <c r="J251" s="320"/>
      <c r="K251" s="341" t="str">
        <f>IFERROR(VLOOKUP($C251,Acute!$B$8:$R$300,4,FALSE),"--")</f>
        <v>--</v>
      </c>
      <c r="L251" s="342" t="str">
        <f>IFERROR(VLOOKUP($C251,Acute!$B$8:$R$300,8,FALSE),"--")</f>
        <v>--</v>
      </c>
      <c r="M251" s="343" t="str">
        <f>IFERROR(VLOOKUP($C251,Acute!$B$8:$R$300,13,FALSE),"--")</f>
        <v>--</v>
      </c>
      <c r="N251" s="344" t="str">
        <f>IFERROR(VLOOKUP($C251,Acute!$B$8:$R$300,6,FALSE),"--")</f>
        <v>--</v>
      </c>
      <c r="O251" s="342" t="str">
        <f>IFERROR(VLOOKUP($C251,Acute!$B$8:$R$300,10,FALSE),"--")</f>
        <v>--</v>
      </c>
      <c r="P251" s="345" t="str">
        <f>IFERROR(VLOOKUP($C251,Acute!$B$8:$R$300,16,FALSE),"--")</f>
        <v>--</v>
      </c>
    </row>
    <row r="252" spans="2:16">
      <c r="B252" s="320" t="str">
        <f>Residential!A231</f>
        <v>Dibromochloromethane</v>
      </c>
      <c r="C252" s="211" t="str">
        <f>Residential!B231</f>
        <v>124-48-1</v>
      </c>
      <c r="D252" s="332" t="str">
        <f>Residential!H231</f>
        <v>NITI</v>
      </c>
      <c r="E252" s="333" t="str">
        <f>Residential!K231</f>
        <v>NITI</v>
      </c>
      <c r="F252" s="334" t="str">
        <f>Residential!M231</f>
        <v>NITI</v>
      </c>
      <c r="G252" s="332" t="str">
        <f>Commercial!H231</f>
        <v>NITI</v>
      </c>
      <c r="H252" s="335" t="str">
        <f>Commercial!K231</f>
        <v>NITI</v>
      </c>
      <c r="I252" s="334" t="str">
        <f>Commercial!M231</f>
        <v>NITI</v>
      </c>
      <c r="J252" s="320"/>
      <c r="K252" s="341" t="str">
        <f>IFERROR(VLOOKUP($C252,Acute!$B$8:$R$300,4,FALSE),"--")</f>
        <v>--</v>
      </c>
      <c r="L252" s="342" t="str">
        <f>IFERROR(VLOOKUP($C252,Acute!$B$8:$R$300,8,FALSE),"--")</f>
        <v>--</v>
      </c>
      <c r="M252" s="343" t="str">
        <f>IFERROR(VLOOKUP($C252,Acute!$B$8:$R$300,13,FALSE),"--")</f>
        <v>--</v>
      </c>
      <c r="N252" s="344" t="str">
        <f>IFERROR(VLOOKUP($C252,Acute!$B$8:$R$300,6,FALSE),"--")</f>
        <v>--</v>
      </c>
      <c r="O252" s="342" t="str">
        <f>IFERROR(VLOOKUP($C252,Acute!$B$8:$R$300,10,FALSE),"--")</f>
        <v>--</v>
      </c>
      <c r="P252" s="345" t="str">
        <f>IFERROR(VLOOKUP($C252,Acute!$B$8:$R$300,16,FALSE),"--")</f>
        <v>--</v>
      </c>
    </row>
    <row r="253" spans="2:16">
      <c r="B253" s="320" t="str">
        <f>Residential!A232</f>
        <v>Dibromoethane, 1,2-</v>
      </c>
      <c r="C253" s="211" t="str">
        <f>Residential!B232</f>
        <v>106-93-4</v>
      </c>
      <c r="D253" s="332">
        <f>Residential!H232</f>
        <v>4.7000000000000002E-3</v>
      </c>
      <c r="E253" s="333">
        <f>Residential!K232</f>
        <v>0.16</v>
      </c>
      <c r="F253" s="440">
        <f>Residential!M232</f>
        <v>0.34</v>
      </c>
      <c r="G253" s="445">
        <f>Commercial!H232</f>
        <v>0.02</v>
      </c>
      <c r="H253" s="448">
        <f>Commercial!K232</f>
        <v>0.68</v>
      </c>
      <c r="I253" s="430">
        <f>Commercial!M232</f>
        <v>1.5</v>
      </c>
      <c r="J253" s="320"/>
      <c r="K253" s="341" t="str">
        <f>IFERROR(VLOOKUP($C253,Acute!$B$8:$R$300,4,FALSE),"--")</f>
        <v>--</v>
      </c>
      <c r="L253" s="342" t="str">
        <f>IFERROR(VLOOKUP($C253,Acute!$B$8:$R$300,8,FALSE),"--")</f>
        <v>--</v>
      </c>
      <c r="M253" s="343" t="str">
        <f>IFERROR(VLOOKUP($C253,Acute!$B$8:$R$300,13,FALSE),"--")</f>
        <v>--</v>
      </c>
      <c r="N253" s="344" t="str">
        <f>IFERROR(VLOOKUP($C253,Acute!$B$8:$R$300,6,FALSE),"--")</f>
        <v>--</v>
      </c>
      <c r="O253" s="342" t="str">
        <f>IFERROR(VLOOKUP($C253,Acute!$B$8:$R$300,10,FALSE),"--")</f>
        <v>--</v>
      </c>
      <c r="P253" s="345" t="str">
        <f>IFERROR(VLOOKUP($C253,Acute!$B$8:$R$300,16,FALSE),"--")</f>
        <v>--</v>
      </c>
    </row>
    <row r="254" spans="2:16">
      <c r="B254" s="320" t="str">
        <f>Residential!A233</f>
        <v>Dibromomethane (Methylene Bromide)</v>
      </c>
      <c r="C254" s="211" t="str">
        <f>Residential!B233</f>
        <v>74-95-3</v>
      </c>
      <c r="D254" s="332">
        <f>Residential!H233</f>
        <v>4.2</v>
      </c>
      <c r="E254" s="333">
        <f>Residential!K233</f>
        <v>140</v>
      </c>
      <c r="F254" s="334">
        <f>Residential!M233</f>
        <v>230</v>
      </c>
      <c r="G254" s="332">
        <f>Commercial!H233</f>
        <v>18</v>
      </c>
      <c r="H254" s="335">
        <f>Commercial!K233</f>
        <v>580</v>
      </c>
      <c r="I254" s="334">
        <f>Commercial!M233</f>
        <v>950</v>
      </c>
      <c r="J254" s="320"/>
      <c r="K254" s="341" t="str">
        <f>IFERROR(VLOOKUP($C254,Acute!$B$8:$R$300,4,FALSE),"--")</f>
        <v>--</v>
      </c>
      <c r="L254" s="342" t="str">
        <f>IFERROR(VLOOKUP($C254,Acute!$B$8:$R$300,8,FALSE),"--")</f>
        <v>--</v>
      </c>
      <c r="M254" s="343" t="str">
        <f>IFERROR(VLOOKUP($C254,Acute!$B$8:$R$300,13,FALSE),"--")</f>
        <v>--</v>
      </c>
      <c r="N254" s="344" t="str">
        <f>IFERROR(VLOOKUP($C254,Acute!$B$8:$R$300,6,FALSE),"--")</f>
        <v>--</v>
      </c>
      <c r="O254" s="342" t="str">
        <f>IFERROR(VLOOKUP($C254,Acute!$B$8:$R$300,10,FALSE),"--")</f>
        <v>--</v>
      </c>
      <c r="P254" s="345" t="str">
        <f>IFERROR(VLOOKUP($C254,Acute!$B$8:$R$300,16,FALSE),"--")</f>
        <v>--</v>
      </c>
    </row>
    <row r="255" spans="2:16">
      <c r="B255" s="320" t="str">
        <f>Residential!A234</f>
        <v>Dibutyl Phthalate</v>
      </c>
      <c r="C255" s="211" t="str">
        <f>Residential!B234</f>
        <v>84-74-2</v>
      </c>
      <c r="D255" s="332" t="str">
        <f>Residential!H234</f>
        <v>NITI</v>
      </c>
      <c r="E255" s="333" t="str">
        <f>Residential!K234</f>
        <v>NITI, NV</v>
      </c>
      <c r="F255" s="334" t="str">
        <f>Residential!M234</f>
        <v>NITI, NV</v>
      </c>
      <c r="G255" s="332" t="str">
        <f>Commercial!H234</f>
        <v>NITI</v>
      </c>
      <c r="H255" s="335" t="str">
        <f>Commercial!K234</f>
        <v>NITI, NV</v>
      </c>
      <c r="I255" s="334" t="str">
        <f>Commercial!M234</f>
        <v>NITI, NV</v>
      </c>
      <c r="J255" s="320"/>
      <c r="K255" s="341" t="str">
        <f>IFERROR(VLOOKUP($C255,Acute!$B$8:$R$300,4,FALSE),"--")</f>
        <v>--</v>
      </c>
      <c r="L255" s="342" t="str">
        <f>IFERROR(VLOOKUP($C255,Acute!$B$8:$R$300,8,FALSE),"--")</f>
        <v>--</v>
      </c>
      <c r="M255" s="343" t="str">
        <f>IFERROR(VLOOKUP($C255,Acute!$B$8:$R$300,13,FALSE),"--")</f>
        <v>--</v>
      </c>
      <c r="N255" s="344" t="str">
        <f>IFERROR(VLOOKUP($C255,Acute!$B$8:$R$300,6,FALSE),"--")</f>
        <v>--</v>
      </c>
      <c r="O255" s="342" t="str">
        <f>IFERROR(VLOOKUP($C255,Acute!$B$8:$R$300,10,FALSE),"--")</f>
        <v>--</v>
      </c>
      <c r="P255" s="345" t="str">
        <f>IFERROR(VLOOKUP($C255,Acute!$B$8:$R$300,16,FALSE),"--")</f>
        <v>--</v>
      </c>
    </row>
    <row r="256" spans="2:16">
      <c r="B256" s="320" t="str">
        <f>Residential!A235</f>
        <v>Dibutyltin Compounds</v>
      </c>
      <c r="C256" s="211" t="str">
        <f>Residential!B235</f>
        <v>NA</v>
      </c>
      <c r="D256" s="332" t="str">
        <f>Residential!H235</f>
        <v>NITI</v>
      </c>
      <c r="E256" s="333" t="str">
        <f>Residential!K235</f>
        <v>NITI, NV</v>
      </c>
      <c r="F256" s="334" t="str">
        <f>Residential!M235</f>
        <v>NITI, NV</v>
      </c>
      <c r="G256" s="332" t="str">
        <f>Commercial!H235</f>
        <v>NITI</v>
      </c>
      <c r="H256" s="335" t="str">
        <f>Commercial!K235</f>
        <v>NITI, NV</v>
      </c>
      <c r="I256" s="334" t="str">
        <f>Commercial!M235</f>
        <v>NITI, NV</v>
      </c>
      <c r="J256" s="320"/>
      <c r="K256" s="341" t="str">
        <f>IFERROR(VLOOKUP($C256,Acute!$B$8:$R$300,4,FALSE),"--")</f>
        <v>--</v>
      </c>
      <c r="L256" s="342" t="str">
        <f>IFERROR(VLOOKUP($C256,Acute!$B$8:$R$300,8,FALSE),"--")</f>
        <v>--</v>
      </c>
      <c r="M256" s="343" t="str">
        <f>IFERROR(VLOOKUP($C256,Acute!$B$8:$R$300,13,FALSE),"--")</f>
        <v>--</v>
      </c>
      <c r="N256" s="344" t="str">
        <f>IFERROR(VLOOKUP($C256,Acute!$B$8:$R$300,6,FALSE),"--")</f>
        <v>--</v>
      </c>
      <c r="O256" s="342" t="str">
        <f>IFERROR(VLOOKUP($C256,Acute!$B$8:$R$300,10,FALSE),"--")</f>
        <v>--</v>
      </c>
      <c r="P256" s="345" t="str">
        <f>IFERROR(VLOOKUP($C256,Acute!$B$8:$R$300,16,FALSE),"--")</f>
        <v>--</v>
      </c>
    </row>
    <row r="257" spans="2:16">
      <c r="B257" s="320" t="str">
        <f>Residential!A236</f>
        <v>Dicamba</v>
      </c>
      <c r="C257" s="211" t="str">
        <f>Residential!B236</f>
        <v>1918-00-9</v>
      </c>
      <c r="D257" s="332" t="str">
        <f>Residential!H236</f>
        <v>NITI</v>
      </c>
      <c r="E257" s="333" t="str">
        <f>Residential!K236</f>
        <v>NITI, NV</v>
      </c>
      <c r="F257" s="334" t="str">
        <f>Residential!M236</f>
        <v>NITI, NV</v>
      </c>
      <c r="G257" s="332" t="str">
        <f>Commercial!H236</f>
        <v>NITI</v>
      </c>
      <c r="H257" s="335" t="str">
        <f>Commercial!K236</f>
        <v>NITI, NV</v>
      </c>
      <c r="I257" s="334" t="str">
        <f>Commercial!M236</f>
        <v>NITI, NV</v>
      </c>
      <c r="J257" s="320"/>
      <c r="K257" s="341" t="str">
        <f>IFERROR(VLOOKUP($C257,Acute!$B$8:$R$300,4,FALSE),"--")</f>
        <v>--</v>
      </c>
      <c r="L257" s="342" t="str">
        <f>IFERROR(VLOOKUP($C257,Acute!$B$8:$R$300,8,FALSE),"--")</f>
        <v>--</v>
      </c>
      <c r="M257" s="343" t="str">
        <f>IFERROR(VLOOKUP($C257,Acute!$B$8:$R$300,13,FALSE),"--")</f>
        <v>--</v>
      </c>
      <c r="N257" s="344" t="str">
        <f>IFERROR(VLOOKUP($C257,Acute!$B$8:$R$300,6,FALSE),"--")</f>
        <v>--</v>
      </c>
      <c r="O257" s="342" t="str">
        <f>IFERROR(VLOOKUP($C257,Acute!$B$8:$R$300,10,FALSE),"--")</f>
        <v>--</v>
      </c>
      <c r="P257" s="345" t="str">
        <f>IFERROR(VLOOKUP($C257,Acute!$B$8:$R$300,16,FALSE),"--")</f>
        <v>--</v>
      </c>
    </row>
    <row r="258" spans="2:16">
      <c r="B258" s="320" t="str">
        <f>Residential!A237</f>
        <v>Dichloro-2-butene, 1,4-</v>
      </c>
      <c r="C258" s="211" t="str">
        <f>Residential!B237</f>
        <v>764-41-0</v>
      </c>
      <c r="D258" s="332">
        <f>Residential!H237</f>
        <v>6.7000000000000002E-4</v>
      </c>
      <c r="E258" s="333">
        <f>Residential!K237</f>
        <v>2.1999999999999999E-2</v>
      </c>
      <c r="F258" s="451">
        <f>Residential!M237</f>
        <v>4.5999999999999999E-3</v>
      </c>
      <c r="G258" s="332">
        <f>Commercial!H237</f>
        <v>2.8999999999999998E-3</v>
      </c>
      <c r="H258" s="448">
        <f>Commercial!K237</f>
        <v>9.7000000000000003E-2</v>
      </c>
      <c r="I258" s="441">
        <f>Commercial!M237</f>
        <v>0.02</v>
      </c>
      <c r="J258" s="320"/>
      <c r="K258" s="341" t="str">
        <f>IFERROR(VLOOKUP($C258,Acute!$B$8:$R$300,4,FALSE),"--")</f>
        <v>--</v>
      </c>
      <c r="L258" s="342" t="str">
        <f>IFERROR(VLOOKUP($C258,Acute!$B$8:$R$300,8,FALSE),"--")</f>
        <v>--</v>
      </c>
      <c r="M258" s="343" t="str">
        <f>IFERROR(VLOOKUP($C258,Acute!$B$8:$R$300,13,FALSE),"--")</f>
        <v>--</v>
      </c>
      <c r="N258" s="344" t="str">
        <f>IFERROR(VLOOKUP($C258,Acute!$B$8:$R$300,6,FALSE),"--")</f>
        <v>--</v>
      </c>
      <c r="O258" s="342" t="str">
        <f>IFERROR(VLOOKUP($C258,Acute!$B$8:$R$300,10,FALSE),"--")</f>
        <v>--</v>
      </c>
      <c r="P258" s="345" t="str">
        <f>IFERROR(VLOOKUP($C258,Acute!$B$8:$R$300,16,FALSE),"--")</f>
        <v>--</v>
      </c>
    </row>
    <row r="259" spans="2:16">
      <c r="B259" s="320" t="str">
        <f>Residential!A238</f>
        <v>Dichloro-2-butene, cis-1,4-</v>
      </c>
      <c r="C259" s="211" t="str">
        <f>Residential!B238</f>
        <v>1476-11-5</v>
      </c>
      <c r="D259" s="332">
        <f>Residential!H238</f>
        <v>6.7000000000000002E-4</v>
      </c>
      <c r="E259" s="333">
        <f>Residential!K238</f>
        <v>2.1999999999999999E-2</v>
      </c>
      <c r="F259" s="441">
        <f>Residential!M238</f>
        <v>5.2999999999999999E-2</v>
      </c>
      <c r="G259" s="332">
        <f>Commercial!H238</f>
        <v>2.8999999999999998E-3</v>
      </c>
      <c r="H259" s="448">
        <f>Commercial!K238</f>
        <v>9.7000000000000003E-2</v>
      </c>
      <c r="I259" s="440">
        <f>Commercial!M238</f>
        <v>0.23</v>
      </c>
      <c r="J259" s="320"/>
      <c r="K259" s="341" t="str">
        <f>IFERROR(VLOOKUP($C259,Acute!$B$8:$R$300,4,FALSE),"--")</f>
        <v>--</v>
      </c>
      <c r="L259" s="342" t="str">
        <f>IFERROR(VLOOKUP($C259,Acute!$B$8:$R$300,8,FALSE),"--")</f>
        <v>--</v>
      </c>
      <c r="M259" s="343" t="str">
        <f>IFERROR(VLOOKUP($C259,Acute!$B$8:$R$300,13,FALSE),"--")</f>
        <v>--</v>
      </c>
      <c r="N259" s="344" t="str">
        <f>IFERROR(VLOOKUP($C259,Acute!$B$8:$R$300,6,FALSE),"--")</f>
        <v>--</v>
      </c>
      <c r="O259" s="342" t="str">
        <f>IFERROR(VLOOKUP($C259,Acute!$B$8:$R$300,10,FALSE),"--")</f>
        <v>--</v>
      </c>
      <c r="P259" s="345" t="str">
        <f>IFERROR(VLOOKUP($C259,Acute!$B$8:$R$300,16,FALSE),"--")</f>
        <v>--</v>
      </c>
    </row>
    <row r="260" spans="2:16">
      <c r="B260" s="320" t="str">
        <f>Residential!A239</f>
        <v>Dichloro-2-butene, trans-1,4-</v>
      </c>
      <c r="C260" s="211" t="str">
        <f>Residential!B239</f>
        <v>110-57-6</v>
      </c>
      <c r="D260" s="332">
        <f>Residential!H239</f>
        <v>6.7000000000000002E-4</v>
      </c>
      <c r="E260" s="333">
        <f>Residential!K239</f>
        <v>2.1999999999999999E-2</v>
      </c>
      <c r="F260" s="441">
        <f>Residential!M239</f>
        <v>5.2999999999999999E-2</v>
      </c>
      <c r="G260" s="332">
        <f>Commercial!H239</f>
        <v>2.8999999999999998E-3</v>
      </c>
      <c r="H260" s="448">
        <f>Commercial!K239</f>
        <v>9.7000000000000003E-2</v>
      </c>
      <c r="I260" s="440">
        <f>Commercial!M239</f>
        <v>0.23</v>
      </c>
      <c r="J260" s="320"/>
      <c r="K260" s="341" t="str">
        <f>IFERROR(VLOOKUP($C260,Acute!$B$8:$R$300,4,FALSE),"--")</f>
        <v>--</v>
      </c>
      <c r="L260" s="342" t="str">
        <f>IFERROR(VLOOKUP($C260,Acute!$B$8:$R$300,8,FALSE),"--")</f>
        <v>--</v>
      </c>
      <c r="M260" s="343" t="str">
        <f>IFERROR(VLOOKUP($C260,Acute!$B$8:$R$300,13,FALSE),"--")</f>
        <v>--</v>
      </c>
      <c r="N260" s="344" t="str">
        <f>IFERROR(VLOOKUP($C260,Acute!$B$8:$R$300,6,FALSE),"--")</f>
        <v>--</v>
      </c>
      <c r="O260" s="342" t="str">
        <f>IFERROR(VLOOKUP($C260,Acute!$B$8:$R$300,10,FALSE),"--")</f>
        <v>--</v>
      </c>
      <c r="P260" s="345" t="str">
        <f>IFERROR(VLOOKUP($C260,Acute!$B$8:$R$300,16,FALSE),"--")</f>
        <v>--</v>
      </c>
    </row>
    <row r="261" spans="2:16">
      <c r="B261" s="320"/>
      <c r="C261" s="211"/>
      <c r="D261" s="381"/>
      <c r="E261" s="382"/>
      <c r="F261" s="387"/>
      <c r="G261" s="381"/>
      <c r="H261" s="388"/>
      <c r="I261" s="387"/>
      <c r="J261" s="211"/>
      <c r="K261" s="81"/>
      <c r="L261" s="82"/>
      <c r="M261" s="83"/>
      <c r="N261" s="81"/>
      <c r="O261" s="82"/>
      <c r="P261" s="83"/>
    </row>
    <row r="262" spans="2:16" ht="15" thickBot="1">
      <c r="B262" s="115"/>
      <c r="C262" s="211"/>
      <c r="D262" s="213"/>
      <c r="E262" s="213"/>
      <c r="F262" s="318"/>
      <c r="G262" s="213"/>
      <c r="H262" s="318"/>
      <c r="I262" s="318"/>
      <c r="J262" s="211"/>
      <c r="K262" s="318"/>
      <c r="L262" s="318"/>
      <c r="M262" s="318"/>
      <c r="N262" s="318"/>
      <c r="O262" s="318"/>
      <c r="P262" s="318" t="s">
        <v>2212</v>
      </c>
    </row>
    <row r="263" spans="2:16" ht="15">
      <c r="B263" s="320"/>
      <c r="C263" s="211"/>
      <c r="D263" s="532" t="s">
        <v>2196</v>
      </c>
      <c r="E263" s="533"/>
      <c r="F263" s="533"/>
      <c r="G263" s="533"/>
      <c r="H263" s="533"/>
      <c r="I263" s="534"/>
      <c r="J263" s="320"/>
      <c r="K263" s="575" t="s">
        <v>2197</v>
      </c>
      <c r="L263" s="576"/>
      <c r="M263" s="576"/>
      <c r="N263" s="576"/>
      <c r="O263" s="576"/>
      <c r="P263" s="577"/>
    </row>
    <row r="264" spans="2:16" ht="15">
      <c r="B264" s="320"/>
      <c r="C264" s="211"/>
      <c r="D264" s="538" t="s">
        <v>62</v>
      </c>
      <c r="E264" s="539"/>
      <c r="F264" s="539"/>
      <c r="G264" s="540" t="s">
        <v>2198</v>
      </c>
      <c r="H264" s="541"/>
      <c r="I264" s="542"/>
      <c r="J264" s="320"/>
      <c r="K264" s="555" t="s">
        <v>62</v>
      </c>
      <c r="L264" s="544"/>
      <c r="M264" s="545"/>
      <c r="N264" s="546" t="s">
        <v>2198</v>
      </c>
      <c r="O264" s="547"/>
      <c r="P264" s="548"/>
    </row>
    <row r="265" spans="2:16" ht="34.9" customHeight="1" thickBot="1">
      <c r="B265" s="321" t="s">
        <v>119</v>
      </c>
      <c r="C265" s="322" t="s">
        <v>141</v>
      </c>
      <c r="D265" s="323" t="s">
        <v>2206</v>
      </c>
      <c r="E265" s="324" t="s">
        <v>2207</v>
      </c>
      <c r="F265" s="325" t="s">
        <v>152</v>
      </c>
      <c r="G265" s="323" t="s">
        <v>2206</v>
      </c>
      <c r="H265" s="326" t="s">
        <v>2207</v>
      </c>
      <c r="I265" s="325" t="s">
        <v>152</v>
      </c>
      <c r="J265" s="327"/>
      <c r="K265" s="328" t="s">
        <v>2206</v>
      </c>
      <c r="L265" s="329" t="s">
        <v>2207</v>
      </c>
      <c r="M265" s="330" t="s">
        <v>152</v>
      </c>
      <c r="N265" s="328" t="s">
        <v>2206</v>
      </c>
      <c r="O265" s="329" t="s">
        <v>2207</v>
      </c>
      <c r="P265" s="331" t="s">
        <v>152</v>
      </c>
    </row>
    <row r="266" spans="2:16">
      <c r="B266" s="320" t="str">
        <f>Residential!A240</f>
        <v>Dichloroacetic Acid</v>
      </c>
      <c r="C266" s="211" t="str">
        <f>Residential!B240</f>
        <v>79-43-6</v>
      </c>
      <c r="D266" s="332" t="str">
        <f>Residential!H240</f>
        <v>NITI</v>
      </c>
      <c r="E266" s="333" t="str">
        <f>Residential!K240</f>
        <v>NITI, NV</v>
      </c>
      <c r="F266" s="346" t="str">
        <f>Residential!M240</f>
        <v>NITI, NV</v>
      </c>
      <c r="G266" s="332" t="str">
        <f>Commercial!H240</f>
        <v>NITI</v>
      </c>
      <c r="H266" s="333" t="str">
        <f>Commercial!K240</f>
        <v>NITI, NV</v>
      </c>
      <c r="I266" s="346" t="str">
        <f>Commercial!M240</f>
        <v>NITI, NV</v>
      </c>
      <c r="J266" s="320"/>
      <c r="K266" s="347" t="str">
        <f>IFERROR(VLOOKUP($C266,Acute!$B$8:$R$300,4,FALSE),"--")</f>
        <v>--</v>
      </c>
      <c r="L266" s="348" t="str">
        <f>IFERROR(VLOOKUP($C266,Acute!$B$8:$R$300,8,FALSE),"--")</f>
        <v>--</v>
      </c>
      <c r="M266" s="349" t="str">
        <f>IFERROR(VLOOKUP($C266,Acute!$B$8:$R$300,13,FALSE),"--")</f>
        <v>--</v>
      </c>
      <c r="N266" s="350" t="str">
        <f>IFERROR(VLOOKUP($C266,Acute!$B$8:$R$300,6,FALSE),"--")</f>
        <v>--</v>
      </c>
      <c r="O266" s="348" t="str">
        <f>IFERROR(VLOOKUP($C266,Acute!$B$8:$R$300,10,FALSE),"--")</f>
        <v>--</v>
      </c>
      <c r="P266" s="345" t="str">
        <f>IFERROR(VLOOKUP($C266,Acute!$B$8:$R$300,16,FALSE),"--")</f>
        <v>--</v>
      </c>
    </row>
    <row r="267" spans="2:16">
      <c r="B267" s="320" t="str">
        <f>Residential!A241</f>
        <v>Dichlorobenzene, 1,2-</v>
      </c>
      <c r="C267" s="211" t="str">
        <f>Residential!B241</f>
        <v>95-50-1</v>
      </c>
      <c r="D267" s="332">
        <f>Residential!H241</f>
        <v>210</v>
      </c>
      <c r="E267" s="335">
        <f>Residential!K241</f>
        <v>7000</v>
      </c>
      <c r="F267" s="334">
        <f>Residential!M241</f>
        <v>5900</v>
      </c>
      <c r="G267" s="352">
        <f>Commercial!H241</f>
        <v>880</v>
      </c>
      <c r="H267" s="335">
        <f>Commercial!K241</f>
        <v>29000</v>
      </c>
      <c r="I267" s="334">
        <f>Commercial!M241</f>
        <v>25000</v>
      </c>
      <c r="J267" s="320"/>
      <c r="K267" s="341" t="str">
        <f>IFERROR(VLOOKUP($C267,Acute!$B$8:$R$300,4,FALSE),"--")</f>
        <v>--</v>
      </c>
      <c r="L267" s="342" t="str">
        <f>IFERROR(VLOOKUP($C267,Acute!$B$8:$R$300,8,FALSE),"--")</f>
        <v>--</v>
      </c>
      <c r="M267" s="343" t="str">
        <f>IFERROR(VLOOKUP($C267,Acute!$B$8:$R$300,13,FALSE),"--")</f>
        <v>--</v>
      </c>
      <c r="N267" s="344" t="str">
        <f>IFERROR(VLOOKUP($C267,Acute!$B$8:$R$300,6,FALSE),"--")</f>
        <v>--</v>
      </c>
      <c r="O267" s="342" t="str">
        <f>IFERROR(VLOOKUP($C267,Acute!$B$8:$R$300,10,FALSE),"--")</f>
        <v>--</v>
      </c>
      <c r="P267" s="345" t="str">
        <f>IFERROR(VLOOKUP($C267,Acute!$B$8:$R$300,16,FALSE),"--")</f>
        <v>--</v>
      </c>
    </row>
    <row r="268" spans="2:16">
      <c r="B268" s="320" t="str">
        <f>Residential!A242</f>
        <v>Dichlorobenzene, 1,4-</v>
      </c>
      <c r="C268" s="211" t="str">
        <f>Residential!B242</f>
        <v>106-46-7</v>
      </c>
      <c r="D268" s="332">
        <f>Residential!H242</f>
        <v>0.26</v>
      </c>
      <c r="E268" s="333">
        <f>Residential!K242</f>
        <v>8.5</v>
      </c>
      <c r="F268" s="346">
        <f>Residential!M242</f>
        <v>5.8</v>
      </c>
      <c r="G268" s="332">
        <f>Commercial!H242</f>
        <v>1.1000000000000001</v>
      </c>
      <c r="H268" s="333">
        <f>Commercial!K242</f>
        <v>37</v>
      </c>
      <c r="I268" s="346">
        <f>Commercial!M242</f>
        <v>25</v>
      </c>
      <c r="J268" s="320"/>
      <c r="K268" s="341">
        <f>IFERROR(VLOOKUP($C268,Acute!$B$8:$R$300,4,FALSE),"--")</f>
        <v>12000</v>
      </c>
      <c r="L268" s="342">
        <f>IFERROR(VLOOKUP($C268,Acute!$B$8:$R$300,8,FALSE),"--")</f>
        <v>400000</v>
      </c>
      <c r="M268" s="343">
        <f>IFERROR(VLOOKUP($C268,Acute!$B$8:$R$300,13,FALSE),"--")</f>
        <v>270000</v>
      </c>
      <c r="N268" s="344">
        <f>IFERROR(VLOOKUP($C268,Acute!$B$8:$R$300,6,FALSE),"--")</f>
        <v>36000</v>
      </c>
      <c r="O268" s="342">
        <f>IFERROR(VLOOKUP($C268,Acute!$B$8:$R$300,10,FALSE),"--")</f>
        <v>1200000</v>
      </c>
      <c r="P268" s="345">
        <f>IFERROR(VLOOKUP($C268,Acute!$B$8:$R$300,16,FALSE),"--")</f>
        <v>820000</v>
      </c>
    </row>
    <row r="269" spans="2:16">
      <c r="B269" s="320" t="str">
        <f>Residential!A243</f>
        <v>Dichlorobenzidine, 3,3'-</v>
      </c>
      <c r="C269" s="211" t="str">
        <f>Residential!B243</f>
        <v>91-94-1</v>
      </c>
      <c r="D269" s="332">
        <f>Residential!H243</f>
        <v>8.3000000000000001E-3</v>
      </c>
      <c r="E269" s="333" t="str">
        <f>Residential!K243</f>
        <v>NV</v>
      </c>
      <c r="F269" s="346" t="str">
        <f>Residential!M243</f>
        <v>NV</v>
      </c>
      <c r="G269" s="332">
        <f>Commercial!H243</f>
        <v>3.5999999999999997E-2</v>
      </c>
      <c r="H269" s="333" t="str">
        <f>Commercial!K243</f>
        <v>NV</v>
      </c>
      <c r="I269" s="346" t="str">
        <f>Commercial!M243</f>
        <v>NV</v>
      </c>
      <c r="J269" s="320"/>
      <c r="K269" s="341" t="str">
        <f>IFERROR(VLOOKUP($C269,Acute!$B$8:$R$300,4,FALSE),"--")</f>
        <v>--</v>
      </c>
      <c r="L269" s="342" t="str">
        <f>IFERROR(VLOOKUP($C269,Acute!$B$8:$R$300,8,FALSE),"--")</f>
        <v>--</v>
      </c>
      <c r="M269" s="343" t="str">
        <f>IFERROR(VLOOKUP($C269,Acute!$B$8:$R$300,13,FALSE),"--")</f>
        <v>--</v>
      </c>
      <c r="N269" s="344" t="str">
        <f>IFERROR(VLOOKUP($C269,Acute!$B$8:$R$300,6,FALSE),"--")</f>
        <v>--</v>
      </c>
      <c r="O269" s="342" t="str">
        <f>IFERROR(VLOOKUP($C269,Acute!$B$8:$R$300,10,FALSE),"--")</f>
        <v>--</v>
      </c>
      <c r="P269" s="345" t="str">
        <f>IFERROR(VLOOKUP($C269,Acute!$B$8:$R$300,16,FALSE),"--")</f>
        <v>--</v>
      </c>
    </row>
    <row r="270" spans="2:16">
      <c r="B270" s="320" t="str">
        <f>Residential!A244</f>
        <v>Dichlorobenzophenone, 4,4'-</v>
      </c>
      <c r="C270" s="211" t="str">
        <f>Residential!B244</f>
        <v>90-98-2</v>
      </c>
      <c r="D270" s="332" t="str">
        <f>Residential!H244</f>
        <v>NITI</v>
      </c>
      <c r="E270" s="333" t="str">
        <f>Residential!K244</f>
        <v>NITI, NV</v>
      </c>
      <c r="F270" s="346" t="str">
        <f>Residential!M244</f>
        <v>NITI, NV</v>
      </c>
      <c r="G270" s="332" t="str">
        <f>Commercial!H244</f>
        <v>NITI</v>
      </c>
      <c r="H270" s="333" t="str">
        <f>Commercial!K244</f>
        <v>NITI, NV</v>
      </c>
      <c r="I270" s="346" t="str">
        <f>Commercial!M244</f>
        <v>NITI, NV</v>
      </c>
      <c r="J270" s="320"/>
      <c r="K270" s="341" t="str">
        <f>IFERROR(VLOOKUP($C270,Acute!$B$8:$R$300,4,FALSE),"--")</f>
        <v>--</v>
      </c>
      <c r="L270" s="342" t="str">
        <f>IFERROR(VLOOKUP($C270,Acute!$B$8:$R$300,8,FALSE),"--")</f>
        <v>--</v>
      </c>
      <c r="M270" s="343" t="str">
        <f>IFERROR(VLOOKUP($C270,Acute!$B$8:$R$300,13,FALSE),"--")</f>
        <v>--</v>
      </c>
      <c r="N270" s="344" t="str">
        <f>IFERROR(VLOOKUP($C270,Acute!$B$8:$R$300,6,FALSE),"--")</f>
        <v>--</v>
      </c>
      <c r="O270" s="342" t="str">
        <f>IFERROR(VLOOKUP($C270,Acute!$B$8:$R$300,10,FALSE),"--")</f>
        <v>--</v>
      </c>
      <c r="P270" s="345" t="str">
        <f>IFERROR(VLOOKUP($C270,Acute!$B$8:$R$300,16,FALSE),"--")</f>
        <v>--</v>
      </c>
    </row>
    <row r="271" spans="2:16">
      <c r="B271" s="320" t="str">
        <f>Residential!A245</f>
        <v>Dichlorodifluoromethane</v>
      </c>
      <c r="C271" s="211" t="str">
        <f>Residential!B245</f>
        <v>75-71-8</v>
      </c>
      <c r="D271" s="332">
        <f>Residential!H245</f>
        <v>100</v>
      </c>
      <c r="E271" s="333">
        <f>Residential!K245</f>
        <v>3500</v>
      </c>
      <c r="F271" s="346">
        <f>Residential!M245</f>
        <v>9.8000000000000007</v>
      </c>
      <c r="G271" s="332">
        <f>Commercial!H245</f>
        <v>440</v>
      </c>
      <c r="H271" s="335">
        <f>Commercial!K245</f>
        <v>15000</v>
      </c>
      <c r="I271" s="346">
        <f>Commercial!M245</f>
        <v>41</v>
      </c>
      <c r="J271" s="320"/>
      <c r="K271" s="341" t="str">
        <f>IFERROR(VLOOKUP($C271,Acute!$B$8:$R$300,4,FALSE),"--")</f>
        <v>--</v>
      </c>
      <c r="L271" s="342" t="str">
        <f>IFERROR(VLOOKUP($C271,Acute!$B$8:$R$300,8,FALSE),"--")</f>
        <v>--</v>
      </c>
      <c r="M271" s="343" t="str">
        <f>IFERROR(VLOOKUP($C271,Acute!$B$8:$R$300,13,FALSE),"--")</f>
        <v>--</v>
      </c>
      <c r="N271" s="344" t="str">
        <f>IFERROR(VLOOKUP($C271,Acute!$B$8:$R$300,6,FALSE),"--")</f>
        <v>--</v>
      </c>
      <c r="O271" s="342" t="str">
        <f>IFERROR(VLOOKUP($C271,Acute!$B$8:$R$300,10,FALSE),"--")</f>
        <v>--</v>
      </c>
      <c r="P271" s="345" t="str">
        <f>IFERROR(VLOOKUP($C271,Acute!$B$8:$R$300,16,FALSE),"--")</f>
        <v>--</v>
      </c>
    </row>
    <row r="272" spans="2:16">
      <c r="B272" s="320" t="str">
        <f>Residential!A246</f>
        <v>Dichlorodiphenyldichloroethane, p,p'- (DDD)</v>
      </c>
      <c r="C272" s="211" t="str">
        <f>Residential!B246</f>
        <v>72-54-8</v>
      </c>
      <c r="D272" s="332">
        <f>Residential!H246</f>
        <v>4.1000000000000002E-2</v>
      </c>
      <c r="E272" s="333" t="str">
        <f>Residential!K246</f>
        <v>NV</v>
      </c>
      <c r="F272" s="334" t="str">
        <f>Residential!M246</f>
        <v>NV</v>
      </c>
      <c r="G272" s="332">
        <f>Commercial!H246</f>
        <v>0.18</v>
      </c>
      <c r="H272" s="335" t="str">
        <f>Commercial!K246</f>
        <v>NV</v>
      </c>
      <c r="I272" s="334" t="str">
        <f>Commercial!M246</f>
        <v>NV</v>
      </c>
      <c r="J272" s="320"/>
      <c r="K272" s="341" t="str">
        <f>IFERROR(VLOOKUP($C272,Acute!$B$8:$R$300,4,FALSE),"--")</f>
        <v>--</v>
      </c>
      <c r="L272" s="342" t="str">
        <f>IFERROR(VLOOKUP($C272,Acute!$B$8:$R$300,8,FALSE),"--")</f>
        <v>--</v>
      </c>
      <c r="M272" s="343" t="str">
        <f>IFERROR(VLOOKUP($C272,Acute!$B$8:$R$300,13,FALSE),"--")</f>
        <v>--</v>
      </c>
      <c r="N272" s="344" t="str">
        <f>IFERROR(VLOOKUP($C272,Acute!$B$8:$R$300,6,FALSE),"--")</f>
        <v>--</v>
      </c>
      <c r="O272" s="342" t="str">
        <f>IFERROR(VLOOKUP($C272,Acute!$B$8:$R$300,10,FALSE),"--")</f>
        <v>--</v>
      </c>
      <c r="P272" s="345" t="str">
        <f>IFERROR(VLOOKUP($C272,Acute!$B$8:$R$300,16,FALSE),"--")</f>
        <v>--</v>
      </c>
    </row>
    <row r="273" spans="2:16">
      <c r="B273" s="320" t="str">
        <f>Residential!A247</f>
        <v>Dichlorodiphenyldichloroethylene, p,p'- (DDE)</v>
      </c>
      <c r="C273" s="211" t="str">
        <f>Residential!B247</f>
        <v>72-55-9</v>
      </c>
      <c r="D273" s="332">
        <f>Residential!H247</f>
        <v>2.9000000000000001E-2</v>
      </c>
      <c r="E273" s="333">
        <f>Residential!K247</f>
        <v>0.97</v>
      </c>
      <c r="F273" s="334">
        <f>Residential!M247</f>
        <v>70</v>
      </c>
      <c r="G273" s="332">
        <f>Commercial!H247</f>
        <v>0.13</v>
      </c>
      <c r="H273" s="439">
        <f>Commercial!K247</f>
        <v>4.2</v>
      </c>
      <c r="I273" s="334">
        <f>Commercial!M247</f>
        <v>310</v>
      </c>
      <c r="J273" s="320"/>
      <c r="K273" s="341" t="str">
        <f>IFERROR(VLOOKUP($C273,Acute!$B$8:$R$300,4,FALSE),"--")</f>
        <v>--</v>
      </c>
      <c r="L273" s="342" t="str">
        <f>IFERROR(VLOOKUP($C273,Acute!$B$8:$R$300,8,FALSE),"--")</f>
        <v>--</v>
      </c>
      <c r="M273" s="343" t="str">
        <f>IFERROR(VLOOKUP($C273,Acute!$B$8:$R$300,13,FALSE),"--")</f>
        <v>--</v>
      </c>
      <c r="N273" s="344" t="str">
        <f>IFERROR(VLOOKUP($C273,Acute!$B$8:$R$300,6,FALSE),"--")</f>
        <v>--</v>
      </c>
      <c r="O273" s="342" t="str">
        <f>IFERROR(VLOOKUP($C273,Acute!$B$8:$R$300,10,FALSE),"--")</f>
        <v>--</v>
      </c>
      <c r="P273" s="345" t="str">
        <f>IFERROR(VLOOKUP($C273,Acute!$B$8:$R$300,16,FALSE),"--")</f>
        <v>--</v>
      </c>
    </row>
    <row r="274" spans="2:16">
      <c r="B274" s="320" t="str">
        <f>Residential!A248</f>
        <v>Dichlorodiphenyltrichloroethane, p,p'- (DDT)</v>
      </c>
      <c r="C274" s="211" t="str">
        <f>Residential!B248</f>
        <v>50-29-3</v>
      </c>
      <c r="D274" s="332">
        <f>Residential!H248</f>
        <v>2.9000000000000001E-2</v>
      </c>
      <c r="E274" s="333" t="str">
        <f>Residential!K248</f>
        <v>NV</v>
      </c>
      <c r="F274" s="334" t="str">
        <f>Residential!M248</f>
        <v>NV</v>
      </c>
      <c r="G274" s="332">
        <f>Commercial!H248</f>
        <v>0.13</v>
      </c>
      <c r="H274" s="335" t="str">
        <f>Commercial!K248</f>
        <v>NV</v>
      </c>
      <c r="I274" s="334" t="str">
        <f>Commercial!M248</f>
        <v>NV</v>
      </c>
      <c r="J274" s="320"/>
      <c r="K274" s="341" t="str">
        <f>IFERROR(VLOOKUP($C274,Acute!$B$8:$R$300,4,FALSE),"--")</f>
        <v>--</v>
      </c>
      <c r="L274" s="342" t="str">
        <f>IFERROR(VLOOKUP($C274,Acute!$B$8:$R$300,8,FALSE),"--")</f>
        <v>--</v>
      </c>
      <c r="M274" s="343" t="str">
        <f>IFERROR(VLOOKUP($C274,Acute!$B$8:$R$300,13,FALSE),"--")</f>
        <v>--</v>
      </c>
      <c r="N274" s="344" t="str">
        <f>IFERROR(VLOOKUP($C274,Acute!$B$8:$R$300,6,FALSE),"--")</f>
        <v>--</v>
      </c>
      <c r="O274" s="342" t="str">
        <f>IFERROR(VLOOKUP($C274,Acute!$B$8:$R$300,10,FALSE),"--")</f>
        <v>--</v>
      </c>
      <c r="P274" s="345" t="str">
        <f>IFERROR(VLOOKUP($C274,Acute!$B$8:$R$300,16,FALSE),"--")</f>
        <v>--</v>
      </c>
    </row>
    <row r="275" spans="2:16">
      <c r="B275" s="320" t="str">
        <f>Residential!A249</f>
        <v>Dichloroethane, 1,1-</v>
      </c>
      <c r="C275" s="211" t="str">
        <f>Residential!B249</f>
        <v>75-34-3</v>
      </c>
      <c r="D275" s="332">
        <f>Residential!H249</f>
        <v>1.8</v>
      </c>
      <c r="E275" s="333">
        <f>Residential!K249</f>
        <v>59</v>
      </c>
      <c r="F275" s="334">
        <f>Residential!M249</f>
        <v>13</v>
      </c>
      <c r="G275" s="332">
        <f>Commercial!H249</f>
        <v>7.7</v>
      </c>
      <c r="H275" s="335">
        <f>Commercial!K249</f>
        <v>260</v>
      </c>
      <c r="I275" s="334">
        <f>Commercial!M249</f>
        <v>55</v>
      </c>
      <c r="J275" s="320"/>
      <c r="K275" s="341" t="str">
        <f>IFERROR(VLOOKUP($C275,Acute!$B$8:$R$300,4,FALSE),"--")</f>
        <v>--</v>
      </c>
      <c r="L275" s="342" t="str">
        <f>IFERROR(VLOOKUP($C275,Acute!$B$8:$R$300,8,FALSE),"--")</f>
        <v>--</v>
      </c>
      <c r="M275" s="343" t="str">
        <f>IFERROR(VLOOKUP($C275,Acute!$B$8:$R$300,13,FALSE),"--")</f>
        <v>--</v>
      </c>
      <c r="N275" s="344" t="str">
        <f>IFERROR(VLOOKUP($C275,Acute!$B$8:$R$300,6,FALSE),"--")</f>
        <v>--</v>
      </c>
      <c r="O275" s="342" t="str">
        <f>IFERROR(VLOOKUP($C275,Acute!$B$8:$R$300,10,FALSE),"--")</f>
        <v>--</v>
      </c>
      <c r="P275" s="345" t="str">
        <f>IFERROR(VLOOKUP($C275,Acute!$B$8:$R$300,16,FALSE),"--")</f>
        <v>--</v>
      </c>
    </row>
    <row r="276" spans="2:16">
      <c r="B276" s="320" t="str">
        <f>Residential!A250</f>
        <v>Dichloroethane, 1,2-</v>
      </c>
      <c r="C276" s="211" t="str">
        <f>Residential!B250</f>
        <v>107-06-2</v>
      </c>
      <c r="D276" s="332">
        <f>Residential!H250</f>
        <v>0.11</v>
      </c>
      <c r="E276" s="333">
        <f>Residential!K250</f>
        <v>3.6</v>
      </c>
      <c r="F276" s="430">
        <f>Residential!M250</f>
        <v>4</v>
      </c>
      <c r="G276" s="332">
        <f>Commercial!H250</f>
        <v>0.47</v>
      </c>
      <c r="H276" s="335">
        <f>Commercial!K250</f>
        <v>16</v>
      </c>
      <c r="I276" s="334">
        <f>Commercial!M250</f>
        <v>18</v>
      </c>
      <c r="J276" s="320"/>
      <c r="K276" s="341" t="str">
        <f>IFERROR(VLOOKUP($C276,Acute!$B$8:$R$300,4,FALSE),"--")</f>
        <v>--</v>
      </c>
      <c r="L276" s="342" t="str">
        <f>IFERROR(VLOOKUP($C276,Acute!$B$8:$R$300,8,FALSE),"--")</f>
        <v>--</v>
      </c>
      <c r="M276" s="343" t="str">
        <f>IFERROR(VLOOKUP($C276,Acute!$B$8:$R$300,13,FALSE),"--")</f>
        <v>--</v>
      </c>
      <c r="N276" s="344" t="str">
        <f>IFERROR(VLOOKUP($C276,Acute!$B$8:$R$300,6,FALSE),"--")</f>
        <v>--</v>
      </c>
      <c r="O276" s="342" t="str">
        <f>IFERROR(VLOOKUP($C276,Acute!$B$8:$R$300,10,FALSE),"--")</f>
        <v>--</v>
      </c>
      <c r="P276" s="345" t="str">
        <f>IFERROR(VLOOKUP($C276,Acute!$B$8:$R$300,16,FALSE),"--")</f>
        <v>--</v>
      </c>
    </row>
    <row r="277" spans="2:16">
      <c r="B277" s="320" t="str">
        <f>Residential!A251</f>
        <v>Dichloroethylene, 1,1-</v>
      </c>
      <c r="C277" s="211" t="str">
        <f>Residential!B251</f>
        <v>75-35-4</v>
      </c>
      <c r="D277" s="332">
        <f>Residential!H251</f>
        <v>210</v>
      </c>
      <c r="E277" s="333">
        <f>Residential!K251</f>
        <v>7000</v>
      </c>
      <c r="F277" s="346">
        <f>Residential!M251</f>
        <v>300</v>
      </c>
      <c r="G277" s="332">
        <f>Commercial!H251</f>
        <v>880</v>
      </c>
      <c r="H277" s="335">
        <f>Commercial!K251</f>
        <v>29000</v>
      </c>
      <c r="I277" s="334">
        <f>Commercial!M251</f>
        <v>1300</v>
      </c>
      <c r="J277" s="320"/>
      <c r="K277" s="341">
        <f>IFERROR(VLOOKUP($C277,Acute!$B$8:$R$300,4,FALSE),"--")</f>
        <v>200</v>
      </c>
      <c r="L277" s="342">
        <f>IFERROR(VLOOKUP($C277,Acute!$B$8:$R$300,8,FALSE),"--")</f>
        <v>6700</v>
      </c>
      <c r="M277" s="343">
        <f>IFERROR(VLOOKUP($C277,Acute!$B$8:$R$300,13,FALSE),"--")</f>
        <v>290</v>
      </c>
      <c r="N277" s="344">
        <f>IFERROR(VLOOKUP($C277,Acute!$B$8:$R$300,6,FALSE),"--")</f>
        <v>600</v>
      </c>
      <c r="O277" s="342">
        <f>IFERROR(VLOOKUP($C277,Acute!$B$8:$R$300,10,FALSE),"--")</f>
        <v>20000</v>
      </c>
      <c r="P277" s="345">
        <f>IFERROR(VLOOKUP($C277,Acute!$B$8:$R$300,16,FALSE),"--")</f>
        <v>890</v>
      </c>
    </row>
    <row r="278" spans="2:16">
      <c r="B278" s="320" t="str">
        <f>Residential!A252</f>
        <v>Dichloroethylene, cis-1,2-</v>
      </c>
      <c r="C278" s="211" t="str">
        <f>Residential!B252</f>
        <v>156-59-2</v>
      </c>
      <c r="D278" s="332">
        <f>Residential!H252</f>
        <v>42</v>
      </c>
      <c r="E278" s="333">
        <f>Residential!K252</f>
        <v>1400</v>
      </c>
      <c r="F278" s="346">
        <f>Residential!M252</f>
        <v>430</v>
      </c>
      <c r="G278" s="332">
        <f>Commercial!H252</f>
        <v>180</v>
      </c>
      <c r="H278" s="335">
        <f>Commercial!K252</f>
        <v>5800</v>
      </c>
      <c r="I278" s="334">
        <f>Commercial!M252</f>
        <v>1800</v>
      </c>
      <c r="J278" s="320"/>
      <c r="K278" s="341" t="str">
        <f>IFERROR(VLOOKUP($C278,Acute!$B$8:$R$300,4,FALSE),"--")</f>
        <v>--</v>
      </c>
      <c r="L278" s="342" t="str">
        <f>IFERROR(VLOOKUP($C278,Acute!$B$8:$R$300,8,FALSE),"--")</f>
        <v>--</v>
      </c>
      <c r="M278" s="343" t="str">
        <f>IFERROR(VLOOKUP($C278,Acute!$B$8:$R$300,13,FALSE),"--")</f>
        <v>--</v>
      </c>
      <c r="N278" s="344" t="str">
        <f>IFERROR(VLOOKUP($C278,Acute!$B$8:$R$300,6,FALSE),"--")</f>
        <v>--</v>
      </c>
      <c r="O278" s="342" t="str">
        <f>IFERROR(VLOOKUP($C278,Acute!$B$8:$R$300,10,FALSE),"--")</f>
        <v>--</v>
      </c>
      <c r="P278" s="345" t="str">
        <f>IFERROR(VLOOKUP($C278,Acute!$B$8:$R$300,16,FALSE),"--")</f>
        <v>--</v>
      </c>
    </row>
    <row r="279" spans="2:16">
      <c r="B279" s="320" t="str">
        <f>Residential!A253</f>
        <v>Dichloroethylene, trans-1,2-</v>
      </c>
      <c r="C279" s="211" t="str">
        <f>Residential!B253</f>
        <v>156-60-5</v>
      </c>
      <c r="D279" s="332">
        <f>Residential!H253</f>
        <v>42</v>
      </c>
      <c r="E279" s="333">
        <f>Residential!K253</f>
        <v>1400</v>
      </c>
      <c r="F279" s="346">
        <f>Residential!M253</f>
        <v>180</v>
      </c>
      <c r="G279" s="332">
        <f>Commercial!H253</f>
        <v>180</v>
      </c>
      <c r="H279" s="335">
        <f>Commercial!K253</f>
        <v>5800</v>
      </c>
      <c r="I279" s="334">
        <f>Commercial!M253</f>
        <v>750</v>
      </c>
      <c r="J279" s="320"/>
      <c r="K279" s="341">
        <f>IFERROR(VLOOKUP($C279,Acute!$B$8:$R$300,4,FALSE),"--")</f>
        <v>790</v>
      </c>
      <c r="L279" s="342">
        <f>IFERROR(VLOOKUP($C279,Acute!$B$8:$R$300,8,FALSE),"--")</f>
        <v>26000</v>
      </c>
      <c r="M279" s="343">
        <f>IFERROR(VLOOKUP($C279,Acute!$B$8:$R$300,13,FALSE),"--")</f>
        <v>3400</v>
      </c>
      <c r="N279" s="344">
        <f>IFERROR(VLOOKUP($C279,Acute!$B$8:$R$300,6,FALSE),"--")</f>
        <v>2400</v>
      </c>
      <c r="O279" s="342">
        <f>IFERROR(VLOOKUP($C279,Acute!$B$8:$R$300,10,FALSE),"--")</f>
        <v>80000</v>
      </c>
      <c r="P279" s="345">
        <f>IFERROR(VLOOKUP($C279,Acute!$B$8:$R$300,16,FALSE),"--")</f>
        <v>10000</v>
      </c>
    </row>
    <row r="280" spans="2:16">
      <c r="B280" s="320" t="str">
        <f>Residential!A254</f>
        <v>Dichlorophenol, 2,4-</v>
      </c>
      <c r="C280" s="211" t="str">
        <f>Residential!B254</f>
        <v>120-83-2</v>
      </c>
      <c r="D280" s="332" t="str">
        <f>Residential!H254</f>
        <v>NITI</v>
      </c>
      <c r="E280" s="333" t="str">
        <f>Residential!K254</f>
        <v>NITI, NV</v>
      </c>
      <c r="F280" s="346" t="str">
        <f>Residential!M254</f>
        <v>NITI, NV</v>
      </c>
      <c r="G280" s="332" t="str">
        <f>Commercial!H254</f>
        <v>NITI</v>
      </c>
      <c r="H280" s="333" t="str">
        <f>Commercial!K254</f>
        <v>NITI, NV</v>
      </c>
      <c r="I280" s="346" t="str">
        <f>Commercial!M254</f>
        <v>NITI, NV</v>
      </c>
      <c r="J280" s="320"/>
      <c r="K280" s="341" t="str">
        <f>IFERROR(VLOOKUP($C280,Acute!$B$8:$R$300,4,FALSE),"--")</f>
        <v>--</v>
      </c>
      <c r="L280" s="342" t="str">
        <f>IFERROR(VLOOKUP($C280,Acute!$B$8:$R$300,8,FALSE),"--")</f>
        <v>--</v>
      </c>
      <c r="M280" s="343" t="str">
        <f>IFERROR(VLOOKUP($C280,Acute!$B$8:$R$300,13,FALSE),"--")</f>
        <v>--</v>
      </c>
      <c r="N280" s="344" t="str">
        <f>IFERROR(VLOOKUP($C280,Acute!$B$8:$R$300,6,FALSE),"--")</f>
        <v>--</v>
      </c>
      <c r="O280" s="342" t="str">
        <f>IFERROR(VLOOKUP($C280,Acute!$B$8:$R$300,10,FALSE),"--")</f>
        <v>--</v>
      </c>
      <c r="P280" s="345" t="str">
        <f>IFERROR(VLOOKUP($C280,Acute!$B$8:$R$300,16,FALSE),"--")</f>
        <v>--</v>
      </c>
    </row>
    <row r="281" spans="2:16">
      <c r="B281" s="320" t="str">
        <f>Residential!A255</f>
        <v>Dichlorophenoxy Acetic Acid, 2,4-</v>
      </c>
      <c r="C281" s="211" t="str">
        <f>Residential!B255</f>
        <v>94-75-7</v>
      </c>
      <c r="D281" s="332" t="str">
        <f>Residential!H255</f>
        <v>NITI</v>
      </c>
      <c r="E281" s="333" t="str">
        <f>Residential!K255</f>
        <v>NITI, NV</v>
      </c>
      <c r="F281" s="334" t="str">
        <f>Residential!M255</f>
        <v>NITI, NV</v>
      </c>
      <c r="G281" s="332" t="str">
        <f>Commercial!H255</f>
        <v>NITI</v>
      </c>
      <c r="H281" s="335" t="str">
        <f>Commercial!K255</f>
        <v>NITI, NV</v>
      </c>
      <c r="I281" s="334" t="str">
        <f>Commercial!M255</f>
        <v>NITI, NV</v>
      </c>
      <c r="J281" s="320"/>
      <c r="K281" s="341" t="str">
        <f>IFERROR(VLOOKUP($C281,Acute!$B$8:$R$300,4,FALSE),"--")</f>
        <v>--</v>
      </c>
      <c r="L281" s="342" t="str">
        <f>IFERROR(VLOOKUP($C281,Acute!$B$8:$R$300,8,FALSE),"--")</f>
        <v>--</v>
      </c>
      <c r="M281" s="343" t="str">
        <f>IFERROR(VLOOKUP($C281,Acute!$B$8:$R$300,13,FALSE),"--")</f>
        <v>--</v>
      </c>
      <c r="N281" s="344" t="str">
        <f>IFERROR(VLOOKUP($C281,Acute!$B$8:$R$300,6,FALSE),"--")</f>
        <v>--</v>
      </c>
      <c r="O281" s="342" t="str">
        <f>IFERROR(VLOOKUP($C281,Acute!$B$8:$R$300,10,FALSE),"--")</f>
        <v>--</v>
      </c>
      <c r="P281" s="345" t="str">
        <f>IFERROR(VLOOKUP($C281,Acute!$B$8:$R$300,16,FALSE),"--")</f>
        <v>--</v>
      </c>
    </row>
    <row r="282" spans="2:16">
      <c r="B282" s="320" t="str">
        <f>Residential!A256</f>
        <v>Dichloropropane, 1,2-</v>
      </c>
      <c r="C282" s="211" t="str">
        <f>Residential!B256</f>
        <v>78-87-5</v>
      </c>
      <c r="D282" s="332">
        <f>Residential!H256</f>
        <v>0.76</v>
      </c>
      <c r="E282" s="333">
        <f>Residential!K256</f>
        <v>25</v>
      </c>
      <c r="F282" s="334">
        <f>Residential!M256</f>
        <v>12</v>
      </c>
      <c r="G282" s="332">
        <f>Commercial!H256</f>
        <v>3.3</v>
      </c>
      <c r="H282" s="335">
        <f>Commercial!K256</f>
        <v>110</v>
      </c>
      <c r="I282" s="334">
        <f>Commercial!M256</f>
        <v>52</v>
      </c>
      <c r="J282" s="320"/>
      <c r="K282" s="341">
        <f>IFERROR(VLOOKUP($C282,Acute!$B$8:$R$300,4,FALSE),"--")</f>
        <v>230</v>
      </c>
      <c r="L282" s="342">
        <f>IFERROR(VLOOKUP($C282,Acute!$B$8:$R$300,8,FALSE),"--")</f>
        <v>7700</v>
      </c>
      <c r="M282" s="343">
        <f>IFERROR(VLOOKUP($C282,Acute!$B$8:$R$300,13,FALSE),"--")</f>
        <v>3600</v>
      </c>
      <c r="N282" s="344">
        <f>IFERROR(VLOOKUP($C282,Acute!$B$8:$R$300,6,FALSE),"--")</f>
        <v>690</v>
      </c>
      <c r="O282" s="342">
        <f>IFERROR(VLOOKUP($C282,Acute!$B$8:$R$300,10,FALSE),"--")</f>
        <v>23000</v>
      </c>
      <c r="P282" s="345">
        <f>IFERROR(VLOOKUP($C282,Acute!$B$8:$R$300,16,FALSE),"--")</f>
        <v>11000</v>
      </c>
    </row>
    <row r="283" spans="2:16">
      <c r="B283" s="320" t="str">
        <f>Residential!A257</f>
        <v>Dichloropropane, 1,3-</v>
      </c>
      <c r="C283" s="211" t="str">
        <f>Residential!B257</f>
        <v>142-28-9</v>
      </c>
      <c r="D283" s="332" t="str">
        <f>Residential!H257</f>
        <v>NITI</v>
      </c>
      <c r="E283" s="333" t="str">
        <f>Residential!K257</f>
        <v>NITI</v>
      </c>
      <c r="F283" s="334" t="str">
        <f>Residential!M257</f>
        <v>NITI</v>
      </c>
      <c r="G283" s="332" t="str">
        <f>Commercial!H257</f>
        <v>NITI</v>
      </c>
      <c r="H283" s="335" t="str">
        <f>Commercial!K257</f>
        <v>NITI</v>
      </c>
      <c r="I283" s="334" t="str">
        <f>Commercial!M257</f>
        <v>NITI</v>
      </c>
      <c r="J283" s="320"/>
      <c r="K283" s="341" t="str">
        <f>IFERROR(VLOOKUP($C283,Acute!$B$8:$R$300,4,FALSE),"--")</f>
        <v>--</v>
      </c>
      <c r="L283" s="342" t="str">
        <f>IFERROR(VLOOKUP($C283,Acute!$B$8:$R$300,8,FALSE),"--")</f>
        <v>--</v>
      </c>
      <c r="M283" s="343" t="str">
        <f>IFERROR(VLOOKUP($C283,Acute!$B$8:$R$300,13,FALSE),"--")</f>
        <v>--</v>
      </c>
      <c r="N283" s="344" t="str">
        <f>IFERROR(VLOOKUP($C283,Acute!$B$8:$R$300,6,FALSE),"--")</f>
        <v>--</v>
      </c>
      <c r="O283" s="342" t="str">
        <f>IFERROR(VLOOKUP($C283,Acute!$B$8:$R$300,10,FALSE),"--")</f>
        <v>--</v>
      </c>
      <c r="P283" s="345" t="str">
        <f>IFERROR(VLOOKUP($C283,Acute!$B$8:$R$300,16,FALSE),"--")</f>
        <v>--</v>
      </c>
    </row>
    <row r="284" spans="2:16">
      <c r="B284" s="320" t="str">
        <f>Residential!A258</f>
        <v>Dichloropropanol, 2,3-</v>
      </c>
      <c r="C284" s="211" t="str">
        <f>Residential!B258</f>
        <v>616-23-9</v>
      </c>
      <c r="D284" s="332" t="str">
        <f>Residential!H258</f>
        <v>NITI</v>
      </c>
      <c r="E284" s="333" t="str">
        <f>Residential!K258</f>
        <v>NITI, NV</v>
      </c>
      <c r="F284" s="346" t="str">
        <f>Residential!M258</f>
        <v>NITI, NV</v>
      </c>
      <c r="G284" s="332" t="str">
        <f>Commercial!H258</f>
        <v>NITI</v>
      </c>
      <c r="H284" s="335" t="str">
        <f>Commercial!K258</f>
        <v>NITI, NV</v>
      </c>
      <c r="I284" s="334" t="str">
        <f>Commercial!M258</f>
        <v>NITI, NV</v>
      </c>
      <c r="J284" s="320"/>
      <c r="K284" s="341" t="str">
        <f>IFERROR(VLOOKUP($C284,Acute!$B$8:$R$300,4,FALSE),"--")</f>
        <v>--</v>
      </c>
      <c r="L284" s="342" t="str">
        <f>IFERROR(VLOOKUP($C284,Acute!$B$8:$R$300,8,FALSE),"--")</f>
        <v>--</v>
      </c>
      <c r="M284" s="343" t="str">
        <f>IFERROR(VLOOKUP($C284,Acute!$B$8:$R$300,13,FALSE),"--")</f>
        <v>--</v>
      </c>
      <c r="N284" s="344" t="str">
        <f>IFERROR(VLOOKUP($C284,Acute!$B$8:$R$300,6,FALSE),"--")</f>
        <v>--</v>
      </c>
      <c r="O284" s="342" t="str">
        <f>IFERROR(VLOOKUP($C284,Acute!$B$8:$R$300,10,FALSE),"--")</f>
        <v>--</v>
      </c>
      <c r="P284" s="345" t="str">
        <f>IFERROR(VLOOKUP($C284,Acute!$B$8:$R$300,16,FALSE),"--")</f>
        <v>--</v>
      </c>
    </row>
    <row r="285" spans="2:16">
      <c r="B285" s="320" t="str">
        <f>Residential!A259</f>
        <v>Dichloropropene, 1,3-</v>
      </c>
      <c r="C285" s="211" t="str">
        <f>Residential!B259</f>
        <v>542-75-6</v>
      </c>
      <c r="D285" s="426">
        <f>Residential!H259</f>
        <v>0.7</v>
      </c>
      <c r="E285" s="333">
        <f>Residential!K259</f>
        <v>23</v>
      </c>
      <c r="F285" s="430">
        <f>Residential!M259</f>
        <v>9.1999999999999993</v>
      </c>
      <c r="G285" s="332">
        <f>Commercial!H259</f>
        <v>3.1</v>
      </c>
      <c r="H285" s="335">
        <f>Commercial!K259</f>
        <v>100</v>
      </c>
      <c r="I285" s="334">
        <f>Commercial!M259</f>
        <v>40</v>
      </c>
      <c r="J285" s="320"/>
      <c r="K285" s="341">
        <f>IFERROR(VLOOKUP($C285,Acute!$B$8:$R$300,4,FALSE),"--")</f>
        <v>36</v>
      </c>
      <c r="L285" s="342">
        <f>IFERROR(VLOOKUP($C285,Acute!$B$8:$R$300,8,FALSE),"--")</f>
        <v>1200</v>
      </c>
      <c r="M285" s="343">
        <f>IFERROR(VLOOKUP($C285,Acute!$B$8:$R$300,13,FALSE),"--")</f>
        <v>470</v>
      </c>
      <c r="N285" s="344">
        <f>IFERROR(VLOOKUP($C285,Acute!$B$8:$R$300,6,FALSE),"--")</f>
        <v>110</v>
      </c>
      <c r="O285" s="342">
        <f>IFERROR(VLOOKUP($C285,Acute!$B$8:$R$300,10,FALSE),"--")</f>
        <v>3700</v>
      </c>
      <c r="P285" s="345">
        <f>IFERROR(VLOOKUP($C285,Acute!$B$8:$R$300,16,FALSE),"--")</f>
        <v>1400</v>
      </c>
    </row>
    <row r="286" spans="2:16">
      <c r="B286" s="320" t="str">
        <f>Residential!A260</f>
        <v>Dichlorvos</v>
      </c>
      <c r="C286" s="211" t="str">
        <f>Residential!B260</f>
        <v>62-73-7</v>
      </c>
      <c r="D286" s="332">
        <f>Residential!H260</f>
        <v>3.4000000000000002E-2</v>
      </c>
      <c r="E286" s="333" t="str">
        <f>Residential!K260</f>
        <v>NV</v>
      </c>
      <c r="F286" s="334" t="str">
        <f>Residential!M260</f>
        <v>NV</v>
      </c>
      <c r="G286" s="332">
        <f>Commercial!H260</f>
        <v>0.15</v>
      </c>
      <c r="H286" s="335" t="str">
        <f>Commercial!K260</f>
        <v>NV</v>
      </c>
      <c r="I286" s="334" t="str">
        <f>Commercial!M260</f>
        <v>NV</v>
      </c>
      <c r="J286" s="320"/>
      <c r="K286" s="341">
        <f>IFERROR(VLOOKUP($C286,Acute!$B$8:$R$300,4,FALSE),"--")</f>
        <v>18</v>
      </c>
      <c r="L286" s="342" t="str">
        <f>IFERROR(VLOOKUP($C286,Acute!$B$8:$R$300,8,FALSE),"--")</f>
        <v>NV</v>
      </c>
      <c r="M286" s="343" t="str">
        <f>IFERROR(VLOOKUP($C286,Acute!$B$8:$R$300,13,FALSE),"--")</f>
        <v>NV</v>
      </c>
      <c r="N286" s="344">
        <f>IFERROR(VLOOKUP($C286,Acute!$B$8:$R$300,6,FALSE),"--")</f>
        <v>54</v>
      </c>
      <c r="O286" s="342" t="str">
        <f>IFERROR(VLOOKUP($C286,Acute!$B$8:$R$300,10,FALSE),"--")</f>
        <v>NV</v>
      </c>
      <c r="P286" s="345" t="str">
        <f>IFERROR(VLOOKUP($C286,Acute!$B$8:$R$300,16,FALSE),"--")</f>
        <v>NV</v>
      </c>
    </row>
    <row r="287" spans="2:16">
      <c r="B287" s="320" t="str">
        <f>Residential!A261</f>
        <v>Dicrotophos</v>
      </c>
      <c r="C287" s="211" t="str">
        <f>Residential!B261</f>
        <v>141-66-2</v>
      </c>
      <c r="D287" s="332" t="str">
        <f>Residential!H261</f>
        <v>NITI</v>
      </c>
      <c r="E287" s="333" t="str">
        <f>Residential!K261</f>
        <v>NITI, NV</v>
      </c>
      <c r="F287" s="334" t="str">
        <f>Residential!M261</f>
        <v>NITI, NV</v>
      </c>
      <c r="G287" s="332" t="str">
        <f>Commercial!H261</f>
        <v>NITI</v>
      </c>
      <c r="H287" s="335" t="str">
        <f>Commercial!K261</f>
        <v>NITI, NV</v>
      </c>
      <c r="I287" s="334" t="str">
        <f>Commercial!M261</f>
        <v>NITI, NV</v>
      </c>
      <c r="J287" s="320"/>
      <c r="K287" s="341" t="str">
        <f>IFERROR(VLOOKUP($C287,Acute!$B$8:$R$300,4,FALSE),"--")</f>
        <v>--</v>
      </c>
      <c r="L287" s="342" t="str">
        <f>IFERROR(VLOOKUP($C287,Acute!$B$8:$R$300,8,FALSE),"--")</f>
        <v>--</v>
      </c>
      <c r="M287" s="343" t="str">
        <f>IFERROR(VLOOKUP($C287,Acute!$B$8:$R$300,13,FALSE),"--")</f>
        <v>--</v>
      </c>
      <c r="N287" s="344" t="str">
        <f>IFERROR(VLOOKUP($C287,Acute!$B$8:$R$300,6,FALSE),"--")</f>
        <v>--</v>
      </c>
      <c r="O287" s="342" t="str">
        <f>IFERROR(VLOOKUP($C287,Acute!$B$8:$R$300,10,FALSE),"--")</f>
        <v>--</v>
      </c>
      <c r="P287" s="345" t="str">
        <f>IFERROR(VLOOKUP($C287,Acute!$B$8:$R$300,16,FALSE),"--")</f>
        <v>--</v>
      </c>
    </row>
    <row r="288" spans="2:16">
      <c r="B288" s="320" t="str">
        <f>Residential!A262</f>
        <v>Dicyclopentadiene</v>
      </c>
      <c r="C288" s="211" t="str">
        <f>Residential!B262</f>
        <v>77-73-6</v>
      </c>
      <c r="D288" s="332">
        <f>Residential!H262</f>
        <v>0.31</v>
      </c>
      <c r="E288" s="333">
        <f>Residential!K262</f>
        <v>10</v>
      </c>
      <c r="F288" s="440">
        <f>Residential!M262</f>
        <v>0.14000000000000001</v>
      </c>
      <c r="G288" s="332">
        <f>Commercial!H262</f>
        <v>1.3</v>
      </c>
      <c r="H288" s="335">
        <f>Commercial!K262</f>
        <v>44</v>
      </c>
      <c r="I288" s="440">
        <f>Commercial!M262</f>
        <v>0.6</v>
      </c>
      <c r="J288" s="320"/>
      <c r="K288" s="341" t="str">
        <f>IFERROR(VLOOKUP($C288,Acute!$B$8:$R$300,4,FALSE),"--")</f>
        <v>--</v>
      </c>
      <c r="L288" s="342" t="str">
        <f>IFERROR(VLOOKUP($C288,Acute!$B$8:$R$300,8,FALSE),"--")</f>
        <v>--</v>
      </c>
      <c r="M288" s="343" t="str">
        <f>IFERROR(VLOOKUP($C288,Acute!$B$8:$R$300,13,FALSE),"--")</f>
        <v>--</v>
      </c>
      <c r="N288" s="344" t="str">
        <f>IFERROR(VLOOKUP($C288,Acute!$B$8:$R$300,6,FALSE),"--")</f>
        <v>--</v>
      </c>
      <c r="O288" s="342" t="str">
        <f>IFERROR(VLOOKUP($C288,Acute!$B$8:$R$300,10,FALSE),"--")</f>
        <v>--</v>
      </c>
      <c r="P288" s="345" t="str">
        <f>IFERROR(VLOOKUP($C288,Acute!$B$8:$R$300,16,FALSE),"--")</f>
        <v>--</v>
      </c>
    </row>
    <row r="289" spans="2:16">
      <c r="B289" s="320" t="str">
        <f>Residential!A263</f>
        <v>Dieldrin</v>
      </c>
      <c r="C289" s="211" t="str">
        <f>Residential!B263</f>
        <v>60-57-1</v>
      </c>
      <c r="D289" s="332">
        <f>Residential!H263</f>
        <v>6.0999999999999997E-4</v>
      </c>
      <c r="E289" s="333" t="str">
        <f>Residential!K263</f>
        <v>NV</v>
      </c>
      <c r="F289" s="334" t="str">
        <f>Residential!M263</f>
        <v>NV</v>
      </c>
      <c r="G289" s="332">
        <f>Commercial!H263</f>
        <v>2.7000000000000001E-3</v>
      </c>
      <c r="H289" s="335" t="str">
        <f>Commercial!K263</f>
        <v>NV</v>
      </c>
      <c r="I289" s="334" t="str">
        <f>Commercial!M263</f>
        <v>NV</v>
      </c>
      <c r="J289" s="320"/>
      <c r="K289" s="341" t="str">
        <f>IFERROR(VLOOKUP($C289,Acute!$B$8:$R$300,4,FALSE),"--")</f>
        <v>--</v>
      </c>
      <c r="L289" s="342" t="str">
        <f>IFERROR(VLOOKUP($C289,Acute!$B$8:$R$300,8,FALSE),"--")</f>
        <v>--</v>
      </c>
      <c r="M289" s="343" t="str">
        <f>IFERROR(VLOOKUP($C289,Acute!$B$8:$R$300,13,FALSE),"--")</f>
        <v>--</v>
      </c>
      <c r="N289" s="344" t="str">
        <f>IFERROR(VLOOKUP($C289,Acute!$B$8:$R$300,6,FALSE),"--")</f>
        <v>--</v>
      </c>
      <c r="O289" s="342" t="str">
        <f>IFERROR(VLOOKUP($C289,Acute!$B$8:$R$300,10,FALSE),"--")</f>
        <v>--</v>
      </c>
      <c r="P289" s="345" t="str">
        <f>IFERROR(VLOOKUP($C289,Acute!$B$8:$R$300,16,FALSE),"--")</f>
        <v>--</v>
      </c>
    </row>
    <row r="290" spans="2:16">
      <c r="B290" s="320" t="str">
        <f>Residential!A264</f>
        <v>Diesel Engine Exhaust</v>
      </c>
      <c r="C290" s="211" t="str">
        <f>Residential!B264</f>
        <v>NA</v>
      </c>
      <c r="D290" s="332">
        <f>Residential!H264</f>
        <v>9.4000000000000004E-3</v>
      </c>
      <c r="E290" s="333" t="str">
        <f>Residential!K264</f>
        <v>NV</v>
      </c>
      <c r="F290" s="334" t="str">
        <f>Residential!M264</f>
        <v>NV</v>
      </c>
      <c r="G290" s="332">
        <f>Commercial!H264</f>
        <v>4.1000000000000002E-2</v>
      </c>
      <c r="H290" s="335" t="str">
        <f>Commercial!K264</f>
        <v>NV</v>
      </c>
      <c r="I290" s="334" t="str">
        <f>Commercial!M264</f>
        <v>NV</v>
      </c>
      <c r="J290" s="320"/>
      <c r="K290" s="341" t="str">
        <f>IFERROR(VLOOKUP($C290,Acute!$B$8:$R$300,4,FALSE),"--")</f>
        <v>--</v>
      </c>
      <c r="L290" s="342" t="str">
        <f>IFERROR(VLOOKUP($C290,Acute!$B$8:$R$300,8,FALSE),"--")</f>
        <v>--</v>
      </c>
      <c r="M290" s="343" t="str">
        <f>IFERROR(VLOOKUP($C290,Acute!$B$8:$R$300,13,FALSE),"--")</f>
        <v>--</v>
      </c>
      <c r="N290" s="344" t="str">
        <f>IFERROR(VLOOKUP($C290,Acute!$B$8:$R$300,6,FALSE),"--")</f>
        <v>--</v>
      </c>
      <c r="O290" s="342" t="str">
        <f>IFERROR(VLOOKUP($C290,Acute!$B$8:$R$300,10,FALSE),"--")</f>
        <v>--</v>
      </c>
      <c r="P290" s="345" t="str">
        <f>IFERROR(VLOOKUP($C290,Acute!$B$8:$R$300,16,FALSE),"--")</f>
        <v>--</v>
      </c>
    </row>
    <row r="291" spans="2:16">
      <c r="B291" s="320" t="str">
        <f>Residential!A265</f>
        <v>Diethanolamine</v>
      </c>
      <c r="C291" s="211" t="str">
        <f>Residential!B265</f>
        <v>111-42-2</v>
      </c>
      <c r="D291" s="332">
        <f>Residential!H265</f>
        <v>0.21</v>
      </c>
      <c r="E291" s="333" t="str">
        <f>Residential!K265</f>
        <v>NV</v>
      </c>
      <c r="F291" s="346" t="str">
        <f>Residential!M265</f>
        <v>NV</v>
      </c>
      <c r="G291" s="332">
        <f>Commercial!H265</f>
        <v>0.88</v>
      </c>
      <c r="H291" s="335" t="str">
        <f>Commercial!K265</f>
        <v>NV</v>
      </c>
      <c r="I291" s="334" t="str">
        <f>Commercial!M265</f>
        <v>NV</v>
      </c>
      <c r="J291" s="320"/>
      <c r="K291" s="341" t="str">
        <f>IFERROR(VLOOKUP($C291,Acute!$B$8:$R$300,4,FALSE),"--")</f>
        <v>--</v>
      </c>
      <c r="L291" s="342" t="str">
        <f>IFERROR(VLOOKUP($C291,Acute!$B$8:$R$300,8,FALSE),"--")</f>
        <v>--</v>
      </c>
      <c r="M291" s="343" t="str">
        <f>IFERROR(VLOOKUP($C291,Acute!$B$8:$R$300,13,FALSE),"--")</f>
        <v>--</v>
      </c>
      <c r="N291" s="344" t="str">
        <f>IFERROR(VLOOKUP($C291,Acute!$B$8:$R$300,6,FALSE),"--")</f>
        <v>--</v>
      </c>
      <c r="O291" s="342" t="str">
        <f>IFERROR(VLOOKUP($C291,Acute!$B$8:$R$300,10,FALSE),"--")</f>
        <v>--</v>
      </c>
      <c r="P291" s="345" t="str">
        <f>IFERROR(VLOOKUP($C291,Acute!$B$8:$R$300,16,FALSE),"--")</f>
        <v>--</v>
      </c>
    </row>
    <row r="292" spans="2:16">
      <c r="B292" s="320" t="str">
        <f>Residential!A266</f>
        <v>Diethyl Phthalate</v>
      </c>
      <c r="C292" s="211" t="str">
        <f>Residential!B266</f>
        <v>84-66-2</v>
      </c>
      <c r="D292" s="332" t="str">
        <f>Residential!H266</f>
        <v>NITI</v>
      </c>
      <c r="E292" s="333" t="str">
        <f>Residential!K266</f>
        <v>NITI, NV</v>
      </c>
      <c r="F292" s="334" t="str">
        <f>Residential!M266</f>
        <v>NITI, NV</v>
      </c>
      <c r="G292" s="332" t="str">
        <f>Commercial!H266</f>
        <v>NITI</v>
      </c>
      <c r="H292" s="335" t="str">
        <f>Commercial!K266</f>
        <v>NITI, NV</v>
      </c>
      <c r="I292" s="334" t="str">
        <f>Commercial!M266</f>
        <v>NITI, NV</v>
      </c>
      <c r="J292" s="320"/>
      <c r="K292" s="341" t="str">
        <f>IFERROR(VLOOKUP($C292,Acute!$B$8:$R$300,4,FALSE),"--")</f>
        <v>--</v>
      </c>
      <c r="L292" s="342" t="str">
        <f>IFERROR(VLOOKUP($C292,Acute!$B$8:$R$300,8,FALSE),"--")</f>
        <v>--</v>
      </c>
      <c r="M292" s="343" t="str">
        <f>IFERROR(VLOOKUP($C292,Acute!$B$8:$R$300,13,FALSE),"--")</f>
        <v>--</v>
      </c>
      <c r="N292" s="344" t="str">
        <f>IFERROR(VLOOKUP($C292,Acute!$B$8:$R$300,6,FALSE),"--")</f>
        <v>--</v>
      </c>
      <c r="O292" s="342" t="str">
        <f>IFERROR(VLOOKUP($C292,Acute!$B$8:$R$300,10,FALSE),"--")</f>
        <v>--</v>
      </c>
      <c r="P292" s="345" t="str">
        <f>IFERROR(VLOOKUP($C292,Acute!$B$8:$R$300,16,FALSE),"--")</f>
        <v>--</v>
      </c>
    </row>
    <row r="293" spans="2:16">
      <c r="B293" s="320" t="str">
        <f>Residential!A267</f>
        <v>Diethylene Glycol Monobutyl Ether</v>
      </c>
      <c r="C293" s="211" t="str">
        <f>Residential!B267</f>
        <v>112-34-5</v>
      </c>
      <c r="D293" s="426">
        <f>Residential!H267</f>
        <v>0.1</v>
      </c>
      <c r="E293" s="333" t="str">
        <f>Residential!K267</f>
        <v>NV</v>
      </c>
      <c r="F293" s="334" t="str">
        <f>Residential!M267</f>
        <v>NV</v>
      </c>
      <c r="G293" s="332">
        <f>Commercial!H267</f>
        <v>0.44</v>
      </c>
      <c r="H293" s="335" t="str">
        <f>Commercial!K267</f>
        <v>NV</v>
      </c>
      <c r="I293" s="334" t="str">
        <f>Commercial!M267</f>
        <v>NV</v>
      </c>
      <c r="J293" s="320"/>
      <c r="K293" s="341" t="str">
        <f>IFERROR(VLOOKUP($C293,Acute!$B$8:$R$300,4,FALSE),"--")</f>
        <v>--</v>
      </c>
      <c r="L293" s="342" t="str">
        <f>IFERROR(VLOOKUP($C293,Acute!$B$8:$R$300,8,FALSE),"--")</f>
        <v>--</v>
      </c>
      <c r="M293" s="343" t="str">
        <f>IFERROR(VLOOKUP($C293,Acute!$B$8:$R$300,13,FALSE),"--")</f>
        <v>--</v>
      </c>
      <c r="N293" s="344" t="str">
        <f>IFERROR(VLOOKUP($C293,Acute!$B$8:$R$300,6,FALSE),"--")</f>
        <v>--</v>
      </c>
      <c r="O293" s="342" t="str">
        <f>IFERROR(VLOOKUP($C293,Acute!$B$8:$R$300,10,FALSE),"--")</f>
        <v>--</v>
      </c>
      <c r="P293" s="345" t="str">
        <f>IFERROR(VLOOKUP($C293,Acute!$B$8:$R$300,16,FALSE),"--")</f>
        <v>--</v>
      </c>
    </row>
    <row r="294" spans="2:16">
      <c r="B294" s="320" t="str">
        <f>Residential!A268</f>
        <v>Diethylene Glycol Monoethyl Ether</v>
      </c>
      <c r="C294" s="211" t="str">
        <f>Residential!B268</f>
        <v>111-90-0</v>
      </c>
      <c r="D294" s="332">
        <f>Residential!H268</f>
        <v>0.31</v>
      </c>
      <c r="E294" s="333" t="str">
        <f>Residential!K268</f>
        <v>NV</v>
      </c>
      <c r="F294" s="334" t="str">
        <f>Residential!M268</f>
        <v>NV</v>
      </c>
      <c r="G294" s="332">
        <f>Commercial!H268</f>
        <v>1.3</v>
      </c>
      <c r="H294" s="335" t="str">
        <f>Commercial!K268</f>
        <v>NV</v>
      </c>
      <c r="I294" s="334" t="str">
        <f>Commercial!M268</f>
        <v>NV</v>
      </c>
      <c r="J294" s="320"/>
      <c r="K294" s="341" t="str">
        <f>IFERROR(VLOOKUP($C294,Acute!$B$8:$R$300,4,FALSE),"--")</f>
        <v>--</v>
      </c>
      <c r="L294" s="342" t="str">
        <f>IFERROR(VLOOKUP($C294,Acute!$B$8:$R$300,8,FALSE),"--")</f>
        <v>--</v>
      </c>
      <c r="M294" s="343" t="str">
        <f>IFERROR(VLOOKUP($C294,Acute!$B$8:$R$300,13,FALSE),"--")</f>
        <v>--</v>
      </c>
      <c r="N294" s="344" t="str">
        <f>IFERROR(VLOOKUP($C294,Acute!$B$8:$R$300,6,FALSE),"--")</f>
        <v>--</v>
      </c>
      <c r="O294" s="342" t="str">
        <f>IFERROR(VLOOKUP($C294,Acute!$B$8:$R$300,10,FALSE),"--")</f>
        <v>--</v>
      </c>
      <c r="P294" s="345" t="str">
        <f>IFERROR(VLOOKUP($C294,Acute!$B$8:$R$300,16,FALSE),"--")</f>
        <v>--</v>
      </c>
    </row>
    <row r="295" spans="2:16">
      <c r="B295" s="320" t="str">
        <f>Residential!A269</f>
        <v>Diethylformamide</v>
      </c>
      <c r="C295" s="211" t="str">
        <f>Residential!B269</f>
        <v>617-84-5</v>
      </c>
      <c r="D295" s="332" t="str">
        <f>Residential!H269</f>
        <v>NITI</v>
      </c>
      <c r="E295" s="333" t="str">
        <f>Residential!K269</f>
        <v>NITI</v>
      </c>
      <c r="F295" s="334" t="str">
        <f>Residential!M269</f>
        <v>NITI</v>
      </c>
      <c r="G295" s="332" t="str">
        <f>Commercial!H269</f>
        <v>NITI</v>
      </c>
      <c r="H295" s="335" t="str">
        <f>Commercial!K269</f>
        <v>NITI</v>
      </c>
      <c r="I295" s="334" t="str">
        <f>Commercial!M269</f>
        <v>NITI</v>
      </c>
      <c r="J295" s="320"/>
      <c r="K295" s="341" t="str">
        <f>IFERROR(VLOOKUP($C295,Acute!$B$8:$R$300,4,FALSE),"--")</f>
        <v>--</v>
      </c>
      <c r="L295" s="342" t="str">
        <f>IFERROR(VLOOKUP($C295,Acute!$B$8:$R$300,8,FALSE),"--")</f>
        <v>--</v>
      </c>
      <c r="M295" s="343" t="str">
        <f>IFERROR(VLOOKUP($C295,Acute!$B$8:$R$300,13,FALSE),"--")</f>
        <v>--</v>
      </c>
      <c r="N295" s="344" t="str">
        <f>IFERROR(VLOOKUP($C295,Acute!$B$8:$R$300,6,FALSE),"--")</f>
        <v>--</v>
      </c>
      <c r="O295" s="342" t="str">
        <f>IFERROR(VLOOKUP($C295,Acute!$B$8:$R$300,10,FALSE),"--")</f>
        <v>--</v>
      </c>
      <c r="P295" s="345" t="str">
        <f>IFERROR(VLOOKUP($C295,Acute!$B$8:$R$300,16,FALSE),"--")</f>
        <v>--</v>
      </c>
    </row>
    <row r="296" spans="2:16">
      <c r="B296" s="320" t="str">
        <f>Residential!A270</f>
        <v>Diethylstilbestrol</v>
      </c>
      <c r="C296" s="211" t="str">
        <f>Residential!B270</f>
        <v>56-53-1</v>
      </c>
      <c r="D296" s="332">
        <f>Residential!H270</f>
        <v>2.8E-5</v>
      </c>
      <c r="E296" s="333" t="str">
        <f>Residential!K270</f>
        <v>NV</v>
      </c>
      <c r="F296" s="334" t="str">
        <f>Residential!M270</f>
        <v>NV</v>
      </c>
      <c r="G296" s="332">
        <f>Commercial!H270</f>
        <v>1.2E-4</v>
      </c>
      <c r="H296" s="335" t="str">
        <f>Commercial!K270</f>
        <v>NV</v>
      </c>
      <c r="I296" s="334" t="str">
        <f>Commercial!M270</f>
        <v>NV</v>
      </c>
      <c r="J296" s="320"/>
      <c r="K296" s="341" t="str">
        <f>IFERROR(VLOOKUP($C296,Acute!$B$8:$R$300,4,FALSE),"--")</f>
        <v>--</v>
      </c>
      <c r="L296" s="342" t="str">
        <f>IFERROR(VLOOKUP($C296,Acute!$B$8:$R$300,8,FALSE),"--")</f>
        <v>--</v>
      </c>
      <c r="M296" s="343" t="str">
        <f>IFERROR(VLOOKUP($C296,Acute!$B$8:$R$300,13,FALSE),"--")</f>
        <v>--</v>
      </c>
      <c r="N296" s="344" t="str">
        <f>IFERROR(VLOOKUP($C296,Acute!$B$8:$R$300,6,FALSE),"--")</f>
        <v>--</v>
      </c>
      <c r="O296" s="342" t="str">
        <f>IFERROR(VLOOKUP($C296,Acute!$B$8:$R$300,10,FALSE),"--")</f>
        <v>--</v>
      </c>
      <c r="P296" s="345" t="str">
        <f>IFERROR(VLOOKUP($C296,Acute!$B$8:$R$300,16,FALSE),"--")</f>
        <v>--</v>
      </c>
    </row>
    <row r="297" spans="2:16">
      <c r="B297" s="320" t="str">
        <f>Residential!A271</f>
        <v>Difenzoquat</v>
      </c>
      <c r="C297" s="211" t="str">
        <f>Residential!B271</f>
        <v>43222-48-6</v>
      </c>
      <c r="D297" s="332" t="str">
        <f>Residential!H271</f>
        <v>NITI</v>
      </c>
      <c r="E297" s="333" t="str">
        <f>Residential!K271</f>
        <v>NITI, NV</v>
      </c>
      <c r="F297" s="334" t="str">
        <f>Residential!M271</f>
        <v>NITI, NV</v>
      </c>
      <c r="G297" s="332" t="str">
        <f>Commercial!H271</f>
        <v>NITI</v>
      </c>
      <c r="H297" s="335" t="str">
        <f>Commercial!K271</f>
        <v>NITI, NV</v>
      </c>
      <c r="I297" s="334" t="str">
        <f>Commercial!M271</f>
        <v>NITI, NV</v>
      </c>
      <c r="J297" s="320"/>
      <c r="K297" s="341" t="str">
        <f>IFERROR(VLOOKUP($C297,Acute!$B$8:$R$300,4,FALSE),"--")</f>
        <v>--</v>
      </c>
      <c r="L297" s="342" t="str">
        <f>IFERROR(VLOOKUP($C297,Acute!$B$8:$R$300,8,FALSE),"--")</f>
        <v>--</v>
      </c>
      <c r="M297" s="343" t="str">
        <f>IFERROR(VLOOKUP($C297,Acute!$B$8:$R$300,13,FALSE),"--")</f>
        <v>--</v>
      </c>
      <c r="N297" s="344" t="str">
        <f>IFERROR(VLOOKUP($C297,Acute!$B$8:$R$300,6,FALSE),"--")</f>
        <v>--</v>
      </c>
      <c r="O297" s="342" t="str">
        <f>IFERROR(VLOOKUP($C297,Acute!$B$8:$R$300,10,FALSE),"--")</f>
        <v>--</v>
      </c>
      <c r="P297" s="345" t="str">
        <f>IFERROR(VLOOKUP($C297,Acute!$B$8:$R$300,16,FALSE),"--")</f>
        <v>--</v>
      </c>
    </row>
    <row r="298" spans="2:16">
      <c r="B298" s="320" t="str">
        <f>Residential!A272</f>
        <v>Diflubenzuron</v>
      </c>
      <c r="C298" s="211" t="str">
        <f>Residential!B272</f>
        <v>35367-38-5</v>
      </c>
      <c r="D298" s="332" t="str">
        <f>Residential!H272</f>
        <v>NITI</v>
      </c>
      <c r="E298" s="333" t="str">
        <f>Residential!K272</f>
        <v>NITI, NV</v>
      </c>
      <c r="F298" s="334" t="str">
        <f>Residential!M272</f>
        <v>NITI, NV</v>
      </c>
      <c r="G298" s="332" t="str">
        <f>Commercial!H272</f>
        <v>NITI</v>
      </c>
      <c r="H298" s="335" t="str">
        <f>Commercial!K272</f>
        <v>NITI, NV</v>
      </c>
      <c r="I298" s="334" t="str">
        <f>Commercial!M272</f>
        <v>NITI, NV</v>
      </c>
      <c r="J298" s="320"/>
      <c r="K298" s="341" t="str">
        <f>IFERROR(VLOOKUP($C298,Acute!$B$8:$R$300,4,FALSE),"--")</f>
        <v>--</v>
      </c>
      <c r="L298" s="342" t="str">
        <f>IFERROR(VLOOKUP($C298,Acute!$B$8:$R$300,8,FALSE),"--")</f>
        <v>--</v>
      </c>
      <c r="M298" s="343" t="str">
        <f>IFERROR(VLOOKUP($C298,Acute!$B$8:$R$300,13,FALSE),"--")</f>
        <v>--</v>
      </c>
      <c r="N298" s="344" t="str">
        <f>IFERROR(VLOOKUP($C298,Acute!$B$8:$R$300,6,FALSE),"--")</f>
        <v>--</v>
      </c>
      <c r="O298" s="342" t="str">
        <f>IFERROR(VLOOKUP($C298,Acute!$B$8:$R$300,10,FALSE),"--")</f>
        <v>--</v>
      </c>
      <c r="P298" s="345" t="str">
        <f>IFERROR(VLOOKUP($C298,Acute!$B$8:$R$300,16,FALSE),"--")</f>
        <v>--</v>
      </c>
    </row>
    <row r="299" spans="2:16">
      <c r="B299" s="320" t="str">
        <f>Residential!A273</f>
        <v>Difluoroethane, 1,1-</v>
      </c>
      <c r="C299" s="211" t="str">
        <f>Residential!B273</f>
        <v>75-37-6</v>
      </c>
      <c r="D299" s="352">
        <f>Residential!H273</f>
        <v>42000</v>
      </c>
      <c r="E299" s="335">
        <f>Residential!K273</f>
        <v>1400000</v>
      </c>
      <c r="F299" s="334">
        <f>Residential!M273</f>
        <v>68000</v>
      </c>
      <c r="G299" s="332">
        <f>Commercial!H273</f>
        <v>180000</v>
      </c>
      <c r="H299" s="335">
        <f>Commercial!K273</f>
        <v>5800000</v>
      </c>
      <c r="I299" s="334">
        <f>Commercial!M273</f>
        <v>280000</v>
      </c>
      <c r="J299" s="320"/>
      <c r="K299" s="341" t="str">
        <f>IFERROR(VLOOKUP($C299,Acute!$B$8:$R$300,4,FALSE),"--")</f>
        <v>--</v>
      </c>
      <c r="L299" s="342" t="str">
        <f>IFERROR(VLOOKUP($C299,Acute!$B$8:$R$300,8,FALSE),"--")</f>
        <v>--</v>
      </c>
      <c r="M299" s="343" t="str">
        <f>IFERROR(VLOOKUP($C299,Acute!$B$8:$R$300,13,FALSE),"--")</f>
        <v>--</v>
      </c>
      <c r="N299" s="344" t="str">
        <f>IFERROR(VLOOKUP($C299,Acute!$B$8:$R$300,6,FALSE),"--")</f>
        <v>--</v>
      </c>
      <c r="O299" s="342" t="str">
        <f>IFERROR(VLOOKUP($C299,Acute!$B$8:$R$300,10,FALSE),"--")</f>
        <v>--</v>
      </c>
      <c r="P299" s="345" t="str">
        <f>IFERROR(VLOOKUP($C299,Acute!$B$8:$R$300,16,FALSE),"--")</f>
        <v>--</v>
      </c>
    </row>
    <row r="300" spans="2:16">
      <c r="B300" s="320" t="str">
        <f>Residential!A274</f>
        <v>Difluoropropane, 2,2-</v>
      </c>
      <c r="C300" s="211" t="str">
        <f>Residential!B274</f>
        <v>420-45-1</v>
      </c>
      <c r="D300" s="352">
        <f>Residential!H274</f>
        <v>31000</v>
      </c>
      <c r="E300" s="335">
        <f>Residential!K274</f>
        <v>1000000</v>
      </c>
      <c r="F300" s="346">
        <f>Residential!M274</f>
        <v>2100</v>
      </c>
      <c r="G300" s="332">
        <f>Commercial!H274</f>
        <v>130000</v>
      </c>
      <c r="H300" s="335">
        <f>Commercial!K274</f>
        <v>4400000</v>
      </c>
      <c r="I300" s="334">
        <f>Commercial!M274</f>
        <v>8800</v>
      </c>
      <c r="J300" s="320"/>
      <c r="K300" s="341" t="str">
        <f>IFERROR(VLOOKUP($C300,Acute!$B$8:$R$300,4,FALSE),"--")</f>
        <v>--</v>
      </c>
      <c r="L300" s="342" t="str">
        <f>IFERROR(VLOOKUP($C300,Acute!$B$8:$R$300,8,FALSE),"--")</f>
        <v>--</v>
      </c>
      <c r="M300" s="343" t="str">
        <f>IFERROR(VLOOKUP($C300,Acute!$B$8:$R$300,13,FALSE),"--")</f>
        <v>--</v>
      </c>
      <c r="N300" s="344" t="str">
        <f>IFERROR(VLOOKUP($C300,Acute!$B$8:$R$300,6,FALSE),"--")</f>
        <v>--</v>
      </c>
      <c r="O300" s="342" t="str">
        <f>IFERROR(VLOOKUP($C300,Acute!$B$8:$R$300,10,FALSE),"--")</f>
        <v>--</v>
      </c>
      <c r="P300" s="345" t="str">
        <f>IFERROR(VLOOKUP($C300,Acute!$B$8:$R$300,16,FALSE),"--")</f>
        <v>--</v>
      </c>
    </row>
    <row r="301" spans="2:16">
      <c r="B301" s="320" t="str">
        <f>Residential!A275</f>
        <v>Dihydrosafrole</v>
      </c>
      <c r="C301" s="211" t="str">
        <f>Residential!B275</f>
        <v>94-58-6</v>
      </c>
      <c r="D301" s="332">
        <f>Residential!H275</f>
        <v>0.22</v>
      </c>
      <c r="E301" s="333">
        <f>Residential!K275</f>
        <v>7.2</v>
      </c>
      <c r="F301" s="334">
        <f>Residential!M275</f>
        <v>1100</v>
      </c>
      <c r="G301" s="332">
        <f>Commercial!H275</f>
        <v>0.94</v>
      </c>
      <c r="H301" s="335">
        <f>Commercial!K275</f>
        <v>31</v>
      </c>
      <c r="I301" s="334">
        <f>Commercial!M275</f>
        <v>4800</v>
      </c>
      <c r="J301" s="320"/>
      <c r="K301" s="341" t="str">
        <f>IFERROR(VLOOKUP($C301,Acute!$B$8:$R$300,4,FALSE),"--")</f>
        <v>--</v>
      </c>
      <c r="L301" s="342" t="str">
        <f>IFERROR(VLOOKUP($C301,Acute!$B$8:$R$300,8,FALSE),"--")</f>
        <v>--</v>
      </c>
      <c r="M301" s="343" t="str">
        <f>IFERROR(VLOOKUP($C301,Acute!$B$8:$R$300,13,FALSE),"--")</f>
        <v>--</v>
      </c>
      <c r="N301" s="344" t="str">
        <f>IFERROR(VLOOKUP($C301,Acute!$B$8:$R$300,6,FALSE),"--")</f>
        <v>--</v>
      </c>
      <c r="O301" s="342" t="str">
        <f>IFERROR(VLOOKUP($C301,Acute!$B$8:$R$300,10,FALSE),"--")</f>
        <v>--</v>
      </c>
      <c r="P301" s="345" t="str">
        <f>IFERROR(VLOOKUP($C301,Acute!$B$8:$R$300,16,FALSE),"--")</f>
        <v>--</v>
      </c>
    </row>
    <row r="302" spans="2:16">
      <c r="B302" s="320" t="str">
        <f>Residential!A276</f>
        <v>Diisopropyl Ether</v>
      </c>
      <c r="C302" s="211" t="str">
        <f>Residential!B276</f>
        <v>108-20-3</v>
      </c>
      <c r="D302" s="332">
        <f>Residential!H276</f>
        <v>730</v>
      </c>
      <c r="E302" s="335">
        <f>Residential!K276</f>
        <v>24000</v>
      </c>
      <c r="F302" s="334">
        <f>Residential!M276</f>
        <v>12000</v>
      </c>
      <c r="G302" s="332">
        <f>Commercial!H276</f>
        <v>3100</v>
      </c>
      <c r="H302" s="335">
        <f>Commercial!K276</f>
        <v>100000</v>
      </c>
      <c r="I302" s="334">
        <f>Commercial!M276</f>
        <v>50000</v>
      </c>
      <c r="J302" s="320"/>
      <c r="K302" s="341" t="str">
        <f>IFERROR(VLOOKUP($C302,Acute!$B$8:$R$300,4,FALSE),"--")</f>
        <v>--</v>
      </c>
      <c r="L302" s="342" t="str">
        <f>IFERROR(VLOOKUP($C302,Acute!$B$8:$R$300,8,FALSE),"--")</f>
        <v>--</v>
      </c>
      <c r="M302" s="343" t="str">
        <f>IFERROR(VLOOKUP($C302,Acute!$B$8:$R$300,13,FALSE),"--")</f>
        <v>--</v>
      </c>
      <c r="N302" s="344" t="str">
        <f>IFERROR(VLOOKUP($C302,Acute!$B$8:$R$300,6,FALSE),"--")</f>
        <v>--</v>
      </c>
      <c r="O302" s="342" t="str">
        <f>IFERROR(VLOOKUP($C302,Acute!$B$8:$R$300,10,FALSE),"--")</f>
        <v>--</v>
      </c>
      <c r="P302" s="345" t="str">
        <f>IFERROR(VLOOKUP($C302,Acute!$B$8:$R$300,16,FALSE),"--")</f>
        <v>--</v>
      </c>
    </row>
    <row r="303" spans="2:16">
      <c r="B303" s="320" t="str">
        <f>Residential!A277</f>
        <v>Diisopropyl Methylphosphonate</v>
      </c>
      <c r="C303" s="211" t="str">
        <f>Residential!B277</f>
        <v>1445-75-6</v>
      </c>
      <c r="D303" s="332" t="str">
        <f>Residential!H277</f>
        <v>NITI</v>
      </c>
      <c r="E303" s="333" t="str">
        <f>Residential!K277</f>
        <v>NITI</v>
      </c>
      <c r="F303" s="346" t="str">
        <f>Residential!M277</f>
        <v>NITI</v>
      </c>
      <c r="G303" s="332" t="str">
        <f>Commercial!H277</f>
        <v>NITI</v>
      </c>
      <c r="H303" s="335" t="str">
        <f>Commercial!K277</f>
        <v>NITI</v>
      </c>
      <c r="I303" s="346" t="str">
        <f>Commercial!M277</f>
        <v>NITI</v>
      </c>
      <c r="J303" s="320"/>
      <c r="K303" s="341" t="str">
        <f>IFERROR(VLOOKUP($C303,Acute!$B$8:$R$300,4,FALSE),"--")</f>
        <v>--</v>
      </c>
      <c r="L303" s="342" t="str">
        <f>IFERROR(VLOOKUP($C303,Acute!$B$8:$R$300,8,FALSE),"--")</f>
        <v>--</v>
      </c>
      <c r="M303" s="343" t="str">
        <f>IFERROR(VLOOKUP($C303,Acute!$B$8:$R$300,13,FALSE),"--")</f>
        <v>--</v>
      </c>
      <c r="N303" s="344" t="str">
        <f>IFERROR(VLOOKUP($C303,Acute!$B$8:$R$300,6,FALSE),"--")</f>
        <v>--</v>
      </c>
      <c r="O303" s="342" t="str">
        <f>IFERROR(VLOOKUP($C303,Acute!$B$8:$R$300,10,FALSE),"--")</f>
        <v>--</v>
      </c>
      <c r="P303" s="345" t="str">
        <f>IFERROR(VLOOKUP($C303,Acute!$B$8:$R$300,16,FALSE),"--")</f>
        <v>--</v>
      </c>
    </row>
    <row r="304" spans="2:16">
      <c r="B304" s="320" t="str">
        <f>Residential!A278</f>
        <v>Dimethipin</v>
      </c>
      <c r="C304" s="211" t="str">
        <f>Residential!B278</f>
        <v>55290-64-7</v>
      </c>
      <c r="D304" s="332" t="str">
        <f>Residential!H278</f>
        <v>NITI</v>
      </c>
      <c r="E304" s="333" t="str">
        <f>Residential!K278</f>
        <v>NITI, NV</v>
      </c>
      <c r="F304" s="334" t="str">
        <f>Residential!M278</f>
        <v>NITI, NV</v>
      </c>
      <c r="G304" s="332" t="str">
        <f>Commercial!H278</f>
        <v>NITI</v>
      </c>
      <c r="H304" s="335" t="str">
        <f>Commercial!K278</f>
        <v>NITI, NV</v>
      </c>
      <c r="I304" s="334" t="str">
        <f>Commercial!M278</f>
        <v>NITI, NV</v>
      </c>
      <c r="J304" s="320"/>
      <c r="K304" s="341" t="str">
        <f>IFERROR(VLOOKUP($C304,Acute!$B$8:$R$300,4,FALSE),"--")</f>
        <v>--</v>
      </c>
      <c r="L304" s="342" t="str">
        <f>IFERROR(VLOOKUP($C304,Acute!$B$8:$R$300,8,FALSE),"--")</f>
        <v>--</v>
      </c>
      <c r="M304" s="343" t="str">
        <f>IFERROR(VLOOKUP($C304,Acute!$B$8:$R$300,13,FALSE),"--")</f>
        <v>--</v>
      </c>
      <c r="N304" s="344" t="str">
        <f>IFERROR(VLOOKUP($C304,Acute!$B$8:$R$300,6,FALSE),"--")</f>
        <v>--</v>
      </c>
      <c r="O304" s="342" t="str">
        <f>IFERROR(VLOOKUP($C304,Acute!$B$8:$R$300,10,FALSE),"--")</f>
        <v>--</v>
      </c>
      <c r="P304" s="345" t="str">
        <f>IFERROR(VLOOKUP($C304,Acute!$B$8:$R$300,16,FALSE),"--")</f>
        <v>--</v>
      </c>
    </row>
    <row r="305" spans="2:16">
      <c r="B305" s="320" t="str">
        <f>Residential!A279</f>
        <v>Dimethoate</v>
      </c>
      <c r="C305" s="211" t="str">
        <f>Residential!B279</f>
        <v>60-51-5</v>
      </c>
      <c r="D305" s="332" t="str">
        <f>Residential!H279</f>
        <v>NITI</v>
      </c>
      <c r="E305" s="333" t="str">
        <f>Residential!K279</f>
        <v>NITI, NV</v>
      </c>
      <c r="F305" s="334" t="str">
        <f>Residential!M279</f>
        <v>NITI, NV</v>
      </c>
      <c r="G305" s="332" t="str">
        <f>Commercial!H279</f>
        <v>NITI</v>
      </c>
      <c r="H305" s="335" t="str">
        <f>Commercial!K279</f>
        <v>NITI, NV</v>
      </c>
      <c r="I305" s="334" t="str">
        <f>Commercial!M279</f>
        <v>NITI, NV</v>
      </c>
      <c r="J305" s="320"/>
      <c r="K305" s="341" t="str">
        <f>IFERROR(VLOOKUP($C305,Acute!$B$8:$R$300,4,FALSE),"--")</f>
        <v>--</v>
      </c>
      <c r="L305" s="342" t="str">
        <f>IFERROR(VLOOKUP($C305,Acute!$B$8:$R$300,8,FALSE),"--")</f>
        <v>--</v>
      </c>
      <c r="M305" s="343" t="str">
        <f>IFERROR(VLOOKUP($C305,Acute!$B$8:$R$300,13,FALSE),"--")</f>
        <v>--</v>
      </c>
      <c r="N305" s="344" t="str">
        <f>IFERROR(VLOOKUP($C305,Acute!$B$8:$R$300,6,FALSE),"--")</f>
        <v>--</v>
      </c>
      <c r="O305" s="342" t="str">
        <f>IFERROR(VLOOKUP($C305,Acute!$B$8:$R$300,10,FALSE),"--")</f>
        <v>--</v>
      </c>
      <c r="P305" s="345" t="str">
        <f>IFERROR(VLOOKUP($C305,Acute!$B$8:$R$300,16,FALSE),"--")</f>
        <v>--</v>
      </c>
    </row>
    <row r="306" spans="2:16">
      <c r="B306" s="320" t="str">
        <f>Residential!A280</f>
        <v>Dimethoxybenzidine, 3,3'-</v>
      </c>
      <c r="C306" s="211" t="str">
        <f>Residential!B280</f>
        <v>119-90-4</v>
      </c>
      <c r="D306" s="480">
        <f>Residential!H280</f>
        <v>2.0000000000000002E-5</v>
      </c>
      <c r="E306" s="333" t="str">
        <f>Residential!K280</f>
        <v>NV</v>
      </c>
      <c r="F306" s="334" t="str">
        <f>Residential!M280</f>
        <v>NV</v>
      </c>
      <c r="G306" s="332">
        <f>Commercial!H280</f>
        <v>8.7999999999999998E-5</v>
      </c>
      <c r="H306" s="335" t="str">
        <f>Commercial!K280</f>
        <v>NV</v>
      </c>
      <c r="I306" s="334" t="str">
        <f>Commercial!M280</f>
        <v>NV</v>
      </c>
      <c r="J306" s="320"/>
      <c r="K306" s="341" t="str">
        <f>IFERROR(VLOOKUP($C306,Acute!$B$8:$R$300,4,FALSE),"--")</f>
        <v>--</v>
      </c>
      <c r="L306" s="342" t="str">
        <f>IFERROR(VLOOKUP($C306,Acute!$B$8:$R$300,8,FALSE),"--")</f>
        <v>--</v>
      </c>
      <c r="M306" s="343" t="str">
        <f>IFERROR(VLOOKUP($C306,Acute!$B$8:$R$300,13,FALSE),"--")</f>
        <v>--</v>
      </c>
      <c r="N306" s="344" t="str">
        <f>IFERROR(VLOOKUP($C306,Acute!$B$8:$R$300,6,FALSE),"--")</f>
        <v>--</v>
      </c>
      <c r="O306" s="342" t="str">
        <f>IFERROR(VLOOKUP($C306,Acute!$B$8:$R$300,10,FALSE),"--")</f>
        <v>--</v>
      </c>
      <c r="P306" s="345" t="str">
        <f>IFERROR(VLOOKUP($C306,Acute!$B$8:$R$300,16,FALSE),"--")</f>
        <v>--</v>
      </c>
    </row>
    <row r="307" spans="2:16">
      <c r="B307" s="320" t="str">
        <f>Residential!A281</f>
        <v>Dimethyl methylphosphonate</v>
      </c>
      <c r="C307" s="211" t="str">
        <f>Residential!B281</f>
        <v>756-79-6</v>
      </c>
      <c r="D307" s="332" t="str">
        <f>Residential!H281</f>
        <v>NITI</v>
      </c>
      <c r="E307" s="333" t="str">
        <f>Residential!K281</f>
        <v>NITI, NV</v>
      </c>
      <c r="F307" s="334" t="str">
        <f>Residential!M281</f>
        <v>NITI, NV</v>
      </c>
      <c r="G307" s="332" t="str">
        <f>Commercial!H281</f>
        <v>NITI</v>
      </c>
      <c r="H307" s="335" t="str">
        <f>Commercial!K281</f>
        <v>NITI, NV</v>
      </c>
      <c r="I307" s="334" t="str">
        <f>Commercial!M281</f>
        <v>NITI, NV</v>
      </c>
      <c r="J307" s="320"/>
      <c r="K307" s="341" t="str">
        <f>IFERROR(VLOOKUP($C307,Acute!$B$8:$R$300,4,FALSE),"--")</f>
        <v>--</v>
      </c>
      <c r="L307" s="342" t="str">
        <f>IFERROR(VLOOKUP($C307,Acute!$B$8:$R$300,8,FALSE),"--")</f>
        <v>--</v>
      </c>
      <c r="M307" s="343" t="str">
        <f>IFERROR(VLOOKUP($C307,Acute!$B$8:$R$300,13,FALSE),"--")</f>
        <v>--</v>
      </c>
      <c r="N307" s="344" t="str">
        <f>IFERROR(VLOOKUP($C307,Acute!$B$8:$R$300,6,FALSE),"--")</f>
        <v>--</v>
      </c>
      <c r="O307" s="342" t="str">
        <f>IFERROR(VLOOKUP($C307,Acute!$B$8:$R$300,10,FALSE),"--")</f>
        <v>--</v>
      </c>
      <c r="P307" s="345" t="str">
        <f>IFERROR(VLOOKUP($C307,Acute!$B$8:$R$300,16,FALSE),"--")</f>
        <v>--</v>
      </c>
    </row>
    <row r="308" spans="2:16">
      <c r="B308" s="320" t="str">
        <f>Residential!A282</f>
        <v>Dimethylamino azobenzene [p-]</v>
      </c>
      <c r="C308" s="211" t="str">
        <f>Residential!B282</f>
        <v>60-11-7</v>
      </c>
      <c r="D308" s="332">
        <f>Residential!H282</f>
        <v>2.2000000000000001E-3</v>
      </c>
      <c r="E308" s="333" t="str">
        <f>Residential!K282</f>
        <v>NV</v>
      </c>
      <c r="F308" s="334" t="str">
        <f>Residential!M282</f>
        <v>NV</v>
      </c>
      <c r="G308" s="332">
        <f>Commercial!H282</f>
        <v>9.4000000000000004E-3</v>
      </c>
      <c r="H308" s="335" t="str">
        <f>Commercial!K282</f>
        <v>NV</v>
      </c>
      <c r="I308" s="334" t="str">
        <f>Commercial!M282</f>
        <v>NV</v>
      </c>
      <c r="J308" s="320"/>
      <c r="K308" s="341" t="str">
        <f>IFERROR(VLOOKUP($C308,Acute!$B$8:$R$300,4,FALSE),"--")</f>
        <v>--</v>
      </c>
      <c r="L308" s="342" t="str">
        <f>IFERROR(VLOOKUP($C308,Acute!$B$8:$R$300,8,FALSE),"--")</f>
        <v>--</v>
      </c>
      <c r="M308" s="343" t="str">
        <f>IFERROR(VLOOKUP($C308,Acute!$B$8:$R$300,13,FALSE),"--")</f>
        <v>--</v>
      </c>
      <c r="N308" s="344" t="str">
        <f>IFERROR(VLOOKUP($C308,Acute!$B$8:$R$300,6,FALSE),"--")</f>
        <v>--</v>
      </c>
      <c r="O308" s="342" t="str">
        <f>IFERROR(VLOOKUP($C308,Acute!$B$8:$R$300,10,FALSE),"--")</f>
        <v>--</v>
      </c>
      <c r="P308" s="345" t="str">
        <f>IFERROR(VLOOKUP($C308,Acute!$B$8:$R$300,16,FALSE),"--")</f>
        <v>--</v>
      </c>
    </row>
    <row r="309" spans="2:16">
      <c r="B309" s="320" t="str">
        <f>Residential!A283</f>
        <v>Dimethylaniline HCl, 2,4-</v>
      </c>
      <c r="C309" s="211" t="str">
        <f>Residential!B283</f>
        <v>21436-96-4</v>
      </c>
      <c r="D309" s="332" t="str">
        <f>Residential!H283</f>
        <v>NITI</v>
      </c>
      <c r="E309" s="333" t="str">
        <f>Residential!K283</f>
        <v>NITI, NV</v>
      </c>
      <c r="F309" s="334" t="str">
        <f>Residential!M283</f>
        <v>NITI, NV</v>
      </c>
      <c r="G309" s="332" t="str">
        <f>Commercial!H283</f>
        <v>NITI</v>
      </c>
      <c r="H309" s="335" t="str">
        <f>Commercial!K283</f>
        <v>NITI, NV</v>
      </c>
      <c r="I309" s="334" t="str">
        <f>Commercial!M283</f>
        <v>NITI, NV</v>
      </c>
      <c r="J309" s="320"/>
      <c r="K309" s="341" t="str">
        <f>IFERROR(VLOOKUP($C309,Acute!$B$8:$R$300,4,FALSE),"--")</f>
        <v>--</v>
      </c>
      <c r="L309" s="342" t="str">
        <f>IFERROR(VLOOKUP($C309,Acute!$B$8:$R$300,8,FALSE),"--")</f>
        <v>--</v>
      </c>
      <c r="M309" s="343" t="str">
        <f>IFERROR(VLOOKUP($C309,Acute!$B$8:$R$300,13,FALSE),"--")</f>
        <v>--</v>
      </c>
      <c r="N309" s="344" t="str">
        <f>IFERROR(VLOOKUP($C309,Acute!$B$8:$R$300,6,FALSE),"--")</f>
        <v>--</v>
      </c>
      <c r="O309" s="342" t="str">
        <f>IFERROR(VLOOKUP($C309,Acute!$B$8:$R$300,10,FALSE),"--")</f>
        <v>--</v>
      </c>
      <c r="P309" s="345" t="str">
        <f>IFERROR(VLOOKUP($C309,Acute!$B$8:$R$300,16,FALSE),"--")</f>
        <v>--</v>
      </c>
    </row>
    <row r="310" spans="2:16">
      <c r="B310" s="320" t="str">
        <f>Residential!A284</f>
        <v>Dimethylaniline, 2,4-</v>
      </c>
      <c r="C310" s="211" t="str">
        <f>Residential!B284</f>
        <v>95-68-1</v>
      </c>
      <c r="D310" s="332" t="str">
        <f>Residential!H284</f>
        <v>NITI</v>
      </c>
      <c r="E310" s="333" t="str">
        <f>Residential!K284</f>
        <v>NITI, NV</v>
      </c>
      <c r="F310" s="334" t="str">
        <f>Residential!M284</f>
        <v>NITI, NV</v>
      </c>
      <c r="G310" s="332" t="str">
        <f>Commercial!H284</f>
        <v>NITI</v>
      </c>
      <c r="H310" s="335" t="str">
        <f>Commercial!K284</f>
        <v>NITI, NV</v>
      </c>
      <c r="I310" s="334" t="str">
        <f>Commercial!M284</f>
        <v>NITI, NV</v>
      </c>
      <c r="J310" s="320"/>
      <c r="K310" s="341" t="str">
        <f>IFERROR(VLOOKUP($C310,Acute!$B$8:$R$300,4,FALSE),"--")</f>
        <v>--</v>
      </c>
      <c r="L310" s="342" t="str">
        <f>IFERROR(VLOOKUP($C310,Acute!$B$8:$R$300,8,FALSE),"--")</f>
        <v>--</v>
      </c>
      <c r="M310" s="343" t="str">
        <f>IFERROR(VLOOKUP($C310,Acute!$B$8:$R$300,13,FALSE),"--")</f>
        <v>--</v>
      </c>
      <c r="N310" s="344" t="str">
        <f>IFERROR(VLOOKUP($C310,Acute!$B$8:$R$300,6,FALSE),"--")</f>
        <v>--</v>
      </c>
      <c r="O310" s="342" t="str">
        <f>IFERROR(VLOOKUP($C310,Acute!$B$8:$R$300,10,FALSE),"--")</f>
        <v>--</v>
      </c>
      <c r="P310" s="345" t="str">
        <f>IFERROR(VLOOKUP($C310,Acute!$B$8:$R$300,16,FALSE),"--")</f>
        <v>--</v>
      </c>
    </row>
    <row r="311" spans="2:16">
      <c r="B311" s="320" t="str">
        <f>Residential!A285</f>
        <v>Dimethylaniline, N,N-</v>
      </c>
      <c r="C311" s="211" t="str">
        <f>Residential!B285</f>
        <v>121-69-7</v>
      </c>
      <c r="D311" s="332" t="str">
        <f>Residential!H285</f>
        <v>NITI</v>
      </c>
      <c r="E311" s="333" t="str">
        <f>Residential!K285</f>
        <v>NITI</v>
      </c>
      <c r="F311" s="334" t="str">
        <f>Residential!M285</f>
        <v>NITI</v>
      </c>
      <c r="G311" s="332" t="str">
        <f>Commercial!H285</f>
        <v>NITI</v>
      </c>
      <c r="H311" s="335" t="str">
        <f>Commercial!K285</f>
        <v>NITI</v>
      </c>
      <c r="I311" s="334" t="str">
        <f>Commercial!M285</f>
        <v>NITI</v>
      </c>
      <c r="J311" s="320"/>
      <c r="K311" s="341" t="str">
        <f>IFERROR(VLOOKUP($C311,Acute!$B$8:$R$300,4,FALSE),"--")</f>
        <v>--</v>
      </c>
      <c r="L311" s="342" t="str">
        <f>IFERROR(VLOOKUP($C311,Acute!$B$8:$R$300,8,FALSE),"--")</f>
        <v>--</v>
      </c>
      <c r="M311" s="343" t="str">
        <f>IFERROR(VLOOKUP($C311,Acute!$B$8:$R$300,13,FALSE),"--")</f>
        <v>--</v>
      </c>
      <c r="N311" s="344" t="str">
        <f>IFERROR(VLOOKUP($C311,Acute!$B$8:$R$300,6,FALSE),"--")</f>
        <v>--</v>
      </c>
      <c r="O311" s="342" t="str">
        <f>IFERROR(VLOOKUP($C311,Acute!$B$8:$R$300,10,FALSE),"--")</f>
        <v>--</v>
      </c>
      <c r="P311" s="345" t="str">
        <f>IFERROR(VLOOKUP($C311,Acute!$B$8:$R$300,16,FALSE),"--")</f>
        <v>--</v>
      </c>
    </row>
    <row r="312" spans="2:16">
      <c r="B312" s="320" t="str">
        <f>Residential!A286</f>
        <v>Dimethylbenz(a)anthracene, 7,12-</v>
      </c>
      <c r="C312" s="211" t="str">
        <f>Residential!B286</f>
        <v>57-97-6</v>
      </c>
      <c r="D312" s="332">
        <f>Residential!H286</f>
        <v>1.4E-5</v>
      </c>
      <c r="E312" s="333" t="str">
        <f>Residential!K286</f>
        <v>NV</v>
      </c>
      <c r="F312" s="334" t="str">
        <f>Residential!M286</f>
        <v>NV</v>
      </c>
      <c r="G312" s="332">
        <f>Commercial!H286</f>
        <v>1.7000000000000001E-4</v>
      </c>
      <c r="H312" s="335" t="str">
        <f>Commercial!K286</f>
        <v>NV</v>
      </c>
      <c r="I312" s="334" t="str">
        <f>Commercial!M286</f>
        <v>NV</v>
      </c>
      <c r="J312" s="320"/>
      <c r="K312" s="341" t="str">
        <f>IFERROR(VLOOKUP($C312,Acute!$B$8:$R$300,4,FALSE),"--")</f>
        <v>--</v>
      </c>
      <c r="L312" s="342" t="str">
        <f>IFERROR(VLOOKUP($C312,Acute!$B$8:$R$300,8,FALSE),"--")</f>
        <v>--</v>
      </c>
      <c r="M312" s="343" t="str">
        <f>IFERROR(VLOOKUP($C312,Acute!$B$8:$R$300,13,FALSE),"--")</f>
        <v>--</v>
      </c>
      <c r="N312" s="344" t="str">
        <f>IFERROR(VLOOKUP($C312,Acute!$B$8:$R$300,6,FALSE),"--")</f>
        <v>--</v>
      </c>
      <c r="O312" s="342" t="str">
        <f>IFERROR(VLOOKUP($C312,Acute!$B$8:$R$300,10,FALSE),"--")</f>
        <v>--</v>
      </c>
      <c r="P312" s="345" t="str">
        <f>IFERROR(VLOOKUP($C312,Acute!$B$8:$R$300,16,FALSE),"--")</f>
        <v>--</v>
      </c>
    </row>
    <row r="313" spans="2:16">
      <c r="B313" s="320"/>
      <c r="C313" s="211"/>
      <c r="D313" s="381"/>
      <c r="E313" s="382"/>
      <c r="F313" s="387"/>
      <c r="G313" s="381"/>
      <c r="H313" s="388"/>
      <c r="I313" s="387"/>
      <c r="J313" s="211"/>
      <c r="K313" s="81"/>
      <c r="L313" s="82"/>
      <c r="M313" s="83"/>
      <c r="N313" s="81"/>
      <c r="O313" s="82"/>
      <c r="P313" s="83"/>
    </row>
    <row r="314" spans="2:16" ht="15" thickBot="1">
      <c r="B314" s="115"/>
      <c r="C314" s="211"/>
      <c r="D314" s="213"/>
      <c r="E314" s="213"/>
      <c r="F314" s="318"/>
      <c r="G314" s="213"/>
      <c r="H314" s="318"/>
      <c r="I314" s="318"/>
      <c r="J314" s="211"/>
      <c r="K314" s="318"/>
      <c r="L314" s="318"/>
      <c r="M314" s="318"/>
      <c r="N314" s="318"/>
      <c r="O314" s="318"/>
      <c r="P314" s="318" t="s">
        <v>2213</v>
      </c>
    </row>
    <row r="315" spans="2:16" ht="15">
      <c r="B315" s="320"/>
      <c r="C315" s="211"/>
      <c r="D315" s="532" t="s">
        <v>2196</v>
      </c>
      <c r="E315" s="533"/>
      <c r="F315" s="533"/>
      <c r="G315" s="533"/>
      <c r="H315" s="533"/>
      <c r="I315" s="549"/>
      <c r="J315" s="320"/>
      <c r="K315" s="550" t="s">
        <v>2197</v>
      </c>
      <c r="L315" s="551"/>
      <c r="M315" s="551"/>
      <c r="N315" s="551"/>
      <c r="O315" s="551"/>
      <c r="P315" s="552"/>
    </row>
    <row r="316" spans="2:16" ht="15">
      <c r="B316" s="320"/>
      <c r="C316" s="211"/>
      <c r="D316" s="538" t="s">
        <v>62</v>
      </c>
      <c r="E316" s="539"/>
      <c r="F316" s="553"/>
      <c r="G316" s="540" t="s">
        <v>2198</v>
      </c>
      <c r="H316" s="541"/>
      <c r="I316" s="554"/>
      <c r="J316" s="320"/>
      <c r="K316" s="555" t="s">
        <v>62</v>
      </c>
      <c r="L316" s="544"/>
      <c r="M316" s="556"/>
      <c r="N316" s="546" t="s">
        <v>2198</v>
      </c>
      <c r="O316" s="547"/>
      <c r="P316" s="548"/>
    </row>
    <row r="317" spans="2:16" ht="36" customHeight="1" thickBot="1">
      <c r="B317" s="321" t="s">
        <v>119</v>
      </c>
      <c r="C317" s="322" t="s">
        <v>141</v>
      </c>
      <c r="D317" s="323" t="s">
        <v>2206</v>
      </c>
      <c r="E317" s="324" t="s">
        <v>2207</v>
      </c>
      <c r="F317" s="325" t="s">
        <v>152</v>
      </c>
      <c r="G317" s="323" t="s">
        <v>2206</v>
      </c>
      <c r="H317" s="326" t="s">
        <v>2207</v>
      </c>
      <c r="I317" s="325" t="s">
        <v>152</v>
      </c>
      <c r="J317" s="327"/>
      <c r="K317" s="328" t="s">
        <v>2206</v>
      </c>
      <c r="L317" s="329" t="s">
        <v>2207</v>
      </c>
      <c r="M317" s="330" t="s">
        <v>152</v>
      </c>
      <c r="N317" s="328" t="s">
        <v>2206</v>
      </c>
      <c r="O317" s="329" t="s">
        <v>2207</v>
      </c>
      <c r="P317" s="331" t="s">
        <v>152</v>
      </c>
    </row>
    <row r="318" spans="2:16">
      <c r="B318" s="320" t="str">
        <f>Residential!A287</f>
        <v>Dimethylbenzidine, 3,3'-</v>
      </c>
      <c r="C318" s="211" t="str">
        <f>Residential!B287</f>
        <v>119-93-7</v>
      </c>
      <c r="D318" s="332" t="str">
        <f>Residential!H287</f>
        <v>NITI</v>
      </c>
      <c r="E318" s="333" t="str">
        <f>Residential!K287</f>
        <v>NITI, NV</v>
      </c>
      <c r="F318" s="334" t="str">
        <f>Residential!M287</f>
        <v>NITI, NV</v>
      </c>
      <c r="G318" s="332" t="str">
        <f>Commercial!H287</f>
        <v>NITI</v>
      </c>
      <c r="H318" s="335" t="str">
        <f>Commercial!K287</f>
        <v>NITI, NV</v>
      </c>
      <c r="I318" s="334" t="str">
        <f>Commercial!M287</f>
        <v>NITI, NV</v>
      </c>
      <c r="J318" s="320"/>
      <c r="K318" s="341" t="str">
        <f>IFERROR(VLOOKUP($C318,Acute!$B$8:$R$300,4,FALSE),"--")</f>
        <v>--</v>
      </c>
      <c r="L318" s="342" t="str">
        <f>IFERROR(VLOOKUP($C318,Acute!$B$8:$R$300,8,FALSE),"--")</f>
        <v>--</v>
      </c>
      <c r="M318" s="343" t="str">
        <f>IFERROR(VLOOKUP($C318,Acute!$B$8:$R$300,13,FALSE),"--")</f>
        <v>--</v>
      </c>
      <c r="N318" s="344" t="str">
        <f>IFERROR(VLOOKUP($C318,Acute!$B$8:$R$300,6,FALSE),"--")</f>
        <v>--</v>
      </c>
      <c r="O318" s="342" t="str">
        <f>IFERROR(VLOOKUP($C318,Acute!$B$8:$R$300,10,FALSE),"--")</f>
        <v>--</v>
      </c>
      <c r="P318" s="345" t="str">
        <f>IFERROR(VLOOKUP($C318,Acute!$B$8:$R$300,16,FALSE),"--")</f>
        <v>--</v>
      </c>
    </row>
    <row r="319" spans="2:16">
      <c r="B319" s="320" t="str">
        <f>Residential!A288</f>
        <v>Dimethylformamide</v>
      </c>
      <c r="C319" s="211" t="str">
        <f>Residential!B288</f>
        <v>68-12-2</v>
      </c>
      <c r="D319" s="332">
        <f>Residential!H288</f>
        <v>31</v>
      </c>
      <c r="E319" s="333">
        <f>Residential!K288</f>
        <v>1000</v>
      </c>
      <c r="F319" s="334">
        <f>Residential!M288</f>
        <v>27000000</v>
      </c>
      <c r="G319" s="332">
        <f>Commercial!H288</f>
        <v>130</v>
      </c>
      <c r="H319" s="335">
        <f>Commercial!K288</f>
        <v>4400</v>
      </c>
      <c r="I319" s="334">
        <f>Commercial!M288</f>
        <v>110000000</v>
      </c>
      <c r="J319" s="320"/>
      <c r="K319" s="341" t="str">
        <f>IFERROR(VLOOKUP($C319,Acute!$B$8:$R$300,4,FALSE),"--")</f>
        <v>--</v>
      </c>
      <c r="L319" s="342" t="str">
        <f>IFERROR(VLOOKUP($C319,Acute!$B$8:$R$300,8,FALSE),"--")</f>
        <v>--</v>
      </c>
      <c r="M319" s="343" t="str">
        <f>IFERROR(VLOOKUP($C319,Acute!$B$8:$R$300,13,FALSE),"--")</f>
        <v>--</v>
      </c>
      <c r="N319" s="344" t="str">
        <f>IFERROR(VLOOKUP($C319,Acute!$B$8:$R$300,6,FALSE),"--")</f>
        <v>--</v>
      </c>
      <c r="O319" s="342" t="str">
        <f>IFERROR(VLOOKUP($C319,Acute!$B$8:$R$300,10,FALSE),"--")</f>
        <v>--</v>
      </c>
      <c r="P319" s="345" t="str">
        <f>IFERROR(VLOOKUP($C319,Acute!$B$8:$R$300,16,FALSE),"--")</f>
        <v>--</v>
      </c>
    </row>
    <row r="320" spans="2:16">
      <c r="B320" s="320" t="str">
        <f>Residential!A289</f>
        <v>Dimethylhydrazine, 1,1-</v>
      </c>
      <c r="C320" s="211" t="str">
        <f>Residential!B289</f>
        <v>57-14-7</v>
      </c>
      <c r="D320" s="452">
        <f>Residential!H289</f>
        <v>2.0999999999999999E-3</v>
      </c>
      <c r="E320" s="450">
        <f>Residential!K289</f>
        <v>7.0000000000000007E-2</v>
      </c>
      <c r="F320" s="430">
        <f>Residential!M289</f>
        <v>7.1</v>
      </c>
      <c r="G320" s="332">
        <f>Commercial!H289</f>
        <v>8.8000000000000005E-3</v>
      </c>
      <c r="H320" s="448">
        <f>Commercial!K289</f>
        <v>0.28999999999999998</v>
      </c>
      <c r="I320" s="334">
        <f>Commercial!M289</f>
        <v>30</v>
      </c>
      <c r="J320" s="320"/>
      <c r="K320" s="423">
        <f>IFERROR(VLOOKUP($C320,Acute!$B$8:$R$300,4,FALSE),"--")</f>
        <v>0.49</v>
      </c>
      <c r="L320" s="342">
        <f>IFERROR(VLOOKUP($C320,Acute!$B$8:$R$300,8,FALSE),"--")</f>
        <v>16</v>
      </c>
      <c r="M320" s="343">
        <f>IFERROR(VLOOKUP($C320,Acute!$B$8:$R$300,13,FALSE),"--")</f>
        <v>1700</v>
      </c>
      <c r="N320" s="424">
        <f>IFERROR(VLOOKUP($C320,Acute!$B$8:$R$300,6,FALSE),"--")</f>
        <v>1.5</v>
      </c>
      <c r="O320" s="342">
        <f>IFERROR(VLOOKUP($C320,Acute!$B$8:$R$300,10,FALSE),"--")</f>
        <v>50</v>
      </c>
      <c r="P320" s="345">
        <f>IFERROR(VLOOKUP($C320,Acute!$B$8:$R$300,16,FALSE),"--")</f>
        <v>5100</v>
      </c>
    </row>
    <row r="321" spans="2:16">
      <c r="B321" s="320" t="str">
        <f>Residential!A290</f>
        <v>Dimethylhydrazine, 1,2-</v>
      </c>
      <c r="C321" s="211" t="str">
        <f>Residential!B290</f>
        <v>540-73-8</v>
      </c>
      <c r="D321" s="454">
        <f>Residential!H290</f>
        <v>1.8E-5</v>
      </c>
      <c r="E321" s="455">
        <f>Residential!K290</f>
        <v>5.9000000000000003E-4</v>
      </c>
      <c r="F321" s="334">
        <f>Residential!M290</f>
        <v>11</v>
      </c>
      <c r="G321" s="332">
        <f>Commercial!H290</f>
        <v>7.7000000000000001E-5</v>
      </c>
      <c r="H321" s="453">
        <f>Commercial!K290</f>
        <v>2.5999999999999999E-3</v>
      </c>
      <c r="I321" s="334">
        <f>Commercial!M290</f>
        <v>47</v>
      </c>
      <c r="J321" s="320"/>
      <c r="K321" s="341" t="str">
        <f>IFERROR(VLOOKUP($C321,Acute!$B$8:$R$300,4,FALSE),"--")</f>
        <v>--</v>
      </c>
      <c r="L321" s="342" t="str">
        <f>IFERROR(VLOOKUP($C321,Acute!$B$8:$R$300,8,FALSE),"--")</f>
        <v>--</v>
      </c>
      <c r="M321" s="343" t="str">
        <f>IFERROR(VLOOKUP($C321,Acute!$B$8:$R$300,13,FALSE),"--")</f>
        <v>--</v>
      </c>
      <c r="N321" s="344" t="str">
        <f>IFERROR(VLOOKUP($C321,Acute!$B$8:$R$300,6,FALSE),"--")</f>
        <v>--</v>
      </c>
      <c r="O321" s="342" t="str">
        <f>IFERROR(VLOOKUP($C321,Acute!$B$8:$R$300,10,FALSE),"--")</f>
        <v>--</v>
      </c>
      <c r="P321" s="345" t="str">
        <f>IFERROR(VLOOKUP($C321,Acute!$B$8:$R$300,16,FALSE),"--")</f>
        <v>--</v>
      </c>
    </row>
    <row r="322" spans="2:16">
      <c r="B322" s="320" t="str">
        <f>Residential!A291</f>
        <v>Dimethylphenol, 2,4-</v>
      </c>
      <c r="C322" s="211" t="str">
        <f>Residential!B291</f>
        <v>105-67-9</v>
      </c>
      <c r="D322" s="332" t="str">
        <f>Residential!H291</f>
        <v>NITI</v>
      </c>
      <c r="E322" s="333" t="str">
        <f>Residential!K291</f>
        <v>NITI, NV</v>
      </c>
      <c r="F322" s="334" t="str">
        <f>Residential!M291</f>
        <v>NITI, NV</v>
      </c>
      <c r="G322" s="332" t="str">
        <f>Commercial!H291</f>
        <v>NITI</v>
      </c>
      <c r="H322" s="335" t="str">
        <f>Commercial!K291</f>
        <v>NITI, NV</v>
      </c>
      <c r="I322" s="334" t="str">
        <f>Commercial!M291</f>
        <v>NITI, NV</v>
      </c>
      <c r="J322" s="320"/>
      <c r="K322" s="341" t="str">
        <f>IFERROR(VLOOKUP($C322,Acute!$B$8:$R$300,4,FALSE),"--")</f>
        <v>--</v>
      </c>
      <c r="L322" s="342" t="str">
        <f>IFERROR(VLOOKUP($C322,Acute!$B$8:$R$300,8,FALSE),"--")</f>
        <v>--</v>
      </c>
      <c r="M322" s="343" t="str">
        <f>IFERROR(VLOOKUP($C322,Acute!$B$8:$R$300,13,FALSE),"--")</f>
        <v>--</v>
      </c>
      <c r="N322" s="344" t="str">
        <f>IFERROR(VLOOKUP($C322,Acute!$B$8:$R$300,6,FALSE),"--")</f>
        <v>--</v>
      </c>
      <c r="O322" s="342" t="str">
        <f>IFERROR(VLOOKUP($C322,Acute!$B$8:$R$300,10,FALSE),"--")</f>
        <v>--</v>
      </c>
      <c r="P322" s="345" t="str">
        <f>IFERROR(VLOOKUP($C322,Acute!$B$8:$R$300,16,FALSE),"--")</f>
        <v>--</v>
      </c>
    </row>
    <row r="323" spans="2:16">
      <c r="B323" s="320" t="str">
        <f>Residential!A292</f>
        <v>Dimethylphenol, 2,6-</v>
      </c>
      <c r="C323" s="211" t="str">
        <f>Residential!B292</f>
        <v>576-26-1</v>
      </c>
      <c r="D323" s="332" t="str">
        <f>Residential!H292</f>
        <v>NITI</v>
      </c>
      <c r="E323" s="333" t="str">
        <f>Residential!K292</f>
        <v>NITI, NV</v>
      </c>
      <c r="F323" s="334" t="str">
        <f>Residential!M292</f>
        <v>NITI, NV</v>
      </c>
      <c r="G323" s="332" t="str">
        <f>Commercial!H292</f>
        <v>NITI</v>
      </c>
      <c r="H323" s="335" t="str">
        <f>Commercial!K292</f>
        <v>NITI, NV</v>
      </c>
      <c r="I323" s="334" t="str">
        <f>Commercial!M292</f>
        <v>NITI, NV</v>
      </c>
      <c r="J323" s="320"/>
      <c r="K323" s="341" t="str">
        <f>IFERROR(VLOOKUP($C323,Acute!$B$8:$R$300,4,FALSE),"--")</f>
        <v>--</v>
      </c>
      <c r="L323" s="342" t="str">
        <f>IFERROR(VLOOKUP($C323,Acute!$B$8:$R$300,8,FALSE),"--")</f>
        <v>--</v>
      </c>
      <c r="M323" s="343" t="str">
        <f>IFERROR(VLOOKUP($C323,Acute!$B$8:$R$300,13,FALSE),"--")</f>
        <v>--</v>
      </c>
      <c r="N323" s="344" t="str">
        <f>IFERROR(VLOOKUP($C323,Acute!$B$8:$R$300,6,FALSE),"--")</f>
        <v>--</v>
      </c>
      <c r="O323" s="342" t="str">
        <f>IFERROR(VLOOKUP($C323,Acute!$B$8:$R$300,10,FALSE),"--")</f>
        <v>--</v>
      </c>
      <c r="P323" s="345" t="str">
        <f>IFERROR(VLOOKUP($C323,Acute!$B$8:$R$300,16,FALSE),"--")</f>
        <v>--</v>
      </c>
    </row>
    <row r="324" spans="2:16">
      <c r="B324" s="320" t="str">
        <f>Residential!A293</f>
        <v>Dimethylphenol, 3,4-</v>
      </c>
      <c r="C324" s="211" t="str">
        <f>Residential!B293</f>
        <v>95-65-8</v>
      </c>
      <c r="D324" s="332" t="str">
        <f>Residential!H293</f>
        <v>NITI</v>
      </c>
      <c r="E324" s="333" t="str">
        <f>Residential!K293</f>
        <v>NITI, NV</v>
      </c>
      <c r="F324" s="334" t="str">
        <f>Residential!M293</f>
        <v>NITI, NV</v>
      </c>
      <c r="G324" s="332" t="str">
        <f>Commercial!H293</f>
        <v>NITI</v>
      </c>
      <c r="H324" s="335" t="str">
        <f>Commercial!K293</f>
        <v>NITI, NV</v>
      </c>
      <c r="I324" s="334" t="str">
        <f>Commercial!M293</f>
        <v>NITI, NV</v>
      </c>
      <c r="J324" s="320"/>
      <c r="K324" s="341" t="str">
        <f>IFERROR(VLOOKUP($C324,Acute!$B$8:$R$300,4,FALSE),"--")</f>
        <v>--</v>
      </c>
      <c r="L324" s="342" t="str">
        <f>IFERROR(VLOOKUP($C324,Acute!$B$8:$R$300,8,FALSE),"--")</f>
        <v>--</v>
      </c>
      <c r="M324" s="343" t="str">
        <f>IFERROR(VLOOKUP($C324,Acute!$B$8:$R$300,13,FALSE),"--")</f>
        <v>--</v>
      </c>
      <c r="N324" s="344" t="str">
        <f>IFERROR(VLOOKUP($C324,Acute!$B$8:$R$300,6,FALSE),"--")</f>
        <v>--</v>
      </c>
      <c r="O324" s="342" t="str">
        <f>IFERROR(VLOOKUP($C324,Acute!$B$8:$R$300,10,FALSE),"--")</f>
        <v>--</v>
      </c>
      <c r="P324" s="345" t="str">
        <f>IFERROR(VLOOKUP($C324,Acute!$B$8:$R$300,16,FALSE),"--")</f>
        <v>--</v>
      </c>
    </row>
    <row r="325" spans="2:16">
      <c r="B325" s="320" t="str">
        <f>Residential!A294</f>
        <v>Dimethylterephthalate</v>
      </c>
      <c r="C325" s="211" t="str">
        <f>Residential!B294</f>
        <v>120-61-6</v>
      </c>
      <c r="D325" s="332" t="str">
        <f>Residential!H294</f>
        <v>NITI</v>
      </c>
      <c r="E325" s="333" t="str">
        <f>Residential!K294</f>
        <v>NITI</v>
      </c>
      <c r="F325" s="334" t="str">
        <f>Residential!M294</f>
        <v>NITI</v>
      </c>
      <c r="G325" s="332" t="str">
        <f>Commercial!H294</f>
        <v>NITI</v>
      </c>
      <c r="H325" s="335" t="str">
        <f>Commercial!K294</f>
        <v>NITI</v>
      </c>
      <c r="I325" s="334" t="str">
        <f>Commercial!M294</f>
        <v>NITI</v>
      </c>
      <c r="J325" s="320"/>
      <c r="K325" s="341" t="str">
        <f>IFERROR(VLOOKUP($C325,Acute!$B$8:$R$300,4,FALSE),"--")</f>
        <v>--</v>
      </c>
      <c r="L325" s="342" t="str">
        <f>IFERROR(VLOOKUP($C325,Acute!$B$8:$R$300,8,FALSE),"--")</f>
        <v>--</v>
      </c>
      <c r="M325" s="343" t="str">
        <f>IFERROR(VLOOKUP($C325,Acute!$B$8:$R$300,13,FALSE),"--")</f>
        <v>--</v>
      </c>
      <c r="N325" s="344" t="str">
        <f>IFERROR(VLOOKUP($C325,Acute!$B$8:$R$300,6,FALSE),"--")</f>
        <v>--</v>
      </c>
      <c r="O325" s="342" t="str">
        <f>IFERROR(VLOOKUP($C325,Acute!$B$8:$R$300,10,FALSE),"--")</f>
        <v>--</v>
      </c>
      <c r="P325" s="345" t="str">
        <f>IFERROR(VLOOKUP($C325,Acute!$B$8:$R$300,16,FALSE),"--")</f>
        <v>--</v>
      </c>
    </row>
    <row r="326" spans="2:16">
      <c r="B326" s="320" t="str">
        <f>Residential!A295</f>
        <v>Dimethylvinylchloride</v>
      </c>
      <c r="C326" s="211" t="str">
        <f>Residential!B295</f>
        <v>513-37-1</v>
      </c>
      <c r="D326" s="332">
        <f>Residential!H295</f>
        <v>0.22</v>
      </c>
      <c r="E326" s="333">
        <f>Residential!K295</f>
        <v>7.2</v>
      </c>
      <c r="F326" s="430">
        <f>Residential!M295</f>
        <v>7.5</v>
      </c>
      <c r="G326" s="332">
        <f>Commercial!H295</f>
        <v>0.94</v>
      </c>
      <c r="H326" s="335">
        <f>Commercial!K295</f>
        <v>31</v>
      </c>
      <c r="I326" s="334">
        <f>Commercial!M295</f>
        <v>33</v>
      </c>
      <c r="J326" s="320"/>
      <c r="K326" s="341" t="str">
        <f>IFERROR(VLOOKUP($C326,Acute!$B$8:$R$300,4,FALSE),"--")</f>
        <v>--</v>
      </c>
      <c r="L326" s="342" t="str">
        <f>IFERROR(VLOOKUP($C326,Acute!$B$8:$R$300,8,FALSE),"--")</f>
        <v>--</v>
      </c>
      <c r="M326" s="343" t="str">
        <f>IFERROR(VLOOKUP($C326,Acute!$B$8:$R$300,13,FALSE),"--")</f>
        <v>--</v>
      </c>
      <c r="N326" s="344" t="str">
        <f>IFERROR(VLOOKUP($C326,Acute!$B$8:$R$300,6,FALSE),"--")</f>
        <v>--</v>
      </c>
      <c r="O326" s="342" t="str">
        <f>IFERROR(VLOOKUP($C326,Acute!$B$8:$R$300,10,FALSE),"--")</f>
        <v>--</v>
      </c>
      <c r="P326" s="345" t="str">
        <f>IFERROR(VLOOKUP($C326,Acute!$B$8:$R$300,16,FALSE),"--")</f>
        <v>--</v>
      </c>
    </row>
    <row r="327" spans="2:16">
      <c r="B327" s="320" t="str">
        <f>Residential!A296</f>
        <v>Dinitro-o-cresol, 4,6-</v>
      </c>
      <c r="C327" s="211" t="str">
        <f>Residential!B296</f>
        <v>534-52-1</v>
      </c>
      <c r="D327" s="332" t="str">
        <f>Residential!H296</f>
        <v>NITI</v>
      </c>
      <c r="E327" s="333" t="str">
        <f>Residential!K296</f>
        <v>NITI, NV</v>
      </c>
      <c r="F327" s="334" t="str">
        <f>Residential!M296</f>
        <v>NITI, NV</v>
      </c>
      <c r="G327" s="332" t="str">
        <f>Commercial!H296</f>
        <v>NITI</v>
      </c>
      <c r="H327" s="335" t="str">
        <f>Commercial!K296</f>
        <v>NITI, NV</v>
      </c>
      <c r="I327" s="334" t="str">
        <f>Commercial!M296</f>
        <v>NITI, NV</v>
      </c>
      <c r="J327" s="320"/>
      <c r="K327" s="341" t="str">
        <f>IFERROR(VLOOKUP($C327,Acute!$B$8:$R$300,4,FALSE),"--")</f>
        <v>--</v>
      </c>
      <c r="L327" s="342" t="str">
        <f>IFERROR(VLOOKUP($C327,Acute!$B$8:$R$300,8,FALSE),"--")</f>
        <v>--</v>
      </c>
      <c r="M327" s="343" t="str">
        <f>IFERROR(VLOOKUP($C327,Acute!$B$8:$R$300,13,FALSE),"--")</f>
        <v>--</v>
      </c>
      <c r="N327" s="344" t="str">
        <f>IFERROR(VLOOKUP($C327,Acute!$B$8:$R$300,6,FALSE),"--")</f>
        <v>--</v>
      </c>
      <c r="O327" s="342" t="str">
        <f>IFERROR(VLOOKUP($C327,Acute!$B$8:$R$300,10,FALSE),"--")</f>
        <v>--</v>
      </c>
      <c r="P327" s="345" t="str">
        <f>IFERROR(VLOOKUP($C327,Acute!$B$8:$R$300,16,FALSE),"--")</f>
        <v>--</v>
      </c>
    </row>
    <row r="328" spans="2:16">
      <c r="B328" s="320" t="str">
        <f>Residential!A297</f>
        <v>Dinitro-o-cyclohexyl Phenol, 4,6-</v>
      </c>
      <c r="C328" s="211" t="str">
        <f>Residential!B297</f>
        <v>131-89-5</v>
      </c>
      <c r="D328" s="332" t="str">
        <f>Residential!H297</f>
        <v>NITI</v>
      </c>
      <c r="E328" s="333" t="str">
        <f>Residential!K297</f>
        <v>NITI, NV</v>
      </c>
      <c r="F328" s="334" t="str">
        <f>Residential!M297</f>
        <v>NITI, NV</v>
      </c>
      <c r="G328" s="332" t="str">
        <f>Commercial!H297</f>
        <v>NITI</v>
      </c>
      <c r="H328" s="335" t="str">
        <f>Commercial!K297</f>
        <v>NITI, NV</v>
      </c>
      <c r="I328" s="334" t="str">
        <f>Commercial!M297</f>
        <v>NITI, NV</v>
      </c>
      <c r="J328" s="320"/>
      <c r="K328" s="341" t="str">
        <f>IFERROR(VLOOKUP($C328,Acute!$B$8:$R$300,4,FALSE),"--")</f>
        <v>--</v>
      </c>
      <c r="L328" s="342" t="str">
        <f>IFERROR(VLOOKUP($C328,Acute!$B$8:$R$300,8,FALSE),"--")</f>
        <v>--</v>
      </c>
      <c r="M328" s="343" t="str">
        <f>IFERROR(VLOOKUP($C328,Acute!$B$8:$R$300,13,FALSE),"--")</f>
        <v>--</v>
      </c>
      <c r="N328" s="344" t="str">
        <f>IFERROR(VLOOKUP($C328,Acute!$B$8:$R$300,6,FALSE),"--")</f>
        <v>--</v>
      </c>
      <c r="O328" s="342" t="str">
        <f>IFERROR(VLOOKUP($C328,Acute!$B$8:$R$300,10,FALSE),"--")</f>
        <v>--</v>
      </c>
      <c r="P328" s="345" t="str">
        <f>IFERROR(VLOOKUP($C328,Acute!$B$8:$R$300,16,FALSE),"--")</f>
        <v>--</v>
      </c>
    </row>
    <row r="329" spans="2:16">
      <c r="B329" s="320" t="str">
        <f>Residential!A298</f>
        <v>Dinitroaniline, 3,5-</v>
      </c>
      <c r="C329" s="211" t="str">
        <f>Residential!B298</f>
        <v>618-87-1</v>
      </c>
      <c r="D329" s="332">
        <f>Residential!H298</f>
        <v>2.1</v>
      </c>
      <c r="E329" s="333" t="str">
        <f>Residential!K298</f>
        <v>NV</v>
      </c>
      <c r="F329" s="334" t="str">
        <f>Residential!M298</f>
        <v>NV</v>
      </c>
      <c r="G329" s="332">
        <f>Commercial!H298</f>
        <v>8.8000000000000007</v>
      </c>
      <c r="H329" s="335" t="str">
        <f>Commercial!K298</f>
        <v>NV</v>
      </c>
      <c r="I329" s="334" t="str">
        <f>Commercial!M298</f>
        <v>NV</v>
      </c>
      <c r="J329" s="320"/>
      <c r="K329" s="341" t="str">
        <f>IFERROR(VLOOKUP($C329,Acute!$B$8:$R$300,4,FALSE),"--")</f>
        <v>--</v>
      </c>
      <c r="L329" s="342" t="str">
        <f>IFERROR(VLOOKUP($C329,Acute!$B$8:$R$300,8,FALSE),"--")</f>
        <v>--</v>
      </c>
      <c r="M329" s="343" t="str">
        <f>IFERROR(VLOOKUP($C329,Acute!$B$8:$R$300,13,FALSE),"--")</f>
        <v>--</v>
      </c>
      <c r="N329" s="344" t="str">
        <f>IFERROR(VLOOKUP($C329,Acute!$B$8:$R$300,6,FALSE),"--")</f>
        <v>--</v>
      </c>
      <c r="O329" s="342" t="str">
        <f>IFERROR(VLOOKUP($C329,Acute!$B$8:$R$300,10,FALSE),"--")</f>
        <v>--</v>
      </c>
      <c r="P329" s="345" t="str">
        <f>IFERROR(VLOOKUP($C329,Acute!$B$8:$R$300,16,FALSE),"--")</f>
        <v>--</v>
      </c>
    </row>
    <row r="330" spans="2:16">
      <c r="B330" s="320" t="str">
        <f>Residential!A299</f>
        <v>Dinitrobenzene, 1,2-</v>
      </c>
      <c r="C330" s="211" t="str">
        <f>Residential!B299</f>
        <v>528-29-0</v>
      </c>
      <c r="D330" s="332" t="str">
        <f>Residential!H299</f>
        <v>NITI</v>
      </c>
      <c r="E330" s="333" t="str">
        <f>Residential!K299</f>
        <v>NITI, NV</v>
      </c>
      <c r="F330" s="334" t="str">
        <f>Residential!M299</f>
        <v>NITI, NV</v>
      </c>
      <c r="G330" s="332" t="str">
        <f>Commercial!H299</f>
        <v>NITI</v>
      </c>
      <c r="H330" s="335" t="str">
        <f>Commercial!K299</f>
        <v>NITI, NV</v>
      </c>
      <c r="I330" s="334" t="str">
        <f>Commercial!M299</f>
        <v>NITI, NV</v>
      </c>
      <c r="J330" s="320"/>
      <c r="K330" s="341" t="str">
        <f>IFERROR(VLOOKUP($C330,Acute!$B$8:$R$300,4,FALSE),"--")</f>
        <v>--</v>
      </c>
      <c r="L330" s="342" t="str">
        <f>IFERROR(VLOOKUP($C330,Acute!$B$8:$R$300,8,FALSE),"--")</f>
        <v>--</v>
      </c>
      <c r="M330" s="343" t="str">
        <f>IFERROR(VLOOKUP($C330,Acute!$B$8:$R$300,13,FALSE),"--")</f>
        <v>--</v>
      </c>
      <c r="N330" s="344" t="str">
        <f>IFERROR(VLOOKUP($C330,Acute!$B$8:$R$300,6,FALSE),"--")</f>
        <v>--</v>
      </c>
      <c r="O330" s="342" t="str">
        <f>IFERROR(VLOOKUP($C330,Acute!$B$8:$R$300,10,FALSE),"--")</f>
        <v>--</v>
      </c>
      <c r="P330" s="345" t="str">
        <f>IFERROR(VLOOKUP($C330,Acute!$B$8:$R$300,16,FALSE),"--")</f>
        <v>--</v>
      </c>
    </row>
    <row r="331" spans="2:16">
      <c r="B331" s="320" t="str">
        <f>Residential!A300</f>
        <v>Dinitrobenzene, 1,3-</v>
      </c>
      <c r="C331" s="211" t="str">
        <f>Residential!B300</f>
        <v>99-65-0</v>
      </c>
      <c r="D331" s="332" t="str">
        <f>Residential!H300</f>
        <v>NITI</v>
      </c>
      <c r="E331" s="333" t="str">
        <f>Residential!K300</f>
        <v>NITI, NV</v>
      </c>
      <c r="F331" s="334" t="str">
        <f>Residential!M300</f>
        <v>NITI, NV</v>
      </c>
      <c r="G331" s="332" t="str">
        <f>Commercial!H300</f>
        <v>NITI</v>
      </c>
      <c r="H331" s="335" t="str">
        <f>Commercial!K300</f>
        <v>NITI, NV</v>
      </c>
      <c r="I331" s="334" t="str">
        <f>Commercial!M300</f>
        <v>NITI, NV</v>
      </c>
      <c r="J331" s="320"/>
      <c r="K331" s="341" t="str">
        <f>IFERROR(VLOOKUP($C331,Acute!$B$8:$R$300,4,FALSE),"--")</f>
        <v>--</v>
      </c>
      <c r="L331" s="342" t="str">
        <f>IFERROR(VLOOKUP($C331,Acute!$B$8:$R$300,8,FALSE),"--")</f>
        <v>--</v>
      </c>
      <c r="M331" s="343" t="str">
        <f>IFERROR(VLOOKUP($C331,Acute!$B$8:$R$300,13,FALSE),"--")</f>
        <v>--</v>
      </c>
      <c r="N331" s="344" t="str">
        <f>IFERROR(VLOOKUP($C331,Acute!$B$8:$R$300,6,FALSE),"--")</f>
        <v>--</v>
      </c>
      <c r="O331" s="342" t="str">
        <f>IFERROR(VLOOKUP($C331,Acute!$B$8:$R$300,10,FALSE),"--")</f>
        <v>--</v>
      </c>
      <c r="P331" s="345" t="str">
        <f>IFERROR(VLOOKUP($C331,Acute!$B$8:$R$300,16,FALSE),"--")</f>
        <v>--</v>
      </c>
    </row>
    <row r="332" spans="2:16">
      <c r="B332" s="320" t="str">
        <f>Residential!A301</f>
        <v>Dinitrobenzene, 1,4-</v>
      </c>
      <c r="C332" s="211" t="str">
        <f>Residential!B301</f>
        <v>100-25-4</v>
      </c>
      <c r="D332" s="332" t="str">
        <f>Residential!H301</f>
        <v>NITI</v>
      </c>
      <c r="E332" s="333" t="str">
        <f>Residential!K301</f>
        <v>NITI, NV</v>
      </c>
      <c r="F332" s="334" t="str">
        <f>Residential!M301</f>
        <v>NITI, NV</v>
      </c>
      <c r="G332" s="332" t="str">
        <f>Commercial!H301</f>
        <v>NITI</v>
      </c>
      <c r="H332" s="335" t="str">
        <f>Commercial!K301</f>
        <v>NITI, NV</v>
      </c>
      <c r="I332" s="334" t="str">
        <f>Commercial!M301</f>
        <v>NITI, NV</v>
      </c>
      <c r="J332" s="320"/>
      <c r="K332" s="341" t="str">
        <f>IFERROR(VLOOKUP($C332,Acute!$B$8:$R$300,4,FALSE),"--")</f>
        <v>--</v>
      </c>
      <c r="L332" s="342" t="str">
        <f>IFERROR(VLOOKUP($C332,Acute!$B$8:$R$300,8,FALSE),"--")</f>
        <v>--</v>
      </c>
      <c r="M332" s="343" t="str">
        <f>IFERROR(VLOOKUP($C332,Acute!$B$8:$R$300,13,FALSE),"--")</f>
        <v>--</v>
      </c>
      <c r="N332" s="344" t="str">
        <f>IFERROR(VLOOKUP($C332,Acute!$B$8:$R$300,6,FALSE),"--")</f>
        <v>--</v>
      </c>
      <c r="O332" s="342" t="str">
        <f>IFERROR(VLOOKUP($C332,Acute!$B$8:$R$300,10,FALSE),"--")</f>
        <v>--</v>
      </c>
      <c r="P332" s="345" t="str">
        <f>IFERROR(VLOOKUP($C332,Acute!$B$8:$R$300,16,FALSE),"--")</f>
        <v>--</v>
      </c>
    </row>
    <row r="333" spans="2:16">
      <c r="B333" s="320" t="str">
        <f>Residential!A302</f>
        <v>Dinitrophenol, 2,4-</v>
      </c>
      <c r="C333" s="211" t="str">
        <f>Residential!B302</f>
        <v>51-28-5</v>
      </c>
      <c r="D333" s="332" t="str">
        <f>Residential!H302</f>
        <v>NITI</v>
      </c>
      <c r="E333" s="333" t="str">
        <f>Residential!K302</f>
        <v>NITI, NV</v>
      </c>
      <c r="F333" s="334" t="str">
        <f>Residential!M302</f>
        <v>NITI, NV</v>
      </c>
      <c r="G333" s="332" t="str">
        <f>Commercial!H302</f>
        <v>NITI</v>
      </c>
      <c r="H333" s="335" t="str">
        <f>Commercial!K302</f>
        <v>NITI, NV</v>
      </c>
      <c r="I333" s="334" t="str">
        <f>Commercial!M302</f>
        <v>NITI, NV</v>
      </c>
      <c r="J333" s="320"/>
      <c r="K333" s="341" t="str">
        <f>IFERROR(VLOOKUP($C333,Acute!$B$8:$R$300,4,FALSE),"--")</f>
        <v>--</v>
      </c>
      <c r="L333" s="342" t="str">
        <f>IFERROR(VLOOKUP($C333,Acute!$B$8:$R$300,8,FALSE),"--")</f>
        <v>--</v>
      </c>
      <c r="M333" s="343" t="str">
        <f>IFERROR(VLOOKUP($C333,Acute!$B$8:$R$300,13,FALSE),"--")</f>
        <v>--</v>
      </c>
      <c r="N333" s="344" t="str">
        <f>IFERROR(VLOOKUP($C333,Acute!$B$8:$R$300,6,FALSE),"--")</f>
        <v>--</v>
      </c>
      <c r="O333" s="342" t="str">
        <f>IFERROR(VLOOKUP($C333,Acute!$B$8:$R$300,10,FALSE),"--")</f>
        <v>--</v>
      </c>
      <c r="P333" s="345" t="str">
        <f>IFERROR(VLOOKUP($C333,Acute!$B$8:$R$300,16,FALSE),"--")</f>
        <v>--</v>
      </c>
    </row>
    <row r="334" spans="2:16">
      <c r="B334" s="320" t="str">
        <f>Residential!A303</f>
        <v>Dinitrotoluene Mixture, 2,4/2,6-</v>
      </c>
      <c r="C334" s="211" t="str">
        <f>Residential!B303</f>
        <v>NA</v>
      </c>
      <c r="D334" s="332" t="str">
        <f>Residential!H303</f>
        <v>NITI</v>
      </c>
      <c r="E334" s="333" t="str">
        <f>Residential!K303</f>
        <v>NITI, NV</v>
      </c>
      <c r="F334" s="334" t="str">
        <f>Residential!M303</f>
        <v>NITI, NV</v>
      </c>
      <c r="G334" s="332" t="str">
        <f>Commercial!H303</f>
        <v>NITI</v>
      </c>
      <c r="H334" s="335" t="str">
        <f>Commercial!K303</f>
        <v>NITI, NV</v>
      </c>
      <c r="I334" s="334" t="str">
        <f>Commercial!M303</f>
        <v>NITI, NV</v>
      </c>
      <c r="J334" s="320"/>
      <c r="K334" s="341" t="str">
        <f>IFERROR(VLOOKUP($C334,Acute!$B$8:$R$300,4,FALSE),"--")</f>
        <v>--</v>
      </c>
      <c r="L334" s="342" t="str">
        <f>IFERROR(VLOOKUP($C334,Acute!$B$8:$R$300,8,FALSE),"--")</f>
        <v>--</v>
      </c>
      <c r="M334" s="343" t="str">
        <f>IFERROR(VLOOKUP($C334,Acute!$B$8:$R$300,13,FALSE),"--")</f>
        <v>--</v>
      </c>
      <c r="N334" s="344" t="str">
        <f>IFERROR(VLOOKUP($C334,Acute!$B$8:$R$300,6,FALSE),"--")</f>
        <v>--</v>
      </c>
      <c r="O334" s="342" t="str">
        <f>IFERROR(VLOOKUP($C334,Acute!$B$8:$R$300,10,FALSE),"--")</f>
        <v>--</v>
      </c>
      <c r="P334" s="345" t="str">
        <f>IFERROR(VLOOKUP($C334,Acute!$B$8:$R$300,16,FALSE),"--")</f>
        <v>--</v>
      </c>
    </row>
    <row r="335" spans="2:16">
      <c r="B335" s="320" t="str">
        <f>Residential!A304</f>
        <v>Dinitrotoluene, 2,4-</v>
      </c>
      <c r="C335" s="211" t="str">
        <f>Residential!B304</f>
        <v>121-14-2</v>
      </c>
      <c r="D335" s="332">
        <f>Residential!H304</f>
        <v>3.2000000000000001E-2</v>
      </c>
      <c r="E335" s="333" t="str">
        <f>Residential!K304</f>
        <v>NV</v>
      </c>
      <c r="F335" s="334" t="str">
        <f>Residential!M304</f>
        <v>NV</v>
      </c>
      <c r="G335" s="332">
        <f>Commercial!H304</f>
        <v>0.14000000000000001</v>
      </c>
      <c r="H335" s="335" t="str">
        <f>Commercial!K304</f>
        <v>NV</v>
      </c>
      <c r="I335" s="334" t="str">
        <f>Commercial!M304</f>
        <v>NV</v>
      </c>
      <c r="J335" s="320"/>
      <c r="K335" s="341" t="str">
        <f>IFERROR(VLOOKUP($C335,Acute!$B$8:$R$300,4,FALSE),"--")</f>
        <v>--</v>
      </c>
      <c r="L335" s="342" t="str">
        <f>IFERROR(VLOOKUP($C335,Acute!$B$8:$R$300,8,FALSE),"--")</f>
        <v>--</v>
      </c>
      <c r="M335" s="343" t="str">
        <f>IFERROR(VLOOKUP($C335,Acute!$B$8:$R$300,13,FALSE),"--")</f>
        <v>--</v>
      </c>
      <c r="N335" s="344" t="str">
        <f>IFERROR(VLOOKUP($C335,Acute!$B$8:$R$300,6,FALSE),"--")</f>
        <v>--</v>
      </c>
      <c r="O335" s="342" t="str">
        <f>IFERROR(VLOOKUP($C335,Acute!$B$8:$R$300,10,FALSE),"--")</f>
        <v>--</v>
      </c>
      <c r="P335" s="345" t="str">
        <f>IFERROR(VLOOKUP($C335,Acute!$B$8:$R$300,16,FALSE),"--")</f>
        <v>--</v>
      </c>
    </row>
    <row r="336" spans="2:16">
      <c r="B336" s="320" t="str">
        <f>Residential!A305</f>
        <v>Dinitrotoluene, 2,6-</v>
      </c>
      <c r="C336" s="211" t="str">
        <f>Residential!B305</f>
        <v>606-20-2</v>
      </c>
      <c r="D336" s="332" t="str">
        <f>Residential!H305</f>
        <v>NITI</v>
      </c>
      <c r="E336" s="333" t="str">
        <f>Residential!K305</f>
        <v>NITI, NV</v>
      </c>
      <c r="F336" s="346" t="str">
        <f>Residential!M305</f>
        <v>NITI, NV</v>
      </c>
      <c r="G336" s="332" t="str">
        <f>Commercial!H305</f>
        <v>NITI</v>
      </c>
      <c r="H336" s="333" t="str">
        <f>Commercial!K305</f>
        <v>NITI, NV</v>
      </c>
      <c r="I336" s="334" t="str">
        <f>Commercial!M305</f>
        <v>NITI, NV</v>
      </c>
      <c r="J336" s="320"/>
      <c r="K336" s="347" t="str">
        <f>IFERROR(VLOOKUP($C336,Acute!$B$8:$R$300,4,FALSE),"--")</f>
        <v>--</v>
      </c>
      <c r="L336" s="342" t="str">
        <f>IFERROR(VLOOKUP($C336,Acute!$B$8:$R$300,8,FALSE),"--")</f>
        <v>--</v>
      </c>
      <c r="M336" s="343" t="str">
        <f>IFERROR(VLOOKUP($C336,Acute!$B$8:$R$300,13,FALSE),"--")</f>
        <v>--</v>
      </c>
      <c r="N336" s="350" t="str">
        <f>IFERROR(VLOOKUP($C336,Acute!$B$8:$R$300,6,FALSE),"--")</f>
        <v>--</v>
      </c>
      <c r="O336" s="342" t="str">
        <f>IFERROR(VLOOKUP($C336,Acute!$B$8:$R$300,10,FALSE),"--")</f>
        <v>--</v>
      </c>
      <c r="P336" s="345" t="str">
        <f>IFERROR(VLOOKUP($C336,Acute!$B$8:$R$300,16,FALSE),"--")</f>
        <v>--</v>
      </c>
    </row>
    <row r="337" spans="2:16">
      <c r="B337" s="320" t="str">
        <f>Residential!A306</f>
        <v>Dinitrotoluene, 2-Amino-4,6-</v>
      </c>
      <c r="C337" s="211" t="str">
        <f>Residential!B306</f>
        <v>35572-78-2</v>
      </c>
      <c r="D337" s="332" t="str">
        <f>Residential!H306</f>
        <v>NITI</v>
      </c>
      <c r="E337" s="333" t="str">
        <f>Residential!K306</f>
        <v>NITI, NV</v>
      </c>
      <c r="F337" s="346" t="str">
        <f>Residential!M306</f>
        <v>NITI, NV</v>
      </c>
      <c r="G337" s="332" t="str">
        <f>Commercial!H306</f>
        <v>NITI</v>
      </c>
      <c r="H337" s="333" t="str">
        <f>Commercial!K306</f>
        <v>NITI, NV</v>
      </c>
      <c r="I337" s="334" t="str">
        <f>Commercial!M306</f>
        <v>NITI, NV</v>
      </c>
      <c r="J337" s="320"/>
      <c r="K337" s="341" t="str">
        <f>IFERROR(VLOOKUP($C337,Acute!$B$8:$R$300,4,FALSE),"--")</f>
        <v>--</v>
      </c>
      <c r="L337" s="342" t="str">
        <f>IFERROR(VLOOKUP($C337,Acute!$B$8:$R$300,8,FALSE),"--")</f>
        <v>--</v>
      </c>
      <c r="M337" s="343" t="str">
        <f>IFERROR(VLOOKUP($C337,Acute!$B$8:$R$300,13,FALSE),"--")</f>
        <v>--</v>
      </c>
      <c r="N337" s="344" t="str">
        <f>IFERROR(VLOOKUP($C337,Acute!$B$8:$R$300,6,FALSE),"--")</f>
        <v>--</v>
      </c>
      <c r="O337" s="342" t="str">
        <f>IFERROR(VLOOKUP($C337,Acute!$B$8:$R$300,10,FALSE),"--")</f>
        <v>--</v>
      </c>
      <c r="P337" s="345" t="str">
        <f>IFERROR(VLOOKUP($C337,Acute!$B$8:$R$300,16,FALSE),"--")</f>
        <v>--</v>
      </c>
    </row>
    <row r="338" spans="2:16">
      <c r="B338" s="320" t="str">
        <f>Residential!A307</f>
        <v>Dinitrotoluene, 4-Amino-2,6-</v>
      </c>
      <c r="C338" s="211" t="str">
        <f>Residential!B307</f>
        <v>19406-51-0</v>
      </c>
      <c r="D338" s="332" t="str">
        <f>Residential!H307</f>
        <v>NITI</v>
      </c>
      <c r="E338" s="333" t="str">
        <f>Residential!K307</f>
        <v>NITI, NV</v>
      </c>
      <c r="F338" s="334" t="str">
        <f>Residential!M307</f>
        <v>NITI, NV</v>
      </c>
      <c r="G338" s="332" t="str">
        <f>Commercial!H307</f>
        <v>NITI</v>
      </c>
      <c r="H338" s="335" t="str">
        <f>Commercial!K307</f>
        <v>NITI, NV</v>
      </c>
      <c r="I338" s="334" t="str">
        <f>Commercial!M307</f>
        <v>NITI, NV</v>
      </c>
      <c r="J338" s="320"/>
      <c r="K338" s="341" t="str">
        <f>IFERROR(VLOOKUP($C338,Acute!$B$8:$R$300,4,FALSE),"--")</f>
        <v>--</v>
      </c>
      <c r="L338" s="342" t="str">
        <f>IFERROR(VLOOKUP($C338,Acute!$B$8:$R$300,8,FALSE),"--")</f>
        <v>--</v>
      </c>
      <c r="M338" s="343" t="str">
        <f>IFERROR(VLOOKUP($C338,Acute!$B$8:$R$300,13,FALSE),"--")</f>
        <v>--</v>
      </c>
      <c r="N338" s="344" t="str">
        <f>IFERROR(VLOOKUP($C338,Acute!$B$8:$R$300,6,FALSE),"--")</f>
        <v>--</v>
      </c>
      <c r="O338" s="342" t="str">
        <f>IFERROR(VLOOKUP($C338,Acute!$B$8:$R$300,10,FALSE),"--")</f>
        <v>--</v>
      </c>
      <c r="P338" s="345" t="str">
        <f>IFERROR(VLOOKUP($C338,Acute!$B$8:$R$300,16,FALSE),"--")</f>
        <v>--</v>
      </c>
    </row>
    <row r="339" spans="2:16">
      <c r="B339" s="320" t="str">
        <f>Residential!A308</f>
        <v>Dinitrotoluene, Technical grade</v>
      </c>
      <c r="C339" s="211" t="str">
        <f>Residential!B308</f>
        <v>25321-14-6</v>
      </c>
      <c r="D339" s="332" t="str">
        <f>Residential!H308</f>
        <v>NITI</v>
      </c>
      <c r="E339" s="333" t="str">
        <f>Residential!K308</f>
        <v>NITI, NV</v>
      </c>
      <c r="F339" s="334" t="str">
        <f>Residential!M308</f>
        <v>NITI, NV</v>
      </c>
      <c r="G339" s="332" t="str">
        <f>Commercial!H308</f>
        <v>NITI</v>
      </c>
      <c r="H339" s="335" t="str">
        <f>Commercial!K308</f>
        <v>NITI, NV</v>
      </c>
      <c r="I339" s="334" t="str">
        <f>Commercial!M308</f>
        <v>NITI, NV</v>
      </c>
      <c r="J339" s="320"/>
      <c r="K339" s="341" t="str">
        <f>IFERROR(VLOOKUP($C339,Acute!$B$8:$R$300,4,FALSE),"--")</f>
        <v>--</v>
      </c>
      <c r="L339" s="342" t="str">
        <f>IFERROR(VLOOKUP($C339,Acute!$B$8:$R$300,8,FALSE),"--")</f>
        <v>--</v>
      </c>
      <c r="M339" s="343" t="str">
        <f>IFERROR(VLOOKUP($C339,Acute!$B$8:$R$300,13,FALSE),"--")</f>
        <v>--</v>
      </c>
      <c r="N339" s="344" t="str">
        <f>IFERROR(VLOOKUP($C339,Acute!$B$8:$R$300,6,FALSE),"--")</f>
        <v>--</v>
      </c>
      <c r="O339" s="342" t="str">
        <f>IFERROR(VLOOKUP($C339,Acute!$B$8:$R$300,10,FALSE),"--")</f>
        <v>--</v>
      </c>
      <c r="P339" s="345" t="str">
        <f>IFERROR(VLOOKUP($C339,Acute!$B$8:$R$300,16,FALSE),"--")</f>
        <v>--</v>
      </c>
    </row>
    <row r="340" spans="2:16">
      <c r="B340" s="320" t="str">
        <f>Residential!A309</f>
        <v>Dinoseb</v>
      </c>
      <c r="C340" s="211" t="str">
        <f>Residential!B309</f>
        <v>88-85-7</v>
      </c>
      <c r="D340" s="332" t="str">
        <f>Residential!H309</f>
        <v>NITI</v>
      </c>
      <c r="E340" s="333" t="str">
        <f>Residential!K309</f>
        <v>NITI, NV</v>
      </c>
      <c r="F340" s="334" t="str">
        <f>Residential!M309</f>
        <v>NITI, NV</v>
      </c>
      <c r="G340" s="332" t="str">
        <f>Commercial!H309</f>
        <v>NITI</v>
      </c>
      <c r="H340" s="335" t="str">
        <f>Commercial!K309</f>
        <v>NITI, NV</v>
      </c>
      <c r="I340" s="334" t="str">
        <f>Commercial!M309</f>
        <v>NITI, NV</v>
      </c>
      <c r="J340" s="320"/>
      <c r="K340" s="341" t="str">
        <f>IFERROR(VLOOKUP($C340,Acute!$B$8:$R$300,4,FALSE),"--")</f>
        <v>--</v>
      </c>
      <c r="L340" s="342" t="str">
        <f>IFERROR(VLOOKUP($C340,Acute!$B$8:$R$300,8,FALSE),"--")</f>
        <v>--</v>
      </c>
      <c r="M340" s="343" t="str">
        <f>IFERROR(VLOOKUP($C340,Acute!$B$8:$R$300,13,FALSE),"--")</f>
        <v>--</v>
      </c>
      <c r="N340" s="344" t="str">
        <f>IFERROR(VLOOKUP($C340,Acute!$B$8:$R$300,6,FALSE),"--")</f>
        <v>--</v>
      </c>
      <c r="O340" s="342" t="str">
        <f>IFERROR(VLOOKUP($C340,Acute!$B$8:$R$300,10,FALSE),"--")</f>
        <v>--</v>
      </c>
      <c r="P340" s="345" t="str">
        <f>IFERROR(VLOOKUP($C340,Acute!$B$8:$R$300,16,FALSE),"--")</f>
        <v>--</v>
      </c>
    </row>
    <row r="341" spans="2:16">
      <c r="B341" s="320" t="str">
        <f>Residential!A310</f>
        <v>Dioxane, 1,4-</v>
      </c>
      <c r="C341" s="211" t="str">
        <f>Residential!B310</f>
        <v>123-91-1</v>
      </c>
      <c r="D341" s="332">
        <f>Residential!H310</f>
        <v>0.56000000000000005</v>
      </c>
      <c r="E341" s="333">
        <f>Residential!K310</f>
        <v>19</v>
      </c>
      <c r="F341" s="334">
        <f>Residential!M310</f>
        <v>5400</v>
      </c>
      <c r="G341" s="332">
        <f>Commercial!H310</f>
        <v>2.5</v>
      </c>
      <c r="H341" s="335">
        <f>Commercial!K310</f>
        <v>82</v>
      </c>
      <c r="I341" s="334">
        <f>Commercial!M310</f>
        <v>24000</v>
      </c>
      <c r="J341" s="320"/>
      <c r="K341" s="341">
        <f>IFERROR(VLOOKUP($C341,Acute!$B$8:$R$300,4,FALSE),"--")</f>
        <v>7200</v>
      </c>
      <c r="L341" s="342">
        <f>IFERROR(VLOOKUP($C341,Acute!$B$8:$R$300,8,FALSE),"--")</f>
        <v>240000</v>
      </c>
      <c r="M341" s="343">
        <f>IFERROR(VLOOKUP($C341,Acute!$B$8:$R$300,13,FALSE),"--")</f>
        <v>69000000</v>
      </c>
      <c r="N341" s="344">
        <f>IFERROR(VLOOKUP($C341,Acute!$B$8:$R$300,6,FALSE),"--")</f>
        <v>22000</v>
      </c>
      <c r="O341" s="342">
        <f>IFERROR(VLOOKUP($C341,Acute!$B$8:$R$300,10,FALSE),"--")</f>
        <v>730000</v>
      </c>
      <c r="P341" s="345">
        <f>IFERROR(VLOOKUP($C341,Acute!$B$8:$R$300,16,FALSE),"--")</f>
        <v>210000000</v>
      </c>
    </row>
    <row r="342" spans="2:16">
      <c r="B342" s="320" t="str">
        <f>Residential!A311</f>
        <v>Diphenamid</v>
      </c>
      <c r="C342" s="211" t="str">
        <f>Residential!B311</f>
        <v>957-51-7</v>
      </c>
      <c r="D342" s="332" t="str">
        <f>Residential!H311</f>
        <v>NITI</v>
      </c>
      <c r="E342" s="333" t="str">
        <f>Residential!K311</f>
        <v>NITI, NV</v>
      </c>
      <c r="F342" s="334" t="str">
        <f>Residential!M311</f>
        <v>NITI, NV</v>
      </c>
      <c r="G342" s="332" t="str">
        <f>Commercial!H311</f>
        <v>NITI</v>
      </c>
      <c r="H342" s="335" t="str">
        <f>Commercial!K311</f>
        <v>NITI, NV</v>
      </c>
      <c r="I342" s="334" t="str">
        <f>Commercial!M311</f>
        <v>NITI, NV</v>
      </c>
      <c r="J342" s="320"/>
      <c r="K342" s="341" t="str">
        <f>IFERROR(VLOOKUP($C342,Acute!$B$8:$R$300,4,FALSE),"--")</f>
        <v>--</v>
      </c>
      <c r="L342" s="342" t="str">
        <f>IFERROR(VLOOKUP($C342,Acute!$B$8:$R$300,8,FALSE),"--")</f>
        <v>--</v>
      </c>
      <c r="M342" s="343" t="str">
        <f>IFERROR(VLOOKUP($C342,Acute!$B$8:$R$300,13,FALSE),"--")</f>
        <v>--</v>
      </c>
      <c r="N342" s="344" t="str">
        <f>IFERROR(VLOOKUP($C342,Acute!$B$8:$R$300,6,FALSE),"--")</f>
        <v>--</v>
      </c>
      <c r="O342" s="342" t="str">
        <f>IFERROR(VLOOKUP($C342,Acute!$B$8:$R$300,10,FALSE),"--")</f>
        <v>--</v>
      </c>
      <c r="P342" s="345" t="str">
        <f>IFERROR(VLOOKUP($C342,Acute!$B$8:$R$300,16,FALSE),"--")</f>
        <v>--</v>
      </c>
    </row>
    <row r="343" spans="2:16">
      <c r="B343" s="320" t="str">
        <f>Residential!A312</f>
        <v>Diphenyl Ether</v>
      </c>
      <c r="C343" s="211" t="str">
        <f>Residential!B312</f>
        <v>101-84-8</v>
      </c>
      <c r="D343" s="332">
        <f>Residential!H312</f>
        <v>0.42</v>
      </c>
      <c r="E343" s="333">
        <f>Residential!K312</f>
        <v>14</v>
      </c>
      <c r="F343" s="346">
        <f>Residential!M312</f>
        <v>110</v>
      </c>
      <c r="G343" s="332">
        <f>Commercial!H312</f>
        <v>1.8</v>
      </c>
      <c r="H343" s="335">
        <f>Commercial!K312</f>
        <v>58</v>
      </c>
      <c r="I343" s="334">
        <f>Commercial!M312</f>
        <v>460</v>
      </c>
      <c r="J343" s="320"/>
      <c r="K343" s="341" t="str">
        <f>IFERROR(VLOOKUP($C343,Acute!$B$8:$R$300,4,FALSE),"--")</f>
        <v>--</v>
      </c>
      <c r="L343" s="342" t="str">
        <f>IFERROR(VLOOKUP($C343,Acute!$B$8:$R$300,8,FALSE),"--")</f>
        <v>--</v>
      </c>
      <c r="M343" s="343" t="str">
        <f>IFERROR(VLOOKUP($C343,Acute!$B$8:$R$300,13,FALSE),"--")</f>
        <v>--</v>
      </c>
      <c r="N343" s="344" t="str">
        <f>IFERROR(VLOOKUP($C343,Acute!$B$8:$R$300,6,FALSE),"--")</f>
        <v>--</v>
      </c>
      <c r="O343" s="342" t="str">
        <f>IFERROR(VLOOKUP($C343,Acute!$B$8:$R$300,10,FALSE),"--")</f>
        <v>--</v>
      </c>
      <c r="P343" s="345" t="str">
        <f>IFERROR(VLOOKUP($C343,Acute!$B$8:$R$300,16,FALSE),"--")</f>
        <v>--</v>
      </c>
    </row>
    <row r="344" spans="2:16">
      <c r="B344" s="320" t="str">
        <f>Residential!A313</f>
        <v>Diphenyl Sulfone</v>
      </c>
      <c r="C344" s="211" t="str">
        <f>Residential!B313</f>
        <v>127-63-9</v>
      </c>
      <c r="D344" s="332" t="str">
        <f>Residential!H313</f>
        <v>NITI</v>
      </c>
      <c r="E344" s="333" t="str">
        <f>Residential!K313</f>
        <v>NITI, NV</v>
      </c>
      <c r="F344" s="334" t="str">
        <f>Residential!M313</f>
        <v>NITI, NV</v>
      </c>
      <c r="G344" s="332" t="str">
        <f>Commercial!H313</f>
        <v>NITI</v>
      </c>
      <c r="H344" s="335" t="str">
        <f>Commercial!K313</f>
        <v>NITI, NV</v>
      </c>
      <c r="I344" s="334" t="str">
        <f>Commercial!M313</f>
        <v>NITI, NV</v>
      </c>
      <c r="J344" s="320"/>
      <c r="K344" s="341" t="str">
        <f>IFERROR(VLOOKUP($C344,Acute!$B$8:$R$300,4,FALSE),"--")</f>
        <v>--</v>
      </c>
      <c r="L344" s="342" t="str">
        <f>IFERROR(VLOOKUP($C344,Acute!$B$8:$R$300,8,FALSE),"--")</f>
        <v>--</v>
      </c>
      <c r="M344" s="343" t="str">
        <f>IFERROR(VLOOKUP($C344,Acute!$B$8:$R$300,13,FALSE),"--")</f>
        <v>--</v>
      </c>
      <c r="N344" s="344" t="str">
        <f>IFERROR(VLOOKUP($C344,Acute!$B$8:$R$300,6,FALSE),"--")</f>
        <v>--</v>
      </c>
      <c r="O344" s="342" t="str">
        <f>IFERROR(VLOOKUP($C344,Acute!$B$8:$R$300,10,FALSE),"--")</f>
        <v>--</v>
      </c>
      <c r="P344" s="345" t="str">
        <f>IFERROR(VLOOKUP($C344,Acute!$B$8:$R$300,16,FALSE),"--")</f>
        <v>--</v>
      </c>
    </row>
    <row r="345" spans="2:16">
      <c r="B345" s="320" t="str">
        <f>Residential!A314</f>
        <v>Diphenylamine</v>
      </c>
      <c r="C345" s="211" t="str">
        <f>Residential!B314</f>
        <v>122-39-4</v>
      </c>
      <c r="D345" s="332" t="str">
        <f>Residential!H314</f>
        <v>NITI</v>
      </c>
      <c r="E345" s="333" t="str">
        <f>Residential!K314</f>
        <v>NITI, NV</v>
      </c>
      <c r="F345" s="334" t="str">
        <f>Residential!M314</f>
        <v>NITI, NV</v>
      </c>
      <c r="G345" s="332" t="str">
        <f>Commercial!H314</f>
        <v>NITI</v>
      </c>
      <c r="H345" s="335" t="str">
        <f>Commercial!K314</f>
        <v>NITI, NV</v>
      </c>
      <c r="I345" s="334" t="str">
        <f>Commercial!M314</f>
        <v>NITI, NV</v>
      </c>
      <c r="J345" s="320"/>
      <c r="K345" s="341" t="str">
        <f>IFERROR(VLOOKUP($C345,Acute!$B$8:$R$300,4,FALSE),"--")</f>
        <v>--</v>
      </c>
      <c r="L345" s="342" t="str">
        <f>IFERROR(VLOOKUP($C345,Acute!$B$8:$R$300,8,FALSE),"--")</f>
        <v>--</v>
      </c>
      <c r="M345" s="343" t="str">
        <f>IFERROR(VLOOKUP($C345,Acute!$B$8:$R$300,13,FALSE),"--")</f>
        <v>--</v>
      </c>
      <c r="N345" s="344" t="str">
        <f>IFERROR(VLOOKUP($C345,Acute!$B$8:$R$300,6,FALSE),"--")</f>
        <v>--</v>
      </c>
      <c r="O345" s="342" t="str">
        <f>IFERROR(VLOOKUP($C345,Acute!$B$8:$R$300,10,FALSE),"--")</f>
        <v>--</v>
      </c>
      <c r="P345" s="345" t="str">
        <f>IFERROR(VLOOKUP($C345,Acute!$B$8:$R$300,16,FALSE),"--")</f>
        <v>--</v>
      </c>
    </row>
    <row r="346" spans="2:16">
      <c r="B346" s="320" t="str">
        <f>Residential!A315</f>
        <v>Diphenylhydrazine, 1,2-</v>
      </c>
      <c r="C346" s="211" t="str">
        <f>Residential!B315</f>
        <v>122-66-7</v>
      </c>
      <c r="D346" s="332">
        <f>Residential!H315</f>
        <v>1.2999999999999999E-2</v>
      </c>
      <c r="E346" s="333" t="str">
        <f>Residential!K315</f>
        <v>NV</v>
      </c>
      <c r="F346" s="334" t="str">
        <f>Residential!M315</f>
        <v>NV</v>
      </c>
      <c r="G346" s="332">
        <f>Commercial!H315</f>
        <v>5.6000000000000001E-2</v>
      </c>
      <c r="H346" s="335" t="str">
        <f>Commercial!K315</f>
        <v>NV</v>
      </c>
      <c r="I346" s="334" t="str">
        <f>Commercial!M315</f>
        <v>NV</v>
      </c>
      <c r="J346" s="320"/>
      <c r="K346" s="341" t="str">
        <f>IFERROR(VLOOKUP($C346,Acute!$B$8:$R$300,4,FALSE),"--")</f>
        <v>--</v>
      </c>
      <c r="L346" s="342" t="str">
        <f>IFERROR(VLOOKUP($C346,Acute!$B$8:$R$300,8,FALSE),"--")</f>
        <v>--</v>
      </c>
      <c r="M346" s="343" t="str">
        <f>IFERROR(VLOOKUP($C346,Acute!$B$8:$R$300,13,FALSE),"--")</f>
        <v>--</v>
      </c>
      <c r="N346" s="344" t="str">
        <f>IFERROR(VLOOKUP($C346,Acute!$B$8:$R$300,6,FALSE),"--")</f>
        <v>--</v>
      </c>
      <c r="O346" s="342" t="str">
        <f>IFERROR(VLOOKUP($C346,Acute!$B$8:$R$300,10,FALSE),"--")</f>
        <v>--</v>
      </c>
      <c r="P346" s="345" t="str">
        <f>IFERROR(VLOOKUP($C346,Acute!$B$8:$R$300,16,FALSE),"--")</f>
        <v>--</v>
      </c>
    </row>
    <row r="347" spans="2:16">
      <c r="B347" s="320" t="str">
        <f>Residential!A316</f>
        <v>Dipotassium phosphate</v>
      </c>
      <c r="C347" s="211" t="str">
        <f>Residential!B316</f>
        <v>7758-11-4</v>
      </c>
      <c r="D347" s="332" t="str">
        <f>Residential!H316</f>
        <v>NITI</v>
      </c>
      <c r="E347" s="333" t="str">
        <f>Residential!K316</f>
        <v>NITI, NV</v>
      </c>
      <c r="F347" s="334" t="str">
        <f>Residential!M316</f>
        <v>NITI, NV</v>
      </c>
      <c r="G347" s="332" t="str">
        <f>Commercial!H316</f>
        <v>NITI</v>
      </c>
      <c r="H347" s="335" t="str">
        <f>Commercial!K316</f>
        <v>NITI, NV</v>
      </c>
      <c r="I347" s="334" t="str">
        <f>Commercial!M316</f>
        <v>NITI, NV</v>
      </c>
      <c r="J347" s="320"/>
      <c r="K347" s="341" t="str">
        <f>IFERROR(VLOOKUP($C347,Acute!$B$8:$R$300,4,FALSE),"--")</f>
        <v>--</v>
      </c>
      <c r="L347" s="342" t="str">
        <f>IFERROR(VLOOKUP($C347,Acute!$B$8:$R$300,8,FALSE),"--")</f>
        <v>--</v>
      </c>
      <c r="M347" s="343" t="str">
        <f>IFERROR(VLOOKUP($C347,Acute!$B$8:$R$300,13,FALSE),"--")</f>
        <v>--</v>
      </c>
      <c r="N347" s="344" t="str">
        <f>IFERROR(VLOOKUP($C347,Acute!$B$8:$R$300,6,FALSE),"--")</f>
        <v>--</v>
      </c>
      <c r="O347" s="342" t="str">
        <f>IFERROR(VLOOKUP($C347,Acute!$B$8:$R$300,10,FALSE),"--")</f>
        <v>--</v>
      </c>
      <c r="P347" s="345" t="str">
        <f>IFERROR(VLOOKUP($C347,Acute!$B$8:$R$300,16,FALSE),"--")</f>
        <v>--</v>
      </c>
    </row>
    <row r="348" spans="2:16">
      <c r="B348" s="320" t="str">
        <f>Residential!A317</f>
        <v>Diquat</v>
      </c>
      <c r="C348" s="211" t="str">
        <f>Residential!B317</f>
        <v>2764-72-9</v>
      </c>
      <c r="D348" s="332" t="str">
        <f>Residential!H317</f>
        <v>NITI</v>
      </c>
      <c r="E348" s="333" t="str">
        <f>Residential!K317</f>
        <v>NITI, NV</v>
      </c>
      <c r="F348" s="334" t="str">
        <f>Residential!M317</f>
        <v>NITI, NV</v>
      </c>
      <c r="G348" s="332" t="str">
        <f>Commercial!H317</f>
        <v>NITI</v>
      </c>
      <c r="H348" s="335" t="str">
        <f>Commercial!K317</f>
        <v>NITI, NV</v>
      </c>
      <c r="I348" s="334" t="str">
        <f>Commercial!M317</f>
        <v>NITI, NV</v>
      </c>
      <c r="J348" s="320"/>
      <c r="K348" s="341" t="str">
        <f>IFERROR(VLOOKUP($C348,Acute!$B$8:$R$300,4,FALSE),"--")</f>
        <v>--</v>
      </c>
      <c r="L348" s="342" t="str">
        <f>IFERROR(VLOOKUP($C348,Acute!$B$8:$R$300,8,FALSE),"--")</f>
        <v>--</v>
      </c>
      <c r="M348" s="343" t="str">
        <f>IFERROR(VLOOKUP($C348,Acute!$B$8:$R$300,13,FALSE),"--")</f>
        <v>--</v>
      </c>
      <c r="N348" s="344" t="str">
        <f>IFERROR(VLOOKUP($C348,Acute!$B$8:$R$300,6,FALSE),"--")</f>
        <v>--</v>
      </c>
      <c r="O348" s="342" t="str">
        <f>IFERROR(VLOOKUP($C348,Acute!$B$8:$R$300,10,FALSE),"--")</f>
        <v>--</v>
      </c>
      <c r="P348" s="345" t="str">
        <f>IFERROR(VLOOKUP($C348,Acute!$B$8:$R$300,16,FALSE),"--")</f>
        <v>--</v>
      </c>
    </row>
    <row r="349" spans="2:16">
      <c r="B349" s="320" t="str">
        <f>Residential!A318</f>
        <v>Direct Black 38</v>
      </c>
      <c r="C349" s="211" t="str">
        <f>Residential!B318</f>
        <v>1937-37-7</v>
      </c>
      <c r="D349" s="332">
        <f>Residential!H318</f>
        <v>1.2999999999999999E-3</v>
      </c>
      <c r="E349" s="333" t="str">
        <f>Residential!K318</f>
        <v>NV</v>
      </c>
      <c r="F349" s="334" t="str">
        <f>Residential!M318</f>
        <v>NV</v>
      </c>
      <c r="G349" s="332">
        <f>Commercial!H318</f>
        <v>5.7999999999999996E-3</v>
      </c>
      <c r="H349" s="335" t="str">
        <f>Commercial!K318</f>
        <v>NV</v>
      </c>
      <c r="I349" s="334" t="str">
        <f>Commercial!M318</f>
        <v>NV</v>
      </c>
      <c r="J349" s="320"/>
      <c r="K349" s="341" t="str">
        <f>IFERROR(VLOOKUP($C349,Acute!$B$8:$R$300,4,FALSE),"--")</f>
        <v>--</v>
      </c>
      <c r="L349" s="342" t="str">
        <f>IFERROR(VLOOKUP($C349,Acute!$B$8:$R$300,8,FALSE),"--")</f>
        <v>--</v>
      </c>
      <c r="M349" s="343" t="str">
        <f>IFERROR(VLOOKUP($C349,Acute!$B$8:$R$300,13,FALSE),"--")</f>
        <v>--</v>
      </c>
      <c r="N349" s="344" t="str">
        <f>IFERROR(VLOOKUP($C349,Acute!$B$8:$R$300,6,FALSE),"--")</f>
        <v>--</v>
      </c>
      <c r="O349" s="342" t="str">
        <f>IFERROR(VLOOKUP($C349,Acute!$B$8:$R$300,10,FALSE),"--")</f>
        <v>--</v>
      </c>
      <c r="P349" s="345" t="str">
        <f>IFERROR(VLOOKUP($C349,Acute!$B$8:$R$300,16,FALSE),"--")</f>
        <v>--</v>
      </c>
    </row>
    <row r="350" spans="2:16">
      <c r="B350" s="320" t="str">
        <f>Residential!A319</f>
        <v>Direct Blue 6</v>
      </c>
      <c r="C350" s="211" t="str">
        <f>Residential!B319</f>
        <v>2602-46-2</v>
      </c>
      <c r="D350" s="332">
        <f>Residential!H319</f>
        <v>1.2999999999999999E-3</v>
      </c>
      <c r="E350" s="333" t="str">
        <f>Residential!K319</f>
        <v>NV</v>
      </c>
      <c r="F350" s="334" t="str">
        <f>Residential!M319</f>
        <v>NV</v>
      </c>
      <c r="G350" s="332">
        <f>Commercial!H319</f>
        <v>5.7999999999999996E-3</v>
      </c>
      <c r="H350" s="335" t="str">
        <f>Commercial!K319</f>
        <v>NV</v>
      </c>
      <c r="I350" s="334" t="str">
        <f>Commercial!M319</f>
        <v>NV</v>
      </c>
      <c r="J350" s="320"/>
      <c r="K350" s="341" t="str">
        <f>IFERROR(VLOOKUP($C350,Acute!$B$8:$R$300,4,FALSE),"--")</f>
        <v>--</v>
      </c>
      <c r="L350" s="342" t="str">
        <f>IFERROR(VLOOKUP($C350,Acute!$B$8:$R$300,8,FALSE),"--")</f>
        <v>--</v>
      </c>
      <c r="M350" s="343" t="str">
        <f>IFERROR(VLOOKUP($C350,Acute!$B$8:$R$300,13,FALSE),"--")</f>
        <v>--</v>
      </c>
      <c r="N350" s="344" t="str">
        <f>IFERROR(VLOOKUP($C350,Acute!$B$8:$R$300,6,FALSE),"--")</f>
        <v>--</v>
      </c>
      <c r="O350" s="342" t="str">
        <f>IFERROR(VLOOKUP($C350,Acute!$B$8:$R$300,10,FALSE),"--")</f>
        <v>--</v>
      </c>
      <c r="P350" s="345" t="str">
        <f>IFERROR(VLOOKUP($C350,Acute!$B$8:$R$300,16,FALSE),"--")</f>
        <v>--</v>
      </c>
    </row>
    <row r="351" spans="2:16">
      <c r="B351" s="320" t="str">
        <f>Residential!A320</f>
        <v>Direct Brown 95</v>
      </c>
      <c r="C351" s="211" t="str">
        <f>Residential!B320</f>
        <v>16071-86-6</v>
      </c>
      <c r="D351" s="332">
        <f>Residential!H320</f>
        <v>1.5E-3</v>
      </c>
      <c r="E351" s="333" t="str">
        <f>Residential!K320</f>
        <v>NV</v>
      </c>
      <c r="F351" s="334" t="str">
        <f>Residential!M320</f>
        <v>NV</v>
      </c>
      <c r="G351" s="332">
        <f>Commercial!H320</f>
        <v>6.4999999999999997E-3</v>
      </c>
      <c r="H351" s="335" t="str">
        <f>Commercial!K320</f>
        <v>NV</v>
      </c>
      <c r="I351" s="334" t="str">
        <f>Commercial!M320</f>
        <v>NV</v>
      </c>
      <c r="J351" s="320"/>
      <c r="K351" s="341" t="str">
        <f>IFERROR(VLOOKUP($C351,Acute!$B$8:$R$300,4,FALSE),"--")</f>
        <v>--</v>
      </c>
      <c r="L351" s="342" t="str">
        <f>IFERROR(VLOOKUP($C351,Acute!$B$8:$R$300,8,FALSE),"--")</f>
        <v>--</v>
      </c>
      <c r="M351" s="343" t="str">
        <f>IFERROR(VLOOKUP($C351,Acute!$B$8:$R$300,13,FALSE),"--")</f>
        <v>--</v>
      </c>
      <c r="N351" s="344" t="str">
        <f>IFERROR(VLOOKUP($C351,Acute!$B$8:$R$300,6,FALSE),"--")</f>
        <v>--</v>
      </c>
      <c r="O351" s="342" t="str">
        <f>IFERROR(VLOOKUP($C351,Acute!$B$8:$R$300,10,FALSE),"--")</f>
        <v>--</v>
      </c>
      <c r="P351" s="345" t="str">
        <f>IFERROR(VLOOKUP($C351,Acute!$B$8:$R$300,16,FALSE),"--")</f>
        <v>--</v>
      </c>
    </row>
    <row r="352" spans="2:16">
      <c r="B352" s="320" t="str">
        <f>Residential!A321</f>
        <v>Disodium phosphate</v>
      </c>
      <c r="C352" s="211" t="str">
        <f>Residential!B321</f>
        <v>7558-79-4</v>
      </c>
      <c r="D352" s="332" t="str">
        <f>Residential!H321</f>
        <v>NITI</v>
      </c>
      <c r="E352" s="333" t="str">
        <f>Residential!K321</f>
        <v>NITI, NV</v>
      </c>
      <c r="F352" s="334" t="str">
        <f>Residential!M321</f>
        <v>NITI, NV</v>
      </c>
      <c r="G352" s="332" t="str">
        <f>Commercial!H321</f>
        <v>NITI</v>
      </c>
      <c r="H352" s="335" t="str">
        <f>Commercial!K321</f>
        <v>NITI, NV</v>
      </c>
      <c r="I352" s="334" t="str">
        <f>Commercial!M321</f>
        <v>NITI, NV</v>
      </c>
      <c r="J352" s="320"/>
      <c r="K352" s="341" t="str">
        <f>IFERROR(VLOOKUP($C352,Acute!$B$8:$R$300,4,FALSE),"--")</f>
        <v>--</v>
      </c>
      <c r="L352" s="342" t="str">
        <f>IFERROR(VLOOKUP($C352,Acute!$B$8:$R$300,8,FALSE),"--")</f>
        <v>--</v>
      </c>
      <c r="M352" s="343" t="str">
        <f>IFERROR(VLOOKUP($C352,Acute!$B$8:$R$300,13,FALSE),"--")</f>
        <v>--</v>
      </c>
      <c r="N352" s="344" t="str">
        <f>IFERROR(VLOOKUP($C352,Acute!$B$8:$R$300,6,FALSE),"--")</f>
        <v>--</v>
      </c>
      <c r="O352" s="342" t="str">
        <f>IFERROR(VLOOKUP($C352,Acute!$B$8:$R$300,10,FALSE),"--")</f>
        <v>--</v>
      </c>
      <c r="P352" s="345" t="str">
        <f>IFERROR(VLOOKUP($C352,Acute!$B$8:$R$300,16,FALSE),"--")</f>
        <v>--</v>
      </c>
    </row>
    <row r="353" spans="2:16">
      <c r="B353" s="320" t="str">
        <f>Residential!A322</f>
        <v>Disulfoton</v>
      </c>
      <c r="C353" s="211" t="str">
        <f>Residential!B322</f>
        <v>298-04-4</v>
      </c>
      <c r="D353" s="332" t="str">
        <f>Residential!H322</f>
        <v>NITI</v>
      </c>
      <c r="E353" s="333" t="str">
        <f>Residential!K322</f>
        <v>NITI, NV</v>
      </c>
      <c r="F353" s="334" t="str">
        <f>Residential!M322</f>
        <v>NITI, NV</v>
      </c>
      <c r="G353" s="332" t="str">
        <f>Commercial!H322</f>
        <v>NITI</v>
      </c>
      <c r="H353" s="335" t="str">
        <f>Commercial!K322</f>
        <v>NITI, NV</v>
      </c>
      <c r="I353" s="334" t="str">
        <f>Commercial!M322</f>
        <v>NITI, NV</v>
      </c>
      <c r="J353" s="320"/>
      <c r="K353" s="422">
        <f>IFERROR(VLOOKUP($C353,Acute!$B$8:$R$300,4,FALSE),"--")</f>
        <v>6</v>
      </c>
      <c r="L353" s="342" t="str">
        <f>IFERROR(VLOOKUP($C353,Acute!$B$8:$R$300,8,FALSE),"--")</f>
        <v>NV</v>
      </c>
      <c r="M353" s="343" t="str">
        <f>IFERROR(VLOOKUP($C353,Acute!$B$8:$R$300,13,FALSE),"--")</f>
        <v>NV</v>
      </c>
      <c r="N353" s="344">
        <f>IFERROR(VLOOKUP($C353,Acute!$B$8:$R$300,6,FALSE),"--")</f>
        <v>18</v>
      </c>
      <c r="O353" s="342" t="str">
        <f>IFERROR(VLOOKUP($C353,Acute!$B$8:$R$300,10,FALSE),"--")</f>
        <v>NV</v>
      </c>
      <c r="P353" s="345" t="str">
        <f>IFERROR(VLOOKUP($C353,Acute!$B$8:$R$300,16,FALSE),"--")</f>
        <v>NV</v>
      </c>
    </row>
    <row r="354" spans="2:16">
      <c r="B354" s="320" t="str">
        <f>Residential!A323</f>
        <v>Dithiane, 1,4-</v>
      </c>
      <c r="C354" s="211" t="str">
        <f>Residential!B323</f>
        <v>505-29-3</v>
      </c>
      <c r="D354" s="332" t="str">
        <f>Residential!H323</f>
        <v>NITI</v>
      </c>
      <c r="E354" s="333" t="str">
        <f>Residential!K323</f>
        <v>NITI</v>
      </c>
      <c r="F354" s="334" t="str">
        <f>Residential!M323</f>
        <v>NITI</v>
      </c>
      <c r="G354" s="332" t="str">
        <f>Commercial!H323</f>
        <v>NITI</v>
      </c>
      <c r="H354" s="335" t="str">
        <f>Commercial!K323</f>
        <v>NITI</v>
      </c>
      <c r="I354" s="334" t="str">
        <f>Commercial!M323</f>
        <v>NITI</v>
      </c>
      <c r="J354" s="320"/>
      <c r="K354" s="341" t="str">
        <f>IFERROR(VLOOKUP($C354,Acute!$B$8:$R$300,4,FALSE),"--")</f>
        <v>--</v>
      </c>
      <c r="L354" s="342" t="str">
        <f>IFERROR(VLOOKUP($C354,Acute!$B$8:$R$300,8,FALSE),"--")</f>
        <v>--</v>
      </c>
      <c r="M354" s="343" t="str">
        <f>IFERROR(VLOOKUP($C354,Acute!$B$8:$R$300,13,FALSE),"--")</f>
        <v>--</v>
      </c>
      <c r="N354" s="344" t="str">
        <f>IFERROR(VLOOKUP($C354,Acute!$B$8:$R$300,6,FALSE),"--")</f>
        <v>--</v>
      </c>
      <c r="O354" s="342" t="str">
        <f>IFERROR(VLOOKUP($C354,Acute!$B$8:$R$300,10,FALSE),"--")</f>
        <v>--</v>
      </c>
      <c r="P354" s="345" t="str">
        <f>IFERROR(VLOOKUP($C354,Acute!$B$8:$R$300,16,FALSE),"--")</f>
        <v>--</v>
      </c>
    </row>
    <row r="355" spans="2:16">
      <c r="B355" s="320" t="str">
        <f>Residential!A324</f>
        <v>Diuron</v>
      </c>
      <c r="C355" s="211" t="str">
        <f>Residential!B324</f>
        <v>330-54-1</v>
      </c>
      <c r="D355" s="332" t="str">
        <f>Residential!H324</f>
        <v>NITI</v>
      </c>
      <c r="E355" s="333" t="str">
        <f>Residential!K324</f>
        <v>NITI, NV</v>
      </c>
      <c r="F355" s="334" t="str">
        <f>Residential!M324</f>
        <v>NITI, NV</v>
      </c>
      <c r="G355" s="332" t="str">
        <f>Commercial!H324</f>
        <v>NITI</v>
      </c>
      <c r="H355" s="335" t="str">
        <f>Commercial!K324</f>
        <v>NITI, NV</v>
      </c>
      <c r="I355" s="334" t="str">
        <f>Commercial!M324</f>
        <v>NITI, NV</v>
      </c>
      <c r="J355" s="320"/>
      <c r="K355" s="341" t="str">
        <f>IFERROR(VLOOKUP($C355,Acute!$B$8:$R$300,4,FALSE),"--")</f>
        <v>--</v>
      </c>
      <c r="L355" s="342" t="str">
        <f>IFERROR(VLOOKUP($C355,Acute!$B$8:$R$300,8,FALSE),"--")</f>
        <v>--</v>
      </c>
      <c r="M355" s="343" t="str">
        <f>IFERROR(VLOOKUP($C355,Acute!$B$8:$R$300,13,FALSE),"--")</f>
        <v>--</v>
      </c>
      <c r="N355" s="344" t="str">
        <f>IFERROR(VLOOKUP($C355,Acute!$B$8:$R$300,6,FALSE),"--")</f>
        <v>--</v>
      </c>
      <c r="O355" s="342" t="str">
        <f>IFERROR(VLOOKUP($C355,Acute!$B$8:$R$300,10,FALSE),"--")</f>
        <v>--</v>
      </c>
      <c r="P355" s="345" t="str">
        <f>IFERROR(VLOOKUP($C355,Acute!$B$8:$R$300,16,FALSE),"--")</f>
        <v>--</v>
      </c>
    </row>
    <row r="356" spans="2:16">
      <c r="B356" s="320" t="str">
        <f>Residential!A325</f>
        <v>Dodine</v>
      </c>
      <c r="C356" s="211" t="str">
        <f>Residential!B325</f>
        <v>2439-10-3</v>
      </c>
      <c r="D356" s="332" t="str">
        <f>Residential!H325</f>
        <v>NITI</v>
      </c>
      <c r="E356" s="333" t="str">
        <f>Residential!K325</f>
        <v>NITI, NV</v>
      </c>
      <c r="F356" s="334" t="str">
        <f>Residential!M325</f>
        <v>NITI, NV</v>
      </c>
      <c r="G356" s="332" t="str">
        <f>Commercial!H325</f>
        <v>NITI</v>
      </c>
      <c r="H356" s="335" t="str">
        <f>Commercial!K325</f>
        <v>NITI, NV</v>
      </c>
      <c r="I356" s="334" t="str">
        <f>Commercial!M325</f>
        <v>NITI, NV</v>
      </c>
      <c r="J356" s="320"/>
      <c r="K356" s="341" t="str">
        <f>IFERROR(VLOOKUP($C356,Acute!$B$8:$R$300,4,FALSE),"--")</f>
        <v>--</v>
      </c>
      <c r="L356" s="342" t="str">
        <f>IFERROR(VLOOKUP($C356,Acute!$B$8:$R$300,8,FALSE),"--")</f>
        <v>--</v>
      </c>
      <c r="M356" s="343" t="str">
        <f>IFERROR(VLOOKUP($C356,Acute!$B$8:$R$300,13,FALSE),"--")</f>
        <v>--</v>
      </c>
      <c r="N356" s="344" t="str">
        <f>IFERROR(VLOOKUP($C356,Acute!$B$8:$R$300,6,FALSE),"--")</f>
        <v>--</v>
      </c>
      <c r="O356" s="342" t="str">
        <f>IFERROR(VLOOKUP($C356,Acute!$B$8:$R$300,10,FALSE),"--")</f>
        <v>--</v>
      </c>
      <c r="P356" s="345" t="str">
        <f>IFERROR(VLOOKUP($C356,Acute!$B$8:$R$300,16,FALSE),"--")</f>
        <v>--</v>
      </c>
    </row>
    <row r="357" spans="2:16">
      <c r="B357" s="320" t="str">
        <f>Residential!A326</f>
        <v>EPTC</v>
      </c>
      <c r="C357" s="211" t="str">
        <f>Residential!B326</f>
        <v>759-94-4</v>
      </c>
      <c r="D357" s="332" t="str">
        <f>Residential!H326</f>
        <v>NITI</v>
      </c>
      <c r="E357" s="333" t="str">
        <f>Residential!K326</f>
        <v>NITI</v>
      </c>
      <c r="F357" s="334" t="str">
        <f>Residential!M326</f>
        <v>NITI</v>
      </c>
      <c r="G357" s="332" t="str">
        <f>Commercial!H326</f>
        <v>NITI</v>
      </c>
      <c r="H357" s="335" t="str">
        <f>Commercial!K326</f>
        <v>NITI</v>
      </c>
      <c r="I357" s="334" t="str">
        <f>Commercial!M326</f>
        <v>NITI</v>
      </c>
      <c r="J357" s="320"/>
      <c r="K357" s="341" t="str">
        <f>IFERROR(VLOOKUP($C357,Acute!$B$8:$R$300,4,FALSE),"--")</f>
        <v>--</v>
      </c>
      <c r="L357" s="342" t="str">
        <f>IFERROR(VLOOKUP($C357,Acute!$B$8:$R$300,8,FALSE),"--")</f>
        <v>--</v>
      </c>
      <c r="M357" s="343" t="str">
        <f>IFERROR(VLOOKUP($C357,Acute!$B$8:$R$300,13,FALSE),"--")</f>
        <v>--</v>
      </c>
      <c r="N357" s="344" t="str">
        <f>IFERROR(VLOOKUP($C357,Acute!$B$8:$R$300,6,FALSE),"--")</f>
        <v>--</v>
      </c>
      <c r="O357" s="342" t="str">
        <f>IFERROR(VLOOKUP($C357,Acute!$B$8:$R$300,10,FALSE),"--")</f>
        <v>--</v>
      </c>
      <c r="P357" s="345" t="str">
        <f>IFERROR(VLOOKUP($C357,Acute!$B$8:$R$300,16,FALSE),"--")</f>
        <v>--</v>
      </c>
    </row>
    <row r="358" spans="2:16">
      <c r="B358" s="320" t="str">
        <f>Residential!A327</f>
        <v>Endosulfan</v>
      </c>
      <c r="C358" s="211" t="str">
        <f>Residential!B327</f>
        <v>115-29-7</v>
      </c>
      <c r="D358" s="332" t="str">
        <f>Residential!H327</f>
        <v>NITI</v>
      </c>
      <c r="E358" s="333" t="str">
        <f>Residential!K327</f>
        <v>NITI</v>
      </c>
      <c r="F358" s="334" t="str">
        <f>Residential!M327</f>
        <v>NITI</v>
      </c>
      <c r="G358" s="332" t="str">
        <f>Commercial!H327</f>
        <v>NITI</v>
      </c>
      <c r="H358" s="335" t="str">
        <f>Commercial!K327</f>
        <v>NITI</v>
      </c>
      <c r="I358" s="334" t="str">
        <f>Commercial!M327</f>
        <v>NITI</v>
      </c>
      <c r="J358" s="320"/>
      <c r="K358" s="341" t="str">
        <f>IFERROR(VLOOKUP($C358,Acute!$B$8:$R$300,4,FALSE),"--")</f>
        <v>--</v>
      </c>
      <c r="L358" s="342" t="str">
        <f>IFERROR(VLOOKUP($C358,Acute!$B$8:$R$300,8,FALSE),"--")</f>
        <v>--</v>
      </c>
      <c r="M358" s="343" t="str">
        <f>IFERROR(VLOOKUP($C358,Acute!$B$8:$R$300,13,FALSE),"--")</f>
        <v>--</v>
      </c>
      <c r="N358" s="344" t="str">
        <f>IFERROR(VLOOKUP($C358,Acute!$B$8:$R$300,6,FALSE),"--")</f>
        <v>--</v>
      </c>
      <c r="O358" s="342" t="str">
        <f>IFERROR(VLOOKUP($C358,Acute!$B$8:$R$300,10,FALSE),"--")</f>
        <v>--</v>
      </c>
      <c r="P358" s="345" t="str">
        <f>IFERROR(VLOOKUP($C358,Acute!$B$8:$R$300,16,FALSE),"--")</f>
        <v>--</v>
      </c>
    </row>
    <row r="359" spans="2:16">
      <c r="B359" s="320" t="str">
        <f>Residential!A328</f>
        <v>Endosulfan Sulfate</v>
      </c>
      <c r="C359" s="211" t="str">
        <f>Residential!B328</f>
        <v>1031-07-8</v>
      </c>
      <c r="D359" s="332" t="str">
        <f>Residential!H328</f>
        <v>NITI</v>
      </c>
      <c r="E359" s="333" t="str">
        <f>Residential!K328</f>
        <v>NITI, NV</v>
      </c>
      <c r="F359" s="334" t="str">
        <f>Residential!M328</f>
        <v>NITI, NV</v>
      </c>
      <c r="G359" s="332" t="str">
        <f>Commercial!H328</f>
        <v>NITI</v>
      </c>
      <c r="H359" s="335" t="str">
        <f>Commercial!K328</f>
        <v>NITI, NV</v>
      </c>
      <c r="I359" s="334" t="str">
        <f>Commercial!M328</f>
        <v>NITI, NV</v>
      </c>
      <c r="J359" s="320"/>
      <c r="K359" s="341" t="str">
        <f>IFERROR(VLOOKUP($C359,Acute!$B$8:$R$300,4,FALSE),"--")</f>
        <v>--</v>
      </c>
      <c r="L359" s="342" t="str">
        <f>IFERROR(VLOOKUP($C359,Acute!$B$8:$R$300,8,FALSE),"--")</f>
        <v>--</v>
      </c>
      <c r="M359" s="343" t="str">
        <f>IFERROR(VLOOKUP($C359,Acute!$B$8:$R$300,13,FALSE),"--")</f>
        <v>--</v>
      </c>
      <c r="N359" s="344" t="str">
        <f>IFERROR(VLOOKUP($C359,Acute!$B$8:$R$300,6,FALSE),"--")</f>
        <v>--</v>
      </c>
      <c r="O359" s="342" t="str">
        <f>IFERROR(VLOOKUP($C359,Acute!$B$8:$R$300,10,FALSE),"--")</f>
        <v>--</v>
      </c>
      <c r="P359" s="345" t="str">
        <f>IFERROR(VLOOKUP($C359,Acute!$B$8:$R$300,16,FALSE),"--")</f>
        <v>--</v>
      </c>
    </row>
    <row r="360" spans="2:16">
      <c r="B360" s="320" t="str">
        <f>Residential!A329</f>
        <v>Endothall</v>
      </c>
      <c r="C360" s="211" t="str">
        <f>Residential!B329</f>
        <v>145-73-3</v>
      </c>
      <c r="D360" s="332" t="str">
        <f>Residential!H329</f>
        <v>NITI</v>
      </c>
      <c r="E360" s="333" t="str">
        <f>Residential!K329</f>
        <v>NITI, NV</v>
      </c>
      <c r="F360" s="334" t="str">
        <f>Residential!M329</f>
        <v>NITI, NV</v>
      </c>
      <c r="G360" s="332" t="str">
        <f>Commercial!H329</f>
        <v>NITI</v>
      </c>
      <c r="H360" s="335" t="str">
        <f>Commercial!K329</f>
        <v>NITI, NV</v>
      </c>
      <c r="I360" s="334" t="str">
        <f>Commercial!M329</f>
        <v>NITI, NV</v>
      </c>
      <c r="J360" s="320"/>
      <c r="K360" s="341" t="str">
        <f>IFERROR(VLOOKUP($C360,Acute!$B$8:$R$300,4,FALSE),"--")</f>
        <v>--</v>
      </c>
      <c r="L360" s="342" t="str">
        <f>IFERROR(VLOOKUP($C360,Acute!$B$8:$R$300,8,FALSE),"--")</f>
        <v>--</v>
      </c>
      <c r="M360" s="343" t="str">
        <f>IFERROR(VLOOKUP($C360,Acute!$B$8:$R$300,13,FALSE),"--")</f>
        <v>--</v>
      </c>
      <c r="N360" s="344" t="str">
        <f>IFERROR(VLOOKUP($C360,Acute!$B$8:$R$300,6,FALSE),"--")</f>
        <v>--</v>
      </c>
      <c r="O360" s="342" t="str">
        <f>IFERROR(VLOOKUP($C360,Acute!$B$8:$R$300,10,FALSE),"--")</f>
        <v>--</v>
      </c>
      <c r="P360" s="345" t="str">
        <f>IFERROR(VLOOKUP($C360,Acute!$B$8:$R$300,16,FALSE),"--")</f>
        <v>--</v>
      </c>
    </row>
    <row r="361" spans="2:16">
      <c r="B361" s="320" t="str">
        <f>Residential!A330</f>
        <v>Endrin</v>
      </c>
      <c r="C361" s="211" t="str">
        <f>Residential!B330</f>
        <v>72-20-8</v>
      </c>
      <c r="D361" s="332" t="str">
        <f>Residential!H330</f>
        <v>NITI</v>
      </c>
      <c r="E361" s="333" t="str">
        <f>Residential!K330</f>
        <v>NITI, NV</v>
      </c>
      <c r="F361" s="334" t="str">
        <f>Residential!M330</f>
        <v>NITI, NV</v>
      </c>
      <c r="G361" s="332" t="str">
        <f>Commercial!H330</f>
        <v>NITI</v>
      </c>
      <c r="H361" s="335" t="str">
        <f>Commercial!K330</f>
        <v>NITI, NV</v>
      </c>
      <c r="I361" s="334" t="str">
        <f>Commercial!M330</f>
        <v>NITI, NV</v>
      </c>
      <c r="J361" s="320"/>
      <c r="K361" s="341" t="str">
        <f>IFERROR(VLOOKUP($C361,Acute!$B$8:$R$300,4,FALSE),"--")</f>
        <v>--</v>
      </c>
      <c r="L361" s="342" t="str">
        <f>IFERROR(VLOOKUP($C361,Acute!$B$8:$R$300,8,FALSE),"--")</f>
        <v>--</v>
      </c>
      <c r="M361" s="343" t="str">
        <f>IFERROR(VLOOKUP($C361,Acute!$B$8:$R$300,13,FALSE),"--")</f>
        <v>--</v>
      </c>
      <c r="N361" s="344" t="str">
        <f>IFERROR(VLOOKUP($C361,Acute!$B$8:$R$300,6,FALSE),"--")</f>
        <v>--</v>
      </c>
      <c r="O361" s="342" t="str">
        <f>IFERROR(VLOOKUP($C361,Acute!$B$8:$R$300,10,FALSE),"--")</f>
        <v>--</v>
      </c>
      <c r="P361" s="345" t="str">
        <f>IFERROR(VLOOKUP($C361,Acute!$B$8:$R$300,16,FALSE),"--")</f>
        <v>--</v>
      </c>
    </row>
    <row r="362" spans="2:16">
      <c r="B362" s="320" t="str">
        <f>Residential!A331</f>
        <v>Epichlorohydrin</v>
      </c>
      <c r="C362" s="211" t="str">
        <f>Residential!B331</f>
        <v>106-89-8</v>
      </c>
      <c r="D362" s="427">
        <f>Residential!H331</f>
        <v>1</v>
      </c>
      <c r="E362" s="333">
        <f>Residential!K331</f>
        <v>35</v>
      </c>
      <c r="F362" s="334">
        <f>Residential!M331</f>
        <v>810</v>
      </c>
      <c r="G362" s="332">
        <f>Commercial!H331</f>
        <v>4.4000000000000004</v>
      </c>
      <c r="H362" s="335">
        <f>Commercial!K331</f>
        <v>150</v>
      </c>
      <c r="I362" s="334">
        <f>Commercial!M331</f>
        <v>3400</v>
      </c>
      <c r="J362" s="320"/>
      <c r="K362" s="341">
        <f>IFERROR(VLOOKUP($C362,Acute!$B$8:$R$300,4,FALSE),"--")</f>
        <v>1300</v>
      </c>
      <c r="L362" s="342">
        <f>IFERROR(VLOOKUP($C362,Acute!$B$8:$R$300,8,FALSE),"--")</f>
        <v>43000</v>
      </c>
      <c r="M362" s="343">
        <f>IFERROR(VLOOKUP($C362,Acute!$B$8:$R$300,13,FALSE),"--")</f>
        <v>1100000</v>
      </c>
      <c r="N362" s="344">
        <f>IFERROR(VLOOKUP($C362,Acute!$B$8:$R$300,6,FALSE),"--")</f>
        <v>3900</v>
      </c>
      <c r="O362" s="342">
        <f>IFERROR(VLOOKUP($C362,Acute!$B$8:$R$300,10,FALSE),"--")</f>
        <v>130000</v>
      </c>
      <c r="P362" s="345">
        <f>IFERROR(VLOOKUP($C362,Acute!$B$8:$R$300,16,FALSE),"--")</f>
        <v>3000000</v>
      </c>
    </row>
    <row r="363" spans="2:16">
      <c r="B363" s="320" t="str">
        <f>Residential!A332</f>
        <v>Epoxybutane, 1,2-</v>
      </c>
      <c r="C363" s="211" t="str">
        <f>Residential!B332</f>
        <v>106-88-7</v>
      </c>
      <c r="D363" s="332">
        <f>Residential!H332</f>
        <v>21</v>
      </c>
      <c r="E363" s="333">
        <f>Residential!K332</f>
        <v>700</v>
      </c>
      <c r="F363" s="334">
        <f>Residential!M332</f>
        <v>4900</v>
      </c>
      <c r="G363" s="332">
        <f>Commercial!H332</f>
        <v>88</v>
      </c>
      <c r="H363" s="335">
        <f>Commercial!K332</f>
        <v>2900</v>
      </c>
      <c r="I363" s="334">
        <f>Commercial!M332</f>
        <v>20000</v>
      </c>
      <c r="J363" s="320"/>
      <c r="K363" s="341" t="str">
        <f>IFERROR(VLOOKUP($C363,Acute!$B$8:$R$300,4,FALSE),"--")</f>
        <v>--</v>
      </c>
      <c r="L363" s="342" t="str">
        <f>IFERROR(VLOOKUP($C363,Acute!$B$8:$R$300,8,FALSE),"--")</f>
        <v>--</v>
      </c>
      <c r="M363" s="343" t="str">
        <f>IFERROR(VLOOKUP($C363,Acute!$B$8:$R$300,13,FALSE),"--")</f>
        <v>--</v>
      </c>
      <c r="N363" s="344" t="str">
        <f>IFERROR(VLOOKUP($C363,Acute!$B$8:$R$300,6,FALSE),"--")</f>
        <v>--</v>
      </c>
      <c r="O363" s="342" t="str">
        <f>IFERROR(VLOOKUP($C363,Acute!$B$8:$R$300,10,FALSE),"--")</f>
        <v>--</v>
      </c>
      <c r="P363" s="345" t="str">
        <f>IFERROR(VLOOKUP($C363,Acute!$B$8:$R$300,16,FALSE),"--")</f>
        <v>--</v>
      </c>
    </row>
    <row r="364" spans="2:16">
      <c r="B364" s="320" t="str">
        <f>Residential!A333</f>
        <v>Ethanol, 2-(2-methoxyethoxy)-</v>
      </c>
      <c r="C364" s="211" t="str">
        <f>Residential!B333</f>
        <v>111-77-3</v>
      </c>
      <c r="D364" s="332" t="str">
        <f>Residential!H333</f>
        <v>NITI</v>
      </c>
      <c r="E364" s="333" t="str">
        <f>Residential!K333</f>
        <v>NITI, NV</v>
      </c>
      <c r="F364" s="334" t="str">
        <f>Residential!M333</f>
        <v>NITI, NV</v>
      </c>
      <c r="G364" s="332" t="str">
        <f>Commercial!H333</f>
        <v>NITI</v>
      </c>
      <c r="H364" s="335" t="str">
        <f>Commercial!K333</f>
        <v>NITI, NV</v>
      </c>
      <c r="I364" s="334" t="str">
        <f>Commercial!M333</f>
        <v>NITI, NV</v>
      </c>
      <c r="J364" s="320"/>
      <c r="K364" s="341" t="str">
        <f>IFERROR(VLOOKUP($C364,Acute!$B$8:$R$300,4,FALSE),"--")</f>
        <v>--</v>
      </c>
      <c r="L364" s="342" t="str">
        <f>IFERROR(VLOOKUP($C364,Acute!$B$8:$R$300,8,FALSE),"--")</f>
        <v>--</v>
      </c>
      <c r="M364" s="343" t="str">
        <f>IFERROR(VLOOKUP($C364,Acute!$B$8:$R$300,13,FALSE),"--")</f>
        <v>--</v>
      </c>
      <c r="N364" s="344" t="str">
        <f>IFERROR(VLOOKUP($C364,Acute!$B$8:$R$300,6,FALSE),"--")</f>
        <v>--</v>
      </c>
      <c r="O364" s="342" t="str">
        <f>IFERROR(VLOOKUP($C364,Acute!$B$8:$R$300,10,FALSE),"--")</f>
        <v>--</v>
      </c>
      <c r="P364" s="345" t="str">
        <f>IFERROR(VLOOKUP($C364,Acute!$B$8:$R$300,16,FALSE),"--")</f>
        <v>--</v>
      </c>
    </row>
    <row r="365" spans="2:16">
      <c r="B365" s="320"/>
      <c r="C365" s="211"/>
      <c r="D365" s="381"/>
      <c r="E365" s="382"/>
      <c r="F365" s="387"/>
      <c r="G365" s="381"/>
      <c r="H365" s="388"/>
      <c r="I365" s="387"/>
      <c r="J365" s="211"/>
      <c r="K365" s="81"/>
      <c r="L365" s="82"/>
      <c r="M365" s="83"/>
      <c r="N365" s="81"/>
      <c r="O365" s="82"/>
      <c r="P365" s="83"/>
    </row>
    <row r="366" spans="2:16" ht="15" thickBot="1">
      <c r="B366" s="115"/>
      <c r="C366" s="211"/>
      <c r="D366" s="213"/>
      <c r="E366" s="213"/>
      <c r="F366" s="318"/>
      <c r="G366" s="213"/>
      <c r="H366" s="318"/>
      <c r="I366" s="318"/>
      <c r="J366" s="211"/>
      <c r="K366" s="318"/>
      <c r="L366" s="318"/>
      <c r="M366" s="318"/>
      <c r="N366" s="318"/>
      <c r="O366" s="318"/>
      <c r="P366" s="318" t="s">
        <v>2214</v>
      </c>
    </row>
    <row r="367" spans="2:16" ht="15">
      <c r="B367" s="320"/>
      <c r="C367" s="211"/>
      <c r="D367" s="532" t="s">
        <v>2196</v>
      </c>
      <c r="E367" s="533"/>
      <c r="F367" s="533"/>
      <c r="G367" s="533"/>
      <c r="H367" s="533"/>
      <c r="I367" s="549"/>
      <c r="J367" s="320"/>
      <c r="K367" s="550" t="s">
        <v>2197</v>
      </c>
      <c r="L367" s="551"/>
      <c r="M367" s="551"/>
      <c r="N367" s="551"/>
      <c r="O367" s="551"/>
      <c r="P367" s="552"/>
    </row>
    <row r="368" spans="2:16" ht="15">
      <c r="B368" s="320"/>
      <c r="C368" s="211"/>
      <c r="D368" s="538" t="s">
        <v>62</v>
      </c>
      <c r="E368" s="539"/>
      <c r="F368" s="553"/>
      <c r="G368" s="540" t="s">
        <v>2198</v>
      </c>
      <c r="H368" s="541"/>
      <c r="I368" s="554"/>
      <c r="J368" s="320"/>
      <c r="K368" s="555" t="s">
        <v>62</v>
      </c>
      <c r="L368" s="544"/>
      <c r="M368" s="556"/>
      <c r="N368" s="546" t="s">
        <v>2198</v>
      </c>
      <c r="O368" s="547"/>
      <c r="P368" s="548"/>
    </row>
    <row r="369" spans="2:16" ht="34.9" customHeight="1" thickBot="1">
      <c r="B369" s="321" t="s">
        <v>119</v>
      </c>
      <c r="C369" s="322" t="s">
        <v>141</v>
      </c>
      <c r="D369" s="323" t="s">
        <v>2206</v>
      </c>
      <c r="E369" s="324" t="s">
        <v>2207</v>
      </c>
      <c r="F369" s="325" t="s">
        <v>152</v>
      </c>
      <c r="G369" s="323" t="s">
        <v>2206</v>
      </c>
      <c r="H369" s="326" t="s">
        <v>2207</v>
      </c>
      <c r="I369" s="325" t="s">
        <v>152</v>
      </c>
      <c r="J369" s="327"/>
      <c r="K369" s="328" t="s">
        <v>2206</v>
      </c>
      <c r="L369" s="329" t="s">
        <v>2207</v>
      </c>
      <c r="M369" s="330" t="s">
        <v>152</v>
      </c>
      <c r="N369" s="328" t="s">
        <v>2206</v>
      </c>
      <c r="O369" s="329" t="s">
        <v>2207</v>
      </c>
      <c r="P369" s="331" t="s">
        <v>152</v>
      </c>
    </row>
    <row r="370" spans="2:16">
      <c r="B370" s="320" t="str">
        <f>Residential!A334</f>
        <v>Ethephon</v>
      </c>
      <c r="C370" s="211" t="str">
        <f>Residential!B334</f>
        <v>16672-87-0</v>
      </c>
      <c r="D370" s="332" t="str">
        <f>Residential!H334</f>
        <v>NITI</v>
      </c>
      <c r="E370" s="333" t="str">
        <f>Residential!K334</f>
        <v>NITI, NV</v>
      </c>
      <c r="F370" s="334" t="str">
        <f>Residential!M334</f>
        <v>NITI, NV</v>
      </c>
      <c r="G370" s="332" t="str">
        <f>Commercial!H334</f>
        <v>NITI</v>
      </c>
      <c r="H370" s="335" t="str">
        <f>Commercial!K334</f>
        <v>NITI, NV</v>
      </c>
      <c r="I370" s="334" t="str">
        <f>Commercial!M334</f>
        <v>NITI, NV</v>
      </c>
      <c r="J370" s="320"/>
      <c r="K370" s="341" t="str">
        <f>IFERROR(VLOOKUP($C370,Acute!$B$8:$R$300,4,FALSE),"--")</f>
        <v>--</v>
      </c>
      <c r="L370" s="342" t="str">
        <f>IFERROR(VLOOKUP($C370,Acute!$B$8:$R$300,8,FALSE),"--")</f>
        <v>--</v>
      </c>
      <c r="M370" s="343" t="str">
        <f>IFERROR(VLOOKUP($C370,Acute!$B$8:$R$300,13,FALSE),"--")</f>
        <v>--</v>
      </c>
      <c r="N370" s="344" t="str">
        <f>IFERROR(VLOOKUP($C370,Acute!$B$8:$R$300,6,FALSE),"--")</f>
        <v>--</v>
      </c>
      <c r="O370" s="342" t="str">
        <f>IFERROR(VLOOKUP($C370,Acute!$B$8:$R$300,10,FALSE),"--")</f>
        <v>--</v>
      </c>
      <c r="P370" s="345" t="str">
        <f>IFERROR(VLOOKUP($C370,Acute!$B$8:$R$300,16,FALSE),"--")</f>
        <v>--</v>
      </c>
    </row>
    <row r="371" spans="2:16">
      <c r="B371" s="320" t="str">
        <f>Residential!A335</f>
        <v>Ethion</v>
      </c>
      <c r="C371" s="211" t="str">
        <f>Residential!B335</f>
        <v>563-12-2</v>
      </c>
      <c r="D371" s="332" t="str">
        <f>Residential!H335</f>
        <v>NITI</v>
      </c>
      <c r="E371" s="333" t="str">
        <f>Residential!K335</f>
        <v>NITI, NV</v>
      </c>
      <c r="F371" s="334" t="str">
        <f>Residential!M335</f>
        <v>NITI, NV</v>
      </c>
      <c r="G371" s="332" t="str">
        <f>Commercial!H335</f>
        <v>NITI</v>
      </c>
      <c r="H371" s="335" t="str">
        <f>Commercial!K335</f>
        <v>NITI, NV</v>
      </c>
      <c r="I371" s="334" t="str">
        <f>Commercial!M335</f>
        <v>NITI, NV</v>
      </c>
      <c r="J371" s="320"/>
      <c r="K371" s="341" t="str">
        <f>IFERROR(VLOOKUP($C371,Acute!$B$8:$R$300,4,FALSE),"--")</f>
        <v>--</v>
      </c>
      <c r="L371" s="342" t="str">
        <f>IFERROR(VLOOKUP($C371,Acute!$B$8:$R$300,8,FALSE),"--")</f>
        <v>--</v>
      </c>
      <c r="M371" s="343" t="str">
        <f>IFERROR(VLOOKUP($C371,Acute!$B$8:$R$300,13,FALSE),"--")</f>
        <v>--</v>
      </c>
      <c r="N371" s="344" t="str">
        <f>IFERROR(VLOOKUP($C371,Acute!$B$8:$R$300,6,FALSE),"--")</f>
        <v>--</v>
      </c>
      <c r="O371" s="342" t="str">
        <f>IFERROR(VLOOKUP($C371,Acute!$B$8:$R$300,10,FALSE),"--")</f>
        <v>--</v>
      </c>
      <c r="P371" s="345" t="str">
        <f>IFERROR(VLOOKUP($C371,Acute!$B$8:$R$300,16,FALSE),"--")</f>
        <v>--</v>
      </c>
    </row>
    <row r="372" spans="2:16">
      <c r="B372" s="320" t="str">
        <f>Residential!A336</f>
        <v>Ethoxyethanol Acetate, 2-</v>
      </c>
      <c r="C372" s="211" t="str">
        <f>Residential!B336</f>
        <v>111-15-9</v>
      </c>
      <c r="D372" s="332">
        <f>Residential!H336</f>
        <v>63</v>
      </c>
      <c r="E372" s="333">
        <f>Residential!K336</f>
        <v>2100</v>
      </c>
      <c r="F372" s="334">
        <f>Residential!M336</f>
        <v>1100000</v>
      </c>
      <c r="G372" s="332">
        <f>Commercial!H336</f>
        <v>260</v>
      </c>
      <c r="H372" s="335">
        <f>Commercial!K336</f>
        <v>8800</v>
      </c>
      <c r="I372" s="334">
        <f>Commercial!M336</f>
        <v>4800000</v>
      </c>
      <c r="J372" s="320"/>
      <c r="K372" s="341">
        <f>IFERROR(VLOOKUP($C372,Acute!$B$8:$R$300,4,FALSE),"--")</f>
        <v>140</v>
      </c>
      <c r="L372" s="342">
        <f>IFERROR(VLOOKUP($C372,Acute!$B$8:$R$300,8,FALSE),"--")</f>
        <v>4700</v>
      </c>
      <c r="M372" s="343">
        <f>IFERROR(VLOOKUP($C372,Acute!$B$8:$R$300,13,FALSE),"--")</f>
        <v>2400000</v>
      </c>
      <c r="N372" s="344">
        <f>IFERROR(VLOOKUP($C372,Acute!$B$8:$R$300,6,FALSE),"--")</f>
        <v>420</v>
      </c>
      <c r="O372" s="342">
        <f>IFERROR(VLOOKUP($C372,Acute!$B$8:$R$300,10,FALSE),"--")</f>
        <v>14000</v>
      </c>
      <c r="P372" s="345">
        <f>IFERROR(VLOOKUP($C372,Acute!$B$8:$R$300,16,FALSE),"--")</f>
        <v>7800000</v>
      </c>
    </row>
    <row r="373" spans="2:16">
      <c r="B373" s="320" t="str">
        <f>Residential!A337</f>
        <v>Ethoxyethanol, 2-</v>
      </c>
      <c r="C373" s="211" t="str">
        <f>Residential!B337</f>
        <v>110-80-5</v>
      </c>
      <c r="D373" s="332">
        <f>Residential!H337</f>
        <v>42</v>
      </c>
      <c r="E373" s="333">
        <f>Residential!K337</f>
        <v>1400</v>
      </c>
      <c r="F373" s="334">
        <f>Residential!M337</f>
        <v>5000000</v>
      </c>
      <c r="G373" s="332">
        <f>Commercial!H337</f>
        <v>180</v>
      </c>
      <c r="H373" s="335">
        <f>Commercial!K337</f>
        <v>5800</v>
      </c>
      <c r="I373" s="334">
        <f>Commercial!M337</f>
        <v>21000000</v>
      </c>
      <c r="J373" s="320"/>
      <c r="K373" s="341">
        <f>IFERROR(VLOOKUP($C373,Acute!$B$8:$R$300,4,FALSE),"--")</f>
        <v>370</v>
      </c>
      <c r="L373" s="342">
        <f>IFERROR(VLOOKUP($C373,Acute!$B$8:$R$300,8,FALSE),"--")</f>
        <v>12000</v>
      </c>
      <c r="M373" s="343">
        <f>IFERROR(VLOOKUP($C373,Acute!$B$8:$R$300,13,FALSE),"--")</f>
        <v>44000000</v>
      </c>
      <c r="N373" s="344">
        <f>IFERROR(VLOOKUP($C373,Acute!$B$8:$R$300,6,FALSE),"--")</f>
        <v>1100</v>
      </c>
      <c r="O373" s="342">
        <f>IFERROR(VLOOKUP($C373,Acute!$B$8:$R$300,10,FALSE),"--")</f>
        <v>37000</v>
      </c>
      <c r="P373" s="345">
        <f>IFERROR(VLOOKUP($C373,Acute!$B$8:$R$300,16,FALSE),"--")</f>
        <v>130000000</v>
      </c>
    </row>
    <row r="374" spans="2:16">
      <c r="B374" s="320" t="str">
        <f>Residential!A338</f>
        <v>Ethyl Acetate</v>
      </c>
      <c r="C374" s="211" t="str">
        <f>Residential!B338</f>
        <v>141-78-6</v>
      </c>
      <c r="D374" s="332">
        <f>Residential!H338</f>
        <v>73</v>
      </c>
      <c r="E374" s="333">
        <f>Residential!K338</f>
        <v>2400</v>
      </c>
      <c r="F374" s="334">
        <f>Residential!M338</f>
        <v>24000</v>
      </c>
      <c r="G374" s="332">
        <f>Commercial!H338</f>
        <v>310</v>
      </c>
      <c r="H374" s="335">
        <f>Commercial!K338</f>
        <v>10000</v>
      </c>
      <c r="I374" s="334">
        <f>Commercial!M338</f>
        <v>100000</v>
      </c>
      <c r="J374" s="320"/>
      <c r="K374" s="341" t="str">
        <f>IFERROR(VLOOKUP($C374,Acute!$B$8:$R$300,4,FALSE),"--")</f>
        <v>--</v>
      </c>
      <c r="L374" s="342" t="str">
        <f>IFERROR(VLOOKUP($C374,Acute!$B$8:$R$300,8,FALSE),"--")</f>
        <v>--</v>
      </c>
      <c r="M374" s="343" t="str">
        <f>IFERROR(VLOOKUP($C374,Acute!$B$8:$R$300,13,FALSE),"--")</f>
        <v>--</v>
      </c>
      <c r="N374" s="344" t="str">
        <f>IFERROR(VLOOKUP($C374,Acute!$B$8:$R$300,6,FALSE),"--")</f>
        <v>--</v>
      </c>
      <c r="O374" s="342" t="str">
        <f>IFERROR(VLOOKUP($C374,Acute!$B$8:$R$300,10,FALSE),"--")</f>
        <v>--</v>
      </c>
      <c r="P374" s="345" t="str">
        <f>IFERROR(VLOOKUP($C374,Acute!$B$8:$R$300,16,FALSE),"--")</f>
        <v>--</v>
      </c>
    </row>
    <row r="375" spans="2:16">
      <c r="B375" s="320" t="str">
        <f>Residential!A339</f>
        <v>Ethyl Acrylate</v>
      </c>
      <c r="C375" s="211" t="str">
        <f>Residential!B339</f>
        <v>140-88-5</v>
      </c>
      <c r="D375" s="332">
        <f>Residential!H339</f>
        <v>8.3000000000000007</v>
      </c>
      <c r="E375" s="333">
        <f>Residential!K339</f>
        <v>280</v>
      </c>
      <c r="F375" s="334">
        <f>Residential!M339</f>
        <v>1200</v>
      </c>
      <c r="G375" s="332">
        <f>Commercial!H339</f>
        <v>35</v>
      </c>
      <c r="H375" s="335">
        <f>Commercial!K339</f>
        <v>1200</v>
      </c>
      <c r="I375" s="334">
        <f>Commercial!M339</f>
        <v>4900</v>
      </c>
      <c r="J375" s="320"/>
      <c r="K375" s="347" t="str">
        <f>IFERROR(VLOOKUP($C375,Acute!$B$8:$R$300,4,FALSE),"--")</f>
        <v>--</v>
      </c>
      <c r="L375" s="342" t="str">
        <f>IFERROR(VLOOKUP($C375,Acute!$B$8:$R$300,8,FALSE),"--")</f>
        <v>--</v>
      </c>
      <c r="M375" s="343" t="str">
        <f>IFERROR(VLOOKUP($C375,Acute!$B$8:$R$300,13,FALSE),"--")</f>
        <v>--</v>
      </c>
      <c r="N375" s="344" t="str">
        <f>IFERROR(VLOOKUP($C375,Acute!$B$8:$R$300,6,FALSE),"--")</f>
        <v>--</v>
      </c>
      <c r="O375" s="342" t="str">
        <f>IFERROR(VLOOKUP($C375,Acute!$B$8:$R$300,10,FALSE),"--")</f>
        <v>--</v>
      </c>
      <c r="P375" s="345" t="str">
        <f>IFERROR(VLOOKUP($C375,Acute!$B$8:$R$300,16,FALSE),"--")</f>
        <v>--</v>
      </c>
    </row>
    <row r="376" spans="2:16">
      <c r="B376" s="320" t="str">
        <f>Residential!A340</f>
        <v>Ethyl Chloride</v>
      </c>
      <c r="C376" s="211" t="str">
        <f>Residential!B340</f>
        <v>75-00-3</v>
      </c>
      <c r="D376" s="332">
        <f>Residential!H340</f>
        <v>4200</v>
      </c>
      <c r="E376" s="335">
        <f>Residential!K340</f>
        <v>140000</v>
      </c>
      <c r="F376" s="334">
        <f>Residential!M340</f>
        <v>14000</v>
      </c>
      <c r="G376" s="352">
        <f>Commercial!H340</f>
        <v>18000</v>
      </c>
      <c r="H376" s="335">
        <f>Commercial!K340</f>
        <v>580000</v>
      </c>
      <c r="I376" s="334">
        <f>Commercial!M340</f>
        <v>57000</v>
      </c>
      <c r="J376" s="320"/>
      <c r="K376" s="341">
        <f>IFERROR(VLOOKUP($C376,Acute!$B$8:$R$300,4,FALSE),"--")</f>
        <v>40000</v>
      </c>
      <c r="L376" s="342">
        <f>IFERROR(VLOOKUP($C376,Acute!$B$8:$R$300,8,FALSE),"--")</f>
        <v>1300000</v>
      </c>
      <c r="M376" s="343">
        <f>IFERROR(VLOOKUP($C376,Acute!$B$8:$R$300,13,FALSE),"--")</f>
        <v>130000</v>
      </c>
      <c r="N376" s="344">
        <f>IFERROR(VLOOKUP($C376,Acute!$B$8:$R$300,6,FALSE),"--")</f>
        <v>120000</v>
      </c>
      <c r="O376" s="342">
        <f>IFERROR(VLOOKUP($C376,Acute!$B$8:$R$300,10,FALSE),"--")</f>
        <v>4000000</v>
      </c>
      <c r="P376" s="345">
        <f>IFERROR(VLOOKUP($C376,Acute!$B$8:$R$300,16,FALSE),"--")</f>
        <v>380000</v>
      </c>
    </row>
    <row r="377" spans="2:16">
      <c r="B377" s="320" t="str">
        <f>Residential!A341</f>
        <v>Ethyl Ether</v>
      </c>
      <c r="C377" s="211" t="str">
        <f>Residential!B341</f>
        <v>60-29-7</v>
      </c>
      <c r="D377" s="332" t="str">
        <f>Residential!H341</f>
        <v>NITI</v>
      </c>
      <c r="E377" s="335" t="str">
        <f>Residential!K341</f>
        <v>NITI</v>
      </c>
      <c r="F377" s="334" t="str">
        <f>Residential!M341</f>
        <v>NITI</v>
      </c>
      <c r="G377" s="332" t="str">
        <f>Commercial!H341</f>
        <v>NITI</v>
      </c>
      <c r="H377" s="335" t="str">
        <f>Commercial!K341</f>
        <v>NITI</v>
      </c>
      <c r="I377" s="334" t="str">
        <f>Commercial!M341</f>
        <v>NITI</v>
      </c>
      <c r="J377" s="320"/>
      <c r="K377" s="341" t="str">
        <f>IFERROR(VLOOKUP($C377,Acute!$B$8:$R$300,4,FALSE),"--")</f>
        <v>--</v>
      </c>
      <c r="L377" s="342" t="str">
        <f>IFERROR(VLOOKUP($C377,Acute!$B$8:$R$300,8,FALSE),"--")</f>
        <v>--</v>
      </c>
      <c r="M377" s="343" t="str">
        <f>IFERROR(VLOOKUP($C377,Acute!$B$8:$R$300,13,FALSE),"--")</f>
        <v>--</v>
      </c>
      <c r="N377" s="344" t="str">
        <f>IFERROR(VLOOKUP($C377,Acute!$B$8:$R$300,6,FALSE),"--")</f>
        <v>--</v>
      </c>
      <c r="O377" s="342" t="str">
        <f>IFERROR(VLOOKUP($C377,Acute!$B$8:$R$300,10,FALSE),"--")</f>
        <v>--</v>
      </c>
      <c r="P377" s="345" t="str">
        <f>IFERROR(VLOOKUP($C377,Acute!$B$8:$R$300,16,FALSE),"--")</f>
        <v>--</v>
      </c>
    </row>
    <row r="378" spans="2:16">
      <c r="B378" s="320" t="str">
        <f>Residential!A342</f>
        <v>Ethyl Methacrylate</v>
      </c>
      <c r="C378" s="211" t="str">
        <f>Residential!B342</f>
        <v>97-63-2</v>
      </c>
      <c r="D378" s="332">
        <f>Residential!H342</f>
        <v>310</v>
      </c>
      <c r="E378" s="335">
        <f>Residential!K342</f>
        <v>10000</v>
      </c>
      <c r="F378" s="334">
        <f>Residential!M342</f>
        <v>33000</v>
      </c>
      <c r="G378" s="332">
        <f>Commercial!H342</f>
        <v>1300</v>
      </c>
      <c r="H378" s="335">
        <f>Commercial!K342</f>
        <v>44000</v>
      </c>
      <c r="I378" s="334">
        <f>Commercial!M342</f>
        <v>140000</v>
      </c>
      <c r="J378" s="320"/>
      <c r="K378" s="341" t="str">
        <f>IFERROR(VLOOKUP($C378,Acute!$B$8:$R$300,4,FALSE),"--")</f>
        <v>--</v>
      </c>
      <c r="L378" s="342" t="str">
        <f>IFERROR(VLOOKUP($C378,Acute!$B$8:$R$300,8,FALSE),"--")</f>
        <v>--</v>
      </c>
      <c r="M378" s="343" t="str">
        <f>IFERROR(VLOOKUP($C378,Acute!$B$8:$R$300,13,FALSE),"--")</f>
        <v>--</v>
      </c>
      <c r="N378" s="344" t="str">
        <f>IFERROR(VLOOKUP($C378,Acute!$B$8:$R$300,6,FALSE),"--")</f>
        <v>--</v>
      </c>
      <c r="O378" s="342" t="str">
        <f>IFERROR(VLOOKUP($C378,Acute!$B$8:$R$300,10,FALSE),"--")</f>
        <v>--</v>
      </c>
      <c r="P378" s="345" t="str">
        <f>IFERROR(VLOOKUP($C378,Acute!$B$8:$R$300,16,FALSE),"--")</f>
        <v>--</v>
      </c>
    </row>
    <row r="379" spans="2:16">
      <c r="B379" s="320" t="str">
        <f>Residential!A343</f>
        <v>Ethyl Tertiary Butyl Ether (ETBE)</v>
      </c>
      <c r="C379" s="211" t="str">
        <f>Residential!B343</f>
        <v>637-92-3</v>
      </c>
      <c r="D379" s="332">
        <f>Residential!H343</f>
        <v>35</v>
      </c>
      <c r="E379" s="333">
        <f>Residential!K343</f>
        <v>1200</v>
      </c>
      <c r="F379" s="334">
        <f>Residential!M343</f>
        <v>900</v>
      </c>
      <c r="G379" s="332">
        <f>Commercial!H343</f>
        <v>150</v>
      </c>
      <c r="H379" s="335">
        <f>Commercial!K343</f>
        <v>5100</v>
      </c>
      <c r="I379" s="334">
        <f>Commercial!M343</f>
        <v>3900</v>
      </c>
      <c r="J379" s="320"/>
      <c r="K379" s="341" t="str">
        <f>IFERROR(VLOOKUP($C379,Acute!$B$8:$R$300,4,FALSE),"--")</f>
        <v>--</v>
      </c>
      <c r="L379" s="342" t="str">
        <f>IFERROR(VLOOKUP($C379,Acute!$B$8:$R$300,8,FALSE),"--")</f>
        <v>--</v>
      </c>
      <c r="M379" s="343" t="str">
        <f>IFERROR(VLOOKUP($C379,Acute!$B$8:$R$300,13,FALSE),"--")</f>
        <v>--</v>
      </c>
      <c r="N379" s="344" t="str">
        <f>IFERROR(VLOOKUP($C379,Acute!$B$8:$R$300,6,FALSE),"--")</f>
        <v>--</v>
      </c>
      <c r="O379" s="342" t="str">
        <f>IFERROR(VLOOKUP($C379,Acute!$B$8:$R$300,10,FALSE),"--")</f>
        <v>--</v>
      </c>
      <c r="P379" s="345" t="str">
        <f>IFERROR(VLOOKUP($C379,Acute!$B$8:$R$300,16,FALSE),"--")</f>
        <v>--</v>
      </c>
    </row>
    <row r="380" spans="2:16">
      <c r="B380" s="320" t="str">
        <f>Residential!A344</f>
        <v>Ethyl-p-nitrophenyl Phosphonate</v>
      </c>
      <c r="C380" s="211" t="str">
        <f>Residential!B344</f>
        <v>2104-64-5</v>
      </c>
      <c r="D380" s="332" t="str">
        <f>Residential!H344</f>
        <v>NITI</v>
      </c>
      <c r="E380" s="333" t="str">
        <f>Residential!K344</f>
        <v>NITI, NV</v>
      </c>
      <c r="F380" s="334" t="str">
        <f>Residential!M344</f>
        <v>NITI, NV</v>
      </c>
      <c r="G380" s="332" t="str">
        <f>Commercial!H344</f>
        <v>NITI</v>
      </c>
      <c r="H380" s="335" t="str">
        <f>Commercial!K344</f>
        <v>NITI, NV</v>
      </c>
      <c r="I380" s="334" t="str">
        <f>Commercial!M344</f>
        <v>NITI, NV</v>
      </c>
      <c r="J380" s="320"/>
      <c r="K380" s="341" t="str">
        <f>IFERROR(VLOOKUP($C380,Acute!$B$8:$R$300,4,FALSE),"--")</f>
        <v>--</v>
      </c>
      <c r="L380" s="342" t="str">
        <f>IFERROR(VLOOKUP($C380,Acute!$B$8:$R$300,8,FALSE),"--")</f>
        <v>--</v>
      </c>
      <c r="M380" s="343" t="str">
        <f>IFERROR(VLOOKUP($C380,Acute!$B$8:$R$300,13,FALSE),"--")</f>
        <v>--</v>
      </c>
      <c r="N380" s="344" t="str">
        <f>IFERROR(VLOOKUP($C380,Acute!$B$8:$R$300,6,FALSE),"--")</f>
        <v>--</v>
      </c>
      <c r="O380" s="342" t="str">
        <f>IFERROR(VLOOKUP($C380,Acute!$B$8:$R$300,10,FALSE),"--")</f>
        <v>--</v>
      </c>
      <c r="P380" s="345" t="str">
        <f>IFERROR(VLOOKUP($C380,Acute!$B$8:$R$300,16,FALSE),"--")</f>
        <v>--</v>
      </c>
    </row>
    <row r="381" spans="2:16">
      <c r="B381" s="320" t="str">
        <f>Residential!A345</f>
        <v>Ethylbenzene</v>
      </c>
      <c r="C381" s="211" t="str">
        <f>Residential!B345</f>
        <v>100-41-4</v>
      </c>
      <c r="D381" s="332">
        <f>Residential!H345</f>
        <v>1.1000000000000001</v>
      </c>
      <c r="E381" s="333">
        <f>Residential!K345</f>
        <v>37</v>
      </c>
      <c r="F381" s="430">
        <f>Residential!M345</f>
        <v>7.1</v>
      </c>
      <c r="G381" s="332">
        <f>Commercial!H345</f>
        <v>4.9000000000000004</v>
      </c>
      <c r="H381" s="335">
        <f>Commercial!K345</f>
        <v>160</v>
      </c>
      <c r="I381" s="334">
        <f>Commercial!M345</f>
        <v>31</v>
      </c>
      <c r="J381" s="320"/>
      <c r="K381" s="341">
        <f>IFERROR(VLOOKUP($C381,Acute!$B$8:$R$300,4,FALSE),"--")</f>
        <v>22000</v>
      </c>
      <c r="L381" s="342">
        <f>IFERROR(VLOOKUP($C381,Acute!$B$8:$R$300,8,FALSE),"--")</f>
        <v>730000</v>
      </c>
      <c r="M381" s="343">
        <f>IFERROR(VLOOKUP($C381,Acute!$B$8:$R$300,13,FALSE),"--")</f>
        <v>140000</v>
      </c>
      <c r="N381" s="344">
        <f>IFERROR(VLOOKUP($C381,Acute!$B$8:$R$300,6,FALSE),"--")</f>
        <v>66000</v>
      </c>
      <c r="O381" s="342">
        <f>IFERROR(VLOOKUP($C381,Acute!$B$8:$R$300,10,FALSE),"--")</f>
        <v>2200000</v>
      </c>
      <c r="P381" s="345">
        <f>IFERROR(VLOOKUP($C381,Acute!$B$8:$R$300,16,FALSE),"--")</f>
        <v>420000</v>
      </c>
    </row>
    <row r="382" spans="2:16">
      <c r="B382" s="320" t="str">
        <f>Residential!A346</f>
        <v>Ethylene Cyanohydrin</v>
      </c>
      <c r="C382" s="211" t="str">
        <f>Residential!B346</f>
        <v>109-78-4</v>
      </c>
      <c r="D382" s="332" t="str">
        <f>Residential!H346</f>
        <v>NITI</v>
      </c>
      <c r="E382" s="333" t="str">
        <f>Residential!K346</f>
        <v>NITI, NV</v>
      </c>
      <c r="F382" s="334" t="str">
        <f>Residential!M346</f>
        <v>NITI, NV</v>
      </c>
      <c r="G382" s="332" t="str">
        <f>Commercial!H346</f>
        <v>NITI</v>
      </c>
      <c r="H382" s="335" t="str">
        <f>Commercial!K346</f>
        <v>NITI, NV</v>
      </c>
      <c r="I382" s="334" t="str">
        <f>Commercial!M346</f>
        <v>NITI, NV</v>
      </c>
      <c r="J382" s="320"/>
      <c r="K382" s="341" t="str">
        <f>IFERROR(VLOOKUP($C382,Acute!$B$8:$R$300,4,FALSE),"--")</f>
        <v>--</v>
      </c>
      <c r="L382" s="342" t="str">
        <f>IFERROR(VLOOKUP($C382,Acute!$B$8:$R$300,8,FALSE),"--")</f>
        <v>--</v>
      </c>
      <c r="M382" s="343" t="str">
        <f>IFERROR(VLOOKUP($C382,Acute!$B$8:$R$300,13,FALSE),"--")</f>
        <v>--</v>
      </c>
      <c r="N382" s="344" t="str">
        <f>IFERROR(VLOOKUP($C382,Acute!$B$8:$R$300,6,FALSE),"--")</f>
        <v>--</v>
      </c>
      <c r="O382" s="342" t="str">
        <f>IFERROR(VLOOKUP($C382,Acute!$B$8:$R$300,10,FALSE),"--")</f>
        <v>--</v>
      </c>
      <c r="P382" s="345" t="str">
        <f>IFERROR(VLOOKUP($C382,Acute!$B$8:$R$300,16,FALSE),"--")</f>
        <v>--</v>
      </c>
    </row>
    <row r="383" spans="2:16">
      <c r="B383" s="320" t="str">
        <f>Residential!A347</f>
        <v>Ethylene Diamine</v>
      </c>
      <c r="C383" s="211" t="str">
        <f>Residential!B347</f>
        <v>107-15-3</v>
      </c>
      <c r="D383" s="332" t="str">
        <f>Residential!H347</f>
        <v>NITI</v>
      </c>
      <c r="E383" s="333" t="str">
        <f>Residential!K347</f>
        <v>NITI</v>
      </c>
      <c r="F383" s="334" t="str">
        <f>Residential!M347</f>
        <v>NITI</v>
      </c>
      <c r="G383" s="332" t="str">
        <f>Commercial!H347</f>
        <v>NITI</v>
      </c>
      <c r="H383" s="335" t="str">
        <f>Commercial!K347</f>
        <v>NITI</v>
      </c>
      <c r="I383" s="334" t="str">
        <f>Commercial!M347</f>
        <v>NITI</v>
      </c>
      <c r="J383" s="320"/>
      <c r="K383" s="341" t="str">
        <f>IFERROR(VLOOKUP($C383,Acute!$B$8:$R$300,4,FALSE),"--")</f>
        <v>--</v>
      </c>
      <c r="L383" s="342" t="str">
        <f>IFERROR(VLOOKUP($C383,Acute!$B$8:$R$300,8,FALSE),"--")</f>
        <v>--</v>
      </c>
      <c r="M383" s="343" t="str">
        <f>IFERROR(VLOOKUP($C383,Acute!$B$8:$R$300,13,FALSE),"--")</f>
        <v>--</v>
      </c>
      <c r="N383" s="344" t="str">
        <f>IFERROR(VLOOKUP($C383,Acute!$B$8:$R$300,6,FALSE),"--")</f>
        <v>--</v>
      </c>
      <c r="O383" s="342" t="str">
        <f>IFERROR(VLOOKUP($C383,Acute!$B$8:$R$300,10,FALSE),"--")</f>
        <v>--</v>
      </c>
      <c r="P383" s="345" t="str">
        <f>IFERROR(VLOOKUP($C383,Acute!$B$8:$R$300,16,FALSE),"--")</f>
        <v>--</v>
      </c>
    </row>
    <row r="384" spans="2:16">
      <c r="B384" s="320" t="str">
        <f>Residential!A348</f>
        <v>Ethylene Glycol</v>
      </c>
      <c r="C384" s="211" t="str">
        <f>Residential!B348</f>
        <v>107-21-1</v>
      </c>
      <c r="D384" s="332">
        <f>Residential!H348</f>
        <v>420</v>
      </c>
      <c r="E384" s="333" t="str">
        <f>Residential!K348</f>
        <v>NV</v>
      </c>
      <c r="F384" s="334" t="str">
        <f>Residential!M348</f>
        <v>NV</v>
      </c>
      <c r="G384" s="332">
        <f>Commercial!H348</f>
        <v>1800</v>
      </c>
      <c r="H384" s="335" t="str">
        <f>Commercial!K348</f>
        <v>NV</v>
      </c>
      <c r="I384" s="334" t="str">
        <f>Commercial!M348</f>
        <v>NV</v>
      </c>
      <c r="J384" s="320"/>
      <c r="K384" s="341">
        <f>IFERROR(VLOOKUP($C384,Acute!$B$8:$R$300,4,FALSE),"--")</f>
        <v>2000</v>
      </c>
      <c r="L384" s="342" t="str">
        <f>IFERROR(VLOOKUP($C384,Acute!$B$8:$R$300,8,FALSE),"--")</f>
        <v>NV</v>
      </c>
      <c r="M384" s="343" t="str">
        <f>IFERROR(VLOOKUP($C384,Acute!$B$8:$R$300,13,FALSE),"--")</f>
        <v>NV</v>
      </c>
      <c r="N384" s="344">
        <f>IFERROR(VLOOKUP($C384,Acute!$B$8:$R$300,6,FALSE),"--")</f>
        <v>6000</v>
      </c>
      <c r="O384" s="342" t="str">
        <f>IFERROR(VLOOKUP($C384,Acute!$B$8:$R$300,10,FALSE),"--")</f>
        <v>NV</v>
      </c>
      <c r="P384" s="345" t="str">
        <f>IFERROR(VLOOKUP($C384,Acute!$B$8:$R$300,16,FALSE),"--")</f>
        <v>NV</v>
      </c>
    </row>
    <row r="385" spans="2:16">
      <c r="B385" s="320" t="str">
        <f>Residential!A349</f>
        <v>Ethylene Glycol Monobutyl Ether</v>
      </c>
      <c r="C385" s="211" t="str">
        <f>Residential!B349</f>
        <v>111-76-2</v>
      </c>
      <c r="D385" s="332">
        <f>Residential!H349</f>
        <v>1700</v>
      </c>
      <c r="E385" s="333" t="str">
        <f>Residential!K349</f>
        <v>NV</v>
      </c>
      <c r="F385" s="334" t="str">
        <f>Residential!M349</f>
        <v>NV</v>
      </c>
      <c r="G385" s="332">
        <f>Commercial!H349</f>
        <v>7000</v>
      </c>
      <c r="H385" s="335" t="str">
        <f>Commercial!K349</f>
        <v>NV</v>
      </c>
      <c r="I385" s="334" t="str">
        <f>Commercial!M349</f>
        <v>NV</v>
      </c>
      <c r="J385" s="320"/>
      <c r="K385" s="341">
        <f>IFERROR(VLOOKUP($C385,Acute!$B$8:$R$300,4,FALSE),"--")</f>
        <v>29000</v>
      </c>
      <c r="L385" s="342" t="str">
        <f>IFERROR(VLOOKUP($C385,Acute!$B$8:$R$300,8,FALSE),"--")</f>
        <v>NV</v>
      </c>
      <c r="M385" s="343" t="str">
        <f>IFERROR(VLOOKUP($C385,Acute!$B$8:$R$300,13,FALSE),"--")</f>
        <v>NV</v>
      </c>
      <c r="N385" s="344">
        <f>IFERROR(VLOOKUP($C385,Acute!$B$8:$R$300,6,FALSE),"--")</f>
        <v>87000</v>
      </c>
      <c r="O385" s="342" t="str">
        <f>IFERROR(VLOOKUP($C385,Acute!$B$8:$R$300,10,FALSE),"--")</f>
        <v>NV</v>
      </c>
      <c r="P385" s="345" t="str">
        <f>IFERROR(VLOOKUP($C385,Acute!$B$8:$R$300,16,FALSE),"--")</f>
        <v>NV</v>
      </c>
    </row>
    <row r="386" spans="2:16">
      <c r="B386" s="320" t="str">
        <f>Residential!A350</f>
        <v>Ethylene Oxide</v>
      </c>
      <c r="C386" s="211" t="str">
        <f>Residential!B350</f>
        <v>75-21-8</v>
      </c>
      <c r="D386" s="332">
        <f>Residential!H350</f>
        <v>3.4000000000000002E-4</v>
      </c>
      <c r="E386" s="333">
        <f>Residential!K350</f>
        <v>1.0999999999999999E-2</v>
      </c>
      <c r="F386" s="441">
        <f>Residential!M350</f>
        <v>8.4000000000000005E-2</v>
      </c>
      <c r="G386" s="332">
        <f>Commercial!H350</f>
        <v>4.1000000000000003E-3</v>
      </c>
      <c r="H386" s="448">
        <f>Commercial!K350</f>
        <v>0.14000000000000001</v>
      </c>
      <c r="I386" s="430">
        <f>Commercial!M350</f>
        <v>1</v>
      </c>
      <c r="J386" s="320"/>
      <c r="K386" s="341">
        <f>IFERROR(VLOOKUP($C386,Acute!$B$8:$R$300,4,FALSE),"--")</f>
        <v>160</v>
      </c>
      <c r="L386" s="342">
        <f>IFERROR(VLOOKUP($C386,Acute!$B$8:$R$300,8,FALSE),"--")</f>
        <v>5300</v>
      </c>
      <c r="M386" s="343">
        <f>IFERROR(VLOOKUP($C386,Acute!$B$8:$R$300,13,FALSE),"--")</f>
        <v>40000</v>
      </c>
      <c r="N386" s="344">
        <f>IFERROR(VLOOKUP($C386,Acute!$B$8:$R$300,6,FALSE),"--")</f>
        <v>480</v>
      </c>
      <c r="O386" s="342">
        <f>IFERROR(VLOOKUP($C386,Acute!$B$8:$R$300,10,FALSE),"--")</f>
        <v>16000</v>
      </c>
      <c r="P386" s="345">
        <f>IFERROR(VLOOKUP($C386,Acute!$B$8:$R$300,16,FALSE),"--")</f>
        <v>120000</v>
      </c>
    </row>
    <row r="387" spans="2:16">
      <c r="B387" s="320" t="str">
        <f>Residential!A351</f>
        <v>Ethylene Thiourea</v>
      </c>
      <c r="C387" s="211" t="str">
        <f>Residential!B351</f>
        <v>96-45-7</v>
      </c>
      <c r="D387" s="332">
        <f>Residential!H351</f>
        <v>0.22</v>
      </c>
      <c r="E387" s="333" t="str">
        <f>Residential!K351</f>
        <v>NV</v>
      </c>
      <c r="F387" s="334" t="str">
        <f>Residential!M351</f>
        <v>NV</v>
      </c>
      <c r="G387" s="332">
        <f>Commercial!H351</f>
        <v>0.94</v>
      </c>
      <c r="H387" s="335" t="str">
        <f>Commercial!K351</f>
        <v>NV</v>
      </c>
      <c r="I387" s="334" t="str">
        <f>Commercial!M351</f>
        <v>NV</v>
      </c>
      <c r="J387" s="320"/>
      <c r="K387" s="341" t="str">
        <f>IFERROR(VLOOKUP($C387,Acute!$B$8:$R$300,4,FALSE),"--")</f>
        <v>--</v>
      </c>
      <c r="L387" s="342" t="str">
        <f>IFERROR(VLOOKUP($C387,Acute!$B$8:$R$300,8,FALSE),"--")</f>
        <v>--</v>
      </c>
      <c r="M387" s="343" t="str">
        <f>IFERROR(VLOOKUP($C387,Acute!$B$8:$R$300,13,FALSE),"--")</f>
        <v>--</v>
      </c>
      <c r="N387" s="344" t="str">
        <f>IFERROR(VLOOKUP($C387,Acute!$B$8:$R$300,6,FALSE),"--")</f>
        <v>--</v>
      </c>
      <c r="O387" s="342" t="str">
        <f>IFERROR(VLOOKUP($C387,Acute!$B$8:$R$300,10,FALSE),"--")</f>
        <v>--</v>
      </c>
      <c r="P387" s="345" t="str">
        <f>IFERROR(VLOOKUP($C387,Acute!$B$8:$R$300,16,FALSE),"--")</f>
        <v>--</v>
      </c>
    </row>
    <row r="388" spans="2:16">
      <c r="B388" s="320" t="str">
        <f>Residential!A352</f>
        <v>Ethyleneimine</v>
      </c>
      <c r="C388" s="211" t="str">
        <f>Residential!B352</f>
        <v>151-56-4</v>
      </c>
      <c r="D388" s="332">
        <f>Residential!H352</f>
        <v>1.4999999999999999E-4</v>
      </c>
      <c r="E388" s="333">
        <f>Residential!K352</f>
        <v>4.8999999999999998E-3</v>
      </c>
      <c r="F388" s="440">
        <f>Residential!M352</f>
        <v>0.52</v>
      </c>
      <c r="G388" s="332">
        <f>Commercial!H352</f>
        <v>6.4999999999999997E-4</v>
      </c>
      <c r="H388" s="450">
        <f>Commercial!K352</f>
        <v>2.1999999999999999E-2</v>
      </c>
      <c r="I388" s="430">
        <f>Commercial!M352</f>
        <v>2.2999999999999998</v>
      </c>
      <c r="J388" s="320"/>
      <c r="K388" s="341" t="str">
        <f>IFERROR(VLOOKUP($C388,Acute!$B$8:$R$300,4,FALSE),"--")</f>
        <v>--</v>
      </c>
      <c r="L388" s="342" t="str">
        <f>IFERROR(VLOOKUP($C388,Acute!$B$8:$R$300,8,FALSE),"--")</f>
        <v>--</v>
      </c>
      <c r="M388" s="343" t="str">
        <f>IFERROR(VLOOKUP($C388,Acute!$B$8:$R$300,13,FALSE),"--")</f>
        <v>--</v>
      </c>
      <c r="N388" s="344" t="str">
        <f>IFERROR(VLOOKUP($C388,Acute!$B$8:$R$300,6,FALSE),"--")</f>
        <v>--</v>
      </c>
      <c r="O388" s="342" t="str">
        <f>IFERROR(VLOOKUP($C388,Acute!$B$8:$R$300,10,FALSE),"--")</f>
        <v>--</v>
      </c>
      <c r="P388" s="345" t="str">
        <f>IFERROR(VLOOKUP($C388,Acute!$B$8:$R$300,16,FALSE),"--")</f>
        <v>--</v>
      </c>
    </row>
    <row r="389" spans="2:16">
      <c r="B389" s="320" t="str">
        <f>Residential!A353</f>
        <v>Ethylphthalyl Ethyl Glycolate</v>
      </c>
      <c r="C389" s="211" t="str">
        <f>Residential!B353</f>
        <v>84-72-0</v>
      </c>
      <c r="D389" s="332" t="str">
        <f>Residential!H353</f>
        <v>NITI</v>
      </c>
      <c r="E389" s="333" t="str">
        <f>Residential!K353</f>
        <v>NITI, NV</v>
      </c>
      <c r="F389" s="334" t="str">
        <f>Residential!M353</f>
        <v>NITI, NV</v>
      </c>
      <c r="G389" s="332" t="str">
        <f>Commercial!H353</f>
        <v>NITI</v>
      </c>
      <c r="H389" s="335" t="str">
        <f>Commercial!K353</f>
        <v>NITI, NV</v>
      </c>
      <c r="I389" s="334" t="str">
        <f>Commercial!M353</f>
        <v>NITI, NV</v>
      </c>
      <c r="J389" s="320"/>
      <c r="K389" s="341" t="str">
        <f>IFERROR(VLOOKUP($C389,Acute!$B$8:$R$300,4,FALSE),"--")</f>
        <v>--</v>
      </c>
      <c r="L389" s="342" t="str">
        <f>IFERROR(VLOOKUP($C389,Acute!$B$8:$R$300,8,FALSE),"--")</f>
        <v>--</v>
      </c>
      <c r="M389" s="343" t="str">
        <f>IFERROR(VLOOKUP($C389,Acute!$B$8:$R$300,13,FALSE),"--")</f>
        <v>--</v>
      </c>
      <c r="N389" s="344" t="str">
        <f>IFERROR(VLOOKUP($C389,Acute!$B$8:$R$300,6,FALSE),"--")</f>
        <v>--</v>
      </c>
      <c r="O389" s="342" t="str">
        <f>IFERROR(VLOOKUP($C389,Acute!$B$8:$R$300,10,FALSE),"--")</f>
        <v>--</v>
      </c>
      <c r="P389" s="345" t="str">
        <f>IFERROR(VLOOKUP($C389,Acute!$B$8:$R$300,16,FALSE),"--")</f>
        <v>--</v>
      </c>
    </row>
    <row r="390" spans="2:16">
      <c r="B390" s="320" t="str">
        <f>Residential!A354</f>
        <v>Fenamiphos</v>
      </c>
      <c r="C390" s="211" t="str">
        <f>Residential!B354</f>
        <v>22224-92-6</v>
      </c>
      <c r="D390" s="352" t="str">
        <f>Residential!H354</f>
        <v>NITI</v>
      </c>
      <c r="E390" s="335" t="str">
        <f>Residential!K354</f>
        <v>NITI, NV</v>
      </c>
      <c r="F390" s="334" t="str">
        <f>Residential!M354</f>
        <v>NITI, NV</v>
      </c>
      <c r="G390" s="332" t="str">
        <f>Commercial!H354</f>
        <v>NITI</v>
      </c>
      <c r="H390" s="335" t="str">
        <f>Commercial!K354</f>
        <v>NITI, NV</v>
      </c>
      <c r="I390" s="334" t="str">
        <f>Commercial!M354</f>
        <v>NITI, NV</v>
      </c>
      <c r="J390" s="320"/>
      <c r="K390" s="341" t="str">
        <f>IFERROR(VLOOKUP($C390,Acute!$B$8:$R$300,4,FALSE),"--")</f>
        <v>--</v>
      </c>
      <c r="L390" s="342" t="str">
        <f>IFERROR(VLOOKUP($C390,Acute!$B$8:$R$300,8,FALSE),"--")</f>
        <v>--</v>
      </c>
      <c r="M390" s="343" t="str">
        <f>IFERROR(VLOOKUP($C390,Acute!$B$8:$R$300,13,FALSE),"--")</f>
        <v>--</v>
      </c>
      <c r="N390" s="344" t="str">
        <f>IFERROR(VLOOKUP($C390,Acute!$B$8:$R$300,6,FALSE),"--")</f>
        <v>--</v>
      </c>
      <c r="O390" s="342" t="str">
        <f>IFERROR(VLOOKUP($C390,Acute!$B$8:$R$300,10,FALSE),"--")</f>
        <v>--</v>
      </c>
      <c r="P390" s="345" t="str">
        <f>IFERROR(VLOOKUP($C390,Acute!$B$8:$R$300,16,FALSE),"--")</f>
        <v>--</v>
      </c>
    </row>
    <row r="391" spans="2:16">
      <c r="B391" s="320" t="str">
        <f>Residential!A355</f>
        <v>Fenpropathrin</v>
      </c>
      <c r="C391" s="211" t="str">
        <f>Residential!B355</f>
        <v>39515-41-8</v>
      </c>
      <c r="D391" s="352" t="str">
        <f>Residential!H355</f>
        <v>NITI</v>
      </c>
      <c r="E391" s="335" t="str">
        <f>Residential!K355</f>
        <v>NITI, NV</v>
      </c>
      <c r="F391" s="334" t="str">
        <f>Residential!M355</f>
        <v>NITI, NV</v>
      </c>
      <c r="G391" s="332" t="str">
        <f>Commercial!H355</f>
        <v>NITI</v>
      </c>
      <c r="H391" s="335" t="str">
        <f>Commercial!K355</f>
        <v>NITI, NV</v>
      </c>
      <c r="I391" s="334" t="str">
        <f>Commercial!M355</f>
        <v>NITI, NV</v>
      </c>
      <c r="J391" s="320"/>
      <c r="K391" s="341" t="str">
        <f>IFERROR(VLOOKUP($C391,Acute!$B$8:$R$300,4,FALSE),"--")</f>
        <v>--</v>
      </c>
      <c r="L391" s="342" t="str">
        <f>IFERROR(VLOOKUP($C391,Acute!$B$8:$R$300,8,FALSE),"--")</f>
        <v>--</v>
      </c>
      <c r="M391" s="343" t="str">
        <f>IFERROR(VLOOKUP($C391,Acute!$B$8:$R$300,13,FALSE),"--")</f>
        <v>--</v>
      </c>
      <c r="N391" s="344" t="str">
        <f>IFERROR(VLOOKUP($C391,Acute!$B$8:$R$300,6,FALSE),"--")</f>
        <v>--</v>
      </c>
      <c r="O391" s="342" t="str">
        <f>IFERROR(VLOOKUP($C391,Acute!$B$8:$R$300,10,FALSE),"--")</f>
        <v>--</v>
      </c>
      <c r="P391" s="345" t="str">
        <f>IFERROR(VLOOKUP($C391,Acute!$B$8:$R$300,16,FALSE),"--")</f>
        <v>--</v>
      </c>
    </row>
    <row r="392" spans="2:16">
      <c r="B392" s="320" t="str">
        <f>Residential!A356</f>
        <v>Fenvalerate</v>
      </c>
      <c r="C392" s="211" t="str">
        <f>Residential!B356</f>
        <v>51630-58-1</v>
      </c>
      <c r="D392" s="352" t="str">
        <f>Residential!H356</f>
        <v>NITI</v>
      </c>
      <c r="E392" s="335" t="str">
        <f>Residential!K356</f>
        <v>NITI, NV</v>
      </c>
      <c r="F392" s="334" t="str">
        <f>Residential!M356</f>
        <v>NITI, NV</v>
      </c>
      <c r="G392" s="332" t="str">
        <f>Commercial!H356</f>
        <v>NITI</v>
      </c>
      <c r="H392" s="335" t="str">
        <f>Commercial!K356</f>
        <v>NITI, NV</v>
      </c>
      <c r="I392" s="334" t="str">
        <f>Commercial!M356</f>
        <v>NITI, NV</v>
      </c>
      <c r="J392" s="320"/>
      <c r="K392" s="341" t="str">
        <f>IFERROR(VLOOKUP($C392,Acute!$B$8:$R$300,4,FALSE),"--")</f>
        <v>--</v>
      </c>
      <c r="L392" s="342" t="str">
        <f>IFERROR(VLOOKUP($C392,Acute!$B$8:$R$300,8,FALSE),"--")</f>
        <v>--</v>
      </c>
      <c r="M392" s="343" t="str">
        <f>IFERROR(VLOOKUP($C392,Acute!$B$8:$R$300,13,FALSE),"--")</f>
        <v>--</v>
      </c>
      <c r="N392" s="344" t="str">
        <f>IFERROR(VLOOKUP($C392,Acute!$B$8:$R$300,6,FALSE),"--")</f>
        <v>--</v>
      </c>
      <c r="O392" s="342" t="str">
        <f>IFERROR(VLOOKUP($C392,Acute!$B$8:$R$300,10,FALSE),"--")</f>
        <v>--</v>
      </c>
      <c r="P392" s="345" t="str">
        <f>IFERROR(VLOOKUP($C392,Acute!$B$8:$R$300,16,FALSE),"--")</f>
        <v>--</v>
      </c>
    </row>
    <row r="393" spans="2:16">
      <c r="B393" s="320" t="str">
        <f>Residential!A357</f>
        <v>Fluometuron</v>
      </c>
      <c r="C393" s="211" t="str">
        <f>Residential!B357</f>
        <v>2164-17-2</v>
      </c>
      <c r="D393" s="352" t="str">
        <f>Residential!H357</f>
        <v>NITI</v>
      </c>
      <c r="E393" s="335" t="str">
        <f>Residential!K357</f>
        <v>NITI, NV</v>
      </c>
      <c r="F393" s="334" t="str">
        <f>Residential!M357</f>
        <v>NITI, NV</v>
      </c>
      <c r="G393" s="332" t="str">
        <f>Commercial!H357</f>
        <v>NITI</v>
      </c>
      <c r="H393" s="335" t="str">
        <f>Commercial!K357</f>
        <v>NITI, NV</v>
      </c>
      <c r="I393" s="334" t="str">
        <f>Commercial!M357</f>
        <v>NITI, NV</v>
      </c>
      <c r="J393" s="320"/>
      <c r="K393" s="341" t="str">
        <f>IFERROR(VLOOKUP($C393,Acute!$B$8:$R$300,4,FALSE),"--")</f>
        <v>--</v>
      </c>
      <c r="L393" s="342" t="str">
        <f>IFERROR(VLOOKUP($C393,Acute!$B$8:$R$300,8,FALSE),"--")</f>
        <v>--</v>
      </c>
      <c r="M393" s="343" t="str">
        <f>IFERROR(VLOOKUP($C393,Acute!$B$8:$R$300,13,FALSE),"--")</f>
        <v>--</v>
      </c>
      <c r="N393" s="344" t="str">
        <f>IFERROR(VLOOKUP($C393,Acute!$B$8:$R$300,6,FALSE),"--")</f>
        <v>--</v>
      </c>
      <c r="O393" s="342" t="str">
        <f>IFERROR(VLOOKUP($C393,Acute!$B$8:$R$300,10,FALSE),"--")</f>
        <v>--</v>
      </c>
      <c r="P393" s="345" t="str">
        <f>IFERROR(VLOOKUP($C393,Acute!$B$8:$R$300,16,FALSE),"--")</f>
        <v>--</v>
      </c>
    </row>
    <row r="394" spans="2:16">
      <c r="B394" s="320" t="str">
        <f>Residential!A358</f>
        <v>Fluoranthene</v>
      </c>
      <c r="C394" s="211" t="str">
        <f>Residential!B358</f>
        <v>206-44-0</v>
      </c>
      <c r="D394" s="352" t="str">
        <f>Residential!H358</f>
        <v>NITI</v>
      </c>
      <c r="E394" s="335" t="str">
        <f>Residential!K358</f>
        <v>NITI, NV</v>
      </c>
      <c r="F394" s="334" t="str">
        <f>Residential!M358</f>
        <v>NITI, NV</v>
      </c>
      <c r="G394" s="332" t="str">
        <f>Commercial!H358</f>
        <v>NITI</v>
      </c>
      <c r="H394" s="335" t="str">
        <f>Commercial!K358</f>
        <v>NITI, NV</v>
      </c>
      <c r="I394" s="334" t="str">
        <f>Commercial!M358</f>
        <v>NITI, NV</v>
      </c>
      <c r="J394" s="320"/>
      <c r="K394" s="341" t="str">
        <f>IFERROR(VLOOKUP($C394,Acute!$B$8:$R$300,4,FALSE),"--")</f>
        <v>--</v>
      </c>
      <c r="L394" s="342" t="str">
        <f>IFERROR(VLOOKUP($C394,Acute!$B$8:$R$300,8,FALSE),"--")</f>
        <v>--</v>
      </c>
      <c r="M394" s="343" t="str">
        <f>IFERROR(VLOOKUP($C394,Acute!$B$8:$R$300,13,FALSE),"--")</f>
        <v>--</v>
      </c>
      <c r="N394" s="344" t="str">
        <f>IFERROR(VLOOKUP($C394,Acute!$B$8:$R$300,6,FALSE),"--")</f>
        <v>--</v>
      </c>
      <c r="O394" s="342" t="str">
        <f>IFERROR(VLOOKUP($C394,Acute!$B$8:$R$300,10,FALSE),"--")</f>
        <v>--</v>
      </c>
      <c r="P394" s="345" t="str">
        <f>IFERROR(VLOOKUP($C394,Acute!$B$8:$R$300,16,FALSE),"--")</f>
        <v>--</v>
      </c>
    </row>
    <row r="395" spans="2:16">
      <c r="B395" s="320" t="str">
        <f>Residential!A359</f>
        <v>Fluorene</v>
      </c>
      <c r="C395" s="211" t="str">
        <f>Residential!B359</f>
        <v>86-73-7</v>
      </c>
      <c r="D395" s="352" t="str">
        <f>Residential!H359</f>
        <v>NITI</v>
      </c>
      <c r="E395" s="335" t="str">
        <f>Residential!K359</f>
        <v>NITI</v>
      </c>
      <c r="F395" s="334" t="str">
        <f>Residential!M359</f>
        <v>NITI</v>
      </c>
      <c r="G395" s="332" t="str">
        <f>Commercial!H359</f>
        <v>NITI</v>
      </c>
      <c r="H395" s="335" t="str">
        <f>Commercial!K359</f>
        <v>NITI</v>
      </c>
      <c r="I395" s="334" t="str">
        <f>Commercial!M359</f>
        <v>NITI</v>
      </c>
      <c r="J395" s="320"/>
      <c r="K395" s="341" t="str">
        <f>IFERROR(VLOOKUP($C395,Acute!$B$8:$R$300,4,FALSE),"--")</f>
        <v>--</v>
      </c>
      <c r="L395" s="342" t="str">
        <f>IFERROR(VLOOKUP($C395,Acute!$B$8:$R$300,8,FALSE),"--")</f>
        <v>--</v>
      </c>
      <c r="M395" s="343" t="str">
        <f>IFERROR(VLOOKUP($C395,Acute!$B$8:$R$300,13,FALSE),"--")</f>
        <v>--</v>
      </c>
      <c r="N395" s="344" t="str">
        <f>IFERROR(VLOOKUP($C395,Acute!$B$8:$R$300,6,FALSE),"--")</f>
        <v>--</v>
      </c>
      <c r="O395" s="342" t="str">
        <f>IFERROR(VLOOKUP($C395,Acute!$B$8:$R$300,10,FALSE),"--")</f>
        <v>--</v>
      </c>
      <c r="P395" s="345" t="str">
        <f>IFERROR(VLOOKUP($C395,Acute!$B$8:$R$300,16,FALSE),"--")</f>
        <v>--</v>
      </c>
    </row>
    <row r="396" spans="2:16">
      <c r="B396" s="320" t="str">
        <f>Residential!A360</f>
        <v>Fluoride</v>
      </c>
      <c r="C396" s="211" t="str">
        <f>Residential!B360</f>
        <v>16984-48-8</v>
      </c>
      <c r="D396" s="352">
        <f>Residential!H360</f>
        <v>14</v>
      </c>
      <c r="E396" s="335" t="str">
        <f>Residential!K360</f>
        <v>NV</v>
      </c>
      <c r="F396" s="334" t="str">
        <f>Residential!M360</f>
        <v>NV</v>
      </c>
      <c r="G396" s="332">
        <f>Commercial!H360</f>
        <v>57</v>
      </c>
      <c r="H396" s="335" t="str">
        <f>Commercial!K360</f>
        <v>NV</v>
      </c>
      <c r="I396" s="334" t="str">
        <f>Commercial!M360</f>
        <v>NV</v>
      </c>
      <c r="J396" s="320"/>
      <c r="K396" s="341">
        <f>IFERROR(VLOOKUP($C396,Acute!$B$8:$R$300,4,FALSE),"--")</f>
        <v>240</v>
      </c>
      <c r="L396" s="342" t="str">
        <f>IFERROR(VLOOKUP($C396,Acute!$B$8:$R$300,8,FALSE),"--")</f>
        <v>NV</v>
      </c>
      <c r="M396" s="343" t="str">
        <f>IFERROR(VLOOKUP($C396,Acute!$B$8:$R$300,13,FALSE),"--")</f>
        <v>NV</v>
      </c>
      <c r="N396" s="344">
        <f>IFERROR(VLOOKUP($C396,Acute!$B$8:$R$300,6,FALSE),"--")</f>
        <v>720</v>
      </c>
      <c r="O396" s="342" t="str">
        <f>IFERROR(VLOOKUP($C396,Acute!$B$8:$R$300,10,FALSE),"--")</f>
        <v>NV</v>
      </c>
      <c r="P396" s="345" t="str">
        <f>IFERROR(VLOOKUP($C396,Acute!$B$8:$R$300,16,FALSE),"--")</f>
        <v>NV</v>
      </c>
    </row>
    <row r="397" spans="2:16">
      <c r="B397" s="320" t="str">
        <f>Residential!A361</f>
        <v>Fluorine (Soluble Fluoride)</v>
      </c>
      <c r="C397" s="211" t="str">
        <f>Residential!B361</f>
        <v>7782-41-4</v>
      </c>
      <c r="D397" s="352">
        <f>Residential!H361</f>
        <v>14</v>
      </c>
      <c r="E397" s="335" t="str">
        <f>Residential!K361</f>
        <v>NV</v>
      </c>
      <c r="F397" s="334" t="str">
        <f>Residential!M361</f>
        <v>NV</v>
      </c>
      <c r="G397" s="332">
        <f>Commercial!H361</f>
        <v>57</v>
      </c>
      <c r="H397" s="335" t="str">
        <f>Commercial!K361</f>
        <v>NV</v>
      </c>
      <c r="I397" s="334" t="str">
        <f>Commercial!M361</f>
        <v>NV</v>
      </c>
      <c r="J397" s="320"/>
      <c r="K397" s="341">
        <f>IFERROR(VLOOKUP($C397,Acute!$B$8:$R$300,4,FALSE),"--")</f>
        <v>16</v>
      </c>
      <c r="L397" s="342" t="str">
        <f>IFERROR(VLOOKUP($C397,Acute!$B$8:$R$300,8,FALSE),"--")</f>
        <v>NV</v>
      </c>
      <c r="M397" s="343" t="str">
        <f>IFERROR(VLOOKUP($C397,Acute!$B$8:$R$300,13,FALSE),"--")</f>
        <v>NV</v>
      </c>
      <c r="N397" s="344">
        <f>IFERROR(VLOOKUP($C397,Acute!$B$8:$R$300,6,FALSE),"--")</f>
        <v>48</v>
      </c>
      <c r="O397" s="342" t="str">
        <f>IFERROR(VLOOKUP($C397,Acute!$B$8:$R$300,10,FALSE),"--")</f>
        <v>NV</v>
      </c>
      <c r="P397" s="345" t="str">
        <f>IFERROR(VLOOKUP($C397,Acute!$B$8:$R$300,16,FALSE),"--")</f>
        <v>NV</v>
      </c>
    </row>
    <row r="398" spans="2:16">
      <c r="B398" s="320" t="str">
        <f>Residential!A362</f>
        <v>Fluridone</v>
      </c>
      <c r="C398" s="211" t="str">
        <f>Residential!B362</f>
        <v>59756-60-4</v>
      </c>
      <c r="D398" s="332" t="str">
        <f>Residential!H362</f>
        <v>NITI</v>
      </c>
      <c r="E398" s="333" t="str">
        <f>Residential!K362</f>
        <v>NITI, NV</v>
      </c>
      <c r="F398" s="334" t="str">
        <f>Residential!M362</f>
        <v>NITI, NV</v>
      </c>
      <c r="G398" s="332" t="str">
        <f>Commercial!H362</f>
        <v>NITI</v>
      </c>
      <c r="H398" s="335" t="str">
        <f>Commercial!K362</f>
        <v>NITI, NV</v>
      </c>
      <c r="I398" s="334" t="str">
        <f>Commercial!M362</f>
        <v>NITI, NV</v>
      </c>
      <c r="J398" s="320"/>
      <c r="K398" s="341" t="str">
        <f>IFERROR(VLOOKUP($C398,Acute!$B$8:$R$300,4,FALSE),"--")</f>
        <v>--</v>
      </c>
      <c r="L398" s="342" t="str">
        <f>IFERROR(VLOOKUP($C398,Acute!$B$8:$R$300,8,FALSE),"--")</f>
        <v>--</v>
      </c>
      <c r="M398" s="343" t="str">
        <f>IFERROR(VLOOKUP($C398,Acute!$B$8:$R$300,13,FALSE),"--")</f>
        <v>--</v>
      </c>
      <c r="N398" s="344" t="str">
        <f>IFERROR(VLOOKUP($C398,Acute!$B$8:$R$300,6,FALSE),"--")</f>
        <v>--</v>
      </c>
      <c r="O398" s="342" t="str">
        <f>IFERROR(VLOOKUP($C398,Acute!$B$8:$R$300,10,FALSE),"--")</f>
        <v>--</v>
      </c>
      <c r="P398" s="345" t="str">
        <f>IFERROR(VLOOKUP($C398,Acute!$B$8:$R$300,16,FALSE),"--")</f>
        <v>--</v>
      </c>
    </row>
    <row r="399" spans="2:16">
      <c r="B399" s="320" t="str">
        <f>Residential!A363</f>
        <v>Flurprimidol</v>
      </c>
      <c r="C399" s="211" t="str">
        <f>Residential!B363</f>
        <v>56425-91-3</v>
      </c>
      <c r="D399" s="332" t="str">
        <f>Residential!H363</f>
        <v>NITI</v>
      </c>
      <c r="E399" s="333" t="str">
        <f>Residential!K363</f>
        <v>NITI, NV</v>
      </c>
      <c r="F399" s="346" t="str">
        <f>Residential!M363</f>
        <v>NITI, NV</v>
      </c>
      <c r="G399" s="332" t="str">
        <f>Commercial!H363</f>
        <v>NITI</v>
      </c>
      <c r="H399" s="335" t="str">
        <f>Commercial!K363</f>
        <v>NITI, NV</v>
      </c>
      <c r="I399" s="334" t="str">
        <f>Commercial!M363</f>
        <v>NITI, NV</v>
      </c>
      <c r="J399" s="320"/>
      <c r="K399" s="341" t="str">
        <f>IFERROR(VLOOKUP($C399,Acute!$B$8:$R$300,4,FALSE),"--")</f>
        <v>--</v>
      </c>
      <c r="L399" s="342" t="str">
        <f>IFERROR(VLOOKUP($C399,Acute!$B$8:$R$300,8,FALSE),"--")</f>
        <v>--</v>
      </c>
      <c r="M399" s="343" t="str">
        <f>IFERROR(VLOOKUP($C399,Acute!$B$8:$R$300,13,FALSE),"--")</f>
        <v>--</v>
      </c>
      <c r="N399" s="344" t="str">
        <f>IFERROR(VLOOKUP($C399,Acute!$B$8:$R$300,6,FALSE),"--")</f>
        <v>--</v>
      </c>
      <c r="O399" s="342" t="str">
        <f>IFERROR(VLOOKUP($C399,Acute!$B$8:$R$300,10,FALSE),"--")</f>
        <v>--</v>
      </c>
      <c r="P399" s="345" t="str">
        <f>IFERROR(VLOOKUP($C399,Acute!$B$8:$R$300,16,FALSE),"--")</f>
        <v>--</v>
      </c>
    </row>
    <row r="400" spans="2:16">
      <c r="B400" s="320" t="str">
        <f>Residential!A364</f>
        <v>Flusilazole</v>
      </c>
      <c r="C400" s="211" t="str">
        <f>Residential!B364</f>
        <v>85509-19-9</v>
      </c>
      <c r="D400" s="332" t="str">
        <f>Residential!H364</f>
        <v>NITI</v>
      </c>
      <c r="E400" s="333" t="str">
        <f>Residential!K364</f>
        <v>NITI, NV</v>
      </c>
      <c r="F400" s="334" t="str">
        <f>Residential!M364</f>
        <v>NITI, NV</v>
      </c>
      <c r="G400" s="332" t="str">
        <f>Commercial!H364</f>
        <v>NITI</v>
      </c>
      <c r="H400" s="335" t="str">
        <f>Commercial!K364</f>
        <v>NITI, NV</v>
      </c>
      <c r="I400" s="334" t="str">
        <f>Commercial!M364</f>
        <v>NITI, NV</v>
      </c>
      <c r="J400" s="320"/>
      <c r="K400" s="341" t="str">
        <f>IFERROR(VLOOKUP($C400,Acute!$B$8:$R$300,4,FALSE),"--")</f>
        <v>--</v>
      </c>
      <c r="L400" s="342" t="str">
        <f>IFERROR(VLOOKUP($C400,Acute!$B$8:$R$300,8,FALSE),"--")</f>
        <v>--</v>
      </c>
      <c r="M400" s="343" t="str">
        <f>IFERROR(VLOOKUP($C400,Acute!$B$8:$R$300,13,FALSE),"--")</f>
        <v>--</v>
      </c>
      <c r="N400" s="344" t="str">
        <f>IFERROR(VLOOKUP($C400,Acute!$B$8:$R$300,6,FALSE),"--")</f>
        <v>--</v>
      </c>
      <c r="O400" s="342" t="str">
        <f>IFERROR(VLOOKUP($C400,Acute!$B$8:$R$300,10,FALSE),"--")</f>
        <v>--</v>
      </c>
      <c r="P400" s="345" t="str">
        <f>IFERROR(VLOOKUP($C400,Acute!$B$8:$R$300,16,FALSE),"--")</f>
        <v>--</v>
      </c>
    </row>
    <row r="401" spans="2:16">
      <c r="B401" s="320" t="str">
        <f>Residential!A365</f>
        <v>Flutolanil</v>
      </c>
      <c r="C401" s="211" t="str">
        <f>Residential!B365</f>
        <v>66332-96-5</v>
      </c>
      <c r="D401" s="332" t="str">
        <f>Residential!H365</f>
        <v>NITI</v>
      </c>
      <c r="E401" s="333" t="str">
        <f>Residential!K365</f>
        <v>NITI, NV</v>
      </c>
      <c r="F401" s="334" t="str">
        <f>Residential!M365</f>
        <v>NITI, NV</v>
      </c>
      <c r="G401" s="332" t="str">
        <f>Commercial!H365</f>
        <v>NITI</v>
      </c>
      <c r="H401" s="335" t="str">
        <f>Commercial!K365</f>
        <v>NITI, NV</v>
      </c>
      <c r="I401" s="334" t="str">
        <f>Commercial!M365</f>
        <v>NITI, NV</v>
      </c>
      <c r="J401" s="320"/>
      <c r="K401" s="341" t="str">
        <f>IFERROR(VLOOKUP($C401,Acute!$B$8:$R$300,4,FALSE),"--")</f>
        <v>--</v>
      </c>
      <c r="L401" s="342" t="str">
        <f>IFERROR(VLOOKUP($C401,Acute!$B$8:$R$300,8,FALSE),"--")</f>
        <v>--</v>
      </c>
      <c r="M401" s="343" t="str">
        <f>IFERROR(VLOOKUP($C401,Acute!$B$8:$R$300,13,FALSE),"--")</f>
        <v>--</v>
      </c>
      <c r="N401" s="344" t="str">
        <f>IFERROR(VLOOKUP($C401,Acute!$B$8:$R$300,6,FALSE),"--")</f>
        <v>--</v>
      </c>
      <c r="O401" s="342" t="str">
        <f>IFERROR(VLOOKUP($C401,Acute!$B$8:$R$300,10,FALSE),"--")</f>
        <v>--</v>
      </c>
      <c r="P401" s="345" t="str">
        <f>IFERROR(VLOOKUP($C401,Acute!$B$8:$R$300,16,FALSE),"--")</f>
        <v>--</v>
      </c>
    </row>
    <row r="402" spans="2:16">
      <c r="B402" s="320" t="str">
        <f>Residential!A366</f>
        <v>Fluvalinate</v>
      </c>
      <c r="C402" s="211" t="str">
        <f>Residential!B366</f>
        <v>69409-94-5</v>
      </c>
      <c r="D402" s="332" t="str">
        <f>Residential!H366</f>
        <v>NITI</v>
      </c>
      <c r="E402" s="333" t="str">
        <f>Residential!K366</f>
        <v>NITI, NV</v>
      </c>
      <c r="F402" s="334" t="str">
        <f>Residential!M366</f>
        <v>NITI, NV</v>
      </c>
      <c r="G402" s="332" t="str">
        <f>Commercial!H366</f>
        <v>NITI</v>
      </c>
      <c r="H402" s="335" t="str">
        <f>Commercial!K366</f>
        <v>NITI, NV</v>
      </c>
      <c r="I402" s="334" t="str">
        <f>Commercial!M366</f>
        <v>NITI, NV</v>
      </c>
      <c r="J402" s="320"/>
      <c r="K402" s="341" t="str">
        <f>IFERROR(VLOOKUP($C402,Acute!$B$8:$R$300,4,FALSE),"--")</f>
        <v>--</v>
      </c>
      <c r="L402" s="342" t="str">
        <f>IFERROR(VLOOKUP($C402,Acute!$B$8:$R$300,8,FALSE),"--")</f>
        <v>--</v>
      </c>
      <c r="M402" s="343" t="str">
        <f>IFERROR(VLOOKUP($C402,Acute!$B$8:$R$300,13,FALSE),"--")</f>
        <v>--</v>
      </c>
      <c r="N402" s="344" t="str">
        <f>IFERROR(VLOOKUP($C402,Acute!$B$8:$R$300,6,FALSE),"--")</f>
        <v>--</v>
      </c>
      <c r="O402" s="342" t="str">
        <f>IFERROR(VLOOKUP($C402,Acute!$B$8:$R$300,10,FALSE),"--")</f>
        <v>--</v>
      </c>
      <c r="P402" s="345" t="str">
        <f>IFERROR(VLOOKUP($C402,Acute!$B$8:$R$300,16,FALSE),"--")</f>
        <v>--</v>
      </c>
    </row>
    <row r="403" spans="2:16">
      <c r="B403" s="320" t="str">
        <f>Residential!A367</f>
        <v>Folpet</v>
      </c>
      <c r="C403" s="211" t="str">
        <f>Residential!B367</f>
        <v>133-07-3</v>
      </c>
      <c r="D403" s="332" t="str">
        <f>Residential!H367</f>
        <v>NITI</v>
      </c>
      <c r="E403" s="333" t="str">
        <f>Residential!K367</f>
        <v>NITI, NV</v>
      </c>
      <c r="F403" s="334" t="str">
        <f>Residential!M367</f>
        <v>NITI, NV</v>
      </c>
      <c r="G403" s="332" t="str">
        <f>Commercial!H367</f>
        <v>NITI</v>
      </c>
      <c r="H403" s="335" t="str">
        <f>Commercial!K367</f>
        <v>NITI, NV</v>
      </c>
      <c r="I403" s="334" t="str">
        <f>Commercial!M367</f>
        <v>NITI, NV</v>
      </c>
      <c r="J403" s="320"/>
      <c r="K403" s="341" t="str">
        <f>IFERROR(VLOOKUP($C403,Acute!$B$8:$R$300,4,FALSE),"--")</f>
        <v>--</v>
      </c>
      <c r="L403" s="342" t="str">
        <f>IFERROR(VLOOKUP($C403,Acute!$B$8:$R$300,8,FALSE),"--")</f>
        <v>--</v>
      </c>
      <c r="M403" s="343" t="str">
        <f>IFERROR(VLOOKUP($C403,Acute!$B$8:$R$300,13,FALSE),"--")</f>
        <v>--</v>
      </c>
      <c r="N403" s="344" t="str">
        <f>IFERROR(VLOOKUP($C403,Acute!$B$8:$R$300,6,FALSE),"--")</f>
        <v>--</v>
      </c>
      <c r="O403" s="342" t="str">
        <f>IFERROR(VLOOKUP($C403,Acute!$B$8:$R$300,10,FALSE),"--")</f>
        <v>--</v>
      </c>
      <c r="P403" s="345" t="str">
        <f>IFERROR(VLOOKUP($C403,Acute!$B$8:$R$300,16,FALSE),"--")</f>
        <v>--</v>
      </c>
    </row>
    <row r="404" spans="2:16">
      <c r="B404" s="320" t="str">
        <f>Residential!A368</f>
        <v>Fomesafen</v>
      </c>
      <c r="C404" s="211" t="str">
        <f>Residential!B368</f>
        <v>72178-02-0</v>
      </c>
      <c r="D404" s="332" t="str">
        <f>Residential!H368</f>
        <v>NITI</v>
      </c>
      <c r="E404" s="333" t="str">
        <f>Residential!K368</f>
        <v>NITI, NV</v>
      </c>
      <c r="F404" s="346" t="str">
        <f>Residential!M368</f>
        <v>NITI, NV</v>
      </c>
      <c r="G404" s="332" t="str">
        <f>Commercial!H368</f>
        <v>NITI</v>
      </c>
      <c r="H404" s="333" t="str">
        <f>Commercial!K368</f>
        <v>NITI, NV</v>
      </c>
      <c r="I404" s="346" t="str">
        <f>Commercial!M368</f>
        <v>NITI, NV</v>
      </c>
      <c r="J404" s="320"/>
      <c r="K404" s="341" t="str">
        <f>IFERROR(VLOOKUP($C404,Acute!$B$8:$R$300,4,FALSE),"--")</f>
        <v>--</v>
      </c>
      <c r="L404" s="342" t="str">
        <f>IFERROR(VLOOKUP($C404,Acute!$B$8:$R$300,8,FALSE),"--")</f>
        <v>--</v>
      </c>
      <c r="M404" s="343" t="str">
        <f>IFERROR(VLOOKUP($C404,Acute!$B$8:$R$300,13,FALSE),"--")</f>
        <v>--</v>
      </c>
      <c r="N404" s="344" t="str">
        <f>IFERROR(VLOOKUP($C404,Acute!$B$8:$R$300,6,FALSE),"--")</f>
        <v>--</v>
      </c>
      <c r="O404" s="342" t="str">
        <f>IFERROR(VLOOKUP($C404,Acute!$B$8:$R$300,10,FALSE),"--")</f>
        <v>--</v>
      </c>
      <c r="P404" s="345" t="str">
        <f>IFERROR(VLOOKUP($C404,Acute!$B$8:$R$300,16,FALSE),"--")</f>
        <v>--</v>
      </c>
    </row>
    <row r="405" spans="2:16">
      <c r="B405" s="320" t="str">
        <f>Residential!A369</f>
        <v>Fonofos</v>
      </c>
      <c r="C405" s="211" t="str">
        <f>Residential!B369</f>
        <v>944-22-9</v>
      </c>
      <c r="D405" s="332" t="str">
        <f>Residential!H369</f>
        <v>NITI</v>
      </c>
      <c r="E405" s="333" t="str">
        <f>Residential!K369</f>
        <v>NITI, NV</v>
      </c>
      <c r="F405" s="346" t="str">
        <f>Residential!M369</f>
        <v>NITI, NV</v>
      </c>
      <c r="G405" s="332" t="str">
        <f>Commercial!H369</f>
        <v>NITI</v>
      </c>
      <c r="H405" s="333" t="str">
        <f>Commercial!K369</f>
        <v>NITI, NV</v>
      </c>
      <c r="I405" s="346" t="str">
        <f>Commercial!M369</f>
        <v>NITI, NV</v>
      </c>
      <c r="J405" s="320"/>
      <c r="K405" s="341" t="str">
        <f>IFERROR(VLOOKUP($C405,Acute!$B$8:$R$300,4,FALSE),"--")</f>
        <v>--</v>
      </c>
      <c r="L405" s="342" t="str">
        <f>IFERROR(VLOOKUP($C405,Acute!$B$8:$R$300,8,FALSE),"--")</f>
        <v>--</v>
      </c>
      <c r="M405" s="343" t="str">
        <f>IFERROR(VLOOKUP($C405,Acute!$B$8:$R$300,13,FALSE),"--")</f>
        <v>--</v>
      </c>
      <c r="N405" s="344" t="str">
        <f>IFERROR(VLOOKUP($C405,Acute!$B$8:$R$300,6,FALSE),"--")</f>
        <v>--</v>
      </c>
      <c r="O405" s="342" t="str">
        <f>IFERROR(VLOOKUP($C405,Acute!$B$8:$R$300,10,FALSE),"--")</f>
        <v>--</v>
      </c>
      <c r="P405" s="345" t="str">
        <f>IFERROR(VLOOKUP($C405,Acute!$B$8:$R$300,16,FALSE),"--")</f>
        <v>--</v>
      </c>
    </row>
    <row r="406" spans="2:16">
      <c r="B406" s="320" t="str">
        <f>Residential!A370</f>
        <v>Formaldehyde</v>
      </c>
      <c r="C406" s="211" t="str">
        <f>Residential!B370</f>
        <v>50-00-0</v>
      </c>
      <c r="D406" s="332">
        <f>Residential!H370</f>
        <v>0.22</v>
      </c>
      <c r="E406" s="333">
        <f>Residential!K370</f>
        <v>7.2</v>
      </c>
      <c r="F406" s="334">
        <f>Residential!M370</f>
        <v>23000</v>
      </c>
      <c r="G406" s="332">
        <f>Commercial!H370</f>
        <v>0.94</v>
      </c>
      <c r="H406" s="333">
        <f>Commercial!K370</f>
        <v>31</v>
      </c>
      <c r="I406" s="334">
        <f>Commercial!M370</f>
        <v>98000</v>
      </c>
      <c r="J406" s="320"/>
      <c r="K406" s="341">
        <f>IFERROR(VLOOKUP($C406,Acute!$B$8:$R$300,4,FALSE),"--")</f>
        <v>49</v>
      </c>
      <c r="L406" s="342">
        <f>IFERROR(VLOOKUP($C406,Acute!$B$8:$R$300,8,FALSE),"--")</f>
        <v>1600</v>
      </c>
      <c r="M406" s="343">
        <f>IFERROR(VLOOKUP($C406,Acute!$B$8:$R$300,13,FALSE),"--")</f>
        <v>5100000</v>
      </c>
      <c r="N406" s="344">
        <f>IFERROR(VLOOKUP($C406,Acute!$B$8:$R$300,6,FALSE),"--")</f>
        <v>150</v>
      </c>
      <c r="O406" s="342">
        <f>IFERROR(VLOOKUP($C406,Acute!$B$8:$R$300,10,FALSE),"--")</f>
        <v>5000</v>
      </c>
      <c r="P406" s="345">
        <f>IFERROR(VLOOKUP($C406,Acute!$B$8:$R$300,16,FALSE),"--")</f>
        <v>16000000</v>
      </c>
    </row>
    <row r="407" spans="2:16">
      <c r="B407" s="320" t="str">
        <f>Residential!A371</f>
        <v>Formic Acid</v>
      </c>
      <c r="C407" s="211" t="str">
        <f>Residential!B371</f>
        <v>64-18-6</v>
      </c>
      <c r="D407" s="332">
        <f>Residential!H371</f>
        <v>0.31</v>
      </c>
      <c r="E407" s="333">
        <f>Residential!K371</f>
        <v>10</v>
      </c>
      <c r="F407" s="334">
        <f>Residential!M371</f>
        <v>69000</v>
      </c>
      <c r="G407" s="332">
        <f>Commercial!H371</f>
        <v>1.3</v>
      </c>
      <c r="H407" s="335">
        <f>Commercial!K371</f>
        <v>44</v>
      </c>
      <c r="I407" s="334">
        <f>Commercial!M371</f>
        <v>290000</v>
      </c>
      <c r="J407" s="320"/>
      <c r="K407" s="341" t="str">
        <f>IFERROR(VLOOKUP($C407,Acute!$B$8:$R$300,4,FALSE),"--")</f>
        <v>--</v>
      </c>
      <c r="L407" s="342" t="str">
        <f>IFERROR(VLOOKUP($C407,Acute!$B$8:$R$300,8,FALSE),"--")</f>
        <v>--</v>
      </c>
      <c r="M407" s="343" t="str">
        <f>IFERROR(VLOOKUP($C407,Acute!$B$8:$R$300,13,FALSE),"--")</f>
        <v>--</v>
      </c>
      <c r="N407" s="344" t="str">
        <f>IFERROR(VLOOKUP($C407,Acute!$B$8:$R$300,6,FALSE),"--")</f>
        <v>--</v>
      </c>
      <c r="O407" s="342" t="str">
        <f>IFERROR(VLOOKUP($C407,Acute!$B$8:$R$300,10,FALSE),"--")</f>
        <v>--</v>
      </c>
      <c r="P407" s="345" t="str">
        <f>IFERROR(VLOOKUP($C407,Acute!$B$8:$R$300,16,FALSE),"--")</f>
        <v>--</v>
      </c>
    </row>
    <row r="408" spans="2:16">
      <c r="B408" s="320" t="str">
        <f>Residential!A372</f>
        <v>Fosetyl-AL</v>
      </c>
      <c r="C408" s="211" t="str">
        <f>Residential!B372</f>
        <v>39148-24-8</v>
      </c>
      <c r="D408" s="332" t="str">
        <f>Residential!H372</f>
        <v>NITI</v>
      </c>
      <c r="E408" s="333" t="str">
        <f>Residential!K372</f>
        <v>NITI, NV</v>
      </c>
      <c r="F408" s="334" t="str">
        <f>Residential!M372</f>
        <v>NITI, NV</v>
      </c>
      <c r="G408" s="332" t="str">
        <f>Commercial!H372</f>
        <v>NITI</v>
      </c>
      <c r="H408" s="335" t="str">
        <f>Commercial!K372</f>
        <v>NITI, NV</v>
      </c>
      <c r="I408" s="334" t="str">
        <f>Commercial!M372</f>
        <v>NITI, NV</v>
      </c>
      <c r="J408" s="320"/>
      <c r="K408" s="341" t="str">
        <f>IFERROR(VLOOKUP($C408,Acute!$B$8:$R$300,4,FALSE),"--")</f>
        <v>--</v>
      </c>
      <c r="L408" s="342" t="str">
        <f>IFERROR(VLOOKUP($C408,Acute!$B$8:$R$300,8,FALSE),"--")</f>
        <v>--</v>
      </c>
      <c r="M408" s="343" t="str">
        <f>IFERROR(VLOOKUP($C408,Acute!$B$8:$R$300,13,FALSE),"--")</f>
        <v>--</v>
      </c>
      <c r="N408" s="344" t="str">
        <f>IFERROR(VLOOKUP($C408,Acute!$B$8:$R$300,6,FALSE),"--")</f>
        <v>--</v>
      </c>
      <c r="O408" s="342" t="str">
        <f>IFERROR(VLOOKUP($C408,Acute!$B$8:$R$300,10,FALSE),"--")</f>
        <v>--</v>
      </c>
      <c r="P408" s="345" t="str">
        <f>IFERROR(VLOOKUP($C408,Acute!$B$8:$R$300,16,FALSE),"--")</f>
        <v>--</v>
      </c>
    </row>
    <row r="409" spans="2:16">
      <c r="B409" s="320" t="str">
        <f>Residential!A373</f>
        <v>Furan</v>
      </c>
      <c r="C409" s="211" t="str">
        <f>Residential!B373</f>
        <v>110-00-9</v>
      </c>
      <c r="D409" s="332" t="str">
        <f>Residential!H373</f>
        <v>NITI</v>
      </c>
      <c r="E409" s="333" t="str">
        <f>Residential!K373</f>
        <v>NITI</v>
      </c>
      <c r="F409" s="334" t="str">
        <f>Residential!M373</f>
        <v>NITI</v>
      </c>
      <c r="G409" s="332" t="str">
        <f>Commercial!H373</f>
        <v>NITI</v>
      </c>
      <c r="H409" s="335" t="str">
        <f>Commercial!K373</f>
        <v>NITI</v>
      </c>
      <c r="I409" s="334" t="str">
        <f>Commercial!M373</f>
        <v>NITI</v>
      </c>
      <c r="J409" s="320"/>
      <c r="K409" s="341" t="str">
        <f>IFERROR(VLOOKUP($C409,Acute!$B$8:$R$300,4,FALSE),"--")</f>
        <v>--</v>
      </c>
      <c r="L409" s="342" t="str">
        <f>IFERROR(VLOOKUP($C409,Acute!$B$8:$R$300,8,FALSE),"--")</f>
        <v>--</v>
      </c>
      <c r="M409" s="343" t="str">
        <f>IFERROR(VLOOKUP($C409,Acute!$B$8:$R$300,13,FALSE),"--")</f>
        <v>--</v>
      </c>
      <c r="N409" s="344" t="str">
        <f>IFERROR(VLOOKUP($C409,Acute!$B$8:$R$300,6,FALSE),"--")</f>
        <v>--</v>
      </c>
      <c r="O409" s="342" t="str">
        <f>IFERROR(VLOOKUP($C409,Acute!$B$8:$R$300,10,FALSE),"--")</f>
        <v>--</v>
      </c>
      <c r="P409" s="345" t="str">
        <f>IFERROR(VLOOKUP($C409,Acute!$B$8:$R$300,16,FALSE),"--")</f>
        <v>--</v>
      </c>
    </row>
    <row r="410" spans="2:16">
      <c r="B410" s="320" t="str">
        <f>Residential!A374</f>
        <v>Furazolidone</v>
      </c>
      <c r="C410" s="211" t="str">
        <f>Residential!B374</f>
        <v>67-45-8</v>
      </c>
      <c r="D410" s="332" t="str">
        <f>Residential!H374</f>
        <v>NITI</v>
      </c>
      <c r="E410" s="333" t="str">
        <f>Residential!K374</f>
        <v>NITI, NV</v>
      </c>
      <c r="F410" s="334" t="str">
        <f>Residential!M374</f>
        <v>NITI, NV</v>
      </c>
      <c r="G410" s="332" t="str">
        <f>Commercial!H374</f>
        <v>NITI</v>
      </c>
      <c r="H410" s="335" t="str">
        <f>Commercial!K374</f>
        <v>NITI, NV</v>
      </c>
      <c r="I410" s="334" t="str">
        <f>Commercial!M374</f>
        <v>NITI, NV</v>
      </c>
      <c r="J410" s="320"/>
      <c r="K410" s="341" t="str">
        <f>IFERROR(VLOOKUP($C410,Acute!$B$8:$R$300,4,FALSE),"--")</f>
        <v>--</v>
      </c>
      <c r="L410" s="342" t="str">
        <f>IFERROR(VLOOKUP($C410,Acute!$B$8:$R$300,8,FALSE),"--")</f>
        <v>--</v>
      </c>
      <c r="M410" s="343" t="str">
        <f>IFERROR(VLOOKUP($C410,Acute!$B$8:$R$300,13,FALSE),"--")</f>
        <v>--</v>
      </c>
      <c r="N410" s="344" t="str">
        <f>IFERROR(VLOOKUP($C410,Acute!$B$8:$R$300,6,FALSE),"--")</f>
        <v>--</v>
      </c>
      <c r="O410" s="342" t="str">
        <f>IFERROR(VLOOKUP($C410,Acute!$B$8:$R$300,10,FALSE),"--")</f>
        <v>--</v>
      </c>
      <c r="P410" s="345" t="str">
        <f>IFERROR(VLOOKUP($C410,Acute!$B$8:$R$300,16,FALSE),"--")</f>
        <v>--</v>
      </c>
    </row>
    <row r="411" spans="2:16">
      <c r="B411" s="320" t="str">
        <f>Residential!A375</f>
        <v>Furfural</v>
      </c>
      <c r="C411" s="211" t="str">
        <f>Residential!B375</f>
        <v>98-01-1</v>
      </c>
      <c r="D411" s="332">
        <f>Residential!H375</f>
        <v>52</v>
      </c>
      <c r="E411" s="333">
        <f>Residential!K375</f>
        <v>1700</v>
      </c>
      <c r="F411" s="334">
        <f>Residential!M375</f>
        <v>810000</v>
      </c>
      <c r="G411" s="332">
        <f>Commercial!H375</f>
        <v>220</v>
      </c>
      <c r="H411" s="335">
        <f>Commercial!K375</f>
        <v>7300</v>
      </c>
      <c r="I411" s="334">
        <f>Commercial!M375</f>
        <v>3400000</v>
      </c>
      <c r="J411" s="320"/>
      <c r="K411" s="341" t="str">
        <f>IFERROR(VLOOKUP($C411,Acute!$B$8:$R$300,4,FALSE),"--")</f>
        <v>--</v>
      </c>
      <c r="L411" s="342" t="str">
        <f>IFERROR(VLOOKUP($C411,Acute!$B$8:$R$300,8,FALSE),"--")</f>
        <v>--</v>
      </c>
      <c r="M411" s="343" t="str">
        <f>IFERROR(VLOOKUP($C411,Acute!$B$8:$R$300,13,FALSE),"--")</f>
        <v>--</v>
      </c>
      <c r="N411" s="344" t="str">
        <f>IFERROR(VLOOKUP($C411,Acute!$B$8:$R$300,6,FALSE),"--")</f>
        <v>--</v>
      </c>
      <c r="O411" s="342" t="str">
        <f>IFERROR(VLOOKUP($C411,Acute!$B$8:$R$300,10,FALSE),"--")</f>
        <v>--</v>
      </c>
      <c r="P411" s="345" t="str">
        <f>IFERROR(VLOOKUP($C411,Acute!$B$8:$R$300,16,FALSE),"--")</f>
        <v>--</v>
      </c>
    </row>
    <row r="412" spans="2:16">
      <c r="B412" s="320" t="str">
        <f>Residential!A376</f>
        <v>Furium</v>
      </c>
      <c r="C412" s="211" t="str">
        <f>Residential!B376</f>
        <v>531-82-8</v>
      </c>
      <c r="D412" s="332">
        <f>Residential!H376</f>
        <v>6.4999999999999997E-3</v>
      </c>
      <c r="E412" s="333" t="str">
        <f>Residential!K376</f>
        <v>NV</v>
      </c>
      <c r="F412" s="334" t="str">
        <f>Residential!M376</f>
        <v>NV</v>
      </c>
      <c r="G412" s="332">
        <f>Commercial!H376</f>
        <v>2.9000000000000001E-2</v>
      </c>
      <c r="H412" s="335" t="str">
        <f>Commercial!K376</f>
        <v>NV</v>
      </c>
      <c r="I412" s="334" t="str">
        <f>Commercial!M376</f>
        <v>NV</v>
      </c>
      <c r="J412" s="320"/>
      <c r="K412" s="341" t="str">
        <f>IFERROR(VLOOKUP($C412,Acute!$B$8:$R$300,4,FALSE),"--")</f>
        <v>--</v>
      </c>
      <c r="L412" s="342" t="str">
        <f>IFERROR(VLOOKUP($C412,Acute!$B$8:$R$300,8,FALSE),"--")</f>
        <v>--</v>
      </c>
      <c r="M412" s="343" t="str">
        <f>IFERROR(VLOOKUP($C412,Acute!$B$8:$R$300,13,FALSE),"--")</f>
        <v>--</v>
      </c>
      <c r="N412" s="344" t="str">
        <f>IFERROR(VLOOKUP($C412,Acute!$B$8:$R$300,6,FALSE),"--")</f>
        <v>--</v>
      </c>
      <c r="O412" s="342" t="str">
        <f>IFERROR(VLOOKUP($C412,Acute!$B$8:$R$300,10,FALSE),"--")</f>
        <v>--</v>
      </c>
      <c r="P412" s="345" t="str">
        <f>IFERROR(VLOOKUP($C412,Acute!$B$8:$R$300,16,FALSE),"--")</f>
        <v>--</v>
      </c>
    </row>
    <row r="413" spans="2:16">
      <c r="B413" s="320" t="str">
        <f>Residential!A377</f>
        <v>Furmecyclox</v>
      </c>
      <c r="C413" s="211" t="str">
        <f>Residential!B377</f>
        <v>60568-05-0</v>
      </c>
      <c r="D413" s="332">
        <f>Residential!H377</f>
        <v>0.33</v>
      </c>
      <c r="E413" s="333" t="str">
        <f>Residential!K377</f>
        <v>NV</v>
      </c>
      <c r="F413" s="334" t="str">
        <f>Residential!M377</f>
        <v>NV</v>
      </c>
      <c r="G413" s="332">
        <f>Commercial!H377</f>
        <v>1.4</v>
      </c>
      <c r="H413" s="335" t="str">
        <f>Commercial!K377</f>
        <v>NV</v>
      </c>
      <c r="I413" s="334" t="str">
        <f>Commercial!M377</f>
        <v>NV</v>
      </c>
      <c r="J413" s="320"/>
      <c r="K413" s="341" t="str">
        <f>IFERROR(VLOOKUP($C413,Acute!$B$8:$R$300,4,FALSE),"--")</f>
        <v>--</v>
      </c>
      <c r="L413" s="342" t="str">
        <f>IFERROR(VLOOKUP($C413,Acute!$B$8:$R$300,8,FALSE),"--")</f>
        <v>--</v>
      </c>
      <c r="M413" s="343" t="str">
        <f>IFERROR(VLOOKUP($C413,Acute!$B$8:$R$300,13,FALSE),"--")</f>
        <v>--</v>
      </c>
      <c r="N413" s="344" t="str">
        <f>IFERROR(VLOOKUP($C413,Acute!$B$8:$R$300,6,FALSE),"--")</f>
        <v>--</v>
      </c>
      <c r="O413" s="342" t="str">
        <f>IFERROR(VLOOKUP($C413,Acute!$B$8:$R$300,10,FALSE),"--")</f>
        <v>--</v>
      </c>
      <c r="P413" s="345" t="str">
        <f>IFERROR(VLOOKUP($C413,Acute!$B$8:$R$300,16,FALSE),"--")</f>
        <v>--</v>
      </c>
    </row>
    <row r="414" spans="2:16">
      <c r="B414" s="320" t="str">
        <f>Residential!A378</f>
        <v>Glufosinate, Ammonium</v>
      </c>
      <c r="C414" s="211" t="str">
        <f>Residential!B378</f>
        <v>77182-82-2</v>
      </c>
      <c r="D414" s="332" t="str">
        <f>Residential!H378</f>
        <v>NITI</v>
      </c>
      <c r="E414" s="333" t="str">
        <f>Residential!K378</f>
        <v>NITI, NV</v>
      </c>
      <c r="F414" s="334" t="str">
        <f>Residential!M378</f>
        <v>NITI, NV</v>
      </c>
      <c r="G414" s="332" t="str">
        <f>Commercial!H378</f>
        <v>NITI</v>
      </c>
      <c r="H414" s="335" t="str">
        <f>Commercial!K378</f>
        <v>NITI, NV</v>
      </c>
      <c r="I414" s="334" t="str">
        <f>Commercial!M378</f>
        <v>NITI, NV</v>
      </c>
      <c r="J414" s="320"/>
      <c r="K414" s="341" t="str">
        <f>IFERROR(VLOOKUP($C414,Acute!$B$8:$R$300,4,FALSE),"--")</f>
        <v>--</v>
      </c>
      <c r="L414" s="342" t="str">
        <f>IFERROR(VLOOKUP($C414,Acute!$B$8:$R$300,8,FALSE),"--")</f>
        <v>--</v>
      </c>
      <c r="M414" s="343" t="str">
        <f>IFERROR(VLOOKUP($C414,Acute!$B$8:$R$300,13,FALSE),"--")</f>
        <v>--</v>
      </c>
      <c r="N414" s="344" t="str">
        <f>IFERROR(VLOOKUP($C414,Acute!$B$8:$R$300,6,FALSE),"--")</f>
        <v>--</v>
      </c>
      <c r="O414" s="342" t="str">
        <f>IFERROR(VLOOKUP($C414,Acute!$B$8:$R$300,10,FALSE),"--")</f>
        <v>--</v>
      </c>
      <c r="P414" s="345" t="str">
        <f>IFERROR(VLOOKUP($C414,Acute!$B$8:$R$300,16,FALSE),"--")</f>
        <v>--</v>
      </c>
    </row>
    <row r="415" spans="2:16">
      <c r="B415" s="320" t="str">
        <f>Residential!A379</f>
        <v>Glutaraldehyde</v>
      </c>
      <c r="C415" s="211" t="str">
        <f>Residential!B379</f>
        <v>111-30-8</v>
      </c>
      <c r="D415" s="332">
        <f>Residential!H379</f>
        <v>8.3000000000000004E-2</v>
      </c>
      <c r="E415" s="333" t="str">
        <f>Residential!K379</f>
        <v>NV</v>
      </c>
      <c r="F415" s="334" t="str">
        <f>Residential!M379</f>
        <v>NV</v>
      </c>
      <c r="G415" s="332">
        <f>Commercial!H379</f>
        <v>0.35</v>
      </c>
      <c r="H415" s="335" t="str">
        <f>Commercial!K379</f>
        <v>NV</v>
      </c>
      <c r="I415" s="334" t="str">
        <f>Commercial!M379</f>
        <v>NV</v>
      </c>
      <c r="J415" s="320"/>
      <c r="K415" s="422">
        <f>IFERROR(VLOOKUP($C415,Acute!$B$8:$R$300,4,FALSE),"--")</f>
        <v>4.0999999999999996</v>
      </c>
      <c r="L415" s="342" t="str">
        <f>IFERROR(VLOOKUP($C415,Acute!$B$8:$R$300,8,FALSE),"--")</f>
        <v>NV</v>
      </c>
      <c r="M415" s="343" t="str">
        <f>IFERROR(VLOOKUP($C415,Acute!$B$8:$R$300,13,FALSE),"--")</f>
        <v>NV</v>
      </c>
      <c r="N415" s="344">
        <f>IFERROR(VLOOKUP($C415,Acute!$B$8:$R$300,6,FALSE),"--")</f>
        <v>12</v>
      </c>
      <c r="O415" s="342" t="str">
        <f>IFERROR(VLOOKUP($C415,Acute!$B$8:$R$300,10,FALSE),"--")</f>
        <v>NV</v>
      </c>
      <c r="P415" s="345" t="str">
        <f>IFERROR(VLOOKUP($C415,Acute!$B$8:$R$300,16,FALSE),"--")</f>
        <v>NV</v>
      </c>
    </row>
    <row r="416" spans="2:16">
      <c r="B416" s="320" t="str">
        <f>Residential!A380</f>
        <v>Glycidaldehyde</v>
      </c>
      <c r="C416" s="211" t="str">
        <f>Residential!B380</f>
        <v>765-34-4</v>
      </c>
      <c r="D416" s="427">
        <f>Residential!H380</f>
        <v>1</v>
      </c>
      <c r="E416" s="333">
        <f>Residential!K380</f>
        <v>35</v>
      </c>
      <c r="F416" s="334">
        <f>Residential!M380</f>
        <v>95000</v>
      </c>
      <c r="G416" s="332">
        <f>Commercial!H380</f>
        <v>4.4000000000000004</v>
      </c>
      <c r="H416" s="335">
        <f>Commercial!K380</f>
        <v>150</v>
      </c>
      <c r="I416" s="334">
        <f>Commercial!M380</f>
        <v>400000</v>
      </c>
      <c r="J416" s="320"/>
      <c r="K416" s="341" t="str">
        <f>IFERROR(VLOOKUP($C416,Acute!$B$8:$R$300,4,FALSE),"--")</f>
        <v>--</v>
      </c>
      <c r="L416" s="342" t="str">
        <f>IFERROR(VLOOKUP($C416,Acute!$B$8:$R$300,8,FALSE),"--")</f>
        <v>--</v>
      </c>
      <c r="M416" s="343" t="str">
        <f>IFERROR(VLOOKUP($C416,Acute!$B$8:$R$300,13,FALSE),"--")</f>
        <v>--</v>
      </c>
      <c r="N416" s="344" t="str">
        <f>IFERROR(VLOOKUP($C416,Acute!$B$8:$R$300,6,FALSE),"--")</f>
        <v>--</v>
      </c>
      <c r="O416" s="342" t="str">
        <f>IFERROR(VLOOKUP($C416,Acute!$B$8:$R$300,10,FALSE),"--")</f>
        <v>--</v>
      </c>
      <c r="P416" s="345" t="str">
        <f>IFERROR(VLOOKUP($C416,Acute!$B$8:$R$300,16,FALSE),"--")</f>
        <v>--</v>
      </c>
    </row>
    <row r="417" spans="2:16">
      <c r="B417" s="320"/>
      <c r="C417" s="211"/>
      <c r="D417" s="381"/>
      <c r="E417" s="382"/>
      <c r="F417" s="387"/>
      <c r="G417" s="381"/>
      <c r="H417" s="388"/>
      <c r="I417" s="387"/>
      <c r="J417" s="211"/>
      <c r="K417" s="81"/>
      <c r="L417" s="82"/>
      <c r="M417" s="83"/>
      <c r="N417" s="81"/>
      <c r="O417" s="82"/>
      <c r="P417" s="83"/>
    </row>
    <row r="418" spans="2:16" ht="15" thickBot="1">
      <c r="B418" s="115"/>
      <c r="C418" s="211"/>
      <c r="D418" s="213"/>
      <c r="E418" s="213"/>
      <c r="F418" s="318"/>
      <c r="G418" s="213"/>
      <c r="H418" s="318"/>
      <c r="I418" s="318"/>
      <c r="J418" s="211"/>
      <c r="K418" s="318"/>
      <c r="L418" s="318"/>
      <c r="M418" s="318"/>
      <c r="N418" s="318"/>
      <c r="O418" s="318"/>
      <c r="P418" s="318" t="s">
        <v>2215</v>
      </c>
    </row>
    <row r="419" spans="2:16" ht="15">
      <c r="B419" s="320"/>
      <c r="C419" s="211"/>
      <c r="D419" s="532" t="s">
        <v>2196</v>
      </c>
      <c r="E419" s="533"/>
      <c r="F419" s="533"/>
      <c r="G419" s="533"/>
      <c r="H419" s="533"/>
      <c r="I419" s="549"/>
      <c r="J419" s="320"/>
      <c r="K419" s="550" t="s">
        <v>2197</v>
      </c>
      <c r="L419" s="551"/>
      <c r="M419" s="551"/>
      <c r="N419" s="551"/>
      <c r="O419" s="551"/>
      <c r="P419" s="552"/>
    </row>
    <row r="420" spans="2:16" ht="15">
      <c r="B420" s="320"/>
      <c r="C420" s="211"/>
      <c r="D420" s="538" t="s">
        <v>62</v>
      </c>
      <c r="E420" s="539"/>
      <c r="F420" s="553"/>
      <c r="G420" s="540" t="s">
        <v>2198</v>
      </c>
      <c r="H420" s="541"/>
      <c r="I420" s="554"/>
      <c r="J420" s="320"/>
      <c r="K420" s="555" t="s">
        <v>62</v>
      </c>
      <c r="L420" s="544"/>
      <c r="M420" s="556"/>
      <c r="N420" s="546" t="s">
        <v>2198</v>
      </c>
      <c r="O420" s="547"/>
      <c r="P420" s="548"/>
    </row>
    <row r="421" spans="2:16" ht="34.15" customHeight="1" thickBot="1">
      <c r="B421" s="321" t="s">
        <v>119</v>
      </c>
      <c r="C421" s="322" t="s">
        <v>141</v>
      </c>
      <c r="D421" s="323" t="s">
        <v>2206</v>
      </c>
      <c r="E421" s="324" t="s">
        <v>2207</v>
      </c>
      <c r="F421" s="325" t="s">
        <v>152</v>
      </c>
      <c r="G421" s="323" t="s">
        <v>2206</v>
      </c>
      <c r="H421" s="326" t="s">
        <v>2207</v>
      </c>
      <c r="I421" s="325" t="s">
        <v>152</v>
      </c>
      <c r="J421" s="327"/>
      <c r="K421" s="328" t="s">
        <v>2206</v>
      </c>
      <c r="L421" s="329" t="s">
        <v>2207</v>
      </c>
      <c r="M421" s="330" t="s">
        <v>152</v>
      </c>
      <c r="N421" s="328" t="s">
        <v>2206</v>
      </c>
      <c r="O421" s="329" t="s">
        <v>2207</v>
      </c>
      <c r="P421" s="331" t="s">
        <v>152</v>
      </c>
    </row>
    <row r="422" spans="2:16">
      <c r="B422" s="320" t="str">
        <f>Residential!A381</f>
        <v>Glyphosate</v>
      </c>
      <c r="C422" s="211" t="str">
        <f>Residential!B381</f>
        <v>1071-83-6</v>
      </c>
      <c r="D422" s="332" t="str">
        <f>Residential!H381</f>
        <v>NITI</v>
      </c>
      <c r="E422" s="333" t="str">
        <f>Residential!K381</f>
        <v>NITI, NV</v>
      </c>
      <c r="F422" s="334" t="str">
        <f>Residential!M381</f>
        <v>NITI, NV</v>
      </c>
      <c r="G422" s="332" t="str">
        <f>Commercial!H381</f>
        <v>NITI</v>
      </c>
      <c r="H422" s="335" t="str">
        <f>Commercial!K381</f>
        <v>NITI, NV</v>
      </c>
      <c r="I422" s="334" t="str">
        <f>Commercial!M381</f>
        <v>NITI, NV</v>
      </c>
      <c r="J422" s="320"/>
      <c r="K422" s="341" t="str">
        <f>IFERROR(VLOOKUP($C422,Acute!$B$8:$R$300,4,FALSE),"--")</f>
        <v>--</v>
      </c>
      <c r="L422" s="342" t="str">
        <f>IFERROR(VLOOKUP($C422,Acute!$B$8:$R$300,8,FALSE),"--")</f>
        <v>--</v>
      </c>
      <c r="M422" s="343" t="str">
        <f>IFERROR(VLOOKUP($C422,Acute!$B$8:$R$300,13,FALSE),"--")</f>
        <v>--</v>
      </c>
      <c r="N422" s="344" t="str">
        <f>IFERROR(VLOOKUP($C422,Acute!$B$8:$R$300,6,FALSE),"--")</f>
        <v>--</v>
      </c>
      <c r="O422" s="342" t="str">
        <f>IFERROR(VLOOKUP($C422,Acute!$B$8:$R$300,10,FALSE),"--")</f>
        <v>--</v>
      </c>
      <c r="P422" s="345" t="str">
        <f>IFERROR(VLOOKUP($C422,Acute!$B$8:$R$300,16,FALSE),"--")</f>
        <v>--</v>
      </c>
    </row>
    <row r="423" spans="2:16">
      <c r="B423" s="320" t="str">
        <f>Residential!A382</f>
        <v>Guanidine</v>
      </c>
      <c r="C423" s="211" t="str">
        <f>Residential!B382</f>
        <v>113-00-8</v>
      </c>
      <c r="D423" s="332" t="str">
        <f>Residential!H382</f>
        <v>NITI</v>
      </c>
      <c r="E423" s="333" t="str">
        <f>Residential!K382</f>
        <v>NITI</v>
      </c>
      <c r="F423" s="334" t="str">
        <f>Residential!M382</f>
        <v>NITI</v>
      </c>
      <c r="G423" s="332" t="str">
        <f>Commercial!H382</f>
        <v>NITI</v>
      </c>
      <c r="H423" s="335" t="str">
        <f>Commercial!K382</f>
        <v>NITI</v>
      </c>
      <c r="I423" s="334" t="str">
        <f>Commercial!M382</f>
        <v>NITI</v>
      </c>
      <c r="J423" s="320"/>
      <c r="K423" s="341" t="str">
        <f>IFERROR(VLOOKUP($C423,Acute!$B$8:$R$300,4,FALSE),"--")</f>
        <v>--</v>
      </c>
      <c r="L423" s="342" t="str">
        <f>IFERROR(VLOOKUP($C423,Acute!$B$8:$R$300,8,FALSE),"--")</f>
        <v>--</v>
      </c>
      <c r="M423" s="343" t="str">
        <f>IFERROR(VLOOKUP($C423,Acute!$B$8:$R$300,13,FALSE),"--")</f>
        <v>--</v>
      </c>
      <c r="N423" s="344" t="str">
        <f>IFERROR(VLOOKUP($C423,Acute!$B$8:$R$300,6,FALSE),"--")</f>
        <v>--</v>
      </c>
      <c r="O423" s="342" t="str">
        <f>IFERROR(VLOOKUP($C423,Acute!$B$8:$R$300,10,FALSE),"--")</f>
        <v>--</v>
      </c>
      <c r="P423" s="345" t="str">
        <f>IFERROR(VLOOKUP($C423,Acute!$B$8:$R$300,16,FALSE),"--")</f>
        <v>--</v>
      </c>
    </row>
    <row r="424" spans="2:16">
      <c r="B424" s="320" t="str">
        <f>Residential!A383</f>
        <v>Guanidine Chloride</v>
      </c>
      <c r="C424" s="211" t="str">
        <f>Residential!B383</f>
        <v>50-01-1</v>
      </c>
      <c r="D424" s="332" t="str">
        <f>Residential!H383</f>
        <v>NITI</v>
      </c>
      <c r="E424" s="333" t="str">
        <f>Residential!K383</f>
        <v>NITI, NV</v>
      </c>
      <c r="F424" s="334" t="str">
        <f>Residential!M383</f>
        <v>NITI, NV</v>
      </c>
      <c r="G424" s="332" t="str">
        <f>Commercial!H383</f>
        <v>NITI</v>
      </c>
      <c r="H424" s="335" t="str">
        <f>Commercial!K383</f>
        <v>NITI, NV</v>
      </c>
      <c r="I424" s="334" t="str">
        <f>Commercial!M383</f>
        <v>NITI, NV</v>
      </c>
      <c r="J424" s="320"/>
      <c r="K424" s="341" t="str">
        <f>IFERROR(VLOOKUP($C424,Acute!$B$8:$R$300,4,FALSE),"--")</f>
        <v>--</v>
      </c>
      <c r="L424" s="342" t="str">
        <f>IFERROR(VLOOKUP($C424,Acute!$B$8:$R$300,8,FALSE),"--")</f>
        <v>--</v>
      </c>
      <c r="M424" s="343" t="str">
        <f>IFERROR(VLOOKUP($C424,Acute!$B$8:$R$300,13,FALSE),"--")</f>
        <v>--</v>
      </c>
      <c r="N424" s="344" t="str">
        <f>IFERROR(VLOOKUP($C424,Acute!$B$8:$R$300,6,FALSE),"--")</f>
        <v>--</v>
      </c>
      <c r="O424" s="342" t="str">
        <f>IFERROR(VLOOKUP($C424,Acute!$B$8:$R$300,10,FALSE),"--")</f>
        <v>--</v>
      </c>
      <c r="P424" s="345" t="str">
        <f>IFERROR(VLOOKUP($C424,Acute!$B$8:$R$300,16,FALSE),"--")</f>
        <v>--</v>
      </c>
    </row>
    <row r="425" spans="2:16">
      <c r="B425" s="320" t="str">
        <f>Residential!A384</f>
        <v>Guanidine Nitrate</v>
      </c>
      <c r="C425" s="211" t="str">
        <f>Residential!B384</f>
        <v>506-93-4</v>
      </c>
      <c r="D425" s="332" t="str">
        <f>Residential!H384</f>
        <v>NITI</v>
      </c>
      <c r="E425" s="333" t="str">
        <f>Residential!K384</f>
        <v>NITI, NV</v>
      </c>
      <c r="F425" s="334" t="str">
        <f>Residential!M384</f>
        <v>NITI, NV</v>
      </c>
      <c r="G425" s="332" t="str">
        <f>Commercial!H384</f>
        <v>NITI</v>
      </c>
      <c r="H425" s="335" t="str">
        <f>Commercial!K384</f>
        <v>NITI, NV</v>
      </c>
      <c r="I425" s="334" t="str">
        <f>Commercial!M384</f>
        <v>NITI, NV</v>
      </c>
      <c r="J425" s="320"/>
      <c r="K425" s="341" t="str">
        <f>IFERROR(VLOOKUP($C425,Acute!$B$8:$R$300,4,FALSE),"--")</f>
        <v>--</v>
      </c>
      <c r="L425" s="342" t="str">
        <f>IFERROR(VLOOKUP($C425,Acute!$B$8:$R$300,8,FALSE),"--")</f>
        <v>--</v>
      </c>
      <c r="M425" s="343" t="str">
        <f>IFERROR(VLOOKUP($C425,Acute!$B$8:$R$300,13,FALSE),"--")</f>
        <v>--</v>
      </c>
      <c r="N425" s="344" t="str">
        <f>IFERROR(VLOOKUP($C425,Acute!$B$8:$R$300,6,FALSE),"--")</f>
        <v>--</v>
      </c>
      <c r="O425" s="342" t="str">
        <f>IFERROR(VLOOKUP($C425,Acute!$B$8:$R$300,10,FALSE),"--")</f>
        <v>--</v>
      </c>
      <c r="P425" s="345" t="str">
        <f>IFERROR(VLOOKUP($C425,Acute!$B$8:$R$300,16,FALSE),"--")</f>
        <v>--</v>
      </c>
    </row>
    <row r="426" spans="2:16">
      <c r="B426" s="320" t="str">
        <f>Residential!A385</f>
        <v>Haloxyfop, Methyl</v>
      </c>
      <c r="C426" s="211" t="str">
        <f>Residential!B385</f>
        <v>69806-40-2</v>
      </c>
      <c r="D426" s="332" t="str">
        <f>Residential!H385</f>
        <v>NITI</v>
      </c>
      <c r="E426" s="333" t="str">
        <f>Residential!K385</f>
        <v>NITI, NV</v>
      </c>
      <c r="F426" s="334" t="str">
        <f>Residential!M385</f>
        <v>NITI, NV</v>
      </c>
      <c r="G426" s="332" t="str">
        <f>Commercial!H385</f>
        <v>NITI</v>
      </c>
      <c r="H426" s="335" t="str">
        <f>Commercial!K385</f>
        <v>NITI, NV</v>
      </c>
      <c r="I426" s="334" t="str">
        <f>Commercial!M385</f>
        <v>NITI, NV</v>
      </c>
      <c r="J426" s="320"/>
      <c r="K426" s="341" t="str">
        <f>IFERROR(VLOOKUP($C426,Acute!$B$8:$R$300,4,FALSE),"--")</f>
        <v>--</v>
      </c>
      <c r="L426" s="342" t="str">
        <f>IFERROR(VLOOKUP($C426,Acute!$B$8:$R$300,8,FALSE),"--")</f>
        <v>--</v>
      </c>
      <c r="M426" s="343" t="str">
        <f>IFERROR(VLOOKUP($C426,Acute!$B$8:$R$300,13,FALSE),"--")</f>
        <v>--</v>
      </c>
      <c r="N426" s="344" t="str">
        <f>IFERROR(VLOOKUP($C426,Acute!$B$8:$R$300,6,FALSE),"--")</f>
        <v>--</v>
      </c>
      <c r="O426" s="342" t="str">
        <f>IFERROR(VLOOKUP($C426,Acute!$B$8:$R$300,10,FALSE),"--")</f>
        <v>--</v>
      </c>
      <c r="P426" s="345" t="str">
        <f>IFERROR(VLOOKUP($C426,Acute!$B$8:$R$300,16,FALSE),"--")</f>
        <v>--</v>
      </c>
    </row>
    <row r="427" spans="2:16">
      <c r="B427" s="320" t="str">
        <f>Residential!A386</f>
        <v>Heptachlor</v>
      </c>
      <c r="C427" s="211" t="str">
        <f>Residential!B386</f>
        <v>76-44-8</v>
      </c>
      <c r="D427" s="332">
        <f>Residential!H386</f>
        <v>2.2000000000000001E-3</v>
      </c>
      <c r="E427" s="333">
        <f>Residential!K386</f>
        <v>7.1999999999999995E-2</v>
      </c>
      <c r="F427" s="440">
        <f>Residential!M386</f>
        <v>0.6</v>
      </c>
      <c r="G427" s="332">
        <f>Commercial!H386</f>
        <v>9.4000000000000004E-3</v>
      </c>
      <c r="H427" s="448">
        <f>Commercial!K386</f>
        <v>0.31</v>
      </c>
      <c r="I427" s="430">
        <f>Commercial!M386</f>
        <v>2.6</v>
      </c>
      <c r="J427" s="320"/>
      <c r="K427" s="341" t="str">
        <f>IFERROR(VLOOKUP($C427,Acute!$B$8:$R$300,4,FALSE),"--")</f>
        <v>--</v>
      </c>
      <c r="L427" s="342" t="str">
        <f>IFERROR(VLOOKUP($C427,Acute!$B$8:$R$300,8,FALSE),"--")</f>
        <v>--</v>
      </c>
      <c r="M427" s="343" t="str">
        <f>IFERROR(VLOOKUP($C427,Acute!$B$8:$R$300,13,FALSE),"--")</f>
        <v>--</v>
      </c>
      <c r="N427" s="344" t="str">
        <f>IFERROR(VLOOKUP($C427,Acute!$B$8:$R$300,6,FALSE),"--")</f>
        <v>--</v>
      </c>
      <c r="O427" s="342" t="str">
        <f>IFERROR(VLOOKUP($C427,Acute!$B$8:$R$300,10,FALSE),"--")</f>
        <v>--</v>
      </c>
      <c r="P427" s="345" t="str">
        <f>IFERROR(VLOOKUP($C427,Acute!$B$8:$R$300,16,FALSE),"--")</f>
        <v>--</v>
      </c>
    </row>
    <row r="428" spans="2:16">
      <c r="B428" s="320" t="str">
        <f>Residential!A387</f>
        <v>Heptachlor Epoxide</v>
      </c>
      <c r="C428" s="211" t="str">
        <f>Residential!B387</f>
        <v>1024-57-3</v>
      </c>
      <c r="D428" s="332">
        <f>Residential!H387</f>
        <v>1.1000000000000001E-3</v>
      </c>
      <c r="E428" s="333">
        <f>Residential!K387</f>
        <v>3.5999999999999997E-2</v>
      </c>
      <c r="F428" s="430">
        <f>Residential!M387</f>
        <v>5.7</v>
      </c>
      <c r="G428" s="332">
        <f>Commercial!H387</f>
        <v>4.7000000000000002E-3</v>
      </c>
      <c r="H428" s="448">
        <f>Commercial!K387</f>
        <v>0.16</v>
      </c>
      <c r="I428" s="334">
        <f>Commercial!M387</f>
        <v>25</v>
      </c>
      <c r="J428" s="320"/>
      <c r="K428" s="341" t="str">
        <f>IFERROR(VLOOKUP($C428,Acute!$B$8:$R$300,4,FALSE),"--")</f>
        <v>--</v>
      </c>
      <c r="L428" s="342" t="str">
        <f>IFERROR(VLOOKUP($C428,Acute!$B$8:$R$300,8,FALSE),"--")</f>
        <v>--</v>
      </c>
      <c r="M428" s="343" t="str">
        <f>IFERROR(VLOOKUP($C428,Acute!$B$8:$R$300,13,FALSE),"--")</f>
        <v>--</v>
      </c>
      <c r="N428" s="344" t="str">
        <f>IFERROR(VLOOKUP($C428,Acute!$B$8:$R$300,6,FALSE),"--")</f>
        <v>--</v>
      </c>
      <c r="O428" s="342" t="str">
        <f>IFERROR(VLOOKUP($C428,Acute!$B$8:$R$300,10,FALSE),"--")</f>
        <v>--</v>
      </c>
      <c r="P428" s="345" t="str">
        <f>IFERROR(VLOOKUP($C428,Acute!$B$8:$R$300,16,FALSE),"--")</f>
        <v>--</v>
      </c>
    </row>
    <row r="429" spans="2:16">
      <c r="B429" s="320" t="str">
        <f>Residential!A388</f>
        <v>Heptachlorobiphenyl, 2,3,3',4,4',5,5'- (PCB 189)</v>
      </c>
      <c r="C429" s="211" t="str">
        <f>Residential!B388</f>
        <v>39635-31-9</v>
      </c>
      <c r="D429" s="332">
        <f>Residential!H388</f>
        <v>2.5000000000000001E-3</v>
      </c>
      <c r="E429" s="333">
        <f>Residential!K388</f>
        <v>8.2000000000000003E-2</v>
      </c>
      <c r="F429" s="430">
        <f>Residential!M388</f>
        <v>1.2</v>
      </c>
      <c r="G429" s="332">
        <f>Commercial!H388</f>
        <v>1.0999999999999999E-2</v>
      </c>
      <c r="H429" s="448">
        <f>Commercial!K388</f>
        <v>0.36</v>
      </c>
      <c r="I429" s="430">
        <f>Commercial!M388</f>
        <v>5.2</v>
      </c>
      <c r="J429" s="320"/>
      <c r="K429" s="341" t="str">
        <f>IFERROR(VLOOKUP($C429,Acute!$B$8:$R$300,4,FALSE),"--")</f>
        <v>--</v>
      </c>
      <c r="L429" s="342" t="str">
        <f>IFERROR(VLOOKUP($C429,Acute!$B$8:$R$300,8,FALSE),"--")</f>
        <v>--</v>
      </c>
      <c r="M429" s="343" t="str">
        <f>IFERROR(VLOOKUP($C429,Acute!$B$8:$R$300,13,FALSE),"--")</f>
        <v>--</v>
      </c>
      <c r="N429" s="344" t="str">
        <f>IFERROR(VLOOKUP($C429,Acute!$B$8:$R$300,6,FALSE),"--")</f>
        <v>--</v>
      </c>
      <c r="O429" s="342" t="str">
        <f>IFERROR(VLOOKUP($C429,Acute!$B$8:$R$300,10,FALSE),"--")</f>
        <v>--</v>
      </c>
      <c r="P429" s="345" t="str">
        <f>IFERROR(VLOOKUP($C429,Acute!$B$8:$R$300,16,FALSE),"--")</f>
        <v>--</v>
      </c>
    </row>
    <row r="430" spans="2:16">
      <c r="B430" s="320" t="str">
        <f>Residential!A389</f>
        <v>Heptachlorodibenzofuran, 1,2,3,4,6,7,8-</v>
      </c>
      <c r="C430" s="211" t="str">
        <f>Residential!B389</f>
        <v>67562-39-4</v>
      </c>
      <c r="D430" s="332">
        <f>Residential!H389</f>
        <v>7.4000000000000003E-6</v>
      </c>
      <c r="E430" s="333">
        <f>Residential!K389</f>
        <v>2.5000000000000001E-4</v>
      </c>
      <c r="F430" s="441">
        <f>Residential!M389</f>
        <v>1.2999999999999999E-2</v>
      </c>
      <c r="G430" s="332">
        <f>Commercial!H389</f>
        <v>3.1999999999999999E-5</v>
      </c>
      <c r="H430" s="453">
        <f>Commercial!K389</f>
        <v>1.1000000000000001E-3</v>
      </c>
      <c r="I430" s="441">
        <f>Commercial!M389</f>
        <v>5.6000000000000001E-2</v>
      </c>
      <c r="J430" s="320"/>
      <c r="K430" s="341" t="str">
        <f>IFERROR(VLOOKUP($C430,Acute!$B$8:$R$300,4,FALSE),"--")</f>
        <v>--</v>
      </c>
      <c r="L430" s="342" t="str">
        <f>IFERROR(VLOOKUP($C430,Acute!$B$8:$R$300,8,FALSE),"--")</f>
        <v>--</v>
      </c>
      <c r="M430" s="343" t="str">
        <f>IFERROR(VLOOKUP($C430,Acute!$B$8:$R$300,13,FALSE),"--")</f>
        <v>--</v>
      </c>
      <c r="N430" s="344" t="str">
        <f>IFERROR(VLOOKUP($C430,Acute!$B$8:$R$300,6,FALSE),"--")</f>
        <v>--</v>
      </c>
      <c r="O430" s="342" t="str">
        <f>IFERROR(VLOOKUP($C430,Acute!$B$8:$R$300,10,FALSE),"--")</f>
        <v>--</v>
      </c>
      <c r="P430" s="345" t="str">
        <f>IFERROR(VLOOKUP($C430,Acute!$B$8:$R$300,16,FALSE),"--")</f>
        <v>--</v>
      </c>
    </row>
    <row r="431" spans="2:16">
      <c r="B431" s="320" t="str">
        <f>Residential!A390</f>
        <v>Heptanal, n-</v>
      </c>
      <c r="C431" s="211" t="str">
        <f>Residential!B390</f>
        <v>111-71-7</v>
      </c>
      <c r="D431" s="332">
        <f>Residential!H390</f>
        <v>3.1</v>
      </c>
      <c r="E431" s="333">
        <f>Residential!K390</f>
        <v>100</v>
      </c>
      <c r="F431" s="334">
        <f>Residential!M390</f>
        <v>640</v>
      </c>
      <c r="G431" s="332">
        <f>Commercial!H390</f>
        <v>13</v>
      </c>
      <c r="H431" s="335">
        <f>Commercial!K390</f>
        <v>440</v>
      </c>
      <c r="I431" s="334">
        <f>Commercial!M390</f>
        <v>2700</v>
      </c>
      <c r="J431" s="320"/>
      <c r="K431" s="341" t="str">
        <f>IFERROR(VLOOKUP($C431,Acute!$B$8:$R$300,4,FALSE),"--")</f>
        <v>--</v>
      </c>
      <c r="L431" s="342" t="str">
        <f>IFERROR(VLOOKUP($C431,Acute!$B$8:$R$300,8,FALSE),"--")</f>
        <v>--</v>
      </c>
      <c r="M431" s="343" t="str">
        <f>IFERROR(VLOOKUP($C431,Acute!$B$8:$R$300,13,FALSE),"--")</f>
        <v>--</v>
      </c>
      <c r="N431" s="344" t="str">
        <f>IFERROR(VLOOKUP($C431,Acute!$B$8:$R$300,6,FALSE),"--")</f>
        <v>--</v>
      </c>
      <c r="O431" s="342" t="str">
        <f>IFERROR(VLOOKUP($C431,Acute!$B$8:$R$300,10,FALSE),"--")</f>
        <v>--</v>
      </c>
      <c r="P431" s="345" t="str">
        <f>IFERROR(VLOOKUP($C431,Acute!$B$8:$R$300,16,FALSE),"--")</f>
        <v>--</v>
      </c>
    </row>
    <row r="432" spans="2:16">
      <c r="B432" s="320" t="str">
        <f>Residential!A391</f>
        <v>Heptane, N-</v>
      </c>
      <c r="C432" s="211" t="str">
        <f>Residential!B391</f>
        <v>142-82-5</v>
      </c>
      <c r="D432" s="332">
        <f>Residential!H391</f>
        <v>420</v>
      </c>
      <c r="E432" s="335">
        <f>Residential!K391</f>
        <v>14000</v>
      </c>
      <c r="F432" s="334">
        <f>Residential!M391</f>
        <v>9.5</v>
      </c>
      <c r="G432" s="332">
        <f>Commercial!H391</f>
        <v>1800</v>
      </c>
      <c r="H432" s="335">
        <f>Commercial!K391</f>
        <v>58000</v>
      </c>
      <c r="I432" s="334">
        <f>Commercial!M391</f>
        <v>40</v>
      </c>
      <c r="J432" s="320"/>
      <c r="K432" s="341" t="str">
        <f>IFERROR(VLOOKUP($C432,Acute!$B$8:$R$300,4,FALSE),"--")</f>
        <v>--</v>
      </c>
      <c r="L432" s="342" t="str">
        <f>IFERROR(VLOOKUP($C432,Acute!$B$8:$R$300,8,FALSE),"--")</f>
        <v>--</v>
      </c>
      <c r="M432" s="343" t="str">
        <f>IFERROR(VLOOKUP($C432,Acute!$B$8:$R$300,13,FALSE),"--")</f>
        <v>--</v>
      </c>
      <c r="N432" s="344" t="str">
        <f>IFERROR(VLOOKUP($C432,Acute!$B$8:$R$300,6,FALSE),"--")</f>
        <v>--</v>
      </c>
      <c r="O432" s="342" t="str">
        <f>IFERROR(VLOOKUP($C432,Acute!$B$8:$R$300,10,FALSE),"--")</f>
        <v>--</v>
      </c>
      <c r="P432" s="345" t="str">
        <f>IFERROR(VLOOKUP($C432,Acute!$B$8:$R$300,16,FALSE),"--")</f>
        <v>--</v>
      </c>
    </row>
    <row r="433" spans="2:16">
      <c r="B433" s="320" t="str">
        <f>Residential!A392</f>
        <v>Hexabromobenzene</v>
      </c>
      <c r="C433" s="211" t="str">
        <f>Residential!B392</f>
        <v>87-82-1</v>
      </c>
      <c r="D433" s="332" t="str">
        <f>Residential!H392</f>
        <v>NITI</v>
      </c>
      <c r="E433" s="333" t="str">
        <f>Residential!K392</f>
        <v>NITI</v>
      </c>
      <c r="F433" s="334" t="str">
        <f>Residential!M392</f>
        <v>NITI</v>
      </c>
      <c r="G433" s="332" t="str">
        <f>Commercial!H392</f>
        <v>NITI</v>
      </c>
      <c r="H433" s="335" t="str">
        <f>Commercial!K392</f>
        <v>NITI</v>
      </c>
      <c r="I433" s="334" t="str">
        <f>Commercial!M392</f>
        <v>NITI</v>
      </c>
      <c r="J433" s="320"/>
      <c r="K433" s="341" t="str">
        <f>IFERROR(VLOOKUP($C433,Acute!$B$8:$R$300,4,FALSE),"--")</f>
        <v>--</v>
      </c>
      <c r="L433" s="342" t="str">
        <f>IFERROR(VLOOKUP($C433,Acute!$B$8:$R$300,8,FALSE),"--")</f>
        <v>--</v>
      </c>
      <c r="M433" s="343" t="str">
        <f>IFERROR(VLOOKUP($C433,Acute!$B$8:$R$300,13,FALSE),"--")</f>
        <v>--</v>
      </c>
      <c r="N433" s="344" t="str">
        <f>IFERROR(VLOOKUP($C433,Acute!$B$8:$R$300,6,FALSE),"--")</f>
        <v>--</v>
      </c>
      <c r="O433" s="342" t="str">
        <f>IFERROR(VLOOKUP($C433,Acute!$B$8:$R$300,10,FALSE),"--")</f>
        <v>--</v>
      </c>
      <c r="P433" s="345" t="str">
        <f>IFERROR(VLOOKUP($C433,Acute!$B$8:$R$300,16,FALSE),"--")</f>
        <v>--</v>
      </c>
    </row>
    <row r="434" spans="2:16">
      <c r="B434" s="320" t="str">
        <f>Residential!A393</f>
        <v>Hexabromodiphenyl ether, 2,2',4,4',5,5'- (BDE-153)</v>
      </c>
      <c r="C434" s="211" t="str">
        <f>Residential!B393</f>
        <v>68631-49-2</v>
      </c>
      <c r="D434" s="332" t="str">
        <f>Residential!H393</f>
        <v>NITI</v>
      </c>
      <c r="E434" s="333" t="str">
        <f>Residential!K393</f>
        <v>NITI, NV</v>
      </c>
      <c r="F434" s="334" t="str">
        <f>Residential!M393</f>
        <v>NITI, NV</v>
      </c>
      <c r="G434" s="332" t="str">
        <f>Commercial!H393</f>
        <v>NITI</v>
      </c>
      <c r="H434" s="335" t="str">
        <f>Commercial!K393</f>
        <v>NITI, NV</v>
      </c>
      <c r="I434" s="334" t="str">
        <f>Commercial!M393</f>
        <v>NITI, NV</v>
      </c>
      <c r="J434" s="320"/>
      <c r="K434" s="341" t="str">
        <f>IFERROR(VLOOKUP($C434,Acute!$B$8:$R$300,4,FALSE),"--")</f>
        <v>--</v>
      </c>
      <c r="L434" s="342" t="str">
        <f>IFERROR(VLOOKUP($C434,Acute!$B$8:$R$300,8,FALSE),"--")</f>
        <v>--</v>
      </c>
      <c r="M434" s="343" t="str">
        <f>IFERROR(VLOOKUP($C434,Acute!$B$8:$R$300,13,FALSE),"--")</f>
        <v>--</v>
      </c>
      <c r="N434" s="344" t="str">
        <f>IFERROR(VLOOKUP($C434,Acute!$B$8:$R$300,6,FALSE),"--")</f>
        <v>--</v>
      </c>
      <c r="O434" s="342" t="str">
        <f>IFERROR(VLOOKUP($C434,Acute!$B$8:$R$300,10,FALSE),"--")</f>
        <v>--</v>
      </c>
      <c r="P434" s="345" t="str">
        <f>IFERROR(VLOOKUP($C434,Acute!$B$8:$R$300,16,FALSE),"--")</f>
        <v>--</v>
      </c>
    </row>
    <row r="435" spans="2:16">
      <c r="B435" s="320" t="str">
        <f>Residential!A394</f>
        <v>Hexachlorobenzene</v>
      </c>
      <c r="C435" s="211" t="str">
        <f>Residential!B394</f>
        <v>118-74-1</v>
      </c>
      <c r="D435" s="332">
        <f>Residential!H394</f>
        <v>6.1000000000000004E-3</v>
      </c>
      <c r="E435" s="428">
        <f>Residential!K394</f>
        <v>0.2</v>
      </c>
      <c r="F435" s="440">
        <f>Residential!M394</f>
        <v>0.28999999999999998</v>
      </c>
      <c r="G435" s="332">
        <f>Commercial!H394</f>
        <v>2.7E-2</v>
      </c>
      <c r="H435" s="448">
        <f>Commercial!K394</f>
        <v>0.89</v>
      </c>
      <c r="I435" s="430">
        <f>Commercial!M394</f>
        <v>1.3</v>
      </c>
      <c r="J435" s="320"/>
      <c r="K435" s="341" t="str">
        <f>IFERROR(VLOOKUP($C435,Acute!$B$8:$R$300,4,FALSE),"--")</f>
        <v>--</v>
      </c>
      <c r="L435" s="342" t="str">
        <f>IFERROR(VLOOKUP($C435,Acute!$B$8:$R$300,8,FALSE),"--")</f>
        <v>--</v>
      </c>
      <c r="M435" s="343" t="str">
        <f>IFERROR(VLOOKUP($C435,Acute!$B$8:$R$300,13,FALSE),"--")</f>
        <v>--</v>
      </c>
      <c r="N435" s="344" t="str">
        <f>IFERROR(VLOOKUP($C435,Acute!$B$8:$R$300,6,FALSE),"--")</f>
        <v>--</v>
      </c>
      <c r="O435" s="342" t="str">
        <f>IFERROR(VLOOKUP($C435,Acute!$B$8:$R$300,10,FALSE),"--")</f>
        <v>--</v>
      </c>
      <c r="P435" s="345" t="str">
        <f>IFERROR(VLOOKUP($C435,Acute!$B$8:$R$300,16,FALSE),"--")</f>
        <v>--</v>
      </c>
    </row>
    <row r="436" spans="2:16">
      <c r="B436" s="320" t="str">
        <f>Residential!A395</f>
        <v>Hexachlorobiphenyl, 2,3',4,4',5,5'- (PCB 167)</v>
      </c>
      <c r="C436" s="211" t="str">
        <f>Residential!B395</f>
        <v>52663-72-6</v>
      </c>
      <c r="D436" s="332">
        <f>Residential!H395</f>
        <v>2.5000000000000001E-3</v>
      </c>
      <c r="E436" s="333">
        <f>Residential!K395</f>
        <v>8.2000000000000003E-2</v>
      </c>
      <c r="F436" s="440">
        <f>Residential!M395</f>
        <v>0.88</v>
      </c>
      <c r="G436" s="332">
        <f>Commercial!H395</f>
        <v>1.0999999999999999E-2</v>
      </c>
      <c r="H436" s="448">
        <f>Commercial!K395</f>
        <v>0.36</v>
      </c>
      <c r="I436" s="430">
        <f>Commercial!M395</f>
        <v>3.8</v>
      </c>
      <c r="J436" s="320"/>
      <c r="K436" s="341" t="str">
        <f>IFERROR(VLOOKUP($C436,Acute!$B$8:$R$300,4,FALSE),"--")</f>
        <v>--</v>
      </c>
      <c r="L436" s="342" t="str">
        <f>IFERROR(VLOOKUP($C436,Acute!$B$8:$R$300,8,FALSE),"--")</f>
        <v>--</v>
      </c>
      <c r="M436" s="343" t="str">
        <f>IFERROR(VLOOKUP($C436,Acute!$B$8:$R$300,13,FALSE),"--")</f>
        <v>--</v>
      </c>
      <c r="N436" s="344" t="str">
        <f>IFERROR(VLOOKUP($C436,Acute!$B$8:$R$300,6,FALSE),"--")</f>
        <v>--</v>
      </c>
      <c r="O436" s="342" t="str">
        <f>IFERROR(VLOOKUP($C436,Acute!$B$8:$R$300,10,FALSE),"--")</f>
        <v>--</v>
      </c>
      <c r="P436" s="345" t="str">
        <f>IFERROR(VLOOKUP($C436,Acute!$B$8:$R$300,16,FALSE),"--")</f>
        <v>--</v>
      </c>
    </row>
    <row r="437" spans="2:16">
      <c r="B437" s="320" t="str">
        <f>Residential!A396</f>
        <v>Hexachlorobiphenyl, 2,3,3',4,4',5'- (PCB 157)</v>
      </c>
      <c r="C437" s="211" t="str">
        <f>Residential!B396</f>
        <v>69782-90-7</v>
      </c>
      <c r="D437" s="332">
        <f>Residential!H396</f>
        <v>2.5000000000000001E-3</v>
      </c>
      <c r="E437" s="333">
        <f>Residential!K396</f>
        <v>8.2000000000000003E-2</v>
      </c>
      <c r="F437" s="440">
        <f>Residential!M396</f>
        <v>0.37</v>
      </c>
      <c r="G437" s="332">
        <f>Commercial!H396</f>
        <v>1.0999999999999999E-2</v>
      </c>
      <c r="H437" s="448">
        <f>Commercial!K396</f>
        <v>0.36</v>
      </c>
      <c r="I437" s="430">
        <f>Commercial!M396</f>
        <v>1.6</v>
      </c>
      <c r="J437" s="320"/>
      <c r="K437" s="341" t="str">
        <f>IFERROR(VLOOKUP($C437,Acute!$B$8:$R$300,4,FALSE),"--")</f>
        <v>--</v>
      </c>
      <c r="L437" s="342" t="str">
        <f>IFERROR(VLOOKUP($C437,Acute!$B$8:$R$300,8,FALSE),"--")</f>
        <v>--</v>
      </c>
      <c r="M437" s="343" t="str">
        <f>IFERROR(VLOOKUP($C437,Acute!$B$8:$R$300,13,FALSE),"--")</f>
        <v>--</v>
      </c>
      <c r="N437" s="344" t="str">
        <f>IFERROR(VLOOKUP($C437,Acute!$B$8:$R$300,6,FALSE),"--")</f>
        <v>--</v>
      </c>
      <c r="O437" s="342" t="str">
        <f>IFERROR(VLOOKUP($C437,Acute!$B$8:$R$300,10,FALSE),"--")</f>
        <v>--</v>
      </c>
      <c r="P437" s="345" t="str">
        <f>IFERROR(VLOOKUP($C437,Acute!$B$8:$R$300,16,FALSE),"--")</f>
        <v>--</v>
      </c>
    </row>
    <row r="438" spans="2:16">
      <c r="B438" s="320" t="str">
        <f>Residential!A397</f>
        <v>Hexachlorobiphenyl, 2,3,3',4,4',5- (PCB 156)</v>
      </c>
      <c r="C438" s="211" t="str">
        <f>Residential!B397</f>
        <v>38380-08-4</v>
      </c>
      <c r="D438" s="332">
        <f>Residential!H397</f>
        <v>2.5000000000000001E-3</v>
      </c>
      <c r="E438" s="333">
        <f>Residential!K397</f>
        <v>8.2000000000000003E-2</v>
      </c>
      <c r="F438" s="430">
        <f>Residential!M397</f>
        <v>1.6</v>
      </c>
      <c r="G438" s="332">
        <f>Commercial!H397</f>
        <v>1.0999999999999999E-2</v>
      </c>
      <c r="H438" s="448">
        <f>Commercial!K397</f>
        <v>0.36</v>
      </c>
      <c r="I438" s="430">
        <f>Commercial!M397</f>
        <v>7</v>
      </c>
      <c r="J438" s="320"/>
      <c r="K438" s="341" t="str">
        <f>IFERROR(VLOOKUP($C438,Acute!$B$8:$R$300,4,FALSE),"--")</f>
        <v>--</v>
      </c>
      <c r="L438" s="342" t="str">
        <f>IFERROR(VLOOKUP($C438,Acute!$B$8:$R$300,8,FALSE),"--")</f>
        <v>--</v>
      </c>
      <c r="M438" s="343" t="str">
        <f>IFERROR(VLOOKUP($C438,Acute!$B$8:$R$300,13,FALSE),"--")</f>
        <v>--</v>
      </c>
      <c r="N438" s="344" t="str">
        <f>IFERROR(VLOOKUP($C438,Acute!$B$8:$R$300,6,FALSE),"--")</f>
        <v>--</v>
      </c>
      <c r="O438" s="342" t="str">
        <f>IFERROR(VLOOKUP($C438,Acute!$B$8:$R$300,10,FALSE),"--")</f>
        <v>--</v>
      </c>
      <c r="P438" s="345" t="str">
        <f>IFERROR(VLOOKUP($C438,Acute!$B$8:$R$300,16,FALSE),"--")</f>
        <v>--</v>
      </c>
    </row>
    <row r="439" spans="2:16">
      <c r="B439" s="320" t="str">
        <f>Residential!A398</f>
        <v>Hexachlorobiphenyl, 3,3',4,4',5,5'- (PCB 169)</v>
      </c>
      <c r="C439" s="211" t="str">
        <f>Residential!B398</f>
        <v>32774-16-6</v>
      </c>
      <c r="D439" s="332">
        <f>Residential!H398</f>
        <v>2.5000000000000002E-6</v>
      </c>
      <c r="E439" s="333">
        <f>Residential!K398</f>
        <v>8.2000000000000001E-5</v>
      </c>
      <c r="F439" s="451">
        <f>Residential!M398</f>
        <v>3.3E-3</v>
      </c>
      <c r="G439" s="332">
        <f>Commercial!H398</f>
        <v>1.1E-5</v>
      </c>
      <c r="H439" s="455">
        <f>Commercial!K398</f>
        <v>3.6000000000000002E-4</v>
      </c>
      <c r="I439" s="441">
        <f>Commercial!M398</f>
        <v>1.4999999999999999E-2</v>
      </c>
      <c r="J439" s="320"/>
      <c r="K439" s="341" t="str">
        <f>IFERROR(VLOOKUP($C439,Acute!$B$8:$R$300,4,FALSE),"--")</f>
        <v>--</v>
      </c>
      <c r="L439" s="342" t="str">
        <f>IFERROR(VLOOKUP($C439,Acute!$B$8:$R$300,8,FALSE),"--")</f>
        <v>--</v>
      </c>
      <c r="M439" s="343" t="str">
        <f>IFERROR(VLOOKUP($C439,Acute!$B$8:$R$300,13,FALSE),"--")</f>
        <v>--</v>
      </c>
      <c r="N439" s="344" t="str">
        <f>IFERROR(VLOOKUP($C439,Acute!$B$8:$R$300,6,FALSE),"--")</f>
        <v>--</v>
      </c>
      <c r="O439" s="342" t="str">
        <f>IFERROR(VLOOKUP($C439,Acute!$B$8:$R$300,10,FALSE),"--")</f>
        <v>--</v>
      </c>
      <c r="P439" s="345" t="str">
        <f>IFERROR(VLOOKUP($C439,Acute!$B$8:$R$300,16,FALSE),"--")</f>
        <v>--</v>
      </c>
    </row>
    <row r="440" spans="2:16">
      <c r="B440" s="320" t="str">
        <f>Residential!A399</f>
        <v>Hexachlorobutadiene</v>
      </c>
      <c r="C440" s="211" t="str">
        <f>Residential!B399</f>
        <v>87-68-3</v>
      </c>
      <c r="D440" s="332">
        <f>Residential!H399</f>
        <v>0.13</v>
      </c>
      <c r="E440" s="333">
        <f>Residential!K399</f>
        <v>4.3</v>
      </c>
      <c r="F440" s="440">
        <f>Residential!M399</f>
        <v>0.74</v>
      </c>
      <c r="G440" s="332">
        <f>Commercial!H399</f>
        <v>0.56000000000000005</v>
      </c>
      <c r="H440" s="335">
        <f>Commercial!K399</f>
        <v>19</v>
      </c>
      <c r="I440" s="430">
        <f>Commercial!M399</f>
        <v>3.3</v>
      </c>
      <c r="J440" s="320"/>
      <c r="K440" s="347" t="str">
        <f>IFERROR(VLOOKUP($C440,Acute!$B$8:$R$300,4,FALSE),"--")</f>
        <v>--</v>
      </c>
      <c r="L440" s="342" t="str">
        <f>IFERROR(VLOOKUP($C440,Acute!$B$8:$R$300,8,FALSE),"--")</f>
        <v>--</v>
      </c>
      <c r="M440" s="343" t="str">
        <f>IFERROR(VLOOKUP($C440,Acute!$B$8:$R$300,13,FALSE),"--")</f>
        <v>--</v>
      </c>
      <c r="N440" s="344" t="str">
        <f>IFERROR(VLOOKUP($C440,Acute!$B$8:$R$300,6,FALSE),"--")</f>
        <v>--</v>
      </c>
      <c r="O440" s="342" t="str">
        <f>IFERROR(VLOOKUP($C440,Acute!$B$8:$R$300,10,FALSE),"--")</f>
        <v>--</v>
      </c>
      <c r="P440" s="345" t="str">
        <f>IFERROR(VLOOKUP($C440,Acute!$B$8:$R$300,16,FALSE),"--")</f>
        <v>--</v>
      </c>
    </row>
    <row r="441" spans="2:16">
      <c r="B441" s="320" t="str">
        <f>Residential!A400</f>
        <v>Hexachlorocyclohexane, Alpha-</v>
      </c>
      <c r="C441" s="211" t="str">
        <f>Residential!B400</f>
        <v>319-84-6</v>
      </c>
      <c r="D441" s="332">
        <f>Residential!H400</f>
        <v>1.6000000000000001E-3</v>
      </c>
      <c r="E441" s="333" t="str">
        <f>Residential!K400</f>
        <v>NV</v>
      </c>
      <c r="F441" s="334" t="str">
        <f>Residential!M400</f>
        <v>NV</v>
      </c>
      <c r="G441" s="332">
        <f>Commercial!H400</f>
        <v>6.7999999999999996E-3</v>
      </c>
      <c r="H441" s="335" t="str">
        <f>Commercial!K400</f>
        <v>NV</v>
      </c>
      <c r="I441" s="334" t="str">
        <f>Commercial!M400</f>
        <v>NV</v>
      </c>
      <c r="J441" s="320"/>
      <c r="K441" s="341" t="str">
        <f>IFERROR(VLOOKUP($C441,Acute!$B$8:$R$300,4,FALSE),"--")</f>
        <v>--</v>
      </c>
      <c r="L441" s="342" t="str">
        <f>IFERROR(VLOOKUP($C441,Acute!$B$8:$R$300,8,FALSE),"--")</f>
        <v>--</v>
      </c>
      <c r="M441" s="343" t="str">
        <f>IFERROR(VLOOKUP($C441,Acute!$B$8:$R$300,13,FALSE),"--")</f>
        <v>--</v>
      </c>
      <c r="N441" s="344" t="str">
        <f>IFERROR(VLOOKUP($C441,Acute!$B$8:$R$300,6,FALSE),"--")</f>
        <v>--</v>
      </c>
      <c r="O441" s="342" t="str">
        <f>IFERROR(VLOOKUP($C441,Acute!$B$8:$R$300,10,FALSE),"--")</f>
        <v>--</v>
      </c>
      <c r="P441" s="345" t="str">
        <f>IFERROR(VLOOKUP($C441,Acute!$B$8:$R$300,16,FALSE),"--")</f>
        <v>--</v>
      </c>
    </row>
    <row r="442" spans="2:16">
      <c r="B442" s="320" t="str">
        <f>Residential!A401</f>
        <v>Hexachlorocyclohexane, Beta-</v>
      </c>
      <c r="C442" s="211" t="str">
        <f>Residential!B401</f>
        <v>319-85-7</v>
      </c>
      <c r="D442" s="332">
        <f>Residential!H401</f>
        <v>5.3E-3</v>
      </c>
      <c r="E442" s="333" t="str">
        <f>Residential!K401</f>
        <v>NV</v>
      </c>
      <c r="F442" s="334" t="str">
        <f>Residential!M401</f>
        <v>NV</v>
      </c>
      <c r="G442" s="332">
        <f>Commercial!H401</f>
        <v>2.3E-2</v>
      </c>
      <c r="H442" s="335" t="str">
        <f>Commercial!K401</f>
        <v>NV</v>
      </c>
      <c r="I442" s="334" t="str">
        <f>Commercial!M401</f>
        <v>NV</v>
      </c>
      <c r="J442" s="320"/>
      <c r="K442" s="341" t="str">
        <f>IFERROR(VLOOKUP($C442,Acute!$B$8:$R$300,4,FALSE),"--")</f>
        <v>--</v>
      </c>
      <c r="L442" s="342" t="str">
        <f>IFERROR(VLOOKUP($C442,Acute!$B$8:$R$300,8,FALSE),"--")</f>
        <v>--</v>
      </c>
      <c r="M442" s="343" t="str">
        <f>IFERROR(VLOOKUP($C442,Acute!$B$8:$R$300,13,FALSE),"--")</f>
        <v>--</v>
      </c>
      <c r="N442" s="344" t="str">
        <f>IFERROR(VLOOKUP($C442,Acute!$B$8:$R$300,6,FALSE),"--")</f>
        <v>--</v>
      </c>
      <c r="O442" s="342" t="str">
        <f>IFERROR(VLOOKUP($C442,Acute!$B$8:$R$300,10,FALSE),"--")</f>
        <v>--</v>
      </c>
      <c r="P442" s="345" t="str">
        <f>IFERROR(VLOOKUP($C442,Acute!$B$8:$R$300,16,FALSE),"--")</f>
        <v>--</v>
      </c>
    </row>
    <row r="443" spans="2:16">
      <c r="B443" s="320" t="str">
        <f>Residential!A402</f>
        <v>Hexachlorocyclohexane, Gamma- (Lindane)</v>
      </c>
      <c r="C443" s="211" t="str">
        <f>Residential!B402</f>
        <v>58-89-9</v>
      </c>
      <c r="D443" s="332">
        <f>Residential!H402</f>
        <v>9.1000000000000004E-3</v>
      </c>
      <c r="E443" s="333" t="str">
        <f>Residential!K402</f>
        <v>NV</v>
      </c>
      <c r="F443" s="334" t="str">
        <f>Residential!M402</f>
        <v>NV</v>
      </c>
      <c r="G443" s="445">
        <f>Commercial!H402</f>
        <v>0.04</v>
      </c>
      <c r="H443" s="335" t="str">
        <f>Commercial!K402</f>
        <v>NV</v>
      </c>
      <c r="I443" s="334" t="str">
        <f>Commercial!M402</f>
        <v>NV</v>
      </c>
      <c r="J443" s="320"/>
      <c r="K443" s="341" t="str">
        <f>IFERROR(VLOOKUP($C443,Acute!$B$8:$R$300,4,FALSE),"--")</f>
        <v>--</v>
      </c>
      <c r="L443" s="342" t="str">
        <f>IFERROR(VLOOKUP($C443,Acute!$B$8:$R$300,8,FALSE),"--")</f>
        <v>--</v>
      </c>
      <c r="M443" s="343" t="str">
        <f>IFERROR(VLOOKUP($C443,Acute!$B$8:$R$300,13,FALSE),"--")</f>
        <v>--</v>
      </c>
      <c r="N443" s="344" t="str">
        <f>IFERROR(VLOOKUP($C443,Acute!$B$8:$R$300,6,FALSE),"--")</f>
        <v>--</v>
      </c>
      <c r="O443" s="342" t="str">
        <f>IFERROR(VLOOKUP($C443,Acute!$B$8:$R$300,10,FALSE),"--")</f>
        <v>--</v>
      </c>
      <c r="P443" s="345" t="str">
        <f>IFERROR(VLOOKUP($C443,Acute!$B$8:$R$300,16,FALSE),"--")</f>
        <v>--</v>
      </c>
    </row>
    <row r="444" spans="2:16">
      <c r="B444" s="320" t="str">
        <f>Residential!A403</f>
        <v>Hexachlorocyclohexane, Technical</v>
      </c>
      <c r="C444" s="211" t="str">
        <f>Residential!B403</f>
        <v>608-73-1</v>
      </c>
      <c r="D444" s="332">
        <f>Residential!H403</f>
        <v>5.4999999999999997E-3</v>
      </c>
      <c r="E444" s="333" t="str">
        <f>Residential!K403</f>
        <v>NV</v>
      </c>
      <c r="F444" s="334" t="str">
        <f>Residential!M403</f>
        <v>NV</v>
      </c>
      <c r="G444" s="332">
        <f>Commercial!H403</f>
        <v>2.4E-2</v>
      </c>
      <c r="H444" s="335" t="str">
        <f>Commercial!K403</f>
        <v>NV</v>
      </c>
      <c r="I444" s="334" t="str">
        <f>Commercial!M403</f>
        <v>NV</v>
      </c>
      <c r="J444" s="320"/>
      <c r="K444" s="341" t="str">
        <f>IFERROR(VLOOKUP($C444,Acute!$B$8:$R$300,4,FALSE),"--")</f>
        <v>--</v>
      </c>
      <c r="L444" s="342" t="str">
        <f>IFERROR(VLOOKUP($C444,Acute!$B$8:$R$300,8,FALSE),"--")</f>
        <v>--</v>
      </c>
      <c r="M444" s="343" t="str">
        <f>IFERROR(VLOOKUP($C444,Acute!$B$8:$R$300,13,FALSE),"--")</f>
        <v>--</v>
      </c>
      <c r="N444" s="344" t="str">
        <f>IFERROR(VLOOKUP($C444,Acute!$B$8:$R$300,6,FALSE),"--")</f>
        <v>--</v>
      </c>
      <c r="O444" s="342" t="str">
        <f>IFERROR(VLOOKUP($C444,Acute!$B$8:$R$300,10,FALSE),"--")</f>
        <v>--</v>
      </c>
      <c r="P444" s="345" t="str">
        <f>IFERROR(VLOOKUP($C444,Acute!$B$8:$R$300,16,FALSE),"--")</f>
        <v>--</v>
      </c>
    </row>
    <row r="445" spans="2:16">
      <c r="B445" s="320" t="str">
        <f>Residential!A404</f>
        <v>Hexachlorocyclopentadiene</v>
      </c>
      <c r="C445" s="211" t="str">
        <f>Residential!B404</f>
        <v>77-47-4</v>
      </c>
      <c r="D445" s="332">
        <f>Residential!H404</f>
        <v>0.21</v>
      </c>
      <c r="E445" s="429">
        <f>Residential!K404</f>
        <v>7</v>
      </c>
      <c r="F445" s="334">
        <f>Residential!M404</f>
        <v>11</v>
      </c>
      <c r="G445" s="332">
        <f>Commercial!H404</f>
        <v>0.88</v>
      </c>
      <c r="H445" s="335">
        <f>Commercial!K404</f>
        <v>29</v>
      </c>
      <c r="I445" s="334">
        <f>Commercial!M404</f>
        <v>48</v>
      </c>
      <c r="J445" s="320"/>
      <c r="K445" s="341">
        <f>IFERROR(VLOOKUP($C445,Acute!$B$8:$R$300,4,FALSE),"--")</f>
        <v>110</v>
      </c>
      <c r="L445" s="342">
        <f>IFERROR(VLOOKUP($C445,Acute!$B$8:$R$300,8,FALSE),"--")</f>
        <v>3700</v>
      </c>
      <c r="M445" s="343">
        <f>IFERROR(VLOOKUP($C445,Acute!$B$8:$R$300,13,FALSE),"--")</f>
        <v>5800</v>
      </c>
      <c r="N445" s="344">
        <f>IFERROR(VLOOKUP($C445,Acute!$B$8:$R$300,6,FALSE),"--")</f>
        <v>330</v>
      </c>
      <c r="O445" s="342">
        <f>IFERROR(VLOOKUP($C445,Acute!$B$8:$R$300,10,FALSE),"--")</f>
        <v>11000</v>
      </c>
      <c r="P445" s="345">
        <f>IFERROR(VLOOKUP($C445,Acute!$B$8:$R$300,16,FALSE),"--")</f>
        <v>18000</v>
      </c>
    </row>
    <row r="446" spans="2:16">
      <c r="B446" s="320" t="str">
        <f>Residential!A405</f>
        <v>Hexachlorodibenzo-p-dioxin, 1,2,3,4,7,8-</v>
      </c>
      <c r="C446" s="211" t="str">
        <f>Residential!B405</f>
        <v>39227-28-6</v>
      </c>
      <c r="D446" s="332">
        <f>Residential!H405</f>
        <v>7.4000000000000001E-7</v>
      </c>
      <c r="E446" s="333" t="str">
        <f>Residential!K405</f>
        <v>NV</v>
      </c>
      <c r="F446" s="334" t="str">
        <f>Residential!M405</f>
        <v>NV</v>
      </c>
      <c r="G446" s="332">
        <f>Commercial!H405</f>
        <v>3.1999999999999999E-6</v>
      </c>
      <c r="H446" s="335" t="str">
        <f>Commercial!K405</f>
        <v>NV</v>
      </c>
      <c r="I446" s="334" t="str">
        <f>Commercial!M405</f>
        <v>NV</v>
      </c>
      <c r="J446" s="320"/>
      <c r="K446" s="341" t="str">
        <f>IFERROR(VLOOKUP($C446,Acute!$B$8:$R$300,4,FALSE),"--")</f>
        <v>--</v>
      </c>
      <c r="L446" s="342" t="str">
        <f>IFERROR(VLOOKUP($C446,Acute!$B$8:$R$300,8,FALSE),"--")</f>
        <v>--</v>
      </c>
      <c r="M446" s="343" t="str">
        <f>IFERROR(VLOOKUP($C446,Acute!$B$8:$R$300,13,FALSE),"--")</f>
        <v>--</v>
      </c>
      <c r="N446" s="344" t="str">
        <f>IFERROR(VLOOKUP($C446,Acute!$B$8:$R$300,6,FALSE),"--")</f>
        <v>--</v>
      </c>
      <c r="O446" s="342" t="str">
        <f>IFERROR(VLOOKUP($C446,Acute!$B$8:$R$300,10,FALSE),"--")</f>
        <v>--</v>
      </c>
      <c r="P446" s="345" t="str">
        <f>IFERROR(VLOOKUP($C446,Acute!$B$8:$R$300,16,FALSE),"--")</f>
        <v>--</v>
      </c>
    </row>
    <row r="447" spans="2:16">
      <c r="B447" s="320" t="str">
        <f>Residential!A406</f>
        <v>Hexachlorodibenzo-p-dioxin, Mixture</v>
      </c>
      <c r="C447" s="211" t="str">
        <f>Residential!B406</f>
        <v>34465-46-8</v>
      </c>
      <c r="D447" s="332">
        <f>Residential!H406</f>
        <v>2.2000000000000001E-6</v>
      </c>
      <c r="E447" s="333" t="str">
        <f>Residential!K406</f>
        <v>NV</v>
      </c>
      <c r="F447" s="346" t="str">
        <f>Residential!M406</f>
        <v>NV</v>
      </c>
      <c r="G447" s="332">
        <f>Commercial!H406</f>
        <v>9.3999999999999998E-6</v>
      </c>
      <c r="H447" s="333" t="str">
        <f>Commercial!K406</f>
        <v>NV</v>
      </c>
      <c r="I447" s="346" t="str">
        <f>Commercial!M406</f>
        <v>NV</v>
      </c>
      <c r="J447" s="320"/>
      <c r="K447" s="341" t="str">
        <f>IFERROR(VLOOKUP($C447,Acute!$B$8:$R$300,4,FALSE),"--")</f>
        <v>--</v>
      </c>
      <c r="L447" s="342" t="str">
        <f>IFERROR(VLOOKUP($C447,Acute!$B$8:$R$300,8,FALSE),"--")</f>
        <v>--</v>
      </c>
      <c r="M447" s="343" t="str">
        <f>IFERROR(VLOOKUP($C447,Acute!$B$8:$R$300,13,FALSE),"--")</f>
        <v>--</v>
      </c>
      <c r="N447" s="344" t="str">
        <f>IFERROR(VLOOKUP($C447,Acute!$B$8:$R$300,6,FALSE),"--")</f>
        <v>--</v>
      </c>
      <c r="O447" s="342" t="str">
        <f>IFERROR(VLOOKUP($C447,Acute!$B$8:$R$300,10,FALSE),"--")</f>
        <v>--</v>
      </c>
      <c r="P447" s="345" t="str">
        <f>IFERROR(VLOOKUP($C447,Acute!$B$8:$R$300,16,FALSE),"--")</f>
        <v>--</v>
      </c>
    </row>
    <row r="448" spans="2:16">
      <c r="B448" s="320" t="str">
        <f>Residential!A407</f>
        <v>Hexachlorodibenzofuran, 1,2,3,4,7,8-</v>
      </c>
      <c r="C448" s="211" t="str">
        <f>Residential!B407</f>
        <v>70648-26-9</v>
      </c>
      <c r="D448" s="332">
        <f>Residential!H407</f>
        <v>7.4000000000000001E-7</v>
      </c>
      <c r="E448" s="333">
        <f>Residential!K407</f>
        <v>2.5000000000000001E-5</v>
      </c>
      <c r="F448" s="346">
        <f>Residential!M407</f>
        <v>4.6999999999999999E-4</v>
      </c>
      <c r="G448" s="332">
        <f>Commercial!H407</f>
        <v>3.1999999999999999E-6</v>
      </c>
      <c r="H448" s="333">
        <f>Commercial!K407</f>
        <v>1.1E-4</v>
      </c>
      <c r="I448" s="346">
        <f>Commercial!M407</f>
        <v>2E-3</v>
      </c>
      <c r="J448" s="320"/>
      <c r="K448" s="341" t="str">
        <f>IFERROR(VLOOKUP($C448,Acute!$B$8:$R$300,4,FALSE),"--")</f>
        <v>--</v>
      </c>
      <c r="L448" s="342" t="str">
        <f>IFERROR(VLOOKUP($C448,Acute!$B$8:$R$300,8,FALSE),"--")</f>
        <v>--</v>
      </c>
      <c r="M448" s="343" t="str">
        <f>IFERROR(VLOOKUP($C448,Acute!$B$8:$R$300,13,FALSE),"--")</f>
        <v>--</v>
      </c>
      <c r="N448" s="344" t="str">
        <f>IFERROR(VLOOKUP($C448,Acute!$B$8:$R$300,6,FALSE),"--")</f>
        <v>--</v>
      </c>
      <c r="O448" s="342" t="str">
        <f>IFERROR(VLOOKUP($C448,Acute!$B$8:$R$300,10,FALSE),"--")</f>
        <v>--</v>
      </c>
      <c r="P448" s="345" t="str">
        <f>IFERROR(VLOOKUP($C448,Acute!$B$8:$R$300,16,FALSE),"--")</f>
        <v>--</v>
      </c>
    </row>
    <row r="449" spans="2:16">
      <c r="B449" s="320" t="str">
        <f>Residential!A408</f>
        <v>Hexachloroethane</v>
      </c>
      <c r="C449" s="211" t="str">
        <f>Residential!B408</f>
        <v>67-72-1</v>
      </c>
      <c r="D449" s="332">
        <f>Residential!H408</f>
        <v>0.26</v>
      </c>
      <c r="E449" s="333">
        <f>Residential!K408</f>
        <v>8.5</v>
      </c>
      <c r="F449" s="346">
        <f>Residential!M408</f>
        <v>1.6</v>
      </c>
      <c r="G449" s="332">
        <f>Commercial!H408</f>
        <v>1.1000000000000001</v>
      </c>
      <c r="H449" s="333">
        <f>Commercial!K408</f>
        <v>37</v>
      </c>
      <c r="I449" s="456">
        <f>Commercial!M408</f>
        <v>7</v>
      </c>
      <c r="J449" s="320"/>
      <c r="K449" s="341">
        <f>IFERROR(VLOOKUP($C449,Acute!$B$8:$R$300,4,FALSE),"--")</f>
        <v>58000</v>
      </c>
      <c r="L449" s="342">
        <f>IFERROR(VLOOKUP($C449,Acute!$B$8:$R$300,8,FALSE),"--")</f>
        <v>1900000</v>
      </c>
      <c r="M449" s="343">
        <f>IFERROR(VLOOKUP($C449,Acute!$B$8:$R$300,13,FALSE),"--")</f>
        <v>360000</v>
      </c>
      <c r="N449" s="344">
        <f>IFERROR(VLOOKUP($C449,Acute!$B$8:$R$300,6,FALSE),"--")</f>
        <v>170000</v>
      </c>
      <c r="O449" s="342">
        <f>IFERROR(VLOOKUP($C449,Acute!$B$8:$R$300,10,FALSE),"--")</f>
        <v>5700000</v>
      </c>
      <c r="P449" s="345">
        <f>IFERROR(VLOOKUP($C449,Acute!$B$8:$R$300,16,FALSE),"--")</f>
        <v>1100000</v>
      </c>
    </row>
    <row r="450" spans="2:16">
      <c r="B450" s="320" t="str">
        <f>Residential!A409</f>
        <v>Hexachlorophene</v>
      </c>
      <c r="C450" s="211" t="str">
        <f>Residential!B409</f>
        <v>70-30-4</v>
      </c>
      <c r="D450" s="332" t="str">
        <f>Residential!H409</f>
        <v>NITI</v>
      </c>
      <c r="E450" s="333" t="str">
        <f>Residential!K409</f>
        <v>NITI, NV</v>
      </c>
      <c r="F450" s="346" t="str">
        <f>Residential!M409</f>
        <v>NITI, NV</v>
      </c>
      <c r="G450" s="332" t="str">
        <f>Commercial!H409</f>
        <v>NITI</v>
      </c>
      <c r="H450" s="333" t="str">
        <f>Commercial!K409</f>
        <v>NITI, NV</v>
      </c>
      <c r="I450" s="346" t="str">
        <f>Commercial!M409</f>
        <v>NITI, NV</v>
      </c>
      <c r="J450" s="320"/>
      <c r="K450" s="341" t="str">
        <f>IFERROR(VLOOKUP($C450,Acute!$B$8:$R$300,4,FALSE),"--")</f>
        <v>--</v>
      </c>
      <c r="L450" s="342" t="str">
        <f>IFERROR(VLOOKUP($C450,Acute!$B$8:$R$300,8,FALSE),"--")</f>
        <v>--</v>
      </c>
      <c r="M450" s="343" t="str">
        <f>IFERROR(VLOOKUP($C450,Acute!$B$8:$R$300,13,FALSE),"--")</f>
        <v>--</v>
      </c>
      <c r="N450" s="344" t="str">
        <f>IFERROR(VLOOKUP($C450,Acute!$B$8:$R$300,6,FALSE),"--")</f>
        <v>--</v>
      </c>
      <c r="O450" s="342" t="str">
        <f>IFERROR(VLOOKUP($C450,Acute!$B$8:$R$300,10,FALSE),"--")</f>
        <v>--</v>
      </c>
      <c r="P450" s="345" t="str">
        <f>IFERROR(VLOOKUP($C450,Acute!$B$8:$R$300,16,FALSE),"--")</f>
        <v>--</v>
      </c>
    </row>
    <row r="451" spans="2:16">
      <c r="B451" s="320" t="str">
        <f>Residential!A410</f>
        <v>Hexafluoropropylene oxide dimer acid (HFPO-DA)</v>
      </c>
      <c r="C451" s="211" t="str">
        <f>Residential!B410</f>
        <v>13252-13-6</v>
      </c>
      <c r="D451" s="332" t="str">
        <f>Residential!H410</f>
        <v>NITI</v>
      </c>
      <c r="E451" s="333" t="str">
        <f>Residential!K410</f>
        <v>NITI</v>
      </c>
      <c r="F451" s="346" t="str">
        <f>Residential!M410</f>
        <v>NITI</v>
      </c>
      <c r="G451" s="332" t="str">
        <f>Commercial!H410</f>
        <v>NITI</v>
      </c>
      <c r="H451" s="333" t="str">
        <f>Commercial!K410</f>
        <v>NITI</v>
      </c>
      <c r="I451" s="346" t="str">
        <f>Commercial!M410</f>
        <v>NITI</v>
      </c>
      <c r="J451" s="320"/>
      <c r="K451" s="341" t="str">
        <f>IFERROR(VLOOKUP($C451,Acute!$B$8:$R$300,4,FALSE),"--")</f>
        <v>--</v>
      </c>
      <c r="L451" s="342" t="str">
        <f>IFERROR(VLOOKUP($C451,Acute!$B$8:$R$300,8,FALSE),"--")</f>
        <v>--</v>
      </c>
      <c r="M451" s="343" t="str">
        <f>IFERROR(VLOOKUP($C451,Acute!$B$8:$R$300,13,FALSE),"--")</f>
        <v>--</v>
      </c>
      <c r="N451" s="344" t="str">
        <f>IFERROR(VLOOKUP($C451,Acute!$B$8:$R$300,6,FALSE),"--")</f>
        <v>--</v>
      </c>
      <c r="O451" s="342" t="str">
        <f>IFERROR(VLOOKUP($C451,Acute!$B$8:$R$300,10,FALSE),"--")</f>
        <v>--</v>
      </c>
      <c r="P451" s="345" t="str">
        <f>IFERROR(VLOOKUP($C451,Acute!$B$8:$R$300,16,FALSE),"--")</f>
        <v>--</v>
      </c>
    </row>
    <row r="452" spans="2:16">
      <c r="B452" s="320" t="str">
        <f>Residential!A411</f>
        <v>Hexahydro-1,3,5-trinitro-1,3,5-triazine (RDX)</v>
      </c>
      <c r="C452" s="211" t="str">
        <f>Residential!B411</f>
        <v>121-82-4</v>
      </c>
      <c r="D452" s="332" t="str">
        <f>Residential!H411</f>
        <v>NITI</v>
      </c>
      <c r="E452" s="335" t="str">
        <f>Residential!K411</f>
        <v>NITI, NV</v>
      </c>
      <c r="F452" s="346" t="str">
        <f>Residential!M411</f>
        <v>NITI, NV</v>
      </c>
      <c r="G452" s="332" t="str">
        <f>Commercial!H411</f>
        <v>NITI</v>
      </c>
      <c r="H452" s="335" t="str">
        <f>Commercial!K411</f>
        <v>NITI, NV</v>
      </c>
      <c r="I452" s="334" t="str">
        <f>Commercial!M411</f>
        <v>NITI, NV</v>
      </c>
      <c r="J452" s="320"/>
      <c r="K452" s="341" t="str">
        <f>IFERROR(VLOOKUP($C452,Acute!$B$8:$R$300,4,FALSE),"--")</f>
        <v>--</v>
      </c>
      <c r="L452" s="342" t="str">
        <f>IFERROR(VLOOKUP($C452,Acute!$B$8:$R$300,8,FALSE),"--")</f>
        <v>--</v>
      </c>
      <c r="M452" s="343" t="str">
        <f>IFERROR(VLOOKUP($C452,Acute!$B$8:$R$300,13,FALSE),"--")</f>
        <v>--</v>
      </c>
      <c r="N452" s="344" t="str">
        <f>IFERROR(VLOOKUP($C452,Acute!$B$8:$R$300,6,FALSE),"--")</f>
        <v>--</v>
      </c>
      <c r="O452" s="342" t="str">
        <f>IFERROR(VLOOKUP($C452,Acute!$B$8:$R$300,10,FALSE),"--")</f>
        <v>--</v>
      </c>
      <c r="P452" s="345" t="str">
        <f>IFERROR(VLOOKUP($C452,Acute!$B$8:$R$300,16,FALSE),"--")</f>
        <v>--</v>
      </c>
    </row>
    <row r="453" spans="2:16">
      <c r="B453" s="320" t="str">
        <f>Residential!A412</f>
        <v>Hexamethylene Diisocyanate, 1,6-</v>
      </c>
      <c r="C453" s="211" t="str">
        <f>Residential!B412</f>
        <v>822-06-0</v>
      </c>
      <c r="D453" s="445">
        <f>Residential!H412</f>
        <v>0.01</v>
      </c>
      <c r="E453" s="333">
        <f>Residential!K412</f>
        <v>0.35</v>
      </c>
      <c r="F453" s="334">
        <f>Residential!M412</f>
        <v>13</v>
      </c>
      <c r="G453" s="332">
        <f>Commercial!H412</f>
        <v>4.3999999999999997E-2</v>
      </c>
      <c r="H453" s="439">
        <f>Commercial!K412</f>
        <v>1.5</v>
      </c>
      <c r="I453" s="334">
        <f>Commercial!M412</f>
        <v>53</v>
      </c>
      <c r="J453" s="320"/>
      <c r="K453" s="423">
        <f>IFERROR(VLOOKUP($C453,Acute!$B$8:$R$300,4,FALSE),"--")</f>
        <v>0.21</v>
      </c>
      <c r="L453" s="446">
        <f>IFERROR(VLOOKUP($C453,Acute!$B$8:$R$300,8,FALSE),"--")</f>
        <v>7</v>
      </c>
      <c r="M453" s="343">
        <f>IFERROR(VLOOKUP($C453,Acute!$B$8:$R$300,13,FALSE),"--")</f>
        <v>270</v>
      </c>
      <c r="N453" s="425">
        <f>IFERROR(VLOOKUP($C453,Acute!$B$8:$R$300,6,FALSE),"--")</f>
        <v>0.63</v>
      </c>
      <c r="O453" s="342">
        <f>IFERROR(VLOOKUP($C453,Acute!$B$8:$R$300,10,FALSE),"--")</f>
        <v>21</v>
      </c>
      <c r="P453" s="345">
        <f>IFERROR(VLOOKUP($C453,Acute!$B$8:$R$300,16,FALSE),"--")</f>
        <v>760</v>
      </c>
    </row>
    <row r="454" spans="2:16">
      <c r="B454" s="320" t="str">
        <f>Residential!A413</f>
        <v>Hexamethylene diisocyanate biuret</v>
      </c>
      <c r="C454" s="211" t="str">
        <f>Residential!B413</f>
        <v>4035-89-6</v>
      </c>
      <c r="D454" s="332">
        <f>Residential!H413</f>
        <v>0.42</v>
      </c>
      <c r="E454" s="333" t="str">
        <f>Residential!K413</f>
        <v>NV</v>
      </c>
      <c r="F454" s="334" t="str">
        <f>Residential!M413</f>
        <v>NV</v>
      </c>
      <c r="G454" s="332">
        <f>Commercial!H413</f>
        <v>1.8</v>
      </c>
      <c r="H454" s="335" t="str">
        <f>Commercial!K413</f>
        <v>NV</v>
      </c>
      <c r="I454" s="334" t="str">
        <f>Commercial!M413</f>
        <v>NV</v>
      </c>
      <c r="J454" s="320"/>
      <c r="K454" s="341" t="str">
        <f>IFERROR(VLOOKUP($C454,Acute!$B$8:$R$300,4,FALSE),"--")</f>
        <v>--</v>
      </c>
      <c r="L454" s="342" t="str">
        <f>IFERROR(VLOOKUP($C454,Acute!$B$8:$R$300,8,FALSE),"--")</f>
        <v>--</v>
      </c>
      <c r="M454" s="343" t="str">
        <f>IFERROR(VLOOKUP($C454,Acute!$B$8:$R$300,13,FALSE),"--")</f>
        <v>--</v>
      </c>
      <c r="N454" s="344" t="str">
        <f>IFERROR(VLOOKUP($C454,Acute!$B$8:$R$300,6,FALSE),"--")</f>
        <v>--</v>
      </c>
      <c r="O454" s="342" t="str">
        <f>IFERROR(VLOOKUP($C454,Acute!$B$8:$R$300,10,FALSE),"--")</f>
        <v>--</v>
      </c>
      <c r="P454" s="345" t="str">
        <f>IFERROR(VLOOKUP($C454,Acute!$B$8:$R$300,16,FALSE),"--")</f>
        <v>--</v>
      </c>
    </row>
    <row r="455" spans="2:16">
      <c r="B455" s="320" t="str">
        <f>Residential!A414</f>
        <v>Hexamethylene diisocyanate isocyanurate</v>
      </c>
      <c r="C455" s="211" t="str">
        <f>Residential!B414</f>
        <v>3779-63-3</v>
      </c>
      <c r="D455" s="332">
        <f>Residential!H414</f>
        <v>0.42</v>
      </c>
      <c r="E455" s="333" t="str">
        <f>Residential!K414</f>
        <v>NV</v>
      </c>
      <c r="F455" s="346" t="str">
        <f>Residential!M414</f>
        <v>NV</v>
      </c>
      <c r="G455" s="332">
        <f>Commercial!H414</f>
        <v>1.8</v>
      </c>
      <c r="H455" s="333" t="str">
        <f>Commercial!K414</f>
        <v>NV</v>
      </c>
      <c r="I455" s="346" t="str">
        <f>Commercial!M414</f>
        <v>NV</v>
      </c>
      <c r="J455" s="320"/>
      <c r="K455" s="341" t="str">
        <f>IFERROR(VLOOKUP($C455,Acute!$B$8:$R$300,4,FALSE),"--")</f>
        <v>--</v>
      </c>
      <c r="L455" s="342" t="str">
        <f>IFERROR(VLOOKUP($C455,Acute!$B$8:$R$300,8,FALSE),"--")</f>
        <v>--</v>
      </c>
      <c r="M455" s="343" t="str">
        <f>IFERROR(VLOOKUP($C455,Acute!$B$8:$R$300,13,FALSE),"--")</f>
        <v>--</v>
      </c>
      <c r="N455" s="344" t="str">
        <f>IFERROR(VLOOKUP($C455,Acute!$B$8:$R$300,6,FALSE),"--")</f>
        <v>--</v>
      </c>
      <c r="O455" s="342" t="str">
        <f>IFERROR(VLOOKUP($C455,Acute!$B$8:$R$300,10,FALSE),"--")</f>
        <v>--</v>
      </c>
      <c r="P455" s="345" t="str">
        <f>IFERROR(VLOOKUP($C455,Acute!$B$8:$R$300,16,FALSE),"--")</f>
        <v>--</v>
      </c>
    </row>
    <row r="456" spans="2:16">
      <c r="B456" s="320" t="str">
        <f>Residential!A415</f>
        <v>Hexamethylphosphoramide</v>
      </c>
      <c r="C456" s="211" t="str">
        <f>Residential!B415</f>
        <v>680-31-9</v>
      </c>
      <c r="D456" s="332" t="str">
        <f>Residential!H415</f>
        <v>NITI</v>
      </c>
      <c r="E456" s="333" t="str">
        <f>Residential!K415</f>
        <v>NITI, NV</v>
      </c>
      <c r="F456" s="346" t="str">
        <f>Residential!M415</f>
        <v>NITI, NV</v>
      </c>
      <c r="G456" s="332" t="str">
        <f>Commercial!H415</f>
        <v>NITI</v>
      </c>
      <c r="H456" s="333" t="str">
        <f>Commercial!K415</f>
        <v>NITI, NV</v>
      </c>
      <c r="I456" s="346" t="str">
        <f>Commercial!M415</f>
        <v>NITI, NV</v>
      </c>
      <c r="J456" s="320"/>
      <c r="K456" s="341" t="str">
        <f>IFERROR(VLOOKUP($C456,Acute!$B$8:$R$300,4,FALSE),"--")</f>
        <v>--</v>
      </c>
      <c r="L456" s="342" t="str">
        <f>IFERROR(VLOOKUP($C456,Acute!$B$8:$R$300,8,FALSE),"--")</f>
        <v>--</v>
      </c>
      <c r="M456" s="343" t="str">
        <f>IFERROR(VLOOKUP($C456,Acute!$B$8:$R$300,13,FALSE),"--")</f>
        <v>--</v>
      </c>
      <c r="N456" s="344" t="str">
        <f>IFERROR(VLOOKUP($C456,Acute!$B$8:$R$300,6,FALSE),"--")</f>
        <v>--</v>
      </c>
      <c r="O456" s="342" t="str">
        <f>IFERROR(VLOOKUP($C456,Acute!$B$8:$R$300,10,FALSE),"--")</f>
        <v>--</v>
      </c>
      <c r="P456" s="345" t="str">
        <f>IFERROR(VLOOKUP($C456,Acute!$B$8:$R$300,16,FALSE),"--")</f>
        <v>--</v>
      </c>
    </row>
    <row r="457" spans="2:16">
      <c r="B457" s="320" t="str">
        <f>Residential!A416</f>
        <v>Hexane, Commercial</v>
      </c>
      <c r="C457" s="211" t="str">
        <f>Residential!B416</f>
        <v>NA</v>
      </c>
      <c r="D457" s="332">
        <f>Residential!H416</f>
        <v>14</v>
      </c>
      <c r="E457" s="333">
        <f>Residential!K416</f>
        <v>470</v>
      </c>
      <c r="F457" s="346">
        <f>Residential!M416</f>
        <v>0.32</v>
      </c>
      <c r="G457" s="332">
        <f>Commercial!H416</f>
        <v>61</v>
      </c>
      <c r="H457" s="333">
        <f>Commercial!K416</f>
        <v>2000</v>
      </c>
      <c r="I457" s="346">
        <f>Commercial!M416</f>
        <v>1.4</v>
      </c>
      <c r="J457" s="320"/>
      <c r="K457" s="341" t="str">
        <f>IFERROR(VLOOKUP($C457,Acute!$B$8:$R$300,4,FALSE),"--")</f>
        <v>--</v>
      </c>
      <c r="L457" s="342" t="str">
        <f>IFERROR(VLOOKUP($C457,Acute!$B$8:$R$300,8,FALSE),"--")</f>
        <v>--</v>
      </c>
      <c r="M457" s="343" t="str">
        <f>IFERROR(VLOOKUP($C457,Acute!$B$8:$R$300,13,FALSE),"--")</f>
        <v>--</v>
      </c>
      <c r="N457" s="344" t="str">
        <f>IFERROR(VLOOKUP($C457,Acute!$B$8:$R$300,6,FALSE),"--")</f>
        <v>--</v>
      </c>
      <c r="O457" s="342" t="str">
        <f>IFERROR(VLOOKUP($C457,Acute!$B$8:$R$300,10,FALSE),"--")</f>
        <v>--</v>
      </c>
      <c r="P457" s="345" t="str">
        <f>IFERROR(VLOOKUP($C457,Acute!$B$8:$R$300,16,FALSE),"--")</f>
        <v>--</v>
      </c>
    </row>
    <row r="458" spans="2:16">
      <c r="B458" s="320" t="str">
        <f>Residential!A417</f>
        <v>Hexane, N-</v>
      </c>
      <c r="C458" s="211" t="str">
        <f>Residential!B417</f>
        <v>110-54-3</v>
      </c>
      <c r="D458" s="332">
        <f>Residential!H417</f>
        <v>730</v>
      </c>
      <c r="E458" s="333">
        <f>Residential!K417</f>
        <v>24000</v>
      </c>
      <c r="F458" s="346">
        <f>Residential!M417</f>
        <v>17</v>
      </c>
      <c r="G458" s="332">
        <f>Commercial!H417</f>
        <v>3100</v>
      </c>
      <c r="H458" s="333">
        <f>Commercial!K417</f>
        <v>100000</v>
      </c>
      <c r="I458" s="346">
        <f>Commercial!M417</f>
        <v>71</v>
      </c>
      <c r="J458" s="320"/>
      <c r="K458" s="341" t="str">
        <f>IFERROR(VLOOKUP($C458,Acute!$B$8:$R$300,4,FALSE),"--")</f>
        <v>--</v>
      </c>
      <c r="L458" s="342" t="str">
        <f>IFERROR(VLOOKUP($C458,Acute!$B$8:$R$300,8,FALSE),"--")</f>
        <v>--</v>
      </c>
      <c r="M458" s="343" t="str">
        <f>IFERROR(VLOOKUP($C458,Acute!$B$8:$R$300,13,FALSE),"--")</f>
        <v>--</v>
      </c>
      <c r="N458" s="344" t="str">
        <f>IFERROR(VLOOKUP($C458,Acute!$B$8:$R$300,6,FALSE),"--")</f>
        <v>--</v>
      </c>
      <c r="O458" s="342" t="str">
        <f>IFERROR(VLOOKUP($C458,Acute!$B$8:$R$300,10,FALSE),"--")</f>
        <v>--</v>
      </c>
      <c r="P458" s="345" t="str">
        <f>IFERROR(VLOOKUP($C458,Acute!$B$8:$R$300,16,FALSE),"--")</f>
        <v>--</v>
      </c>
    </row>
    <row r="459" spans="2:16">
      <c r="B459" s="320" t="str">
        <f>Residential!A418</f>
        <v>Hexanedioic Acid</v>
      </c>
      <c r="C459" s="211" t="str">
        <f>Residential!B418</f>
        <v>124-04-9</v>
      </c>
      <c r="D459" s="332" t="str">
        <f>Residential!H418</f>
        <v>NITI</v>
      </c>
      <c r="E459" s="333" t="str">
        <f>Residential!K418</f>
        <v>NITI, NV</v>
      </c>
      <c r="F459" s="346" t="str">
        <f>Residential!M418</f>
        <v>NITI, NV</v>
      </c>
      <c r="G459" s="332" t="str">
        <f>Commercial!H418</f>
        <v>NITI</v>
      </c>
      <c r="H459" s="333" t="str">
        <f>Commercial!K418</f>
        <v>NITI, NV</v>
      </c>
      <c r="I459" s="346" t="str">
        <f>Commercial!M418</f>
        <v>NITI, NV</v>
      </c>
      <c r="J459" s="320"/>
      <c r="K459" s="341" t="str">
        <f>IFERROR(VLOOKUP($C459,Acute!$B$8:$R$300,4,FALSE),"--")</f>
        <v>--</v>
      </c>
      <c r="L459" s="342" t="str">
        <f>IFERROR(VLOOKUP($C459,Acute!$B$8:$R$300,8,FALSE),"--")</f>
        <v>--</v>
      </c>
      <c r="M459" s="343" t="str">
        <f>IFERROR(VLOOKUP($C459,Acute!$B$8:$R$300,13,FALSE),"--")</f>
        <v>--</v>
      </c>
      <c r="N459" s="344" t="str">
        <f>IFERROR(VLOOKUP($C459,Acute!$B$8:$R$300,6,FALSE),"--")</f>
        <v>--</v>
      </c>
      <c r="O459" s="342" t="str">
        <f>IFERROR(VLOOKUP($C459,Acute!$B$8:$R$300,10,FALSE),"--")</f>
        <v>--</v>
      </c>
      <c r="P459" s="345" t="str">
        <f>IFERROR(VLOOKUP($C459,Acute!$B$8:$R$300,16,FALSE),"--")</f>
        <v>--</v>
      </c>
    </row>
    <row r="460" spans="2:16">
      <c r="B460" s="320" t="str">
        <f>Residential!A419</f>
        <v>Hexanol, 1-,2-ethyl- (2-Ethyl-1-hexanol)</v>
      </c>
      <c r="C460" s="211" t="str">
        <f>Residential!B419</f>
        <v>104-76-7</v>
      </c>
      <c r="D460" s="332">
        <f>Residential!H419</f>
        <v>0.42</v>
      </c>
      <c r="E460" s="333">
        <f>Residential!K419</f>
        <v>14</v>
      </c>
      <c r="F460" s="346">
        <f>Residential!M419</f>
        <v>1300</v>
      </c>
      <c r="G460" s="332">
        <f>Commercial!H419</f>
        <v>1.8</v>
      </c>
      <c r="H460" s="333">
        <f>Commercial!K419</f>
        <v>58</v>
      </c>
      <c r="I460" s="346">
        <f>Commercial!M419</f>
        <v>5400</v>
      </c>
      <c r="J460" s="320"/>
      <c r="K460" s="341" t="str">
        <f>IFERROR(VLOOKUP($C460,Acute!$B$8:$R$300,4,FALSE),"--")</f>
        <v>--</v>
      </c>
      <c r="L460" s="342" t="str">
        <f>IFERROR(VLOOKUP($C460,Acute!$B$8:$R$300,8,FALSE),"--")</f>
        <v>--</v>
      </c>
      <c r="M460" s="343" t="str">
        <f>IFERROR(VLOOKUP($C460,Acute!$B$8:$R$300,13,FALSE),"--")</f>
        <v>--</v>
      </c>
      <c r="N460" s="344" t="str">
        <f>IFERROR(VLOOKUP($C460,Acute!$B$8:$R$300,6,FALSE),"--")</f>
        <v>--</v>
      </c>
      <c r="O460" s="342" t="str">
        <f>IFERROR(VLOOKUP($C460,Acute!$B$8:$R$300,10,FALSE),"--")</f>
        <v>--</v>
      </c>
      <c r="P460" s="345" t="str">
        <f>IFERROR(VLOOKUP($C460,Acute!$B$8:$R$300,16,FALSE),"--")</f>
        <v>--</v>
      </c>
    </row>
    <row r="461" spans="2:16">
      <c r="B461" s="320" t="str">
        <f>Residential!A420</f>
        <v>Hexanone, 2-</v>
      </c>
      <c r="C461" s="211" t="str">
        <f>Residential!B420</f>
        <v>591-78-6</v>
      </c>
      <c r="D461" s="332">
        <f>Residential!H420</f>
        <v>31</v>
      </c>
      <c r="E461" s="333">
        <f>Residential!K420</f>
        <v>1000</v>
      </c>
      <c r="F461" s="334">
        <f>Residential!M420</f>
        <v>17000</v>
      </c>
      <c r="G461" s="332">
        <f>Commercial!H420</f>
        <v>130</v>
      </c>
      <c r="H461" s="335">
        <f>Commercial!K420</f>
        <v>4400</v>
      </c>
      <c r="I461" s="334">
        <f>Commercial!M420</f>
        <v>72000</v>
      </c>
      <c r="J461" s="320"/>
      <c r="K461" s="341" t="str">
        <f>IFERROR(VLOOKUP($C461,Acute!$B$8:$R$300,4,FALSE),"--")</f>
        <v>--</v>
      </c>
      <c r="L461" s="342" t="str">
        <f>IFERROR(VLOOKUP($C461,Acute!$B$8:$R$300,8,FALSE),"--")</f>
        <v>--</v>
      </c>
      <c r="M461" s="343" t="str">
        <f>IFERROR(VLOOKUP($C461,Acute!$B$8:$R$300,13,FALSE),"--")</f>
        <v>--</v>
      </c>
      <c r="N461" s="344" t="str">
        <f>IFERROR(VLOOKUP($C461,Acute!$B$8:$R$300,6,FALSE),"--")</f>
        <v>--</v>
      </c>
      <c r="O461" s="342" t="str">
        <f>IFERROR(VLOOKUP($C461,Acute!$B$8:$R$300,10,FALSE),"--")</f>
        <v>--</v>
      </c>
      <c r="P461" s="345" t="str">
        <f>IFERROR(VLOOKUP($C461,Acute!$B$8:$R$300,16,FALSE),"--")</f>
        <v>--</v>
      </c>
    </row>
    <row r="462" spans="2:16">
      <c r="B462" s="320" t="str">
        <f>Residential!A421</f>
        <v>Hexazinone</v>
      </c>
      <c r="C462" s="211" t="str">
        <f>Residential!B421</f>
        <v>51235-04-2</v>
      </c>
      <c r="D462" s="332" t="str">
        <f>Residential!H421</f>
        <v>NITI</v>
      </c>
      <c r="E462" s="333" t="str">
        <f>Residential!K421</f>
        <v>NITI, NV</v>
      </c>
      <c r="F462" s="334" t="str">
        <f>Residential!M421</f>
        <v>NITI, NV</v>
      </c>
      <c r="G462" s="332" t="str">
        <f>Commercial!H421</f>
        <v>NITI</v>
      </c>
      <c r="H462" s="335" t="str">
        <f>Commercial!K421</f>
        <v>NITI, NV</v>
      </c>
      <c r="I462" s="334" t="str">
        <f>Commercial!M421</f>
        <v>NITI, NV</v>
      </c>
      <c r="J462" s="320"/>
      <c r="K462" s="341" t="str">
        <f>IFERROR(VLOOKUP($C462,Acute!$B$8:$R$300,4,FALSE),"--")</f>
        <v>--</v>
      </c>
      <c r="L462" s="342" t="str">
        <f>IFERROR(VLOOKUP($C462,Acute!$B$8:$R$300,8,FALSE),"--")</f>
        <v>--</v>
      </c>
      <c r="M462" s="343" t="str">
        <f>IFERROR(VLOOKUP($C462,Acute!$B$8:$R$300,13,FALSE),"--")</f>
        <v>--</v>
      </c>
      <c r="N462" s="344" t="str">
        <f>IFERROR(VLOOKUP($C462,Acute!$B$8:$R$300,6,FALSE),"--")</f>
        <v>--</v>
      </c>
      <c r="O462" s="342" t="str">
        <f>IFERROR(VLOOKUP($C462,Acute!$B$8:$R$300,10,FALSE),"--")</f>
        <v>--</v>
      </c>
      <c r="P462" s="345" t="str">
        <f>IFERROR(VLOOKUP($C462,Acute!$B$8:$R$300,16,FALSE),"--")</f>
        <v>--</v>
      </c>
    </row>
    <row r="463" spans="2:16">
      <c r="B463" s="320" t="str">
        <f>Residential!A422</f>
        <v>Hexythiazox</v>
      </c>
      <c r="C463" s="211" t="str">
        <f>Residential!B422</f>
        <v>78587-05-0</v>
      </c>
      <c r="D463" s="332" t="str">
        <f>Residential!H422</f>
        <v>NITI</v>
      </c>
      <c r="E463" s="333" t="str">
        <f>Residential!K422</f>
        <v>NITI, NV</v>
      </c>
      <c r="F463" s="334" t="str">
        <f>Residential!M422</f>
        <v>NITI, NV</v>
      </c>
      <c r="G463" s="332" t="str">
        <f>Commercial!H422</f>
        <v>NITI</v>
      </c>
      <c r="H463" s="335" t="str">
        <f>Commercial!K422</f>
        <v>NITI, NV</v>
      </c>
      <c r="I463" s="334" t="str">
        <f>Commercial!M422</f>
        <v>NITI, NV</v>
      </c>
      <c r="J463" s="320"/>
      <c r="K463" s="341" t="str">
        <f>IFERROR(VLOOKUP($C463,Acute!$B$8:$R$300,4,FALSE),"--")</f>
        <v>--</v>
      </c>
      <c r="L463" s="342" t="str">
        <f>IFERROR(VLOOKUP($C463,Acute!$B$8:$R$300,8,FALSE),"--")</f>
        <v>--</v>
      </c>
      <c r="M463" s="343" t="str">
        <f>IFERROR(VLOOKUP($C463,Acute!$B$8:$R$300,13,FALSE),"--")</f>
        <v>--</v>
      </c>
      <c r="N463" s="344" t="str">
        <f>IFERROR(VLOOKUP($C463,Acute!$B$8:$R$300,6,FALSE),"--")</f>
        <v>--</v>
      </c>
      <c r="O463" s="342" t="str">
        <f>IFERROR(VLOOKUP($C463,Acute!$B$8:$R$300,10,FALSE),"--")</f>
        <v>--</v>
      </c>
      <c r="P463" s="345" t="str">
        <f>IFERROR(VLOOKUP($C463,Acute!$B$8:$R$300,16,FALSE),"--")</f>
        <v>--</v>
      </c>
    </row>
    <row r="464" spans="2:16">
      <c r="B464" s="320" t="str">
        <f>Residential!A423</f>
        <v>HpCDD, 1,2,3,4,6,7,8,-</v>
      </c>
      <c r="C464" s="211" t="str">
        <f>Residential!B423</f>
        <v>35822-46-9</v>
      </c>
      <c r="D464" s="332">
        <f>Residential!H423</f>
        <v>7.4000000000000003E-6</v>
      </c>
      <c r="E464" s="333">
        <f>Residential!K423</f>
        <v>2.5000000000000001E-4</v>
      </c>
      <c r="F464" s="451">
        <f>Residential!M423</f>
        <v>1E-3</v>
      </c>
      <c r="G464" s="332">
        <f>Commercial!H423</f>
        <v>3.1999999999999999E-5</v>
      </c>
      <c r="H464" s="453">
        <f>Commercial!K423</f>
        <v>1.1000000000000001E-3</v>
      </c>
      <c r="I464" s="451">
        <f>Commercial!M423</f>
        <v>4.4999999999999997E-3</v>
      </c>
      <c r="J464" s="320"/>
      <c r="K464" s="341" t="str">
        <f>IFERROR(VLOOKUP($C464,Acute!$B$8:$R$300,4,FALSE),"--")</f>
        <v>--</v>
      </c>
      <c r="L464" s="342" t="str">
        <f>IFERROR(VLOOKUP($C464,Acute!$B$8:$R$300,8,FALSE),"--")</f>
        <v>--</v>
      </c>
      <c r="M464" s="343" t="str">
        <f>IFERROR(VLOOKUP($C464,Acute!$B$8:$R$300,13,FALSE),"--")</f>
        <v>--</v>
      </c>
      <c r="N464" s="344" t="str">
        <f>IFERROR(VLOOKUP($C464,Acute!$B$8:$R$300,6,FALSE),"--")</f>
        <v>--</v>
      </c>
      <c r="O464" s="342" t="str">
        <f>IFERROR(VLOOKUP($C464,Acute!$B$8:$R$300,10,FALSE),"--")</f>
        <v>--</v>
      </c>
      <c r="P464" s="345" t="str">
        <f>IFERROR(VLOOKUP($C464,Acute!$B$8:$R$300,16,FALSE),"--")</f>
        <v>--</v>
      </c>
    </row>
    <row r="465" spans="2:16">
      <c r="B465" s="320" t="str">
        <f>Residential!A424</f>
        <v>HpCDF, 1,2,3,4,7,8,9-</v>
      </c>
      <c r="C465" s="211" t="str">
        <f>Residential!B424</f>
        <v>55673-89-7</v>
      </c>
      <c r="D465" s="332">
        <f>Residential!H424</f>
        <v>7.4000000000000003E-6</v>
      </c>
      <c r="E465" s="333">
        <f>Residential!K424</f>
        <v>2.5000000000000001E-4</v>
      </c>
      <c r="F465" s="441">
        <f>Residential!M424</f>
        <v>1.2999999999999999E-2</v>
      </c>
      <c r="G465" s="332">
        <f>Commercial!H424</f>
        <v>3.1999999999999999E-5</v>
      </c>
      <c r="H465" s="453">
        <f>Commercial!K424</f>
        <v>1.1000000000000001E-3</v>
      </c>
      <c r="I465" s="441">
        <f>Commercial!M424</f>
        <v>5.6000000000000001E-2</v>
      </c>
      <c r="J465" s="320"/>
      <c r="K465" s="341" t="str">
        <f>IFERROR(VLOOKUP($C465,Acute!$B$8:$R$300,4,FALSE),"--")</f>
        <v>--</v>
      </c>
      <c r="L465" s="342" t="str">
        <f>IFERROR(VLOOKUP($C465,Acute!$B$8:$R$300,8,FALSE),"--")</f>
        <v>--</v>
      </c>
      <c r="M465" s="343" t="str">
        <f>IFERROR(VLOOKUP($C465,Acute!$B$8:$R$300,13,FALSE),"--")</f>
        <v>--</v>
      </c>
      <c r="N465" s="344" t="str">
        <f>IFERROR(VLOOKUP($C465,Acute!$B$8:$R$300,6,FALSE),"--")</f>
        <v>--</v>
      </c>
      <c r="O465" s="342" t="str">
        <f>IFERROR(VLOOKUP($C465,Acute!$B$8:$R$300,10,FALSE),"--")</f>
        <v>--</v>
      </c>
      <c r="P465" s="345" t="str">
        <f>IFERROR(VLOOKUP($C465,Acute!$B$8:$R$300,16,FALSE),"--")</f>
        <v>--</v>
      </c>
    </row>
    <row r="466" spans="2:16">
      <c r="B466" s="320" t="str">
        <f>Residential!A425</f>
        <v>HxCDD, 1,2,3,6,7,8-</v>
      </c>
      <c r="C466" s="211" t="str">
        <f>Residential!B425</f>
        <v>57653-85-7</v>
      </c>
      <c r="D466" s="332">
        <f>Residential!H425</f>
        <v>7.4000000000000001E-7</v>
      </c>
      <c r="E466" s="333" t="str">
        <f>Residential!K425</f>
        <v>NV</v>
      </c>
      <c r="F466" s="334" t="str">
        <f>Residential!M425</f>
        <v>NV</v>
      </c>
      <c r="G466" s="332">
        <f>Commercial!H425</f>
        <v>3.1999999999999999E-6</v>
      </c>
      <c r="H466" s="335" t="str">
        <f>Commercial!K425</f>
        <v>NV</v>
      </c>
      <c r="I466" s="334" t="str">
        <f>Commercial!M425</f>
        <v>NV</v>
      </c>
      <c r="J466" s="320"/>
      <c r="K466" s="341" t="str">
        <f>IFERROR(VLOOKUP($C466,Acute!$B$8:$R$300,4,FALSE),"--")</f>
        <v>--</v>
      </c>
      <c r="L466" s="342" t="str">
        <f>IFERROR(VLOOKUP($C466,Acute!$B$8:$R$300,8,FALSE),"--")</f>
        <v>--</v>
      </c>
      <c r="M466" s="343" t="str">
        <f>IFERROR(VLOOKUP($C466,Acute!$B$8:$R$300,13,FALSE),"--")</f>
        <v>--</v>
      </c>
      <c r="N466" s="344" t="str">
        <f>IFERROR(VLOOKUP($C466,Acute!$B$8:$R$300,6,FALSE),"--")</f>
        <v>--</v>
      </c>
      <c r="O466" s="342" t="str">
        <f>IFERROR(VLOOKUP($C466,Acute!$B$8:$R$300,10,FALSE),"--")</f>
        <v>--</v>
      </c>
      <c r="P466" s="345" t="str">
        <f>IFERROR(VLOOKUP($C466,Acute!$B$8:$R$300,16,FALSE),"--")</f>
        <v>--</v>
      </c>
    </row>
    <row r="467" spans="2:16">
      <c r="B467" s="320" t="str">
        <f>Residential!A426</f>
        <v>HxCDD, 1,2,3,7,8,9-</v>
      </c>
      <c r="C467" s="211" t="str">
        <f>Residential!B426</f>
        <v>19408-74-3</v>
      </c>
      <c r="D467" s="332">
        <f>Residential!H426</f>
        <v>7.4000000000000001E-7</v>
      </c>
      <c r="E467" s="333" t="str">
        <f>Residential!K426</f>
        <v>NV</v>
      </c>
      <c r="F467" s="334" t="str">
        <f>Residential!M426</f>
        <v>NV</v>
      </c>
      <c r="G467" s="332">
        <f>Commercial!H426</f>
        <v>3.1999999999999999E-6</v>
      </c>
      <c r="H467" s="335" t="str">
        <f>Commercial!K426</f>
        <v>NV</v>
      </c>
      <c r="I467" s="334" t="str">
        <f>Commercial!M426</f>
        <v>NV</v>
      </c>
      <c r="J467" s="320"/>
      <c r="K467" s="341" t="str">
        <f>IFERROR(VLOOKUP($C467,Acute!$B$8:$R$300,4,FALSE),"--")</f>
        <v>--</v>
      </c>
      <c r="L467" s="342" t="str">
        <f>IFERROR(VLOOKUP($C467,Acute!$B$8:$R$300,8,FALSE),"--")</f>
        <v>--</v>
      </c>
      <c r="M467" s="343" t="str">
        <f>IFERROR(VLOOKUP($C467,Acute!$B$8:$R$300,13,FALSE),"--")</f>
        <v>--</v>
      </c>
      <c r="N467" s="344" t="str">
        <f>IFERROR(VLOOKUP($C467,Acute!$B$8:$R$300,6,FALSE),"--")</f>
        <v>--</v>
      </c>
      <c r="O467" s="342" t="str">
        <f>IFERROR(VLOOKUP($C467,Acute!$B$8:$R$300,10,FALSE),"--")</f>
        <v>--</v>
      </c>
      <c r="P467" s="345" t="str">
        <f>IFERROR(VLOOKUP($C467,Acute!$B$8:$R$300,16,FALSE),"--")</f>
        <v>--</v>
      </c>
    </row>
    <row r="468" spans="2:16">
      <c r="B468" s="320" t="str">
        <f>Residential!A427</f>
        <v>HxCDF, 1,2,3,6,7,8-</v>
      </c>
      <c r="C468" s="211" t="str">
        <f>Residential!B427</f>
        <v>57117-44-9</v>
      </c>
      <c r="D468" s="332">
        <f>Residential!H427</f>
        <v>7.4000000000000001E-7</v>
      </c>
      <c r="E468" s="333">
        <f>Residential!K427</f>
        <v>2.5000000000000001E-5</v>
      </c>
      <c r="F468" s="346">
        <f>Residential!M427</f>
        <v>4.6999999999999999E-4</v>
      </c>
      <c r="G468" s="332">
        <f>Commercial!H427</f>
        <v>3.1999999999999999E-6</v>
      </c>
      <c r="H468" s="333">
        <f>Commercial!K427</f>
        <v>1.1E-4</v>
      </c>
      <c r="I468" s="346">
        <f>Commercial!M427</f>
        <v>2E-3</v>
      </c>
      <c r="J468" s="320"/>
      <c r="K468" s="341" t="str">
        <f>IFERROR(VLOOKUP($C468,Acute!$B$8:$R$300,4,FALSE),"--")</f>
        <v>--</v>
      </c>
      <c r="L468" s="342" t="str">
        <f>IFERROR(VLOOKUP($C468,Acute!$B$8:$R$300,8,FALSE),"--")</f>
        <v>--</v>
      </c>
      <c r="M468" s="343" t="str">
        <f>IFERROR(VLOOKUP($C468,Acute!$B$8:$R$300,13,FALSE),"--")</f>
        <v>--</v>
      </c>
      <c r="N468" s="344" t="str">
        <f>IFERROR(VLOOKUP($C468,Acute!$B$8:$R$300,6,FALSE),"--")</f>
        <v>--</v>
      </c>
      <c r="O468" s="342" t="str">
        <f>IFERROR(VLOOKUP($C468,Acute!$B$8:$R$300,10,FALSE),"--")</f>
        <v>--</v>
      </c>
      <c r="P468" s="345" t="str">
        <f>IFERROR(VLOOKUP($C468,Acute!$B$8:$R$300,16,FALSE),"--")</f>
        <v>--</v>
      </c>
    </row>
    <row r="469" spans="2:16">
      <c r="B469" s="320"/>
      <c r="C469" s="211"/>
      <c r="D469" s="381"/>
      <c r="E469" s="382"/>
      <c r="F469" s="383"/>
      <c r="G469" s="381"/>
      <c r="H469" s="382"/>
      <c r="I469" s="383"/>
      <c r="J469" s="211"/>
      <c r="K469" s="81"/>
      <c r="L469" s="82"/>
      <c r="M469" s="83"/>
      <c r="N469" s="81"/>
      <c r="O469" s="82"/>
      <c r="P469" s="83"/>
    </row>
    <row r="470" spans="2:16" ht="15" thickBot="1">
      <c r="B470" s="115"/>
      <c r="C470" s="211"/>
      <c r="D470" s="213"/>
      <c r="E470" s="213"/>
      <c r="F470" s="318"/>
      <c r="G470" s="213"/>
      <c r="H470" s="318"/>
      <c r="I470" s="318"/>
      <c r="J470" s="211"/>
      <c r="K470" s="318"/>
      <c r="L470" s="318"/>
      <c r="M470" s="318"/>
      <c r="N470" s="318"/>
      <c r="O470" s="318"/>
      <c r="P470" s="318" t="s">
        <v>2216</v>
      </c>
    </row>
    <row r="471" spans="2:16" ht="15">
      <c r="B471" s="320"/>
      <c r="C471" s="211"/>
      <c r="D471" s="532" t="s">
        <v>2196</v>
      </c>
      <c r="E471" s="533"/>
      <c r="F471" s="533"/>
      <c r="G471" s="533"/>
      <c r="H471" s="533"/>
      <c r="I471" s="549"/>
      <c r="J471" s="320"/>
      <c r="K471" s="550" t="s">
        <v>2197</v>
      </c>
      <c r="L471" s="551"/>
      <c r="M471" s="551"/>
      <c r="N471" s="551"/>
      <c r="O471" s="551"/>
      <c r="P471" s="552"/>
    </row>
    <row r="472" spans="2:16" ht="15">
      <c r="B472" s="320"/>
      <c r="C472" s="211"/>
      <c r="D472" s="538" t="s">
        <v>62</v>
      </c>
      <c r="E472" s="539"/>
      <c r="F472" s="553"/>
      <c r="G472" s="540" t="s">
        <v>2198</v>
      </c>
      <c r="H472" s="541"/>
      <c r="I472" s="554"/>
      <c r="J472" s="320"/>
      <c r="K472" s="555" t="s">
        <v>62</v>
      </c>
      <c r="L472" s="544"/>
      <c r="M472" s="556"/>
      <c r="N472" s="546" t="s">
        <v>2198</v>
      </c>
      <c r="O472" s="547"/>
      <c r="P472" s="548"/>
    </row>
    <row r="473" spans="2:16" ht="36" customHeight="1" thickBot="1">
      <c r="B473" s="321" t="s">
        <v>119</v>
      </c>
      <c r="C473" s="322" t="s">
        <v>141</v>
      </c>
      <c r="D473" s="323" t="s">
        <v>2206</v>
      </c>
      <c r="E473" s="324" t="s">
        <v>2207</v>
      </c>
      <c r="F473" s="325" t="s">
        <v>152</v>
      </c>
      <c r="G473" s="323" t="s">
        <v>2206</v>
      </c>
      <c r="H473" s="326" t="s">
        <v>2207</v>
      </c>
      <c r="I473" s="325" t="s">
        <v>152</v>
      </c>
      <c r="J473" s="327"/>
      <c r="K473" s="328" t="s">
        <v>2206</v>
      </c>
      <c r="L473" s="329" t="s">
        <v>2207</v>
      </c>
      <c r="M473" s="330" t="s">
        <v>152</v>
      </c>
      <c r="N473" s="328" t="s">
        <v>2206</v>
      </c>
      <c r="O473" s="329" t="s">
        <v>2207</v>
      </c>
      <c r="P473" s="331" t="s">
        <v>152</v>
      </c>
    </row>
    <row r="474" spans="2:16">
      <c r="B474" s="320" t="str">
        <f>Residential!A428</f>
        <v>HxCDF, 1,2,3,7,8,9-</v>
      </c>
      <c r="C474" s="211" t="str">
        <f>Residential!B428</f>
        <v>72918-21-9</v>
      </c>
      <c r="D474" s="332">
        <f>Residential!H428</f>
        <v>7.4000000000000001E-7</v>
      </c>
      <c r="E474" s="333" t="str">
        <f>Residential!K428</f>
        <v>NV</v>
      </c>
      <c r="F474" s="346" t="str">
        <f>Residential!M428</f>
        <v>NV</v>
      </c>
      <c r="G474" s="332">
        <f>Commercial!H428</f>
        <v>3.1999999999999999E-6</v>
      </c>
      <c r="H474" s="333" t="str">
        <f>Commercial!K428</f>
        <v>NV</v>
      </c>
      <c r="I474" s="346" t="str">
        <f>Commercial!M428</f>
        <v>NV</v>
      </c>
      <c r="J474" s="320"/>
      <c r="K474" s="341" t="str">
        <f>IFERROR(VLOOKUP($C474,Acute!$B$8:$R$300,4,FALSE),"--")</f>
        <v>--</v>
      </c>
      <c r="L474" s="342" t="str">
        <f>IFERROR(VLOOKUP($C474,Acute!$B$8:$R$300,8,FALSE),"--")</f>
        <v>--</v>
      </c>
      <c r="M474" s="343" t="str">
        <f>IFERROR(VLOOKUP($C474,Acute!$B$8:$R$300,13,FALSE),"--")</f>
        <v>--</v>
      </c>
      <c r="N474" s="344" t="str">
        <f>IFERROR(VLOOKUP($C474,Acute!$B$8:$R$300,6,FALSE),"--")</f>
        <v>--</v>
      </c>
      <c r="O474" s="342" t="str">
        <f>IFERROR(VLOOKUP($C474,Acute!$B$8:$R$300,10,FALSE),"--")</f>
        <v>--</v>
      </c>
      <c r="P474" s="345" t="str">
        <f>IFERROR(VLOOKUP($C474,Acute!$B$8:$R$300,16,FALSE),"--")</f>
        <v>--</v>
      </c>
    </row>
    <row r="475" spans="2:16">
      <c r="B475" s="320" t="str">
        <f>Residential!A429</f>
        <v>HxCDF, 2,3,4,6,7,8-</v>
      </c>
      <c r="C475" s="211" t="str">
        <f>Residential!B429</f>
        <v>60851-34-5</v>
      </c>
      <c r="D475" s="332">
        <f>Residential!H429</f>
        <v>7.4000000000000001E-7</v>
      </c>
      <c r="E475" s="333" t="str">
        <f>Residential!K429</f>
        <v>NV</v>
      </c>
      <c r="F475" s="346" t="str">
        <f>Residential!M429</f>
        <v>NV</v>
      </c>
      <c r="G475" s="332">
        <f>Commercial!H429</f>
        <v>3.1999999999999999E-6</v>
      </c>
      <c r="H475" s="333" t="str">
        <f>Commercial!K429</f>
        <v>NV</v>
      </c>
      <c r="I475" s="346" t="str">
        <f>Commercial!M429</f>
        <v>NV</v>
      </c>
      <c r="J475" s="320"/>
      <c r="K475" s="341" t="str">
        <f>IFERROR(VLOOKUP($C475,Acute!$B$8:$R$300,4,FALSE),"--")</f>
        <v>--</v>
      </c>
      <c r="L475" s="342" t="str">
        <f>IFERROR(VLOOKUP($C475,Acute!$B$8:$R$300,8,FALSE),"--")</f>
        <v>--</v>
      </c>
      <c r="M475" s="343" t="str">
        <f>IFERROR(VLOOKUP($C475,Acute!$B$8:$R$300,13,FALSE),"--")</f>
        <v>--</v>
      </c>
      <c r="N475" s="344" t="str">
        <f>IFERROR(VLOOKUP($C475,Acute!$B$8:$R$300,6,FALSE),"--")</f>
        <v>--</v>
      </c>
      <c r="O475" s="342" t="str">
        <f>IFERROR(VLOOKUP($C475,Acute!$B$8:$R$300,10,FALSE),"--")</f>
        <v>--</v>
      </c>
      <c r="P475" s="345" t="str">
        <f>IFERROR(VLOOKUP($C475,Acute!$B$8:$R$300,16,FALSE),"--")</f>
        <v>--</v>
      </c>
    </row>
    <row r="476" spans="2:16">
      <c r="B476" s="320" t="str">
        <f>Residential!A430</f>
        <v>Hydramethylnon</v>
      </c>
      <c r="C476" s="211" t="str">
        <f>Residential!B430</f>
        <v>67485-29-4</v>
      </c>
      <c r="D476" s="332" t="str">
        <f>Residential!H430</f>
        <v>NITI</v>
      </c>
      <c r="E476" s="333" t="str">
        <f>Residential!K430</f>
        <v>NITI, NV</v>
      </c>
      <c r="F476" s="346" t="str">
        <f>Residential!M430</f>
        <v>NITI, NV</v>
      </c>
      <c r="G476" s="332" t="str">
        <f>Commercial!H430</f>
        <v>NITI</v>
      </c>
      <c r="H476" s="333" t="str">
        <f>Commercial!K430</f>
        <v>NITI, NV</v>
      </c>
      <c r="I476" s="346" t="str">
        <f>Commercial!M430</f>
        <v>NITI, NV</v>
      </c>
      <c r="J476" s="320"/>
      <c r="K476" s="341" t="str">
        <f>IFERROR(VLOOKUP($C476,Acute!$B$8:$R$300,4,FALSE),"--")</f>
        <v>--</v>
      </c>
      <c r="L476" s="342" t="str">
        <f>IFERROR(VLOOKUP($C476,Acute!$B$8:$R$300,8,FALSE),"--")</f>
        <v>--</v>
      </c>
      <c r="M476" s="343" t="str">
        <f>IFERROR(VLOOKUP($C476,Acute!$B$8:$R$300,13,FALSE),"--")</f>
        <v>--</v>
      </c>
      <c r="N476" s="344" t="str">
        <f>IFERROR(VLOOKUP($C476,Acute!$B$8:$R$300,6,FALSE),"--")</f>
        <v>--</v>
      </c>
      <c r="O476" s="342" t="str">
        <f>IFERROR(VLOOKUP($C476,Acute!$B$8:$R$300,10,FALSE),"--")</f>
        <v>--</v>
      </c>
      <c r="P476" s="345" t="str">
        <f>IFERROR(VLOOKUP($C476,Acute!$B$8:$R$300,16,FALSE),"--")</f>
        <v>--</v>
      </c>
    </row>
    <row r="477" spans="2:16">
      <c r="B477" s="320" t="str">
        <f>Residential!A431</f>
        <v>Hydrazine</v>
      </c>
      <c r="C477" s="211" t="str">
        <f>Residential!B431</f>
        <v>302-01-2</v>
      </c>
      <c r="D477" s="332">
        <f>Residential!H431</f>
        <v>5.6999999999999998E-4</v>
      </c>
      <c r="E477" s="333">
        <f>Residential!K431</f>
        <v>1.9E-2</v>
      </c>
      <c r="F477" s="346">
        <f>Residential!M431</f>
        <v>50</v>
      </c>
      <c r="G477" s="332">
        <f>Commercial!H431</f>
        <v>2.5000000000000001E-3</v>
      </c>
      <c r="H477" s="333">
        <f>Commercial!K431</f>
        <v>8.3000000000000004E-2</v>
      </c>
      <c r="I477" s="346">
        <f>Commercial!M431</f>
        <v>220</v>
      </c>
      <c r="J477" s="320"/>
      <c r="K477" s="422">
        <f>IFERROR(VLOOKUP($C477,Acute!$B$8:$R$300,4,FALSE),"--")</f>
        <v>5.2</v>
      </c>
      <c r="L477" s="342">
        <f>IFERROR(VLOOKUP($C477,Acute!$B$8:$R$300,8,FALSE),"--")</f>
        <v>170</v>
      </c>
      <c r="M477" s="343">
        <f>IFERROR(VLOOKUP($C477,Acute!$B$8:$R$300,13,FALSE),"--")</f>
        <v>460000</v>
      </c>
      <c r="N477" s="344">
        <f>IFERROR(VLOOKUP($C477,Acute!$B$8:$R$300,6,FALSE),"--")</f>
        <v>16</v>
      </c>
      <c r="O477" s="342">
        <f>IFERROR(VLOOKUP($C477,Acute!$B$8:$R$300,10,FALSE),"--")</f>
        <v>530</v>
      </c>
      <c r="P477" s="345">
        <f>IFERROR(VLOOKUP($C477,Acute!$B$8:$R$300,16,FALSE),"--")</f>
        <v>1400000</v>
      </c>
    </row>
    <row r="478" spans="2:16">
      <c r="B478" s="320" t="str">
        <f>Residential!A432</f>
        <v>Hydrazine Sulfate</v>
      </c>
      <c r="C478" s="211" t="str">
        <f>Residential!B432</f>
        <v>10034-93-2</v>
      </c>
      <c r="D478" s="332">
        <f>Residential!H432</f>
        <v>5.6999999999999998E-4</v>
      </c>
      <c r="E478" s="333" t="str">
        <f>Residential!K432</f>
        <v>NV</v>
      </c>
      <c r="F478" s="346" t="str">
        <f>Residential!M432</f>
        <v>NV</v>
      </c>
      <c r="G478" s="332">
        <f>Commercial!H432</f>
        <v>2.5000000000000001E-3</v>
      </c>
      <c r="H478" s="333" t="str">
        <f>Commercial!K432</f>
        <v>NV</v>
      </c>
      <c r="I478" s="346" t="str">
        <f>Commercial!M432</f>
        <v>NV</v>
      </c>
      <c r="J478" s="320"/>
      <c r="K478" s="347" t="str">
        <f>IFERROR(VLOOKUP($C478,Acute!$B$8:$R$300,4,FALSE),"--")</f>
        <v>--</v>
      </c>
      <c r="L478" s="348" t="str">
        <f>IFERROR(VLOOKUP($C478,Acute!$B$8:$R$300,8,FALSE),"--")</f>
        <v>--</v>
      </c>
      <c r="M478" s="349" t="str">
        <f>IFERROR(VLOOKUP($C478,Acute!$B$8:$R$300,13,FALSE),"--")</f>
        <v>--</v>
      </c>
      <c r="N478" s="350" t="str">
        <f>IFERROR(VLOOKUP($C478,Acute!$B$8:$R$300,6,FALSE),"--")</f>
        <v>--</v>
      </c>
      <c r="O478" s="342" t="str">
        <f>IFERROR(VLOOKUP($C478,Acute!$B$8:$R$300,10,FALSE),"--")</f>
        <v>--</v>
      </c>
      <c r="P478" s="345" t="str">
        <f>IFERROR(VLOOKUP($C478,Acute!$B$8:$R$300,16,FALSE),"--")</f>
        <v>--</v>
      </c>
    </row>
    <row r="479" spans="2:16">
      <c r="B479" s="320" t="str">
        <f>Residential!A433</f>
        <v>Hydrogen Chloride</v>
      </c>
      <c r="C479" s="211" t="str">
        <f>Residential!B433</f>
        <v>7647-01-0</v>
      </c>
      <c r="D479" s="332">
        <f>Residential!H433</f>
        <v>21</v>
      </c>
      <c r="E479" s="333">
        <f>Residential!K433</f>
        <v>700</v>
      </c>
      <c r="F479" s="334">
        <f>Residential!M433</f>
        <v>1200000000</v>
      </c>
      <c r="G479" s="332">
        <f>Commercial!H433</f>
        <v>88</v>
      </c>
      <c r="H479" s="335">
        <f>Commercial!K433</f>
        <v>2900</v>
      </c>
      <c r="I479" s="334">
        <f>Commercial!M433</f>
        <v>5100000000</v>
      </c>
      <c r="J479" s="320"/>
      <c r="K479" s="341">
        <f>IFERROR(VLOOKUP($C479,Acute!$B$8:$R$300,4,FALSE),"--")</f>
        <v>2100</v>
      </c>
      <c r="L479" s="342">
        <f>IFERROR(VLOOKUP($C479,Acute!$B$8:$R$300,8,FALSE),"--")</f>
        <v>70000</v>
      </c>
      <c r="M479" s="481">
        <f>IFERROR(VLOOKUP($C479,Acute!$B$8:$R$300,13,FALSE),"--")</f>
        <v>120000000000</v>
      </c>
      <c r="N479" s="344">
        <f>IFERROR(VLOOKUP($C479,Acute!$B$8:$R$300,6,FALSE),"--")</f>
        <v>6300</v>
      </c>
      <c r="O479" s="342">
        <f>IFERROR(VLOOKUP($C479,Acute!$B$8:$R$300,10,FALSE),"--")</f>
        <v>210000</v>
      </c>
      <c r="P479" s="482">
        <f>IFERROR(VLOOKUP($C479,Acute!$B$8:$R$300,16,FALSE),"--")</f>
        <v>370000000000</v>
      </c>
    </row>
    <row r="480" spans="2:16">
      <c r="B480" s="320" t="str">
        <f>Residential!A434</f>
        <v>Hydrogen Cyanide</v>
      </c>
      <c r="C480" s="211" t="str">
        <f>Residential!B434</f>
        <v>74-90-8</v>
      </c>
      <c r="D480" s="332">
        <f>Residential!H434</f>
        <v>0.83</v>
      </c>
      <c r="E480" s="333">
        <f>Residential!K434</f>
        <v>28</v>
      </c>
      <c r="F480" s="334">
        <f>Residential!M434</f>
        <v>240</v>
      </c>
      <c r="G480" s="332">
        <f>Commercial!H434</f>
        <v>3.5</v>
      </c>
      <c r="H480" s="335">
        <f>Commercial!K434</f>
        <v>120</v>
      </c>
      <c r="I480" s="334">
        <f>Commercial!M434</f>
        <v>1000</v>
      </c>
      <c r="J480" s="320"/>
      <c r="K480" s="341">
        <f>IFERROR(VLOOKUP($C480,Acute!$B$8:$R$300,4,FALSE),"--")</f>
        <v>340</v>
      </c>
      <c r="L480" s="342">
        <f>IFERROR(VLOOKUP($C480,Acute!$B$8:$R$300,8,FALSE),"--")</f>
        <v>11000</v>
      </c>
      <c r="M480" s="343">
        <f>IFERROR(VLOOKUP($C480,Acute!$B$8:$R$300,13,FALSE),"--")</f>
        <v>98000</v>
      </c>
      <c r="N480" s="344">
        <f>IFERROR(VLOOKUP($C480,Acute!$B$8:$R$300,6,FALSE),"--")</f>
        <v>1000</v>
      </c>
      <c r="O480" s="342">
        <f>IFERROR(VLOOKUP($C480,Acute!$B$8:$R$300,10,FALSE),"--")</f>
        <v>33000</v>
      </c>
      <c r="P480" s="345">
        <f>IFERROR(VLOOKUP($C480,Acute!$B$8:$R$300,16,FALSE),"--")</f>
        <v>290000</v>
      </c>
    </row>
    <row r="481" spans="2:16">
      <c r="B481" s="320" t="str">
        <f>Residential!A435</f>
        <v>Hydrogen Fluoride</v>
      </c>
      <c r="C481" s="211" t="str">
        <f>Residential!B435</f>
        <v>7664-39-3</v>
      </c>
      <c r="D481" s="332">
        <f>Residential!H435</f>
        <v>15</v>
      </c>
      <c r="E481" s="333">
        <f>Residential!K435</f>
        <v>490</v>
      </c>
      <c r="F481" s="334">
        <f>Residential!M435</f>
        <v>3800</v>
      </c>
      <c r="G481" s="332">
        <f>Commercial!H435</f>
        <v>61</v>
      </c>
      <c r="H481" s="335">
        <f>Commercial!K435</f>
        <v>2000</v>
      </c>
      <c r="I481" s="334">
        <f>Commercial!M435</f>
        <v>16000</v>
      </c>
      <c r="J481" s="320"/>
      <c r="K481" s="341">
        <f>IFERROR(VLOOKUP($C481,Acute!$B$8:$R$300,4,FALSE),"--")</f>
        <v>16</v>
      </c>
      <c r="L481" s="342">
        <f>IFERROR(VLOOKUP($C481,Acute!$B$8:$R$300,8,FALSE),"--")</f>
        <v>530</v>
      </c>
      <c r="M481" s="343">
        <f>IFERROR(VLOOKUP($C481,Acute!$B$8:$R$300,13,FALSE),"--")</f>
        <v>4100</v>
      </c>
      <c r="N481" s="344">
        <f>IFERROR(VLOOKUP($C481,Acute!$B$8:$R$300,6,FALSE),"--")</f>
        <v>48</v>
      </c>
      <c r="O481" s="342">
        <f>IFERROR(VLOOKUP($C481,Acute!$B$8:$R$300,10,FALSE),"--")</f>
        <v>1600</v>
      </c>
      <c r="P481" s="345">
        <f>IFERROR(VLOOKUP($C481,Acute!$B$8:$R$300,16,FALSE),"--")</f>
        <v>13000</v>
      </c>
    </row>
    <row r="482" spans="2:16">
      <c r="B482" s="320" t="str">
        <f>Residential!A436</f>
        <v>Hydrogen Sulfide</v>
      </c>
      <c r="C482" s="211" t="str">
        <f>Residential!B436</f>
        <v>7783-06-4</v>
      </c>
      <c r="D482" s="332">
        <f>Residential!H436</f>
        <v>2.1</v>
      </c>
      <c r="E482" s="333">
        <f>Residential!K436</f>
        <v>70</v>
      </c>
      <c r="F482" s="346">
        <f>Residential!M436</f>
        <v>7.5</v>
      </c>
      <c r="G482" s="332">
        <f>Commercial!H436</f>
        <v>8.8000000000000007</v>
      </c>
      <c r="H482" s="335">
        <f>Commercial!K436</f>
        <v>290</v>
      </c>
      <c r="I482" s="346">
        <f>Commercial!M436</f>
        <v>32</v>
      </c>
      <c r="J482" s="320"/>
      <c r="K482" s="341">
        <f>IFERROR(VLOOKUP($C482,Acute!$B$8:$R$300,4,FALSE),"--")</f>
        <v>98</v>
      </c>
      <c r="L482" s="342">
        <f>IFERROR(VLOOKUP($C482,Acute!$B$8:$R$300,8,FALSE),"--")</f>
        <v>3300</v>
      </c>
      <c r="M482" s="343">
        <f>IFERROR(VLOOKUP($C482,Acute!$B$8:$R$300,13,FALSE),"--")</f>
        <v>350</v>
      </c>
      <c r="N482" s="344">
        <f>IFERROR(VLOOKUP($C482,Acute!$B$8:$R$300,6,FALSE),"--")</f>
        <v>290</v>
      </c>
      <c r="O482" s="342">
        <f>IFERROR(VLOOKUP($C482,Acute!$B$8:$R$300,10,FALSE),"--")</f>
        <v>9700</v>
      </c>
      <c r="P482" s="345">
        <f>IFERROR(VLOOKUP($C482,Acute!$B$8:$R$300,16,FALSE),"--")</f>
        <v>1100</v>
      </c>
    </row>
    <row r="483" spans="2:16">
      <c r="B483" s="320" t="str">
        <f>Residential!A437</f>
        <v>Hydroquinone</v>
      </c>
      <c r="C483" s="211" t="str">
        <f>Residential!B437</f>
        <v>123-31-9</v>
      </c>
      <c r="D483" s="332" t="str">
        <f>Residential!H437</f>
        <v>NITI</v>
      </c>
      <c r="E483" s="335" t="str">
        <f>Residential!K437</f>
        <v>NITI, NV</v>
      </c>
      <c r="F483" s="334" t="str">
        <f>Residential!M437</f>
        <v>NITI, NV</v>
      </c>
      <c r="G483" s="332" t="str">
        <f>Commercial!H437</f>
        <v>NITI</v>
      </c>
      <c r="H483" s="335" t="str">
        <f>Commercial!K437</f>
        <v>NITI, NV</v>
      </c>
      <c r="I483" s="334" t="str">
        <f>Commercial!M437</f>
        <v>NITI, NV</v>
      </c>
      <c r="J483" s="320"/>
      <c r="K483" s="341" t="str">
        <f>IFERROR(VLOOKUP($C483,Acute!$B$8:$R$300,4,FALSE),"--")</f>
        <v>--</v>
      </c>
      <c r="L483" s="342" t="str">
        <f>IFERROR(VLOOKUP($C483,Acute!$B$8:$R$300,8,FALSE),"--")</f>
        <v>--</v>
      </c>
      <c r="M483" s="343" t="str">
        <f>IFERROR(VLOOKUP($C483,Acute!$B$8:$R$300,13,FALSE),"--")</f>
        <v>--</v>
      </c>
      <c r="N483" s="344" t="str">
        <f>IFERROR(VLOOKUP($C483,Acute!$B$8:$R$300,6,FALSE),"--")</f>
        <v>--</v>
      </c>
      <c r="O483" s="342" t="str">
        <f>IFERROR(VLOOKUP($C483,Acute!$B$8:$R$300,10,FALSE),"--")</f>
        <v>--</v>
      </c>
      <c r="P483" s="345" t="str">
        <f>IFERROR(VLOOKUP($C483,Acute!$B$8:$R$300,16,FALSE),"--")</f>
        <v>--</v>
      </c>
    </row>
    <row r="484" spans="2:16">
      <c r="B484" s="320" t="str">
        <f>Residential!A438</f>
        <v>Imazalil</v>
      </c>
      <c r="C484" s="211" t="str">
        <f>Residential!B438</f>
        <v>35554-44-0</v>
      </c>
      <c r="D484" s="332" t="str">
        <f>Residential!H438</f>
        <v>NITI</v>
      </c>
      <c r="E484" s="333" t="str">
        <f>Residential!K438</f>
        <v>NITI, NV</v>
      </c>
      <c r="F484" s="334" t="str">
        <f>Residential!M438</f>
        <v>NITI, NV</v>
      </c>
      <c r="G484" s="332" t="str">
        <f>Commercial!H438</f>
        <v>NITI</v>
      </c>
      <c r="H484" s="335" t="str">
        <f>Commercial!K438</f>
        <v>NITI, NV</v>
      </c>
      <c r="I484" s="334" t="str">
        <f>Commercial!M438</f>
        <v>NITI, NV</v>
      </c>
      <c r="J484" s="320"/>
      <c r="K484" s="341" t="str">
        <f>IFERROR(VLOOKUP($C484,Acute!$B$8:$R$300,4,FALSE),"--")</f>
        <v>--</v>
      </c>
      <c r="L484" s="342" t="str">
        <f>IFERROR(VLOOKUP($C484,Acute!$B$8:$R$300,8,FALSE),"--")</f>
        <v>--</v>
      </c>
      <c r="M484" s="343" t="str">
        <f>IFERROR(VLOOKUP($C484,Acute!$B$8:$R$300,13,FALSE),"--")</f>
        <v>--</v>
      </c>
      <c r="N484" s="344" t="str">
        <f>IFERROR(VLOOKUP($C484,Acute!$B$8:$R$300,6,FALSE),"--")</f>
        <v>--</v>
      </c>
      <c r="O484" s="342" t="str">
        <f>IFERROR(VLOOKUP($C484,Acute!$B$8:$R$300,10,FALSE),"--")</f>
        <v>--</v>
      </c>
      <c r="P484" s="345" t="str">
        <f>IFERROR(VLOOKUP($C484,Acute!$B$8:$R$300,16,FALSE),"--")</f>
        <v>--</v>
      </c>
    </row>
    <row r="485" spans="2:16">
      <c r="B485" s="320" t="str">
        <f>Residential!A439</f>
        <v>Imazaquin</v>
      </c>
      <c r="C485" s="211" t="str">
        <f>Residential!B439</f>
        <v>81335-37-7</v>
      </c>
      <c r="D485" s="332" t="str">
        <f>Residential!H439</f>
        <v>NITI</v>
      </c>
      <c r="E485" s="333" t="str">
        <f>Residential!K439</f>
        <v>NITI, NV</v>
      </c>
      <c r="F485" s="334" t="str">
        <f>Residential!M439</f>
        <v>NITI, NV</v>
      </c>
      <c r="G485" s="332" t="str">
        <f>Commercial!H439</f>
        <v>NITI</v>
      </c>
      <c r="H485" s="335" t="str">
        <f>Commercial!K439</f>
        <v>NITI, NV</v>
      </c>
      <c r="I485" s="334" t="str">
        <f>Commercial!M439</f>
        <v>NITI, NV</v>
      </c>
      <c r="J485" s="320"/>
      <c r="K485" s="341" t="str">
        <f>IFERROR(VLOOKUP($C485,Acute!$B$8:$R$300,4,FALSE),"--")</f>
        <v>--</v>
      </c>
      <c r="L485" s="342" t="str">
        <f>IFERROR(VLOOKUP($C485,Acute!$B$8:$R$300,8,FALSE),"--")</f>
        <v>--</v>
      </c>
      <c r="M485" s="343" t="str">
        <f>IFERROR(VLOOKUP($C485,Acute!$B$8:$R$300,13,FALSE),"--")</f>
        <v>--</v>
      </c>
      <c r="N485" s="344" t="str">
        <f>IFERROR(VLOOKUP($C485,Acute!$B$8:$R$300,6,FALSE),"--")</f>
        <v>--</v>
      </c>
      <c r="O485" s="342" t="str">
        <f>IFERROR(VLOOKUP($C485,Acute!$B$8:$R$300,10,FALSE),"--")</f>
        <v>--</v>
      </c>
      <c r="P485" s="345" t="str">
        <f>IFERROR(VLOOKUP($C485,Acute!$B$8:$R$300,16,FALSE),"--")</f>
        <v>--</v>
      </c>
    </row>
    <row r="486" spans="2:16">
      <c r="B486" s="320" t="str">
        <f>Residential!A440</f>
        <v>Imazethapyr</v>
      </c>
      <c r="C486" s="211" t="str">
        <f>Residential!B440</f>
        <v>81335-77-5</v>
      </c>
      <c r="D486" s="332" t="str">
        <f>Residential!H440</f>
        <v>NITI</v>
      </c>
      <c r="E486" s="333" t="str">
        <f>Residential!K440</f>
        <v>NITI, NV</v>
      </c>
      <c r="F486" s="334" t="str">
        <f>Residential!M440</f>
        <v>NITI, NV</v>
      </c>
      <c r="G486" s="332" t="str">
        <f>Commercial!H440</f>
        <v>NITI</v>
      </c>
      <c r="H486" s="335" t="str">
        <f>Commercial!K440</f>
        <v>NITI, NV</v>
      </c>
      <c r="I486" s="334" t="str">
        <f>Commercial!M440</f>
        <v>NITI, NV</v>
      </c>
      <c r="J486" s="320"/>
      <c r="K486" s="341" t="str">
        <f>IFERROR(VLOOKUP($C486,Acute!$B$8:$R$300,4,FALSE),"--")</f>
        <v>--</v>
      </c>
      <c r="L486" s="342" t="str">
        <f>IFERROR(VLOOKUP($C486,Acute!$B$8:$R$300,8,FALSE),"--")</f>
        <v>--</v>
      </c>
      <c r="M486" s="343" t="str">
        <f>IFERROR(VLOOKUP($C486,Acute!$B$8:$R$300,13,FALSE),"--")</f>
        <v>--</v>
      </c>
      <c r="N486" s="344" t="str">
        <f>IFERROR(VLOOKUP($C486,Acute!$B$8:$R$300,6,FALSE),"--")</f>
        <v>--</v>
      </c>
      <c r="O486" s="342" t="str">
        <f>IFERROR(VLOOKUP($C486,Acute!$B$8:$R$300,10,FALSE),"--")</f>
        <v>--</v>
      </c>
      <c r="P486" s="345" t="str">
        <f>IFERROR(VLOOKUP($C486,Acute!$B$8:$R$300,16,FALSE),"--")</f>
        <v>--</v>
      </c>
    </row>
    <row r="487" spans="2:16">
      <c r="B487" s="320" t="str">
        <f>Residential!A441</f>
        <v>Indeno[1,2,3-cd]pyrene</v>
      </c>
      <c r="C487" s="211" t="str">
        <f>Residential!B441</f>
        <v>193-39-5</v>
      </c>
      <c r="D487" s="332">
        <f>Residential!H441</f>
        <v>1.7000000000000001E-2</v>
      </c>
      <c r="E487" s="333" t="str">
        <f>Residential!K441</f>
        <v>NV</v>
      </c>
      <c r="F487" s="334" t="str">
        <f>Residential!M441</f>
        <v>NV</v>
      </c>
      <c r="G487" s="426">
        <f>Commercial!H441</f>
        <v>0.2</v>
      </c>
      <c r="H487" s="335" t="str">
        <f>Commercial!K441</f>
        <v>NV</v>
      </c>
      <c r="I487" s="334" t="str">
        <f>Commercial!M441</f>
        <v>NV</v>
      </c>
      <c r="J487" s="320"/>
      <c r="K487" s="341" t="str">
        <f>IFERROR(VLOOKUP($C487,Acute!$B$8:$R$300,4,FALSE),"--")</f>
        <v>--</v>
      </c>
      <c r="L487" s="342" t="str">
        <f>IFERROR(VLOOKUP($C487,Acute!$B$8:$R$300,8,FALSE),"--")</f>
        <v>--</v>
      </c>
      <c r="M487" s="343" t="str">
        <f>IFERROR(VLOOKUP($C487,Acute!$B$8:$R$300,13,FALSE),"--")</f>
        <v>--</v>
      </c>
      <c r="N487" s="344" t="str">
        <f>IFERROR(VLOOKUP($C487,Acute!$B$8:$R$300,6,FALSE),"--")</f>
        <v>--</v>
      </c>
      <c r="O487" s="342" t="str">
        <f>IFERROR(VLOOKUP($C487,Acute!$B$8:$R$300,10,FALSE),"--")</f>
        <v>--</v>
      </c>
      <c r="P487" s="345" t="str">
        <f>IFERROR(VLOOKUP($C487,Acute!$B$8:$R$300,16,FALSE),"--")</f>
        <v>--</v>
      </c>
    </row>
    <row r="488" spans="2:16">
      <c r="B488" s="320" t="str">
        <f>Residential!A442</f>
        <v>Iodine</v>
      </c>
      <c r="C488" s="211" t="str">
        <f>Residential!B442</f>
        <v>7553-56-2</v>
      </c>
      <c r="D488" s="332" t="str">
        <f>Residential!H442</f>
        <v>NITI</v>
      </c>
      <c r="E488" s="333" t="str">
        <f>Residential!K442</f>
        <v>NITI, NV</v>
      </c>
      <c r="F488" s="334" t="str">
        <f>Residential!M442</f>
        <v>NITI, NV</v>
      </c>
      <c r="G488" s="332" t="str">
        <f>Commercial!H442</f>
        <v>NITI</v>
      </c>
      <c r="H488" s="335" t="str">
        <f>Commercial!K442</f>
        <v>NITI, NV</v>
      </c>
      <c r="I488" s="334" t="str">
        <f>Commercial!M442</f>
        <v>NITI, NV</v>
      </c>
      <c r="J488" s="320"/>
      <c r="K488" s="341" t="str">
        <f>IFERROR(VLOOKUP($C488,Acute!$B$8:$R$300,4,FALSE),"--")</f>
        <v>--</v>
      </c>
      <c r="L488" s="342" t="str">
        <f>IFERROR(VLOOKUP($C488,Acute!$B$8:$R$300,8,FALSE),"--")</f>
        <v>--</v>
      </c>
      <c r="M488" s="343" t="str">
        <f>IFERROR(VLOOKUP($C488,Acute!$B$8:$R$300,13,FALSE),"--")</f>
        <v>--</v>
      </c>
      <c r="N488" s="344" t="str">
        <f>IFERROR(VLOOKUP($C488,Acute!$B$8:$R$300,6,FALSE),"--")</f>
        <v>--</v>
      </c>
      <c r="O488" s="342" t="str">
        <f>IFERROR(VLOOKUP($C488,Acute!$B$8:$R$300,10,FALSE),"--")</f>
        <v>--</v>
      </c>
      <c r="P488" s="345" t="str">
        <f>IFERROR(VLOOKUP($C488,Acute!$B$8:$R$300,16,FALSE),"--")</f>
        <v>--</v>
      </c>
    </row>
    <row r="489" spans="2:16">
      <c r="B489" s="320" t="str">
        <f>Residential!A443</f>
        <v>Iprodione</v>
      </c>
      <c r="C489" s="211" t="str">
        <f>Residential!B443</f>
        <v>36734-19-7</v>
      </c>
      <c r="D489" s="332" t="str">
        <f>Residential!H443</f>
        <v>NITI</v>
      </c>
      <c r="E489" s="333" t="str">
        <f>Residential!K443</f>
        <v>NITI, NV</v>
      </c>
      <c r="F489" s="346" t="str">
        <f>Residential!M443</f>
        <v>NITI, NV</v>
      </c>
      <c r="G489" s="332" t="str">
        <f>Commercial!H443</f>
        <v>NITI</v>
      </c>
      <c r="H489" s="333" t="str">
        <f>Commercial!K443</f>
        <v>NITI, NV</v>
      </c>
      <c r="I489" s="346" t="str">
        <f>Commercial!M443</f>
        <v>NITI, NV</v>
      </c>
      <c r="J489" s="320"/>
      <c r="K489" s="341" t="str">
        <f>IFERROR(VLOOKUP($C489,Acute!$B$8:$R$300,4,FALSE),"--")</f>
        <v>--</v>
      </c>
      <c r="L489" s="342" t="str">
        <f>IFERROR(VLOOKUP($C489,Acute!$B$8:$R$300,8,FALSE),"--")</f>
        <v>--</v>
      </c>
      <c r="M489" s="343" t="str">
        <f>IFERROR(VLOOKUP($C489,Acute!$B$8:$R$300,13,FALSE),"--")</f>
        <v>--</v>
      </c>
      <c r="N489" s="344" t="str">
        <f>IFERROR(VLOOKUP($C489,Acute!$B$8:$R$300,6,FALSE),"--")</f>
        <v>--</v>
      </c>
      <c r="O489" s="342" t="str">
        <f>IFERROR(VLOOKUP($C489,Acute!$B$8:$R$300,10,FALSE),"--")</f>
        <v>--</v>
      </c>
      <c r="P489" s="345" t="str">
        <f>IFERROR(VLOOKUP($C489,Acute!$B$8:$R$300,16,FALSE),"--")</f>
        <v>--</v>
      </c>
    </row>
    <row r="490" spans="2:16">
      <c r="B490" s="320" t="str">
        <f>Residential!A444</f>
        <v>Iron</v>
      </c>
      <c r="C490" s="211" t="str">
        <f>Residential!B444</f>
        <v>7439-89-6</v>
      </c>
      <c r="D490" s="332" t="str">
        <f>Residential!H444</f>
        <v>NITI</v>
      </c>
      <c r="E490" s="333" t="str">
        <f>Residential!K444</f>
        <v>NITI, NV</v>
      </c>
      <c r="F490" s="346" t="str">
        <f>Residential!M444</f>
        <v>NITI, NV</v>
      </c>
      <c r="G490" s="332" t="str">
        <f>Commercial!H444</f>
        <v>NITI</v>
      </c>
      <c r="H490" s="333" t="str">
        <f>Commercial!K444</f>
        <v>NITI, NV</v>
      </c>
      <c r="I490" s="346" t="str">
        <f>Commercial!M444</f>
        <v>NITI, NV</v>
      </c>
      <c r="J490" s="320"/>
      <c r="K490" s="341" t="str">
        <f>IFERROR(VLOOKUP($C490,Acute!$B$8:$R$300,4,FALSE),"--")</f>
        <v>--</v>
      </c>
      <c r="L490" s="342" t="str">
        <f>IFERROR(VLOOKUP($C490,Acute!$B$8:$R$300,8,FALSE),"--")</f>
        <v>--</v>
      </c>
      <c r="M490" s="343" t="str">
        <f>IFERROR(VLOOKUP($C490,Acute!$B$8:$R$300,13,FALSE),"--")</f>
        <v>--</v>
      </c>
      <c r="N490" s="344" t="str">
        <f>IFERROR(VLOOKUP($C490,Acute!$B$8:$R$300,6,FALSE),"--")</f>
        <v>--</v>
      </c>
      <c r="O490" s="342" t="str">
        <f>IFERROR(VLOOKUP($C490,Acute!$B$8:$R$300,10,FALSE),"--")</f>
        <v>--</v>
      </c>
      <c r="P490" s="345" t="str">
        <f>IFERROR(VLOOKUP($C490,Acute!$B$8:$R$300,16,FALSE),"--")</f>
        <v>--</v>
      </c>
    </row>
    <row r="491" spans="2:16">
      <c r="B491" s="320" t="str">
        <f>Residential!A445</f>
        <v>Isobutyl Alcohol</v>
      </c>
      <c r="C491" s="211" t="str">
        <f>Residential!B445</f>
        <v>78-83-1</v>
      </c>
      <c r="D491" s="332">
        <f>Residential!H445</f>
        <v>420</v>
      </c>
      <c r="E491" s="335">
        <f>Residential!K445</f>
        <v>14000</v>
      </c>
      <c r="F491" s="334">
        <f>Residential!M445</f>
        <v>2400000</v>
      </c>
      <c r="G491" s="352">
        <f>Commercial!H445</f>
        <v>1800</v>
      </c>
      <c r="H491" s="335">
        <f>Commercial!K445</f>
        <v>58000</v>
      </c>
      <c r="I491" s="334">
        <f>Commercial!M445</f>
        <v>10000000</v>
      </c>
      <c r="J491" s="320"/>
      <c r="K491" s="341" t="str">
        <f>IFERROR(VLOOKUP($C491,Acute!$B$8:$R$300,4,FALSE),"--")</f>
        <v>--</v>
      </c>
      <c r="L491" s="342" t="str">
        <f>IFERROR(VLOOKUP($C491,Acute!$B$8:$R$300,8,FALSE),"--")</f>
        <v>--</v>
      </c>
      <c r="M491" s="343" t="str">
        <f>IFERROR(VLOOKUP($C491,Acute!$B$8:$R$300,13,FALSE),"--")</f>
        <v>--</v>
      </c>
      <c r="N491" s="344" t="str">
        <f>IFERROR(VLOOKUP($C491,Acute!$B$8:$R$300,6,FALSE),"--")</f>
        <v>--</v>
      </c>
      <c r="O491" s="342" t="str">
        <f>IFERROR(VLOOKUP($C491,Acute!$B$8:$R$300,10,FALSE),"--")</f>
        <v>--</v>
      </c>
      <c r="P491" s="345" t="str">
        <f>IFERROR(VLOOKUP($C491,Acute!$B$8:$R$300,16,FALSE),"--")</f>
        <v>--</v>
      </c>
    </row>
    <row r="492" spans="2:16">
      <c r="B492" s="320" t="str">
        <f>Residential!A446</f>
        <v>Isophorone</v>
      </c>
      <c r="C492" s="211" t="str">
        <f>Residential!B446</f>
        <v>78-59-1</v>
      </c>
      <c r="D492" s="332">
        <f>Residential!H446</f>
        <v>2100</v>
      </c>
      <c r="E492" s="333" t="str">
        <f>Residential!K446</f>
        <v>NV</v>
      </c>
      <c r="F492" s="334" t="str">
        <f>Residential!M446</f>
        <v>NV</v>
      </c>
      <c r="G492" s="352">
        <f>Commercial!H446</f>
        <v>8800</v>
      </c>
      <c r="H492" s="335" t="str">
        <f>Commercial!K446</f>
        <v>NV</v>
      </c>
      <c r="I492" s="334" t="str">
        <f>Commercial!M446</f>
        <v>NV</v>
      </c>
      <c r="J492" s="320"/>
      <c r="K492" s="341" t="str">
        <f>IFERROR(VLOOKUP($C492,Acute!$B$8:$R$300,4,FALSE),"--")</f>
        <v>--</v>
      </c>
      <c r="L492" s="342" t="str">
        <f>IFERROR(VLOOKUP($C492,Acute!$B$8:$R$300,8,FALSE),"--")</f>
        <v>--</v>
      </c>
      <c r="M492" s="343" t="str">
        <f>IFERROR(VLOOKUP($C492,Acute!$B$8:$R$300,13,FALSE),"--")</f>
        <v>--</v>
      </c>
      <c r="N492" s="344" t="str">
        <f>IFERROR(VLOOKUP($C492,Acute!$B$8:$R$300,6,FALSE),"--")</f>
        <v>--</v>
      </c>
      <c r="O492" s="342" t="str">
        <f>IFERROR(VLOOKUP($C492,Acute!$B$8:$R$300,10,FALSE),"--")</f>
        <v>--</v>
      </c>
      <c r="P492" s="345" t="str">
        <f>IFERROR(VLOOKUP($C492,Acute!$B$8:$R$300,16,FALSE),"--")</f>
        <v>--</v>
      </c>
    </row>
    <row r="493" spans="2:16">
      <c r="B493" s="320" t="str">
        <f>Residential!A447</f>
        <v>Isopropalin</v>
      </c>
      <c r="C493" s="211" t="str">
        <f>Residential!B447</f>
        <v>33820-53-0</v>
      </c>
      <c r="D493" s="332" t="str">
        <f>Residential!H447</f>
        <v>NITI</v>
      </c>
      <c r="E493" s="333" t="str">
        <f>Residential!K447</f>
        <v>NITI</v>
      </c>
      <c r="F493" s="334" t="str">
        <f>Residential!M447</f>
        <v>NITI</v>
      </c>
      <c r="G493" s="352" t="str">
        <f>Commercial!H447</f>
        <v>NITI</v>
      </c>
      <c r="H493" s="335" t="str">
        <f>Commercial!K447</f>
        <v>NITI</v>
      </c>
      <c r="I493" s="334" t="str">
        <f>Commercial!M447</f>
        <v>NITI</v>
      </c>
      <c r="J493" s="320"/>
      <c r="K493" s="341" t="str">
        <f>IFERROR(VLOOKUP($C493,Acute!$B$8:$R$300,4,FALSE),"--")</f>
        <v>--</v>
      </c>
      <c r="L493" s="342" t="str">
        <f>IFERROR(VLOOKUP($C493,Acute!$B$8:$R$300,8,FALSE),"--")</f>
        <v>--</v>
      </c>
      <c r="M493" s="343" t="str">
        <f>IFERROR(VLOOKUP($C493,Acute!$B$8:$R$300,13,FALSE),"--")</f>
        <v>--</v>
      </c>
      <c r="N493" s="344" t="str">
        <f>IFERROR(VLOOKUP($C493,Acute!$B$8:$R$300,6,FALSE),"--")</f>
        <v>--</v>
      </c>
      <c r="O493" s="342" t="str">
        <f>IFERROR(VLOOKUP($C493,Acute!$B$8:$R$300,10,FALSE),"--")</f>
        <v>--</v>
      </c>
      <c r="P493" s="345" t="str">
        <f>IFERROR(VLOOKUP($C493,Acute!$B$8:$R$300,16,FALSE),"--")</f>
        <v>--</v>
      </c>
    </row>
    <row r="494" spans="2:16">
      <c r="B494" s="320" t="str">
        <f>Residential!A448</f>
        <v>Isopropanol</v>
      </c>
      <c r="C494" s="211" t="str">
        <f>Residential!B448</f>
        <v>67-63-0</v>
      </c>
      <c r="D494" s="332">
        <f>Residential!H448</f>
        <v>210</v>
      </c>
      <c r="E494" s="333">
        <f>Residential!K448</f>
        <v>7000</v>
      </c>
      <c r="F494" s="334">
        <f>Residential!M448</f>
        <v>1400000</v>
      </c>
      <c r="G494" s="352">
        <f>Commercial!H448</f>
        <v>880</v>
      </c>
      <c r="H494" s="335">
        <f>Commercial!K448</f>
        <v>29000</v>
      </c>
      <c r="I494" s="334">
        <f>Commercial!M448</f>
        <v>5700000</v>
      </c>
      <c r="J494" s="320"/>
      <c r="K494" s="341">
        <f>IFERROR(VLOOKUP($C494,Acute!$B$8:$R$300,4,FALSE),"--")</f>
        <v>3200</v>
      </c>
      <c r="L494" s="342">
        <f>IFERROR(VLOOKUP($C494,Acute!$B$8:$R$300,8,FALSE),"--")</f>
        <v>110000</v>
      </c>
      <c r="M494" s="343">
        <f>IFERROR(VLOOKUP($C494,Acute!$B$8:$R$300,13,FALSE),"--")</f>
        <v>21000000</v>
      </c>
      <c r="N494" s="344">
        <f>IFERROR(VLOOKUP($C494,Acute!$B$8:$R$300,6,FALSE),"--")</f>
        <v>9600</v>
      </c>
      <c r="O494" s="342">
        <f>IFERROR(VLOOKUP($C494,Acute!$B$8:$R$300,10,FALSE),"--")</f>
        <v>320000</v>
      </c>
      <c r="P494" s="345">
        <f>IFERROR(VLOOKUP($C494,Acute!$B$8:$R$300,16,FALSE),"--")</f>
        <v>62000000</v>
      </c>
    </row>
    <row r="495" spans="2:16">
      <c r="B495" s="320" t="str">
        <f>Residential!A449</f>
        <v>Isopropyl Methyl Phosphonic Acid</v>
      </c>
      <c r="C495" s="211" t="str">
        <f>Residential!B449</f>
        <v>1832-54-8</v>
      </c>
      <c r="D495" s="332" t="str">
        <f>Residential!H449</f>
        <v>NITI</v>
      </c>
      <c r="E495" s="333" t="str">
        <f>Residential!K449</f>
        <v>NITI, NV</v>
      </c>
      <c r="F495" s="346" t="str">
        <f>Residential!M449</f>
        <v>NITI, NV</v>
      </c>
      <c r="G495" s="332" t="str">
        <f>Commercial!H449</f>
        <v>NITI</v>
      </c>
      <c r="H495" s="333" t="str">
        <f>Commercial!K449</f>
        <v>NITI, NV</v>
      </c>
      <c r="I495" s="346" t="str">
        <f>Commercial!M449</f>
        <v>NITI, NV</v>
      </c>
      <c r="J495" s="320"/>
      <c r="K495" s="341" t="str">
        <f>IFERROR(VLOOKUP($C495,Acute!$B$8:$R$300,4,FALSE),"--")</f>
        <v>--</v>
      </c>
      <c r="L495" s="342" t="str">
        <f>IFERROR(VLOOKUP($C495,Acute!$B$8:$R$300,8,FALSE),"--")</f>
        <v>--</v>
      </c>
      <c r="M495" s="343" t="str">
        <f>IFERROR(VLOOKUP($C495,Acute!$B$8:$R$300,13,FALSE),"--")</f>
        <v>--</v>
      </c>
      <c r="N495" s="344" t="str">
        <f>IFERROR(VLOOKUP($C495,Acute!$B$8:$R$300,6,FALSE),"--")</f>
        <v>--</v>
      </c>
      <c r="O495" s="342" t="str">
        <f>IFERROR(VLOOKUP($C495,Acute!$B$8:$R$300,10,FALSE),"--")</f>
        <v>--</v>
      </c>
      <c r="P495" s="345" t="str">
        <f>IFERROR(VLOOKUP($C495,Acute!$B$8:$R$300,16,FALSE),"--")</f>
        <v>--</v>
      </c>
    </row>
    <row r="496" spans="2:16">
      <c r="B496" s="320" t="str">
        <f>Residential!A450</f>
        <v>Isoxaben</v>
      </c>
      <c r="C496" s="211" t="str">
        <f>Residential!B450</f>
        <v>82558-50-7</v>
      </c>
      <c r="D496" s="332" t="str">
        <f>Residential!H450</f>
        <v>NITI</v>
      </c>
      <c r="E496" s="333" t="str">
        <f>Residential!K450</f>
        <v>NITI, NV</v>
      </c>
      <c r="F496" s="346" t="str">
        <f>Residential!M450</f>
        <v>NITI, NV</v>
      </c>
      <c r="G496" s="332" t="str">
        <f>Commercial!H450</f>
        <v>NITI</v>
      </c>
      <c r="H496" s="333" t="str">
        <f>Commercial!K450</f>
        <v>NITI, NV</v>
      </c>
      <c r="I496" s="346" t="str">
        <f>Commercial!M450</f>
        <v>NITI, NV</v>
      </c>
      <c r="J496" s="320"/>
      <c r="K496" s="341" t="str">
        <f>IFERROR(VLOOKUP($C496,Acute!$B$8:$R$300,4,FALSE),"--")</f>
        <v>--</v>
      </c>
      <c r="L496" s="342" t="str">
        <f>IFERROR(VLOOKUP($C496,Acute!$B$8:$R$300,8,FALSE),"--")</f>
        <v>--</v>
      </c>
      <c r="M496" s="343" t="str">
        <f>IFERROR(VLOOKUP($C496,Acute!$B$8:$R$300,13,FALSE),"--")</f>
        <v>--</v>
      </c>
      <c r="N496" s="344" t="str">
        <f>IFERROR(VLOOKUP($C496,Acute!$B$8:$R$300,6,FALSE),"--")</f>
        <v>--</v>
      </c>
      <c r="O496" s="342" t="str">
        <f>IFERROR(VLOOKUP($C496,Acute!$B$8:$R$300,10,FALSE),"--")</f>
        <v>--</v>
      </c>
      <c r="P496" s="345" t="str">
        <f>IFERROR(VLOOKUP($C496,Acute!$B$8:$R$300,16,FALSE),"--")</f>
        <v>--</v>
      </c>
    </row>
    <row r="497" spans="2:16">
      <c r="B497" s="320" t="str">
        <f>Residential!A451</f>
        <v>Jet propulsion fuel 7 (JP-7)</v>
      </c>
      <c r="C497" s="211" t="str">
        <f>Residential!B451</f>
        <v>NA</v>
      </c>
      <c r="D497" s="332">
        <f>Residential!H451</f>
        <v>310</v>
      </c>
      <c r="E497" s="333" t="str">
        <f>Residential!K451</f>
        <v>NV</v>
      </c>
      <c r="F497" s="346">
        <f>Residential!M451</f>
        <v>770</v>
      </c>
      <c r="G497" s="332">
        <f>Commercial!H451</f>
        <v>1300</v>
      </c>
      <c r="H497" s="333" t="str">
        <f>Commercial!K451</f>
        <v>NV</v>
      </c>
      <c r="I497" s="346">
        <f>Commercial!M451</f>
        <v>3200</v>
      </c>
      <c r="J497" s="320"/>
      <c r="K497" s="347" t="str">
        <f>IFERROR(VLOOKUP($C497,Acute!$B$8:$R$300,4,FALSE),"--")</f>
        <v>--</v>
      </c>
      <c r="L497" s="342" t="str">
        <f>IFERROR(VLOOKUP($C497,Acute!$B$8:$R$300,8,FALSE),"--")</f>
        <v>--</v>
      </c>
      <c r="M497" s="343" t="str">
        <f>IFERROR(VLOOKUP($C497,Acute!$B$8:$R$300,13,FALSE),"--")</f>
        <v>--</v>
      </c>
      <c r="N497" s="344" t="str">
        <f>IFERROR(VLOOKUP($C497,Acute!$B$8:$R$300,6,FALSE),"--")</f>
        <v>--</v>
      </c>
      <c r="O497" s="342" t="str">
        <f>IFERROR(VLOOKUP($C497,Acute!$B$8:$R$300,10,FALSE),"--")</f>
        <v>--</v>
      </c>
      <c r="P497" s="345" t="str">
        <f>IFERROR(VLOOKUP($C497,Acute!$B$8:$R$300,16,FALSE),"--")</f>
        <v>--</v>
      </c>
    </row>
    <row r="498" spans="2:16">
      <c r="B498" s="320" t="str">
        <f>Residential!A452</f>
        <v>Lactofen</v>
      </c>
      <c r="C498" s="211" t="str">
        <f>Residential!B452</f>
        <v>77501-63-4</v>
      </c>
      <c r="D498" s="332" t="str">
        <f>Residential!H452</f>
        <v>NITI</v>
      </c>
      <c r="E498" s="333" t="str">
        <f>Residential!K452</f>
        <v>NITI, NV</v>
      </c>
      <c r="F498" s="334" t="str">
        <f>Residential!M452</f>
        <v>NITI, NV</v>
      </c>
      <c r="G498" s="332" t="str">
        <f>Commercial!H452</f>
        <v>NITI</v>
      </c>
      <c r="H498" s="335" t="str">
        <f>Commercial!K452</f>
        <v>NITI, NV</v>
      </c>
      <c r="I498" s="334" t="str">
        <f>Commercial!M452</f>
        <v>NITI, NV</v>
      </c>
      <c r="J498" s="320"/>
      <c r="K498" s="341" t="str">
        <f>IFERROR(VLOOKUP($C498,Acute!$B$8:$R$300,4,FALSE),"--")</f>
        <v>--</v>
      </c>
      <c r="L498" s="342" t="str">
        <f>IFERROR(VLOOKUP($C498,Acute!$B$8:$R$300,8,FALSE),"--")</f>
        <v>--</v>
      </c>
      <c r="M498" s="343" t="str">
        <f>IFERROR(VLOOKUP($C498,Acute!$B$8:$R$300,13,FALSE),"--")</f>
        <v>--</v>
      </c>
      <c r="N498" s="344" t="str">
        <f>IFERROR(VLOOKUP($C498,Acute!$B$8:$R$300,6,FALSE),"--")</f>
        <v>--</v>
      </c>
      <c r="O498" s="342" t="str">
        <f>IFERROR(VLOOKUP($C498,Acute!$B$8:$R$300,10,FALSE),"--")</f>
        <v>--</v>
      </c>
      <c r="P498" s="345" t="str">
        <f>IFERROR(VLOOKUP($C498,Acute!$B$8:$R$300,16,FALSE),"--")</f>
        <v>--</v>
      </c>
    </row>
    <row r="499" spans="2:16">
      <c r="B499" s="320" t="str">
        <f>Residential!A453</f>
        <v>Lactonitrile</v>
      </c>
      <c r="C499" s="211" t="str">
        <f>Residential!B453</f>
        <v>78-97-7</v>
      </c>
      <c r="D499" s="332" t="str">
        <f>Residential!H453</f>
        <v>NITI</v>
      </c>
      <c r="E499" s="333" t="str">
        <f>Residential!K453</f>
        <v>NITI, NV</v>
      </c>
      <c r="F499" s="334" t="str">
        <f>Residential!M453</f>
        <v>NITI, NV</v>
      </c>
      <c r="G499" s="332" t="str">
        <f>Commercial!H453</f>
        <v>NITI</v>
      </c>
      <c r="H499" s="335" t="str">
        <f>Commercial!K453</f>
        <v>NITI, NV</v>
      </c>
      <c r="I499" s="334" t="str">
        <f>Commercial!M453</f>
        <v>NITI, NV</v>
      </c>
      <c r="J499" s="320"/>
      <c r="K499" s="341" t="str">
        <f>IFERROR(VLOOKUP($C499,Acute!$B$8:$R$300,4,FALSE),"--")</f>
        <v>--</v>
      </c>
      <c r="L499" s="342" t="str">
        <f>IFERROR(VLOOKUP($C499,Acute!$B$8:$R$300,8,FALSE),"--")</f>
        <v>--</v>
      </c>
      <c r="M499" s="343" t="str">
        <f>IFERROR(VLOOKUP($C499,Acute!$B$8:$R$300,13,FALSE),"--")</f>
        <v>--</v>
      </c>
      <c r="N499" s="344" t="str">
        <f>IFERROR(VLOOKUP($C499,Acute!$B$8:$R$300,6,FALSE),"--")</f>
        <v>--</v>
      </c>
      <c r="O499" s="342" t="str">
        <f>IFERROR(VLOOKUP($C499,Acute!$B$8:$R$300,10,FALSE),"--")</f>
        <v>--</v>
      </c>
      <c r="P499" s="345" t="str">
        <f>IFERROR(VLOOKUP($C499,Acute!$B$8:$R$300,16,FALSE),"--")</f>
        <v>--</v>
      </c>
    </row>
    <row r="500" spans="2:16">
      <c r="B500" s="320" t="str">
        <f>Residential!A454</f>
        <v>Lanthanum</v>
      </c>
      <c r="C500" s="211" t="str">
        <f>Residential!B454</f>
        <v>7439-91-0</v>
      </c>
      <c r="D500" s="332" t="str">
        <f>Residential!H454</f>
        <v>NITI</v>
      </c>
      <c r="E500" s="333" t="str">
        <f>Residential!K454</f>
        <v>NITI, NV</v>
      </c>
      <c r="F500" s="334" t="str">
        <f>Residential!M454</f>
        <v>NITI, NV</v>
      </c>
      <c r="G500" s="332" t="str">
        <f>Commercial!H454</f>
        <v>NITI</v>
      </c>
      <c r="H500" s="335" t="str">
        <f>Commercial!K454</f>
        <v>NITI, NV</v>
      </c>
      <c r="I500" s="334" t="str">
        <f>Commercial!M454</f>
        <v>NITI, NV</v>
      </c>
      <c r="J500" s="320"/>
      <c r="K500" s="341" t="str">
        <f>IFERROR(VLOOKUP($C500,Acute!$B$8:$R$300,4,FALSE),"--")</f>
        <v>--</v>
      </c>
      <c r="L500" s="342" t="str">
        <f>IFERROR(VLOOKUP($C500,Acute!$B$8:$R$300,8,FALSE),"--")</f>
        <v>--</v>
      </c>
      <c r="M500" s="343" t="str">
        <f>IFERROR(VLOOKUP($C500,Acute!$B$8:$R$300,13,FALSE),"--")</f>
        <v>--</v>
      </c>
      <c r="N500" s="344" t="str">
        <f>IFERROR(VLOOKUP($C500,Acute!$B$8:$R$300,6,FALSE),"--")</f>
        <v>--</v>
      </c>
      <c r="O500" s="342" t="str">
        <f>IFERROR(VLOOKUP($C500,Acute!$B$8:$R$300,10,FALSE),"--")</f>
        <v>--</v>
      </c>
      <c r="P500" s="345" t="str">
        <f>IFERROR(VLOOKUP($C500,Acute!$B$8:$R$300,16,FALSE),"--")</f>
        <v>--</v>
      </c>
    </row>
    <row r="501" spans="2:16">
      <c r="B501" s="320" t="str">
        <f>Residential!A455</f>
        <v>Lanthanum Acetate Hydrate</v>
      </c>
      <c r="C501" s="211" t="str">
        <f>Residential!B455</f>
        <v>100587-90-4</v>
      </c>
      <c r="D501" s="332" t="str">
        <f>Residential!H455</f>
        <v>NITI</v>
      </c>
      <c r="E501" s="333" t="str">
        <f>Residential!K455</f>
        <v>NITI, NV</v>
      </c>
      <c r="F501" s="334" t="str">
        <f>Residential!M455</f>
        <v>NITI, NV</v>
      </c>
      <c r="G501" s="332" t="str">
        <f>Commercial!H455</f>
        <v>NITI</v>
      </c>
      <c r="H501" s="335" t="str">
        <f>Commercial!K455</f>
        <v>NITI, NV</v>
      </c>
      <c r="I501" s="334" t="str">
        <f>Commercial!M455</f>
        <v>NITI, NV</v>
      </c>
      <c r="J501" s="320"/>
      <c r="K501" s="341" t="str">
        <f>IFERROR(VLOOKUP($C501,Acute!$B$8:$R$300,4,FALSE),"--")</f>
        <v>--</v>
      </c>
      <c r="L501" s="342" t="str">
        <f>IFERROR(VLOOKUP($C501,Acute!$B$8:$R$300,8,FALSE),"--")</f>
        <v>--</v>
      </c>
      <c r="M501" s="343" t="str">
        <f>IFERROR(VLOOKUP($C501,Acute!$B$8:$R$300,13,FALSE),"--")</f>
        <v>--</v>
      </c>
      <c r="N501" s="344" t="str">
        <f>IFERROR(VLOOKUP($C501,Acute!$B$8:$R$300,6,FALSE),"--")</f>
        <v>--</v>
      </c>
      <c r="O501" s="342" t="str">
        <f>IFERROR(VLOOKUP($C501,Acute!$B$8:$R$300,10,FALSE),"--")</f>
        <v>--</v>
      </c>
      <c r="P501" s="345" t="str">
        <f>IFERROR(VLOOKUP($C501,Acute!$B$8:$R$300,16,FALSE),"--")</f>
        <v>--</v>
      </c>
    </row>
    <row r="502" spans="2:16">
      <c r="B502" s="320" t="str">
        <f>Residential!A456</f>
        <v>Lanthanum Chloride Heptahydrate</v>
      </c>
      <c r="C502" s="211" t="str">
        <f>Residential!B456</f>
        <v>10025-84-0</v>
      </c>
      <c r="D502" s="332" t="str">
        <f>Residential!H456</f>
        <v>NITI</v>
      </c>
      <c r="E502" s="333" t="str">
        <f>Residential!K456</f>
        <v>NITI, NV</v>
      </c>
      <c r="F502" s="346" t="str">
        <f>Residential!M456</f>
        <v>NITI, NV</v>
      </c>
      <c r="G502" s="332" t="str">
        <f>Commercial!H456</f>
        <v>NITI</v>
      </c>
      <c r="H502" s="335" t="str">
        <f>Commercial!K456</f>
        <v>NITI, NV</v>
      </c>
      <c r="I502" s="334" t="str">
        <f>Commercial!M456</f>
        <v>NITI, NV</v>
      </c>
      <c r="J502" s="320"/>
      <c r="K502" s="341" t="str">
        <f>IFERROR(VLOOKUP($C502,Acute!$B$8:$R$300,4,FALSE),"--")</f>
        <v>--</v>
      </c>
      <c r="L502" s="342" t="str">
        <f>IFERROR(VLOOKUP($C502,Acute!$B$8:$R$300,8,FALSE),"--")</f>
        <v>--</v>
      </c>
      <c r="M502" s="343" t="str">
        <f>IFERROR(VLOOKUP($C502,Acute!$B$8:$R$300,13,FALSE),"--")</f>
        <v>--</v>
      </c>
      <c r="N502" s="344" t="str">
        <f>IFERROR(VLOOKUP($C502,Acute!$B$8:$R$300,6,FALSE),"--")</f>
        <v>--</v>
      </c>
      <c r="O502" s="342" t="str">
        <f>IFERROR(VLOOKUP($C502,Acute!$B$8:$R$300,10,FALSE),"--")</f>
        <v>--</v>
      </c>
      <c r="P502" s="345" t="str">
        <f>IFERROR(VLOOKUP($C502,Acute!$B$8:$R$300,16,FALSE),"--")</f>
        <v>--</v>
      </c>
    </row>
    <row r="503" spans="2:16">
      <c r="B503" s="320" t="str">
        <f>Residential!A457</f>
        <v>Lanthanum Chloride, Anhydrous</v>
      </c>
      <c r="C503" s="211" t="str">
        <f>Residential!B457</f>
        <v>10099-58-8</v>
      </c>
      <c r="D503" s="332" t="str">
        <f>Residential!H457</f>
        <v>NITI</v>
      </c>
      <c r="E503" s="333" t="str">
        <f>Residential!K457</f>
        <v>NITI, NV</v>
      </c>
      <c r="F503" s="334" t="str">
        <f>Residential!M457</f>
        <v>NITI, NV</v>
      </c>
      <c r="G503" s="332" t="str">
        <f>Commercial!H457</f>
        <v>NITI</v>
      </c>
      <c r="H503" s="335" t="str">
        <f>Commercial!K457</f>
        <v>NITI, NV</v>
      </c>
      <c r="I503" s="334" t="str">
        <f>Commercial!M457</f>
        <v>NITI, NV</v>
      </c>
      <c r="J503" s="320"/>
      <c r="K503" s="341" t="str">
        <f>IFERROR(VLOOKUP($C503,Acute!$B$8:$R$300,4,FALSE),"--")</f>
        <v>--</v>
      </c>
      <c r="L503" s="342" t="str">
        <f>IFERROR(VLOOKUP($C503,Acute!$B$8:$R$300,8,FALSE),"--")</f>
        <v>--</v>
      </c>
      <c r="M503" s="343" t="str">
        <f>IFERROR(VLOOKUP($C503,Acute!$B$8:$R$300,13,FALSE),"--")</f>
        <v>--</v>
      </c>
      <c r="N503" s="344" t="str">
        <f>IFERROR(VLOOKUP($C503,Acute!$B$8:$R$300,6,FALSE),"--")</f>
        <v>--</v>
      </c>
      <c r="O503" s="342" t="str">
        <f>IFERROR(VLOOKUP($C503,Acute!$B$8:$R$300,10,FALSE),"--")</f>
        <v>--</v>
      </c>
      <c r="P503" s="345" t="str">
        <f>IFERROR(VLOOKUP($C503,Acute!$B$8:$R$300,16,FALSE),"--")</f>
        <v>--</v>
      </c>
    </row>
    <row r="504" spans="2:16">
      <c r="B504" s="320" t="str">
        <f>Residential!A458</f>
        <v>Lanthanum Nitrate Hexahydrate</v>
      </c>
      <c r="C504" s="211" t="str">
        <f>Residential!B458</f>
        <v>10277-43-7</v>
      </c>
      <c r="D504" s="332" t="str">
        <f>Residential!H458</f>
        <v>NITI</v>
      </c>
      <c r="E504" s="333" t="str">
        <f>Residential!K458</f>
        <v>NITI, NV</v>
      </c>
      <c r="F504" s="334" t="str">
        <f>Residential!M458</f>
        <v>NITI, NV</v>
      </c>
      <c r="G504" s="332" t="str">
        <f>Commercial!H458</f>
        <v>NITI</v>
      </c>
      <c r="H504" s="335" t="str">
        <f>Commercial!K458</f>
        <v>NITI, NV</v>
      </c>
      <c r="I504" s="334" t="str">
        <f>Commercial!M458</f>
        <v>NITI, NV</v>
      </c>
      <c r="J504" s="320"/>
      <c r="K504" s="341" t="str">
        <f>IFERROR(VLOOKUP($C504,Acute!$B$8:$R$300,4,FALSE),"--")</f>
        <v>--</v>
      </c>
      <c r="L504" s="342" t="str">
        <f>IFERROR(VLOOKUP($C504,Acute!$B$8:$R$300,8,FALSE),"--")</f>
        <v>--</v>
      </c>
      <c r="M504" s="343" t="str">
        <f>IFERROR(VLOOKUP($C504,Acute!$B$8:$R$300,13,FALSE),"--")</f>
        <v>--</v>
      </c>
      <c r="N504" s="344" t="str">
        <f>IFERROR(VLOOKUP($C504,Acute!$B$8:$R$300,6,FALSE),"--")</f>
        <v>--</v>
      </c>
      <c r="O504" s="342" t="str">
        <f>IFERROR(VLOOKUP($C504,Acute!$B$8:$R$300,10,FALSE),"--")</f>
        <v>--</v>
      </c>
      <c r="P504" s="345" t="str">
        <f>IFERROR(VLOOKUP($C504,Acute!$B$8:$R$300,16,FALSE),"--")</f>
        <v>--</v>
      </c>
    </row>
    <row r="505" spans="2:16">
      <c r="B505" s="320" t="str">
        <f>Residential!A459</f>
        <v>Lead Phosphate</v>
      </c>
      <c r="C505" s="211" t="str">
        <f>Residential!B459</f>
        <v>7446-27-7</v>
      </c>
      <c r="D505" s="332">
        <f>Residential!H459</f>
        <v>0.23</v>
      </c>
      <c r="E505" s="333" t="str">
        <f>Residential!K459</f>
        <v>NV</v>
      </c>
      <c r="F505" s="334" t="str">
        <f>Residential!M459</f>
        <v>NV</v>
      </c>
      <c r="G505" s="427">
        <f>Commercial!H459</f>
        <v>1</v>
      </c>
      <c r="H505" s="335" t="str">
        <f>Commercial!K459</f>
        <v>NV</v>
      </c>
      <c r="I505" s="334" t="str">
        <f>Commercial!M459</f>
        <v>NV</v>
      </c>
      <c r="J505" s="320"/>
      <c r="K505" s="341" t="str">
        <f>IFERROR(VLOOKUP($C505,Acute!$B$8:$R$300,4,FALSE),"--")</f>
        <v>--</v>
      </c>
      <c r="L505" s="342" t="str">
        <f>IFERROR(VLOOKUP($C505,Acute!$B$8:$R$300,8,FALSE),"--")</f>
        <v>--</v>
      </c>
      <c r="M505" s="343" t="str">
        <f>IFERROR(VLOOKUP($C505,Acute!$B$8:$R$300,13,FALSE),"--")</f>
        <v>--</v>
      </c>
      <c r="N505" s="344" t="str">
        <f>IFERROR(VLOOKUP($C505,Acute!$B$8:$R$300,6,FALSE),"--")</f>
        <v>--</v>
      </c>
      <c r="O505" s="342" t="str">
        <f>IFERROR(VLOOKUP($C505,Acute!$B$8:$R$300,10,FALSE),"--")</f>
        <v>--</v>
      </c>
      <c r="P505" s="345" t="str">
        <f>IFERROR(VLOOKUP($C505,Acute!$B$8:$R$300,16,FALSE),"--")</f>
        <v>--</v>
      </c>
    </row>
    <row r="506" spans="2:16">
      <c r="B506" s="320" t="str">
        <f>Residential!A460</f>
        <v>Lead acetate</v>
      </c>
      <c r="C506" s="211" t="str">
        <f>Residential!B460</f>
        <v>301-04-2</v>
      </c>
      <c r="D506" s="332">
        <f>Residential!H460</f>
        <v>3.5000000000000003E-2</v>
      </c>
      <c r="E506" s="333" t="str">
        <f>Residential!K460</f>
        <v>NV</v>
      </c>
      <c r="F506" s="334" t="str">
        <f>Residential!M460</f>
        <v>NV</v>
      </c>
      <c r="G506" s="332">
        <f>Commercial!H460</f>
        <v>0.15</v>
      </c>
      <c r="H506" s="335" t="str">
        <f>Commercial!K460</f>
        <v>NV</v>
      </c>
      <c r="I506" s="334" t="str">
        <f>Commercial!M460</f>
        <v>NV</v>
      </c>
      <c r="J506" s="320"/>
      <c r="K506" s="423">
        <f>IFERROR(VLOOKUP($C506,Acute!$B$8:$R$300,4,FALSE),"--")</f>
        <v>0.15</v>
      </c>
      <c r="L506" s="342" t="str">
        <f>IFERROR(VLOOKUP($C506,Acute!$B$8:$R$300,8,FALSE),"--")</f>
        <v>NV</v>
      </c>
      <c r="M506" s="343" t="str">
        <f>IFERROR(VLOOKUP($C506,Acute!$B$8:$R$300,13,FALSE),"--")</f>
        <v>NV</v>
      </c>
      <c r="N506" s="425">
        <f>IFERROR(VLOOKUP($C506,Acute!$B$8:$R$300,6,FALSE),"--")</f>
        <v>0.45</v>
      </c>
      <c r="O506" s="342" t="str">
        <f>IFERROR(VLOOKUP($C506,Acute!$B$8:$R$300,10,FALSE),"--")</f>
        <v>NV</v>
      </c>
      <c r="P506" s="345" t="str">
        <f>IFERROR(VLOOKUP($C506,Acute!$B$8:$R$300,16,FALSE),"--")</f>
        <v>NV</v>
      </c>
    </row>
    <row r="507" spans="2:16">
      <c r="B507" s="320" t="str">
        <f>Residential!A461</f>
        <v>Lead subacetate</v>
      </c>
      <c r="C507" s="211" t="str">
        <f>Residential!B461</f>
        <v>1335-32-6</v>
      </c>
      <c r="D507" s="332">
        <f>Residential!H461</f>
        <v>0.26</v>
      </c>
      <c r="E507" s="333" t="str">
        <f>Residential!K461</f>
        <v>NV</v>
      </c>
      <c r="F507" s="334" t="str">
        <f>Residential!M461</f>
        <v>NV</v>
      </c>
      <c r="G507" s="332">
        <f>Commercial!H461</f>
        <v>1.1000000000000001</v>
      </c>
      <c r="H507" s="335" t="str">
        <f>Commercial!K461</f>
        <v>NV</v>
      </c>
      <c r="I507" s="334" t="str">
        <f>Commercial!M461</f>
        <v>NV</v>
      </c>
      <c r="J507" s="320"/>
      <c r="K507" s="341" t="str">
        <f>IFERROR(VLOOKUP($C507,Acute!$B$8:$R$300,4,FALSE),"--")</f>
        <v>--</v>
      </c>
      <c r="L507" s="342" t="str">
        <f>IFERROR(VLOOKUP($C507,Acute!$B$8:$R$300,8,FALSE),"--")</f>
        <v>--</v>
      </c>
      <c r="M507" s="343" t="str">
        <f>IFERROR(VLOOKUP($C507,Acute!$B$8:$R$300,13,FALSE),"--")</f>
        <v>--</v>
      </c>
      <c r="N507" s="344" t="str">
        <f>IFERROR(VLOOKUP($C507,Acute!$B$8:$R$300,6,FALSE),"--")</f>
        <v>--</v>
      </c>
      <c r="O507" s="342" t="str">
        <f>IFERROR(VLOOKUP($C507,Acute!$B$8:$R$300,10,FALSE),"--")</f>
        <v>--</v>
      </c>
      <c r="P507" s="345" t="str">
        <f>IFERROR(VLOOKUP($C507,Acute!$B$8:$R$300,16,FALSE),"--")</f>
        <v>--</v>
      </c>
    </row>
    <row r="508" spans="2:16">
      <c r="B508" s="320" t="str">
        <f>Residential!A462</f>
        <v>Lewisite</v>
      </c>
      <c r="C508" s="211" t="str">
        <f>Residential!B462</f>
        <v>541-25-3</v>
      </c>
      <c r="D508" s="332" t="str">
        <f>Residential!H462</f>
        <v>NITI</v>
      </c>
      <c r="E508" s="333" t="str">
        <f>Residential!K462</f>
        <v>NITI</v>
      </c>
      <c r="F508" s="334" t="str">
        <f>Residential!M462</f>
        <v>NITI</v>
      </c>
      <c r="G508" s="332" t="str">
        <f>Commercial!H462</f>
        <v>NITI</v>
      </c>
      <c r="H508" s="335" t="str">
        <f>Commercial!K462</f>
        <v>NITI</v>
      </c>
      <c r="I508" s="334" t="str">
        <f>Commercial!M462</f>
        <v>NITI</v>
      </c>
      <c r="J508" s="320"/>
      <c r="K508" s="341" t="str">
        <f>IFERROR(VLOOKUP($C508,Acute!$B$8:$R$300,4,FALSE),"--")</f>
        <v>--</v>
      </c>
      <c r="L508" s="342" t="str">
        <f>IFERROR(VLOOKUP($C508,Acute!$B$8:$R$300,8,FALSE),"--")</f>
        <v>--</v>
      </c>
      <c r="M508" s="343" t="str">
        <f>IFERROR(VLOOKUP($C508,Acute!$B$8:$R$300,13,FALSE),"--")</f>
        <v>--</v>
      </c>
      <c r="N508" s="344" t="str">
        <f>IFERROR(VLOOKUP($C508,Acute!$B$8:$R$300,6,FALSE),"--")</f>
        <v>--</v>
      </c>
      <c r="O508" s="342" t="str">
        <f>IFERROR(VLOOKUP($C508,Acute!$B$8:$R$300,10,FALSE),"--")</f>
        <v>--</v>
      </c>
      <c r="P508" s="345" t="str">
        <f>IFERROR(VLOOKUP($C508,Acute!$B$8:$R$300,16,FALSE),"--")</f>
        <v>--</v>
      </c>
    </row>
    <row r="509" spans="2:16">
      <c r="B509" s="320" t="str">
        <f>Residential!A463</f>
        <v>Linuron</v>
      </c>
      <c r="C509" s="211" t="str">
        <f>Residential!B463</f>
        <v>330-55-2</v>
      </c>
      <c r="D509" s="332" t="str">
        <f>Residential!H463</f>
        <v>NITI</v>
      </c>
      <c r="E509" s="333" t="str">
        <f>Residential!K463</f>
        <v>NITI, NV</v>
      </c>
      <c r="F509" s="334" t="str">
        <f>Residential!M463</f>
        <v>NITI, NV</v>
      </c>
      <c r="G509" s="332" t="str">
        <f>Commercial!H463</f>
        <v>NITI</v>
      </c>
      <c r="H509" s="335" t="str">
        <f>Commercial!K463</f>
        <v>NITI, NV</v>
      </c>
      <c r="I509" s="334" t="str">
        <f>Commercial!M463</f>
        <v>NITI, NV</v>
      </c>
      <c r="J509" s="320"/>
      <c r="K509" s="341" t="str">
        <f>IFERROR(VLOOKUP($C509,Acute!$B$8:$R$300,4,FALSE),"--")</f>
        <v>--</v>
      </c>
      <c r="L509" s="342" t="str">
        <f>IFERROR(VLOOKUP($C509,Acute!$B$8:$R$300,8,FALSE),"--")</f>
        <v>--</v>
      </c>
      <c r="M509" s="343" t="str">
        <f>IFERROR(VLOOKUP($C509,Acute!$B$8:$R$300,13,FALSE),"--")</f>
        <v>--</v>
      </c>
      <c r="N509" s="344" t="str">
        <f>IFERROR(VLOOKUP($C509,Acute!$B$8:$R$300,6,FALSE),"--")</f>
        <v>--</v>
      </c>
      <c r="O509" s="342" t="str">
        <f>IFERROR(VLOOKUP($C509,Acute!$B$8:$R$300,10,FALSE),"--")</f>
        <v>--</v>
      </c>
      <c r="P509" s="345" t="str">
        <f>IFERROR(VLOOKUP($C509,Acute!$B$8:$R$300,16,FALSE),"--")</f>
        <v>--</v>
      </c>
    </row>
    <row r="510" spans="2:16">
      <c r="B510" s="320" t="str">
        <f>Residential!A464</f>
        <v>Lithium</v>
      </c>
      <c r="C510" s="211" t="str">
        <f>Residential!B464</f>
        <v>7439-93-2</v>
      </c>
      <c r="D510" s="332" t="str">
        <f>Residential!H464</f>
        <v>NITI</v>
      </c>
      <c r="E510" s="333" t="str">
        <f>Residential!K464</f>
        <v>NITI, NV</v>
      </c>
      <c r="F510" s="334" t="str">
        <f>Residential!M464</f>
        <v>NITI, NV</v>
      </c>
      <c r="G510" s="332" t="str">
        <f>Commercial!H464</f>
        <v>NITI</v>
      </c>
      <c r="H510" s="335" t="str">
        <f>Commercial!K464</f>
        <v>NITI, NV</v>
      </c>
      <c r="I510" s="334" t="str">
        <f>Commercial!M464</f>
        <v>NITI, NV</v>
      </c>
      <c r="J510" s="320"/>
      <c r="K510" s="341" t="str">
        <f>IFERROR(VLOOKUP($C510,Acute!$B$8:$R$300,4,FALSE),"--")</f>
        <v>--</v>
      </c>
      <c r="L510" s="342" t="str">
        <f>IFERROR(VLOOKUP($C510,Acute!$B$8:$R$300,8,FALSE),"--")</f>
        <v>--</v>
      </c>
      <c r="M510" s="343" t="str">
        <f>IFERROR(VLOOKUP($C510,Acute!$B$8:$R$300,13,FALSE),"--")</f>
        <v>--</v>
      </c>
      <c r="N510" s="344" t="str">
        <f>IFERROR(VLOOKUP($C510,Acute!$B$8:$R$300,6,FALSE),"--")</f>
        <v>--</v>
      </c>
      <c r="O510" s="342" t="str">
        <f>IFERROR(VLOOKUP($C510,Acute!$B$8:$R$300,10,FALSE),"--")</f>
        <v>--</v>
      </c>
      <c r="P510" s="345" t="str">
        <f>IFERROR(VLOOKUP($C510,Acute!$B$8:$R$300,16,FALSE),"--")</f>
        <v>--</v>
      </c>
    </row>
    <row r="511" spans="2:16">
      <c r="B511" s="320" t="str">
        <f>Residential!A465</f>
        <v>Lithium Perchlorate</v>
      </c>
      <c r="C511" s="211" t="str">
        <f>Residential!B465</f>
        <v>7791-03-9</v>
      </c>
      <c r="D511" s="332" t="str">
        <f>Residential!H465</f>
        <v>NITI</v>
      </c>
      <c r="E511" s="335" t="str">
        <f>Residential!K465</f>
        <v>NITI, NV</v>
      </c>
      <c r="F511" s="334" t="str">
        <f>Residential!M465</f>
        <v>NITI, NV</v>
      </c>
      <c r="G511" s="332" t="str">
        <f>Commercial!H465</f>
        <v>NITI</v>
      </c>
      <c r="H511" s="335" t="str">
        <f>Commercial!K465</f>
        <v>NITI, NV</v>
      </c>
      <c r="I511" s="334" t="str">
        <f>Commercial!M465</f>
        <v>NITI, NV</v>
      </c>
      <c r="J511" s="320"/>
      <c r="K511" s="341" t="str">
        <f>IFERROR(VLOOKUP($C511,Acute!$B$8:$R$300,4,FALSE),"--")</f>
        <v>--</v>
      </c>
      <c r="L511" s="342" t="str">
        <f>IFERROR(VLOOKUP($C511,Acute!$B$8:$R$300,8,FALSE),"--")</f>
        <v>--</v>
      </c>
      <c r="M511" s="343" t="str">
        <f>IFERROR(VLOOKUP($C511,Acute!$B$8:$R$300,13,FALSE),"--")</f>
        <v>--</v>
      </c>
      <c r="N511" s="344" t="str">
        <f>IFERROR(VLOOKUP($C511,Acute!$B$8:$R$300,6,FALSE),"--")</f>
        <v>--</v>
      </c>
      <c r="O511" s="342" t="str">
        <f>IFERROR(VLOOKUP($C511,Acute!$B$8:$R$300,10,FALSE),"--")</f>
        <v>--</v>
      </c>
      <c r="P511" s="345" t="str">
        <f>IFERROR(VLOOKUP($C511,Acute!$B$8:$R$300,16,FALSE),"--")</f>
        <v>--</v>
      </c>
    </row>
    <row r="512" spans="2:16">
      <c r="B512" s="320" t="str">
        <f>Residential!A466</f>
        <v>Lithium bis[(trifluoromethyl)sulfonyl]azanide</v>
      </c>
      <c r="C512" s="211" t="str">
        <f>Residential!B466</f>
        <v>90076-65-6</v>
      </c>
      <c r="D512" s="332" t="str">
        <f>Residential!H466</f>
        <v>NITI</v>
      </c>
      <c r="E512" s="335" t="str">
        <f>Residential!K466</f>
        <v>NITI</v>
      </c>
      <c r="F512" s="334" t="str">
        <f>Residential!M466</f>
        <v>NITI</v>
      </c>
      <c r="G512" s="332" t="str">
        <f>Commercial!H466</f>
        <v>NITI</v>
      </c>
      <c r="H512" s="335" t="str">
        <f>Commercial!K466</f>
        <v>NITI</v>
      </c>
      <c r="I512" s="334" t="str">
        <f>Commercial!M466</f>
        <v>NITI</v>
      </c>
      <c r="J512" s="320"/>
      <c r="K512" s="341" t="str">
        <f>IFERROR(VLOOKUP($C512,Acute!$B$8:$R$300,4,FALSE),"--")</f>
        <v>--</v>
      </c>
      <c r="L512" s="342" t="str">
        <f>IFERROR(VLOOKUP($C512,Acute!$B$8:$R$300,8,FALSE),"--")</f>
        <v>--</v>
      </c>
      <c r="M512" s="343" t="str">
        <f>IFERROR(VLOOKUP($C512,Acute!$B$8:$R$300,13,FALSE),"--")</f>
        <v>--</v>
      </c>
      <c r="N512" s="344" t="str">
        <f>IFERROR(VLOOKUP($C512,Acute!$B$8:$R$300,6,FALSE),"--")</f>
        <v>--</v>
      </c>
      <c r="O512" s="342" t="str">
        <f>IFERROR(VLOOKUP($C512,Acute!$B$8:$R$300,10,FALSE),"--")</f>
        <v>--</v>
      </c>
      <c r="P512" s="345" t="str">
        <f>IFERROR(VLOOKUP($C512,Acute!$B$8:$R$300,16,FALSE),"--")</f>
        <v>--</v>
      </c>
    </row>
    <row r="513" spans="2:16">
      <c r="B513" s="320" t="str">
        <f>Residential!A467</f>
        <v>MCPA</v>
      </c>
      <c r="C513" s="211" t="str">
        <f>Residential!B467</f>
        <v>94-74-6</v>
      </c>
      <c r="D513" s="332" t="str">
        <f>Residential!H467</f>
        <v>NITI</v>
      </c>
      <c r="E513" s="335" t="str">
        <f>Residential!K467</f>
        <v>NITI, NV</v>
      </c>
      <c r="F513" s="334" t="str">
        <f>Residential!M467</f>
        <v>NITI, NV</v>
      </c>
      <c r="G513" s="332" t="str">
        <f>Commercial!H467</f>
        <v>NITI</v>
      </c>
      <c r="H513" s="335" t="str">
        <f>Commercial!K467</f>
        <v>NITI, NV</v>
      </c>
      <c r="I513" s="334" t="str">
        <f>Commercial!M467</f>
        <v>NITI, NV</v>
      </c>
      <c r="J513" s="320"/>
      <c r="K513" s="341" t="str">
        <f>IFERROR(VLOOKUP($C513,Acute!$B$8:$R$300,4,FALSE),"--")</f>
        <v>--</v>
      </c>
      <c r="L513" s="342" t="str">
        <f>IFERROR(VLOOKUP($C513,Acute!$B$8:$R$300,8,FALSE),"--")</f>
        <v>--</v>
      </c>
      <c r="M513" s="343" t="str">
        <f>IFERROR(VLOOKUP($C513,Acute!$B$8:$R$300,13,FALSE),"--")</f>
        <v>--</v>
      </c>
      <c r="N513" s="344" t="str">
        <f>IFERROR(VLOOKUP($C513,Acute!$B$8:$R$300,6,FALSE),"--")</f>
        <v>--</v>
      </c>
      <c r="O513" s="342" t="str">
        <f>IFERROR(VLOOKUP($C513,Acute!$B$8:$R$300,10,FALSE),"--")</f>
        <v>--</v>
      </c>
      <c r="P513" s="345" t="str">
        <f>IFERROR(VLOOKUP($C513,Acute!$B$8:$R$300,16,FALSE),"--")</f>
        <v>--</v>
      </c>
    </row>
    <row r="514" spans="2:16">
      <c r="B514" s="320" t="str">
        <f>Residential!A468</f>
        <v>MCPB</v>
      </c>
      <c r="C514" s="211" t="str">
        <f>Residential!B468</f>
        <v>94-81-5</v>
      </c>
      <c r="D514" s="332" t="str">
        <f>Residential!H468</f>
        <v>NITI</v>
      </c>
      <c r="E514" s="335" t="str">
        <f>Residential!K468</f>
        <v>NITI, NV</v>
      </c>
      <c r="F514" s="334" t="str">
        <f>Residential!M468</f>
        <v>NITI, NV</v>
      </c>
      <c r="G514" s="332" t="str">
        <f>Commercial!H468</f>
        <v>NITI</v>
      </c>
      <c r="H514" s="335" t="str">
        <f>Commercial!K468</f>
        <v>NITI, NV</v>
      </c>
      <c r="I514" s="334" t="str">
        <f>Commercial!M468</f>
        <v>NITI, NV</v>
      </c>
      <c r="J514" s="320"/>
      <c r="K514" s="341" t="str">
        <f>IFERROR(VLOOKUP($C514,Acute!$B$8:$R$300,4,FALSE),"--")</f>
        <v>--</v>
      </c>
      <c r="L514" s="342" t="str">
        <f>IFERROR(VLOOKUP($C514,Acute!$B$8:$R$300,8,FALSE),"--")</f>
        <v>--</v>
      </c>
      <c r="M514" s="343" t="str">
        <f>IFERROR(VLOOKUP($C514,Acute!$B$8:$R$300,13,FALSE),"--")</f>
        <v>--</v>
      </c>
      <c r="N514" s="344" t="str">
        <f>IFERROR(VLOOKUP($C514,Acute!$B$8:$R$300,6,FALSE),"--")</f>
        <v>--</v>
      </c>
      <c r="O514" s="342" t="str">
        <f>IFERROR(VLOOKUP($C514,Acute!$B$8:$R$300,10,FALSE),"--")</f>
        <v>--</v>
      </c>
      <c r="P514" s="345" t="str">
        <f>IFERROR(VLOOKUP($C514,Acute!$B$8:$R$300,16,FALSE),"--")</f>
        <v>--</v>
      </c>
    </row>
    <row r="515" spans="2:16">
      <c r="B515" s="320" t="str">
        <f>Residential!A469</f>
        <v>MCPP</v>
      </c>
      <c r="C515" s="211" t="str">
        <f>Residential!B469</f>
        <v>93-65-2</v>
      </c>
      <c r="D515" s="332" t="str">
        <f>Residential!H469</f>
        <v>NITI</v>
      </c>
      <c r="E515" s="333" t="str">
        <f>Residential!K469</f>
        <v>NITI, NV</v>
      </c>
      <c r="F515" s="334" t="str">
        <f>Residential!M469</f>
        <v>NITI, NV</v>
      </c>
      <c r="G515" s="332" t="str">
        <f>Commercial!H469</f>
        <v>NITI</v>
      </c>
      <c r="H515" s="335" t="str">
        <f>Commercial!K469</f>
        <v>NITI, NV</v>
      </c>
      <c r="I515" s="334" t="str">
        <f>Commercial!M469</f>
        <v>NITI, NV</v>
      </c>
      <c r="J515" s="320"/>
      <c r="K515" s="341" t="str">
        <f>IFERROR(VLOOKUP($C515,Acute!$B$8:$R$300,4,FALSE),"--")</f>
        <v>--</v>
      </c>
      <c r="L515" s="342" t="str">
        <f>IFERROR(VLOOKUP($C515,Acute!$B$8:$R$300,8,FALSE),"--")</f>
        <v>--</v>
      </c>
      <c r="M515" s="343" t="str">
        <f>IFERROR(VLOOKUP($C515,Acute!$B$8:$R$300,13,FALSE),"--")</f>
        <v>--</v>
      </c>
      <c r="N515" s="344" t="str">
        <f>IFERROR(VLOOKUP($C515,Acute!$B$8:$R$300,6,FALSE),"--")</f>
        <v>--</v>
      </c>
      <c r="O515" s="342" t="str">
        <f>IFERROR(VLOOKUP($C515,Acute!$B$8:$R$300,10,FALSE),"--")</f>
        <v>--</v>
      </c>
      <c r="P515" s="345" t="str">
        <f>IFERROR(VLOOKUP($C515,Acute!$B$8:$R$300,16,FALSE),"--")</f>
        <v>--</v>
      </c>
    </row>
    <row r="516" spans="2:16">
      <c r="B516" s="320" t="str">
        <f>Residential!A470</f>
        <v>Malathion</v>
      </c>
      <c r="C516" s="211" t="str">
        <f>Residential!B470</f>
        <v>121-75-5</v>
      </c>
      <c r="D516" s="332" t="str">
        <f>Residential!H470</f>
        <v>NITI</v>
      </c>
      <c r="E516" s="333" t="str">
        <f>Residential!K470</f>
        <v>NITI, NV</v>
      </c>
      <c r="F516" s="334" t="str">
        <f>Residential!M470</f>
        <v>NITI, NV</v>
      </c>
      <c r="G516" s="332" t="str">
        <f>Commercial!H470</f>
        <v>NITI</v>
      </c>
      <c r="H516" s="335" t="str">
        <f>Commercial!K470</f>
        <v>NITI, NV</v>
      </c>
      <c r="I516" s="334" t="str">
        <f>Commercial!M470</f>
        <v>NITI, NV</v>
      </c>
      <c r="J516" s="320"/>
      <c r="K516" s="341" t="str">
        <f>IFERROR(VLOOKUP($C516,Acute!$B$8:$R$300,4,FALSE),"--")</f>
        <v>--</v>
      </c>
      <c r="L516" s="342" t="str">
        <f>IFERROR(VLOOKUP($C516,Acute!$B$8:$R$300,8,FALSE),"--")</f>
        <v>--</v>
      </c>
      <c r="M516" s="343" t="str">
        <f>IFERROR(VLOOKUP($C516,Acute!$B$8:$R$300,13,FALSE),"--")</f>
        <v>--</v>
      </c>
      <c r="N516" s="344" t="str">
        <f>IFERROR(VLOOKUP($C516,Acute!$B$8:$R$300,6,FALSE),"--")</f>
        <v>--</v>
      </c>
      <c r="O516" s="342" t="str">
        <f>IFERROR(VLOOKUP($C516,Acute!$B$8:$R$300,10,FALSE),"--")</f>
        <v>--</v>
      </c>
      <c r="P516" s="345" t="str">
        <f>IFERROR(VLOOKUP($C516,Acute!$B$8:$R$300,16,FALSE),"--")</f>
        <v>--</v>
      </c>
    </row>
    <row r="517" spans="2:16">
      <c r="B517" s="320" t="str">
        <f>Residential!A471</f>
        <v>Maleic Anhydride</v>
      </c>
      <c r="C517" s="211" t="str">
        <f>Residential!B471</f>
        <v>108-31-6</v>
      </c>
      <c r="D517" s="332">
        <f>Residential!H471</f>
        <v>0.73</v>
      </c>
      <c r="E517" s="333" t="str">
        <f>Residential!K471</f>
        <v>NV</v>
      </c>
      <c r="F517" s="334" t="str">
        <f>Residential!M471</f>
        <v>NV</v>
      </c>
      <c r="G517" s="332">
        <f>Commercial!H471</f>
        <v>3.1</v>
      </c>
      <c r="H517" s="335" t="str">
        <f>Commercial!K471</f>
        <v>NV</v>
      </c>
      <c r="I517" s="334" t="str">
        <f>Commercial!M471</f>
        <v>NV</v>
      </c>
      <c r="J517" s="320"/>
      <c r="K517" s="341" t="str">
        <f>IFERROR(VLOOKUP($C517,Acute!$B$8:$R$300,4,FALSE),"--")</f>
        <v>--</v>
      </c>
      <c r="L517" s="342" t="str">
        <f>IFERROR(VLOOKUP($C517,Acute!$B$8:$R$300,8,FALSE),"--")</f>
        <v>--</v>
      </c>
      <c r="M517" s="343" t="str">
        <f>IFERROR(VLOOKUP($C517,Acute!$B$8:$R$300,13,FALSE),"--")</f>
        <v>--</v>
      </c>
      <c r="N517" s="344" t="str">
        <f>IFERROR(VLOOKUP($C517,Acute!$B$8:$R$300,6,FALSE),"--")</f>
        <v>--</v>
      </c>
      <c r="O517" s="342" t="str">
        <f>IFERROR(VLOOKUP($C517,Acute!$B$8:$R$300,10,FALSE),"--")</f>
        <v>--</v>
      </c>
      <c r="P517" s="345" t="str">
        <f>IFERROR(VLOOKUP($C517,Acute!$B$8:$R$300,16,FALSE),"--")</f>
        <v>--</v>
      </c>
    </row>
    <row r="518" spans="2:16">
      <c r="B518" s="320" t="str">
        <f>Residential!A472</f>
        <v>Maleic Hydrazide</v>
      </c>
      <c r="C518" s="211" t="str">
        <f>Residential!B472</f>
        <v>123-33-1</v>
      </c>
      <c r="D518" s="332" t="str">
        <f>Residential!H472</f>
        <v>NITI</v>
      </c>
      <c r="E518" s="333" t="str">
        <f>Residential!K472</f>
        <v>NITI, NV</v>
      </c>
      <c r="F518" s="334" t="str">
        <f>Residential!M472</f>
        <v>NITI, NV</v>
      </c>
      <c r="G518" s="332" t="str">
        <f>Commercial!H472</f>
        <v>NITI</v>
      </c>
      <c r="H518" s="335" t="str">
        <f>Commercial!K472</f>
        <v>NITI, NV</v>
      </c>
      <c r="I518" s="334" t="str">
        <f>Commercial!M472</f>
        <v>NITI, NV</v>
      </c>
      <c r="J518" s="320"/>
      <c r="K518" s="341" t="str">
        <f>IFERROR(VLOOKUP($C518,Acute!$B$8:$R$300,4,FALSE),"--")</f>
        <v>--</v>
      </c>
      <c r="L518" s="342" t="str">
        <f>IFERROR(VLOOKUP($C518,Acute!$B$8:$R$300,8,FALSE),"--")</f>
        <v>--</v>
      </c>
      <c r="M518" s="343" t="str">
        <f>IFERROR(VLOOKUP($C518,Acute!$B$8:$R$300,13,FALSE),"--")</f>
        <v>--</v>
      </c>
      <c r="N518" s="344" t="str">
        <f>IFERROR(VLOOKUP($C518,Acute!$B$8:$R$300,6,FALSE),"--")</f>
        <v>--</v>
      </c>
      <c r="O518" s="342" t="str">
        <f>IFERROR(VLOOKUP($C518,Acute!$B$8:$R$300,10,FALSE),"--")</f>
        <v>--</v>
      </c>
      <c r="P518" s="345" t="str">
        <f>IFERROR(VLOOKUP($C518,Acute!$B$8:$R$300,16,FALSE),"--")</f>
        <v>--</v>
      </c>
    </row>
    <row r="519" spans="2:16">
      <c r="B519" s="320" t="str">
        <f>Residential!A473</f>
        <v>Malononitrile</v>
      </c>
      <c r="C519" s="211" t="str">
        <f>Residential!B473</f>
        <v>109-77-3</v>
      </c>
      <c r="D519" s="332" t="str">
        <f>Residential!H473</f>
        <v>NITI</v>
      </c>
      <c r="E519" s="333" t="str">
        <f>Residential!K473</f>
        <v>NITI, NV</v>
      </c>
      <c r="F519" s="334" t="str">
        <f>Residential!M473</f>
        <v>NITI, NV</v>
      </c>
      <c r="G519" s="332" t="str">
        <f>Commercial!H473</f>
        <v>NITI</v>
      </c>
      <c r="H519" s="335" t="str">
        <f>Commercial!K473</f>
        <v>NITI, NV</v>
      </c>
      <c r="I519" s="334" t="str">
        <f>Commercial!M473</f>
        <v>NITI, NV</v>
      </c>
      <c r="J519" s="320"/>
      <c r="K519" s="341" t="str">
        <f>IFERROR(VLOOKUP($C519,Acute!$B$8:$R$300,4,FALSE),"--")</f>
        <v>--</v>
      </c>
      <c r="L519" s="342" t="str">
        <f>IFERROR(VLOOKUP($C519,Acute!$B$8:$R$300,8,FALSE),"--")</f>
        <v>--</v>
      </c>
      <c r="M519" s="343" t="str">
        <f>IFERROR(VLOOKUP($C519,Acute!$B$8:$R$300,13,FALSE),"--")</f>
        <v>--</v>
      </c>
      <c r="N519" s="344" t="str">
        <f>IFERROR(VLOOKUP($C519,Acute!$B$8:$R$300,6,FALSE),"--")</f>
        <v>--</v>
      </c>
      <c r="O519" s="342" t="str">
        <f>IFERROR(VLOOKUP($C519,Acute!$B$8:$R$300,10,FALSE),"--")</f>
        <v>--</v>
      </c>
      <c r="P519" s="345" t="str">
        <f>IFERROR(VLOOKUP($C519,Acute!$B$8:$R$300,16,FALSE),"--")</f>
        <v>--</v>
      </c>
    </row>
    <row r="520" spans="2:16">
      <c r="B520" s="320" t="str">
        <f>Residential!A474</f>
        <v>Mancozeb</v>
      </c>
      <c r="C520" s="211" t="str">
        <f>Residential!B474</f>
        <v>8018-01-7</v>
      </c>
      <c r="D520" s="332" t="str">
        <f>Residential!H474</f>
        <v>NITI</v>
      </c>
      <c r="E520" s="333" t="str">
        <f>Residential!K474</f>
        <v>NITI, NV</v>
      </c>
      <c r="F520" s="334" t="str">
        <f>Residential!M474</f>
        <v>NITI, NV</v>
      </c>
      <c r="G520" s="332" t="str">
        <f>Commercial!H474</f>
        <v>NITI</v>
      </c>
      <c r="H520" s="335" t="str">
        <f>Commercial!K474</f>
        <v>NITI, NV</v>
      </c>
      <c r="I520" s="334" t="str">
        <f>Commercial!M474</f>
        <v>NITI, NV</v>
      </c>
      <c r="J520" s="320"/>
      <c r="K520" s="341" t="str">
        <f>IFERROR(VLOOKUP($C520,Acute!$B$8:$R$300,4,FALSE),"--")</f>
        <v>--</v>
      </c>
      <c r="L520" s="342" t="str">
        <f>IFERROR(VLOOKUP($C520,Acute!$B$8:$R$300,8,FALSE),"--")</f>
        <v>--</v>
      </c>
      <c r="M520" s="343" t="str">
        <f>IFERROR(VLOOKUP($C520,Acute!$B$8:$R$300,13,FALSE),"--")</f>
        <v>--</v>
      </c>
      <c r="N520" s="344" t="str">
        <f>IFERROR(VLOOKUP($C520,Acute!$B$8:$R$300,6,FALSE),"--")</f>
        <v>--</v>
      </c>
      <c r="O520" s="342" t="str">
        <f>IFERROR(VLOOKUP($C520,Acute!$B$8:$R$300,10,FALSE),"--")</f>
        <v>--</v>
      </c>
      <c r="P520" s="345" t="str">
        <f>IFERROR(VLOOKUP($C520,Acute!$B$8:$R$300,16,FALSE),"--")</f>
        <v>--</v>
      </c>
    </row>
    <row r="521" spans="2:16">
      <c r="B521" s="320"/>
      <c r="C521" s="211"/>
      <c r="D521" s="381"/>
      <c r="E521" s="382"/>
      <c r="F521" s="387"/>
      <c r="G521" s="381"/>
      <c r="H521" s="388"/>
      <c r="I521" s="387"/>
      <c r="J521" s="211"/>
      <c r="K521" s="81"/>
      <c r="L521" s="82"/>
      <c r="M521" s="83"/>
      <c r="N521" s="81"/>
      <c r="O521" s="82"/>
      <c r="P521" s="83"/>
    </row>
    <row r="522" spans="2:16" ht="15" thickBot="1">
      <c r="B522" s="115"/>
      <c r="C522" s="211"/>
      <c r="D522" s="213"/>
      <c r="E522" s="213"/>
      <c r="F522" s="318"/>
      <c r="G522" s="213"/>
      <c r="H522" s="318"/>
      <c r="I522" s="318"/>
      <c r="J522" s="211"/>
      <c r="K522" s="318"/>
      <c r="L522" s="318"/>
      <c r="M522" s="318"/>
      <c r="N522" s="318"/>
      <c r="O522" s="318"/>
      <c r="P522" s="318" t="s">
        <v>2217</v>
      </c>
    </row>
    <row r="523" spans="2:16" ht="15">
      <c r="B523" s="320"/>
      <c r="C523" s="211"/>
      <c r="D523" s="532" t="s">
        <v>2196</v>
      </c>
      <c r="E523" s="533"/>
      <c r="F523" s="533"/>
      <c r="G523" s="533"/>
      <c r="H523" s="533"/>
      <c r="I523" s="549"/>
      <c r="J523" s="320"/>
      <c r="K523" s="550" t="s">
        <v>2197</v>
      </c>
      <c r="L523" s="551"/>
      <c r="M523" s="551"/>
      <c r="N523" s="551"/>
      <c r="O523" s="551"/>
      <c r="P523" s="552"/>
    </row>
    <row r="524" spans="2:16" ht="15">
      <c r="B524" s="320"/>
      <c r="C524" s="211"/>
      <c r="D524" s="538" t="s">
        <v>62</v>
      </c>
      <c r="E524" s="539"/>
      <c r="F524" s="553"/>
      <c r="G524" s="540" t="s">
        <v>2198</v>
      </c>
      <c r="H524" s="541"/>
      <c r="I524" s="554"/>
      <c r="J524" s="320"/>
      <c r="K524" s="555" t="s">
        <v>62</v>
      </c>
      <c r="L524" s="544"/>
      <c r="M524" s="556"/>
      <c r="N524" s="546" t="s">
        <v>2198</v>
      </c>
      <c r="O524" s="547"/>
      <c r="P524" s="548"/>
    </row>
    <row r="525" spans="2:16" ht="37.9" customHeight="1" thickBot="1">
      <c r="B525" s="321" t="s">
        <v>119</v>
      </c>
      <c r="C525" s="322" t="s">
        <v>141</v>
      </c>
      <c r="D525" s="323" t="s">
        <v>2206</v>
      </c>
      <c r="E525" s="324" t="s">
        <v>2207</v>
      </c>
      <c r="F525" s="325" t="s">
        <v>152</v>
      </c>
      <c r="G525" s="323" t="s">
        <v>2206</v>
      </c>
      <c r="H525" s="326" t="s">
        <v>2207</v>
      </c>
      <c r="I525" s="325" t="s">
        <v>152</v>
      </c>
      <c r="J525" s="327"/>
      <c r="K525" s="328" t="s">
        <v>2206</v>
      </c>
      <c r="L525" s="329" t="s">
        <v>2207</v>
      </c>
      <c r="M525" s="330" t="s">
        <v>152</v>
      </c>
      <c r="N525" s="328" t="s">
        <v>2206</v>
      </c>
      <c r="O525" s="329" t="s">
        <v>2207</v>
      </c>
      <c r="P525" s="331" t="s">
        <v>152</v>
      </c>
    </row>
    <row r="526" spans="2:16">
      <c r="B526" s="320" t="str">
        <f>Residential!A475</f>
        <v>Maneb</v>
      </c>
      <c r="C526" s="211" t="str">
        <f>Residential!B475</f>
        <v>12427-38-2</v>
      </c>
      <c r="D526" s="332" t="str">
        <f>Residential!H475</f>
        <v>NITI</v>
      </c>
      <c r="E526" s="333" t="str">
        <f>Residential!K475</f>
        <v>NITI, NV</v>
      </c>
      <c r="F526" s="334" t="str">
        <f>Residential!M475</f>
        <v>NITI, NV</v>
      </c>
      <c r="G526" s="332" t="str">
        <f>Commercial!H475</f>
        <v>NITI</v>
      </c>
      <c r="H526" s="335" t="str">
        <f>Commercial!K475</f>
        <v>NITI, NV</v>
      </c>
      <c r="I526" s="334" t="str">
        <f>Commercial!M475</f>
        <v>NITI, NV</v>
      </c>
      <c r="J526" s="320"/>
      <c r="K526" s="341" t="str">
        <f>IFERROR(VLOOKUP($C526,Acute!$B$8:$R$300,4,FALSE),"--")</f>
        <v>--</v>
      </c>
      <c r="L526" s="342" t="str">
        <f>IFERROR(VLOOKUP($C526,Acute!$B$8:$R$300,8,FALSE),"--")</f>
        <v>--</v>
      </c>
      <c r="M526" s="343" t="str">
        <f>IFERROR(VLOOKUP($C526,Acute!$B$8:$R$300,13,FALSE),"--")</f>
        <v>--</v>
      </c>
      <c r="N526" s="344" t="str">
        <f>IFERROR(VLOOKUP($C526,Acute!$B$8:$R$300,6,FALSE),"--")</f>
        <v>--</v>
      </c>
      <c r="O526" s="342" t="str">
        <f>IFERROR(VLOOKUP($C526,Acute!$B$8:$R$300,10,FALSE),"--")</f>
        <v>--</v>
      </c>
      <c r="P526" s="345" t="str">
        <f>IFERROR(VLOOKUP($C526,Acute!$B$8:$R$300,16,FALSE),"--")</f>
        <v>--</v>
      </c>
    </row>
    <row r="527" spans="2:16">
      <c r="B527" s="320" t="str">
        <f>Residential!A476</f>
        <v>Manganese (Diet)</v>
      </c>
      <c r="C527" s="211" t="str">
        <f>Residential!B476</f>
        <v>7439-96-5</v>
      </c>
      <c r="D527" s="332">
        <f>Residential!H476</f>
        <v>5.1999999999999998E-2</v>
      </c>
      <c r="E527" s="333" t="str">
        <f>Residential!K476</f>
        <v>NV</v>
      </c>
      <c r="F527" s="334" t="str">
        <f>Residential!M476</f>
        <v>NV</v>
      </c>
      <c r="G527" s="332">
        <f>Commercial!H476</f>
        <v>0.22</v>
      </c>
      <c r="H527" s="335" t="str">
        <f>Commercial!K476</f>
        <v>NV</v>
      </c>
      <c r="I527" s="334" t="str">
        <f>Commercial!M476</f>
        <v>NV</v>
      </c>
      <c r="J527" s="320"/>
      <c r="K527" s="423">
        <f>IFERROR(VLOOKUP($C527,Acute!$B$8:$R$300,4,FALSE),"--")</f>
        <v>0.3</v>
      </c>
      <c r="L527" s="342" t="str">
        <f>IFERROR(VLOOKUP($C527,Acute!$B$8:$R$300,8,FALSE),"--")</f>
        <v>NV</v>
      </c>
      <c r="M527" s="343" t="str">
        <f>IFERROR(VLOOKUP($C527,Acute!$B$8:$R$300,13,FALSE),"--")</f>
        <v>NV</v>
      </c>
      <c r="N527" s="425">
        <f>IFERROR(VLOOKUP($C527,Acute!$B$8:$R$300,6,FALSE),"--")</f>
        <v>0.9</v>
      </c>
      <c r="O527" s="342" t="str">
        <f>IFERROR(VLOOKUP($C527,Acute!$B$8:$R$300,10,FALSE),"--")</f>
        <v>NV</v>
      </c>
      <c r="P527" s="345" t="str">
        <f>IFERROR(VLOOKUP($C527,Acute!$B$8:$R$300,16,FALSE),"--")</f>
        <v>NV</v>
      </c>
    </row>
    <row r="528" spans="2:16">
      <c r="B528" s="320" t="str">
        <f>Residential!A477</f>
        <v>Manganese (Non-diet)</v>
      </c>
      <c r="C528" s="211" t="str">
        <f>Residential!B477</f>
        <v>7439-96-5</v>
      </c>
      <c r="D528" s="332">
        <f>Residential!H477</f>
        <v>5.1999999999999998E-2</v>
      </c>
      <c r="E528" s="333" t="str">
        <f>Residential!K477</f>
        <v>NV</v>
      </c>
      <c r="F528" s="334" t="str">
        <f>Residential!M477</f>
        <v>NV</v>
      </c>
      <c r="G528" s="332">
        <f>Commercial!H477</f>
        <v>0.22</v>
      </c>
      <c r="H528" s="335" t="str">
        <f>Commercial!K477</f>
        <v>NV</v>
      </c>
      <c r="I528" s="334" t="str">
        <f>Commercial!M477</f>
        <v>NV</v>
      </c>
      <c r="J528" s="320"/>
      <c r="K528" s="423">
        <f>IFERROR(VLOOKUP($C528,Acute!$B$8:$R$300,4,FALSE),"--")</f>
        <v>0.3</v>
      </c>
      <c r="L528" s="342" t="str">
        <f>IFERROR(VLOOKUP($C528,Acute!$B$8:$R$300,8,FALSE),"--")</f>
        <v>NV</v>
      </c>
      <c r="M528" s="343" t="str">
        <f>IFERROR(VLOOKUP($C528,Acute!$B$8:$R$300,13,FALSE),"--")</f>
        <v>NV</v>
      </c>
      <c r="N528" s="425">
        <f>IFERROR(VLOOKUP($C528,Acute!$B$8:$R$300,6,FALSE),"--")</f>
        <v>0.9</v>
      </c>
      <c r="O528" s="342" t="str">
        <f>IFERROR(VLOOKUP($C528,Acute!$B$8:$R$300,10,FALSE),"--")</f>
        <v>NV</v>
      </c>
      <c r="P528" s="345" t="str">
        <f>IFERROR(VLOOKUP($C528,Acute!$B$8:$R$300,16,FALSE),"--")</f>
        <v>NV</v>
      </c>
    </row>
    <row r="529" spans="2:16">
      <c r="B529" s="320" t="str">
        <f>Residential!A478</f>
        <v>Mephosfolan</v>
      </c>
      <c r="C529" s="211" t="str">
        <f>Residential!B478</f>
        <v>950-10-7</v>
      </c>
      <c r="D529" s="332" t="str">
        <f>Residential!H478</f>
        <v>NITI</v>
      </c>
      <c r="E529" s="333" t="str">
        <f>Residential!K478</f>
        <v>NITI, NV</v>
      </c>
      <c r="F529" s="334" t="str">
        <f>Residential!M478</f>
        <v>NITI, NV</v>
      </c>
      <c r="G529" s="332" t="str">
        <f>Commercial!H478</f>
        <v>NITI</v>
      </c>
      <c r="H529" s="335" t="str">
        <f>Commercial!K478</f>
        <v>NITI, NV</v>
      </c>
      <c r="I529" s="334" t="str">
        <f>Commercial!M478</f>
        <v>NITI, NV</v>
      </c>
      <c r="J529" s="320"/>
      <c r="K529" s="341" t="str">
        <f>IFERROR(VLOOKUP($C529,Acute!$B$8:$R$300,4,FALSE),"--")</f>
        <v>--</v>
      </c>
      <c r="L529" s="342" t="str">
        <f>IFERROR(VLOOKUP($C529,Acute!$B$8:$R$300,8,FALSE),"--")</f>
        <v>--</v>
      </c>
      <c r="M529" s="343" t="str">
        <f>IFERROR(VLOOKUP($C529,Acute!$B$8:$R$300,13,FALSE),"--")</f>
        <v>--</v>
      </c>
      <c r="N529" s="344" t="str">
        <f>IFERROR(VLOOKUP($C529,Acute!$B$8:$R$300,6,FALSE),"--")</f>
        <v>--</v>
      </c>
      <c r="O529" s="342" t="str">
        <f>IFERROR(VLOOKUP($C529,Acute!$B$8:$R$300,10,FALSE),"--")</f>
        <v>--</v>
      </c>
      <c r="P529" s="345" t="str">
        <f>IFERROR(VLOOKUP($C529,Acute!$B$8:$R$300,16,FALSE),"--")</f>
        <v>--</v>
      </c>
    </row>
    <row r="530" spans="2:16">
      <c r="B530" s="320" t="str">
        <f>Residential!A479</f>
        <v>Mepiquat Chloride</v>
      </c>
      <c r="C530" s="211" t="str">
        <f>Residential!B479</f>
        <v>24307-26-4</v>
      </c>
      <c r="D530" s="332" t="str">
        <f>Residential!H479</f>
        <v>NITI</v>
      </c>
      <c r="E530" s="333" t="str">
        <f>Residential!K479</f>
        <v>NITI, NV</v>
      </c>
      <c r="F530" s="334" t="str">
        <f>Residential!M479</f>
        <v>NITI, NV</v>
      </c>
      <c r="G530" s="332" t="str">
        <f>Commercial!H479</f>
        <v>NITI</v>
      </c>
      <c r="H530" s="335" t="str">
        <f>Commercial!K479</f>
        <v>NITI, NV</v>
      </c>
      <c r="I530" s="334" t="str">
        <f>Commercial!M479</f>
        <v>NITI, NV</v>
      </c>
      <c r="J530" s="320"/>
      <c r="K530" s="341" t="str">
        <f>IFERROR(VLOOKUP($C530,Acute!$B$8:$R$300,4,FALSE),"--")</f>
        <v>--</v>
      </c>
      <c r="L530" s="342" t="str">
        <f>IFERROR(VLOOKUP($C530,Acute!$B$8:$R$300,8,FALSE),"--")</f>
        <v>--</v>
      </c>
      <c r="M530" s="343" t="str">
        <f>IFERROR(VLOOKUP($C530,Acute!$B$8:$R$300,13,FALSE),"--")</f>
        <v>--</v>
      </c>
      <c r="N530" s="344" t="str">
        <f>IFERROR(VLOOKUP($C530,Acute!$B$8:$R$300,6,FALSE),"--")</f>
        <v>--</v>
      </c>
      <c r="O530" s="342" t="str">
        <f>IFERROR(VLOOKUP($C530,Acute!$B$8:$R$300,10,FALSE),"--")</f>
        <v>--</v>
      </c>
      <c r="P530" s="345" t="str">
        <f>IFERROR(VLOOKUP($C530,Acute!$B$8:$R$300,16,FALSE),"--")</f>
        <v>--</v>
      </c>
    </row>
    <row r="531" spans="2:16">
      <c r="B531" s="320" t="str">
        <f>Residential!A480</f>
        <v>Mercaptobenzothiazole, 2-</v>
      </c>
      <c r="C531" s="211" t="str">
        <f>Residential!B480</f>
        <v>149-30-4</v>
      </c>
      <c r="D531" s="332" t="str">
        <f>Residential!H480</f>
        <v>NITI</v>
      </c>
      <c r="E531" s="333" t="str">
        <f>Residential!K480</f>
        <v>NITI, NV</v>
      </c>
      <c r="F531" s="334" t="str">
        <f>Residential!M480</f>
        <v>NITI, NV</v>
      </c>
      <c r="G531" s="332" t="str">
        <f>Commercial!H480</f>
        <v>NITI</v>
      </c>
      <c r="H531" s="335" t="str">
        <f>Commercial!K480</f>
        <v>NITI, NV</v>
      </c>
      <c r="I531" s="334" t="str">
        <f>Commercial!M480</f>
        <v>NITI, NV</v>
      </c>
      <c r="J531" s="320"/>
      <c r="K531" s="341" t="str">
        <f>IFERROR(VLOOKUP($C531,Acute!$B$8:$R$300,4,FALSE),"--")</f>
        <v>--</v>
      </c>
      <c r="L531" s="342" t="str">
        <f>IFERROR(VLOOKUP($C531,Acute!$B$8:$R$300,8,FALSE),"--")</f>
        <v>--</v>
      </c>
      <c r="M531" s="343" t="str">
        <f>IFERROR(VLOOKUP($C531,Acute!$B$8:$R$300,13,FALSE),"--")</f>
        <v>--</v>
      </c>
      <c r="N531" s="344" t="str">
        <f>IFERROR(VLOOKUP($C531,Acute!$B$8:$R$300,6,FALSE),"--")</f>
        <v>--</v>
      </c>
      <c r="O531" s="342" t="str">
        <f>IFERROR(VLOOKUP($C531,Acute!$B$8:$R$300,10,FALSE),"--")</f>
        <v>--</v>
      </c>
      <c r="P531" s="345" t="str">
        <f>IFERROR(VLOOKUP($C531,Acute!$B$8:$R$300,16,FALSE),"--")</f>
        <v>--</v>
      </c>
    </row>
    <row r="532" spans="2:16">
      <c r="B532" s="320" t="str">
        <f>Residential!A481</f>
        <v>Mercuric Chloride</v>
      </c>
      <c r="C532" s="211" t="str">
        <f>Residential!B481</f>
        <v>7487-94-7</v>
      </c>
      <c r="D532" s="332">
        <f>Residential!H481</f>
        <v>0.31</v>
      </c>
      <c r="E532" s="333" t="str">
        <f>Residential!K481</f>
        <v>NV</v>
      </c>
      <c r="F532" s="334" t="str">
        <f>Residential!M481</f>
        <v>NV</v>
      </c>
      <c r="G532" s="332">
        <f>Commercial!H481</f>
        <v>1.3</v>
      </c>
      <c r="H532" s="335" t="str">
        <f>Commercial!K481</f>
        <v>NV</v>
      </c>
      <c r="I532" s="334" t="str">
        <f>Commercial!M481</f>
        <v>NV</v>
      </c>
      <c r="J532" s="320"/>
      <c r="K532" s="341" t="str">
        <f>IFERROR(VLOOKUP($C532,Acute!$B$8:$R$300,4,FALSE),"--")</f>
        <v>--</v>
      </c>
      <c r="L532" s="342" t="str">
        <f>IFERROR(VLOOKUP($C532,Acute!$B$8:$R$300,8,FALSE),"--")</f>
        <v>--</v>
      </c>
      <c r="M532" s="343" t="str">
        <f>IFERROR(VLOOKUP($C532,Acute!$B$8:$R$300,13,FALSE),"--")</f>
        <v>--</v>
      </c>
      <c r="N532" s="344" t="str">
        <f>IFERROR(VLOOKUP($C532,Acute!$B$8:$R$300,6,FALSE),"--")</f>
        <v>--</v>
      </c>
      <c r="O532" s="342" t="str">
        <f>IFERROR(VLOOKUP($C532,Acute!$B$8:$R$300,10,FALSE),"--")</f>
        <v>--</v>
      </c>
      <c r="P532" s="345" t="str">
        <f>IFERROR(VLOOKUP($C532,Acute!$B$8:$R$300,16,FALSE),"--")</f>
        <v>--</v>
      </c>
    </row>
    <row r="533" spans="2:16">
      <c r="B533" s="320" t="str">
        <f>Residential!A482</f>
        <v>Mercury (elemental)</v>
      </c>
      <c r="C533" s="211" t="str">
        <f>Residential!B482</f>
        <v>7439-97-6</v>
      </c>
      <c r="D533" s="332">
        <f>Residential!H482</f>
        <v>0.31</v>
      </c>
      <c r="E533" s="333">
        <f>Residential!K482</f>
        <v>10</v>
      </c>
      <c r="F533" s="430">
        <f>Residential!M482</f>
        <v>2.6</v>
      </c>
      <c r="G533" s="332">
        <f>Commercial!H482</f>
        <v>1.3</v>
      </c>
      <c r="H533" s="335">
        <f>Commercial!K482</f>
        <v>44</v>
      </c>
      <c r="I533" s="334">
        <f>Commercial!M482</f>
        <v>11</v>
      </c>
      <c r="J533" s="320"/>
      <c r="K533" s="423">
        <f>IFERROR(VLOOKUP($C533,Acute!$B$8:$R$300,4,FALSE),"--")</f>
        <v>0.6</v>
      </c>
      <c r="L533" s="342">
        <f>IFERROR(VLOOKUP($C533,Acute!$B$8:$R$300,8,FALSE),"--")</f>
        <v>20</v>
      </c>
      <c r="M533" s="466">
        <f>IFERROR(VLOOKUP($C533,Acute!$B$8:$R$300,13,FALSE),"--")</f>
        <v>5</v>
      </c>
      <c r="N533" s="424">
        <f>IFERROR(VLOOKUP($C533,Acute!$B$8:$R$300,6,FALSE),"--")</f>
        <v>1.8</v>
      </c>
      <c r="O533" s="342">
        <f>IFERROR(VLOOKUP($C533,Acute!$B$8:$R$300,10,FALSE),"--")</f>
        <v>60</v>
      </c>
      <c r="P533" s="345">
        <f>IFERROR(VLOOKUP($C533,Acute!$B$8:$R$300,16,FALSE),"--")</f>
        <v>15</v>
      </c>
    </row>
    <row r="534" spans="2:16">
      <c r="B534" s="320" t="str">
        <f>Residential!A483</f>
        <v>Merphos</v>
      </c>
      <c r="C534" s="211" t="str">
        <f>Residential!B483</f>
        <v>150-50-5</v>
      </c>
      <c r="D534" s="332" t="str">
        <f>Residential!H483</f>
        <v>NITI</v>
      </c>
      <c r="E534" s="333" t="str">
        <f>Residential!K483</f>
        <v>NITI</v>
      </c>
      <c r="F534" s="334" t="str">
        <f>Residential!M483</f>
        <v>NITI</v>
      </c>
      <c r="G534" s="332" t="str">
        <f>Commercial!H483</f>
        <v>NITI</v>
      </c>
      <c r="H534" s="335" t="str">
        <f>Commercial!K483</f>
        <v>NITI</v>
      </c>
      <c r="I534" s="334" t="str">
        <f>Commercial!M483</f>
        <v>NITI</v>
      </c>
      <c r="J534" s="320"/>
      <c r="K534" s="341" t="str">
        <f>IFERROR(VLOOKUP($C534,Acute!$B$8:$R$300,4,FALSE),"--")</f>
        <v>--</v>
      </c>
      <c r="L534" s="342" t="str">
        <f>IFERROR(VLOOKUP($C534,Acute!$B$8:$R$300,8,FALSE),"--")</f>
        <v>--</v>
      </c>
      <c r="M534" s="343" t="str">
        <f>IFERROR(VLOOKUP($C534,Acute!$B$8:$R$300,13,FALSE),"--")</f>
        <v>--</v>
      </c>
      <c r="N534" s="344" t="str">
        <f>IFERROR(VLOOKUP($C534,Acute!$B$8:$R$300,6,FALSE),"--")</f>
        <v>--</v>
      </c>
      <c r="O534" s="342" t="str">
        <f>IFERROR(VLOOKUP($C534,Acute!$B$8:$R$300,10,FALSE),"--")</f>
        <v>--</v>
      </c>
      <c r="P534" s="345" t="str">
        <f>IFERROR(VLOOKUP($C534,Acute!$B$8:$R$300,16,FALSE),"--")</f>
        <v>--</v>
      </c>
    </row>
    <row r="535" spans="2:16">
      <c r="B535" s="320" t="str">
        <f>Residential!A484</f>
        <v>Metalaxyl</v>
      </c>
      <c r="C535" s="211" t="str">
        <f>Residential!B484</f>
        <v>57837-19-1</v>
      </c>
      <c r="D535" s="332" t="str">
        <f>Residential!H484</f>
        <v>NITI</v>
      </c>
      <c r="E535" s="333" t="str">
        <f>Residential!K484</f>
        <v>NITI, NV</v>
      </c>
      <c r="F535" s="334" t="str">
        <f>Residential!M484</f>
        <v>NITI, NV</v>
      </c>
      <c r="G535" s="332" t="str">
        <f>Commercial!H484</f>
        <v>NITI</v>
      </c>
      <c r="H535" s="335" t="str">
        <f>Commercial!K484</f>
        <v>NITI, NV</v>
      </c>
      <c r="I535" s="334" t="str">
        <f>Commercial!M484</f>
        <v>NITI, NV</v>
      </c>
      <c r="J535" s="320"/>
      <c r="K535" s="347" t="str">
        <f>IFERROR(VLOOKUP($C535,Acute!$B$8:$R$300,4,FALSE),"--")</f>
        <v>--</v>
      </c>
      <c r="L535" s="348" t="str">
        <f>IFERROR(VLOOKUP($C535,Acute!$B$8:$R$300,8,FALSE),"--")</f>
        <v>--</v>
      </c>
      <c r="M535" s="349" t="str">
        <f>IFERROR(VLOOKUP($C535,Acute!$B$8:$R$300,13,FALSE),"--")</f>
        <v>--</v>
      </c>
      <c r="N535" s="350" t="str">
        <f>IFERROR(VLOOKUP($C535,Acute!$B$8:$R$300,6,FALSE),"--")</f>
        <v>--</v>
      </c>
      <c r="O535" s="348" t="str">
        <f>IFERROR(VLOOKUP($C535,Acute!$B$8:$R$300,10,FALSE),"--")</f>
        <v>--</v>
      </c>
      <c r="P535" s="345" t="str">
        <f>IFERROR(VLOOKUP($C535,Acute!$B$8:$R$300,16,FALSE),"--")</f>
        <v>--</v>
      </c>
    </row>
    <row r="536" spans="2:16">
      <c r="B536" s="320" t="str">
        <f>Residential!A485</f>
        <v>Methacrylonitrile</v>
      </c>
      <c r="C536" s="211" t="str">
        <f>Residential!B485</f>
        <v>126-98-7</v>
      </c>
      <c r="D536" s="332">
        <f>Residential!H485</f>
        <v>31</v>
      </c>
      <c r="E536" s="333">
        <f>Residential!K485</f>
        <v>1000</v>
      </c>
      <c r="F536" s="334">
        <f>Residential!M485</f>
        <v>5600</v>
      </c>
      <c r="G536" s="332">
        <f>Commercial!H485</f>
        <v>130</v>
      </c>
      <c r="H536" s="335">
        <f>Commercial!K485</f>
        <v>4400</v>
      </c>
      <c r="I536" s="334">
        <f>Commercial!M485</f>
        <v>24000</v>
      </c>
      <c r="J536" s="320"/>
      <c r="K536" s="341" t="str">
        <f>IFERROR(VLOOKUP($C536,Acute!$B$8:$R$300,4,FALSE),"--")</f>
        <v>--</v>
      </c>
      <c r="L536" s="342" t="str">
        <f>IFERROR(VLOOKUP($C536,Acute!$B$8:$R$300,8,FALSE),"--")</f>
        <v>--</v>
      </c>
      <c r="M536" s="343" t="str">
        <f>IFERROR(VLOOKUP($C536,Acute!$B$8:$R$300,13,FALSE),"--")</f>
        <v>--</v>
      </c>
      <c r="N536" s="344" t="str">
        <f>IFERROR(VLOOKUP($C536,Acute!$B$8:$R$300,6,FALSE),"--")</f>
        <v>--</v>
      </c>
      <c r="O536" s="342" t="str">
        <f>IFERROR(VLOOKUP($C536,Acute!$B$8:$R$300,10,FALSE),"--")</f>
        <v>--</v>
      </c>
      <c r="P536" s="345" t="str">
        <f>IFERROR(VLOOKUP($C536,Acute!$B$8:$R$300,16,FALSE),"--")</f>
        <v>--</v>
      </c>
    </row>
    <row r="537" spans="2:16">
      <c r="B537" s="320" t="str">
        <f>Residential!A486</f>
        <v>Methamidophos</v>
      </c>
      <c r="C537" s="211" t="str">
        <f>Residential!B486</f>
        <v>10265-92-6</v>
      </c>
      <c r="D537" s="332" t="str">
        <f>Residential!H486</f>
        <v>NITI</v>
      </c>
      <c r="E537" s="333" t="str">
        <f>Residential!K486</f>
        <v>NITI, NV</v>
      </c>
      <c r="F537" s="334" t="str">
        <f>Residential!M486</f>
        <v>NITI, NV</v>
      </c>
      <c r="G537" s="332" t="str">
        <f>Commercial!H486</f>
        <v>NITI</v>
      </c>
      <c r="H537" s="335" t="str">
        <f>Commercial!K486</f>
        <v>NITI, NV</v>
      </c>
      <c r="I537" s="334" t="str">
        <f>Commercial!M486</f>
        <v>NITI, NV</v>
      </c>
      <c r="J537" s="320"/>
      <c r="K537" s="341" t="str">
        <f>IFERROR(VLOOKUP($C537,Acute!$B$8:$R$300,4,FALSE),"--")</f>
        <v>--</v>
      </c>
      <c r="L537" s="342" t="str">
        <f>IFERROR(VLOOKUP($C537,Acute!$B$8:$R$300,8,FALSE),"--")</f>
        <v>--</v>
      </c>
      <c r="M537" s="343" t="str">
        <f>IFERROR(VLOOKUP($C537,Acute!$B$8:$R$300,13,FALSE),"--")</f>
        <v>--</v>
      </c>
      <c r="N537" s="344" t="str">
        <f>IFERROR(VLOOKUP($C537,Acute!$B$8:$R$300,6,FALSE),"--")</f>
        <v>--</v>
      </c>
      <c r="O537" s="342" t="str">
        <f>IFERROR(VLOOKUP($C537,Acute!$B$8:$R$300,10,FALSE),"--")</f>
        <v>--</v>
      </c>
      <c r="P537" s="345" t="str">
        <f>IFERROR(VLOOKUP($C537,Acute!$B$8:$R$300,16,FALSE),"--")</f>
        <v>--</v>
      </c>
    </row>
    <row r="538" spans="2:16">
      <c r="B538" s="320" t="str">
        <f>Residential!A487</f>
        <v>Methanol</v>
      </c>
      <c r="C538" s="211" t="str">
        <f>Residential!B487</f>
        <v>67-56-1</v>
      </c>
      <c r="D538" s="478">
        <f>Residential!H487</f>
        <v>21000</v>
      </c>
      <c r="E538" s="479">
        <f>Residential!K487</f>
        <v>700000</v>
      </c>
      <c r="F538" s="334">
        <f>Residential!M487</f>
        <v>210000000</v>
      </c>
      <c r="G538" s="332">
        <f>Commercial!H487</f>
        <v>88000</v>
      </c>
      <c r="H538" s="335">
        <f>Commercial!K487</f>
        <v>2900000</v>
      </c>
      <c r="I538" s="334">
        <f>Commercial!M487</f>
        <v>900000000</v>
      </c>
      <c r="J538" s="320"/>
      <c r="K538" s="341">
        <f>IFERROR(VLOOKUP($C538,Acute!$B$8:$R$300,4,FALSE),"--")</f>
        <v>28000</v>
      </c>
      <c r="L538" s="342">
        <f>IFERROR(VLOOKUP($C538,Acute!$B$8:$R$300,8,FALSE),"--")</f>
        <v>930000</v>
      </c>
      <c r="M538" s="343">
        <f>IFERROR(VLOOKUP($C538,Acute!$B$8:$R$300,13,FALSE),"--")</f>
        <v>280000000</v>
      </c>
      <c r="N538" s="344">
        <f>IFERROR(VLOOKUP($C538,Acute!$B$8:$R$300,6,FALSE),"--")</f>
        <v>84000</v>
      </c>
      <c r="O538" s="342">
        <f>IFERROR(VLOOKUP($C538,Acute!$B$8:$R$300,10,FALSE),"--")</f>
        <v>2800000</v>
      </c>
      <c r="P538" s="345">
        <f>IFERROR(VLOOKUP($C538,Acute!$B$8:$R$300,16,FALSE),"--")</f>
        <v>860000000</v>
      </c>
    </row>
    <row r="539" spans="2:16">
      <c r="B539" s="320" t="str">
        <f>Residential!A488</f>
        <v>Methidathion</v>
      </c>
      <c r="C539" s="211" t="str">
        <f>Residential!B488</f>
        <v>950-37-8</v>
      </c>
      <c r="D539" s="332" t="str">
        <f>Residential!H488</f>
        <v>NITI</v>
      </c>
      <c r="E539" s="333" t="str">
        <f>Residential!K488</f>
        <v>NITI, NV</v>
      </c>
      <c r="F539" s="334" t="str">
        <f>Residential!M488</f>
        <v>NITI, NV</v>
      </c>
      <c r="G539" s="332" t="str">
        <f>Commercial!H488</f>
        <v>NITI</v>
      </c>
      <c r="H539" s="335" t="str">
        <f>Commercial!K488</f>
        <v>NITI, NV</v>
      </c>
      <c r="I539" s="334" t="str">
        <f>Commercial!M488</f>
        <v>NITI, NV</v>
      </c>
      <c r="J539" s="320"/>
      <c r="K539" s="341" t="str">
        <f>IFERROR(VLOOKUP($C539,Acute!$B$8:$R$300,4,FALSE),"--")</f>
        <v>--</v>
      </c>
      <c r="L539" s="342" t="str">
        <f>IFERROR(VLOOKUP($C539,Acute!$B$8:$R$300,8,FALSE),"--")</f>
        <v>--</v>
      </c>
      <c r="M539" s="343" t="str">
        <f>IFERROR(VLOOKUP($C539,Acute!$B$8:$R$300,13,FALSE),"--")</f>
        <v>--</v>
      </c>
      <c r="N539" s="344" t="str">
        <f>IFERROR(VLOOKUP($C539,Acute!$B$8:$R$300,6,FALSE),"--")</f>
        <v>--</v>
      </c>
      <c r="O539" s="342" t="str">
        <f>IFERROR(VLOOKUP($C539,Acute!$B$8:$R$300,10,FALSE),"--")</f>
        <v>--</v>
      </c>
      <c r="P539" s="345" t="str">
        <f>IFERROR(VLOOKUP($C539,Acute!$B$8:$R$300,16,FALSE),"--")</f>
        <v>--</v>
      </c>
    </row>
    <row r="540" spans="2:16">
      <c r="B540" s="320" t="str">
        <f>Residential!A489</f>
        <v>Methomyl</v>
      </c>
      <c r="C540" s="211" t="str">
        <f>Residential!B489</f>
        <v>16752-77-5</v>
      </c>
      <c r="D540" s="332" t="str">
        <f>Residential!H489</f>
        <v>NITI</v>
      </c>
      <c r="E540" s="333" t="str">
        <f>Residential!K489</f>
        <v>NITI, NV</v>
      </c>
      <c r="F540" s="334" t="str">
        <f>Residential!M489</f>
        <v>NITI, NV</v>
      </c>
      <c r="G540" s="332" t="str">
        <f>Commercial!H489</f>
        <v>NITI</v>
      </c>
      <c r="H540" s="335" t="str">
        <f>Commercial!K489</f>
        <v>NITI, NV</v>
      </c>
      <c r="I540" s="334" t="str">
        <f>Commercial!M489</f>
        <v>NITI, NV</v>
      </c>
      <c r="J540" s="320"/>
      <c r="K540" s="341" t="str">
        <f>IFERROR(VLOOKUP($C540,Acute!$B$8:$R$300,4,FALSE),"--")</f>
        <v>--</v>
      </c>
      <c r="L540" s="342" t="str">
        <f>IFERROR(VLOOKUP($C540,Acute!$B$8:$R$300,8,FALSE),"--")</f>
        <v>--</v>
      </c>
      <c r="M540" s="343" t="str">
        <f>IFERROR(VLOOKUP($C540,Acute!$B$8:$R$300,13,FALSE),"--")</f>
        <v>--</v>
      </c>
      <c r="N540" s="344" t="str">
        <f>IFERROR(VLOOKUP($C540,Acute!$B$8:$R$300,6,FALSE),"--")</f>
        <v>--</v>
      </c>
      <c r="O540" s="342" t="str">
        <f>IFERROR(VLOOKUP($C540,Acute!$B$8:$R$300,10,FALSE),"--")</f>
        <v>--</v>
      </c>
      <c r="P540" s="345" t="str">
        <f>IFERROR(VLOOKUP($C540,Acute!$B$8:$R$300,16,FALSE),"--")</f>
        <v>--</v>
      </c>
    </row>
    <row r="541" spans="2:16">
      <c r="B541" s="320" t="str">
        <f>Residential!A490</f>
        <v>Methoxy-5-nitroaniline, 2-</v>
      </c>
      <c r="C541" s="211" t="str">
        <f>Residential!B490</f>
        <v>99-59-2</v>
      </c>
      <c r="D541" s="332" t="str">
        <f>Residential!H490</f>
        <v>NITI</v>
      </c>
      <c r="E541" s="333" t="str">
        <f>Residential!K490</f>
        <v>NITI, NV</v>
      </c>
      <c r="F541" s="334" t="str">
        <f>Residential!M490</f>
        <v>NITI, NV</v>
      </c>
      <c r="G541" s="332" t="str">
        <f>Commercial!H490</f>
        <v>NITI</v>
      </c>
      <c r="H541" s="335" t="str">
        <f>Commercial!K490</f>
        <v>NITI, NV</v>
      </c>
      <c r="I541" s="334" t="str">
        <f>Commercial!M490</f>
        <v>NITI, NV</v>
      </c>
      <c r="J541" s="320"/>
      <c r="K541" s="341" t="str">
        <f>IFERROR(VLOOKUP($C541,Acute!$B$8:$R$300,4,FALSE),"--")</f>
        <v>--</v>
      </c>
      <c r="L541" s="342" t="str">
        <f>IFERROR(VLOOKUP($C541,Acute!$B$8:$R$300,8,FALSE),"--")</f>
        <v>--</v>
      </c>
      <c r="M541" s="343" t="str">
        <f>IFERROR(VLOOKUP($C541,Acute!$B$8:$R$300,13,FALSE),"--")</f>
        <v>--</v>
      </c>
      <c r="N541" s="344" t="str">
        <f>IFERROR(VLOOKUP($C541,Acute!$B$8:$R$300,6,FALSE),"--")</f>
        <v>--</v>
      </c>
      <c r="O541" s="342" t="str">
        <f>IFERROR(VLOOKUP($C541,Acute!$B$8:$R$300,10,FALSE),"--")</f>
        <v>--</v>
      </c>
      <c r="P541" s="345" t="str">
        <f>IFERROR(VLOOKUP($C541,Acute!$B$8:$R$300,16,FALSE),"--")</f>
        <v>--</v>
      </c>
    </row>
    <row r="542" spans="2:16">
      <c r="B542" s="320" t="str">
        <f>Residential!A491</f>
        <v>Methoxychlor</v>
      </c>
      <c r="C542" s="211" t="str">
        <f>Residential!B491</f>
        <v>72-43-5</v>
      </c>
      <c r="D542" s="332" t="str">
        <f>Residential!H491</f>
        <v>NITI</v>
      </c>
      <c r="E542" s="333" t="str">
        <f>Residential!K491</f>
        <v>NITI, NV</v>
      </c>
      <c r="F542" s="334" t="str">
        <f>Residential!M491</f>
        <v>NITI, NV</v>
      </c>
      <c r="G542" s="332" t="str">
        <f>Commercial!H491</f>
        <v>NITI</v>
      </c>
      <c r="H542" s="335" t="str">
        <f>Commercial!K491</f>
        <v>NITI, NV</v>
      </c>
      <c r="I542" s="334" t="str">
        <f>Commercial!M491</f>
        <v>NITI, NV</v>
      </c>
      <c r="J542" s="320"/>
      <c r="K542" s="341" t="str">
        <f>IFERROR(VLOOKUP($C542,Acute!$B$8:$R$300,4,FALSE),"--")</f>
        <v>--</v>
      </c>
      <c r="L542" s="342" t="str">
        <f>IFERROR(VLOOKUP($C542,Acute!$B$8:$R$300,8,FALSE),"--")</f>
        <v>--</v>
      </c>
      <c r="M542" s="343" t="str">
        <f>IFERROR(VLOOKUP($C542,Acute!$B$8:$R$300,13,FALSE),"--")</f>
        <v>--</v>
      </c>
      <c r="N542" s="344" t="str">
        <f>IFERROR(VLOOKUP($C542,Acute!$B$8:$R$300,6,FALSE),"--")</f>
        <v>--</v>
      </c>
      <c r="O542" s="342" t="str">
        <f>IFERROR(VLOOKUP($C542,Acute!$B$8:$R$300,10,FALSE),"--")</f>
        <v>--</v>
      </c>
      <c r="P542" s="345" t="str">
        <f>IFERROR(VLOOKUP($C542,Acute!$B$8:$R$300,16,FALSE),"--")</f>
        <v>--</v>
      </c>
    </row>
    <row r="543" spans="2:16">
      <c r="B543" s="320" t="str">
        <f>Residential!A492</f>
        <v>Methoxyethanol Acetate, 2-</v>
      </c>
      <c r="C543" s="211" t="str">
        <f>Residential!B492</f>
        <v>110-49-6</v>
      </c>
      <c r="D543" s="427">
        <f>Residential!H492</f>
        <v>1</v>
      </c>
      <c r="E543" s="333">
        <f>Residential!K492</f>
        <v>35</v>
      </c>
      <c r="F543" s="334">
        <f>Residential!M492</f>
        <v>210000</v>
      </c>
      <c r="G543" s="332">
        <f>Commercial!H492</f>
        <v>4.4000000000000004</v>
      </c>
      <c r="H543" s="335">
        <f>Commercial!K492</f>
        <v>150</v>
      </c>
      <c r="I543" s="334">
        <f>Commercial!M492</f>
        <v>860000</v>
      </c>
      <c r="J543" s="320"/>
      <c r="K543" s="341" t="str">
        <f>IFERROR(VLOOKUP($C543,Acute!$B$8:$R$300,4,FALSE),"--")</f>
        <v>--</v>
      </c>
      <c r="L543" s="342" t="str">
        <f>IFERROR(VLOOKUP($C543,Acute!$B$8:$R$300,8,FALSE),"--")</f>
        <v>--</v>
      </c>
      <c r="M543" s="343" t="str">
        <f>IFERROR(VLOOKUP($C543,Acute!$B$8:$R$300,13,FALSE),"--")</f>
        <v>--</v>
      </c>
      <c r="N543" s="344" t="str">
        <f>IFERROR(VLOOKUP($C543,Acute!$B$8:$R$300,6,FALSE),"--")</f>
        <v>--</v>
      </c>
      <c r="O543" s="342" t="str">
        <f>IFERROR(VLOOKUP($C543,Acute!$B$8:$R$300,10,FALSE),"--")</f>
        <v>--</v>
      </c>
      <c r="P543" s="345" t="str">
        <f>IFERROR(VLOOKUP($C543,Acute!$B$8:$R$300,16,FALSE),"--")</f>
        <v>--</v>
      </c>
    </row>
    <row r="544" spans="2:16">
      <c r="B544" s="320" t="str">
        <f>Residential!A493</f>
        <v>Methoxyethanol, 2-</v>
      </c>
      <c r="C544" s="211" t="str">
        <f>Residential!B493</f>
        <v>109-86-4</v>
      </c>
      <c r="D544" s="332">
        <f>Residential!H493</f>
        <v>7.3</v>
      </c>
      <c r="E544" s="333">
        <f>Residential!K493</f>
        <v>240</v>
      </c>
      <c r="F544" s="334">
        <f>Residential!M493</f>
        <v>1100000</v>
      </c>
      <c r="G544" s="332">
        <f>Commercial!H493</f>
        <v>31</v>
      </c>
      <c r="H544" s="335">
        <f>Commercial!K493</f>
        <v>1000</v>
      </c>
      <c r="I544" s="334">
        <f>Commercial!M493</f>
        <v>4800000</v>
      </c>
      <c r="J544" s="320"/>
      <c r="K544" s="341">
        <f>IFERROR(VLOOKUP($C544,Acute!$B$8:$R$300,4,FALSE),"--")</f>
        <v>93</v>
      </c>
      <c r="L544" s="342">
        <f>IFERROR(VLOOKUP($C544,Acute!$B$8:$R$300,8,FALSE),"--")</f>
        <v>3100</v>
      </c>
      <c r="M544" s="343">
        <f>IFERROR(VLOOKUP($C544,Acute!$B$8:$R$300,13,FALSE),"--")</f>
        <v>14000000</v>
      </c>
      <c r="N544" s="344">
        <f>IFERROR(VLOOKUP($C544,Acute!$B$8:$R$300,6,FALSE),"--")</f>
        <v>280</v>
      </c>
      <c r="O544" s="342">
        <f>IFERROR(VLOOKUP($C544,Acute!$B$8:$R$300,10,FALSE),"--")</f>
        <v>9300</v>
      </c>
      <c r="P544" s="345">
        <f>IFERROR(VLOOKUP($C544,Acute!$B$8:$R$300,16,FALSE),"--")</f>
        <v>43000000</v>
      </c>
    </row>
    <row r="545" spans="2:16">
      <c r="B545" s="320" t="str">
        <f>Residential!A494</f>
        <v>Methyl Acetate</v>
      </c>
      <c r="C545" s="211" t="str">
        <f>Residential!B494</f>
        <v>79-20-9</v>
      </c>
      <c r="D545" s="332" t="str">
        <f>Residential!H494</f>
        <v>NITI</v>
      </c>
      <c r="E545" s="333" t="str">
        <f>Residential!K494</f>
        <v>NITI</v>
      </c>
      <c r="F545" s="334" t="str">
        <f>Residential!M494</f>
        <v>NITI</v>
      </c>
      <c r="G545" s="332" t="str">
        <f>Commercial!H494</f>
        <v>NITI</v>
      </c>
      <c r="H545" s="335" t="str">
        <f>Commercial!K494</f>
        <v>NITI</v>
      </c>
      <c r="I545" s="334" t="str">
        <f>Commercial!M494</f>
        <v>NITI</v>
      </c>
      <c r="J545" s="320"/>
      <c r="K545" s="341" t="str">
        <f>IFERROR(VLOOKUP($C545,Acute!$B$8:$R$300,4,FALSE),"--")</f>
        <v>--</v>
      </c>
      <c r="L545" s="342" t="str">
        <f>IFERROR(VLOOKUP($C545,Acute!$B$8:$R$300,8,FALSE),"--")</f>
        <v>--</v>
      </c>
      <c r="M545" s="343" t="str">
        <f>IFERROR(VLOOKUP($C545,Acute!$B$8:$R$300,13,FALSE),"--")</f>
        <v>--</v>
      </c>
      <c r="N545" s="344" t="str">
        <f>IFERROR(VLOOKUP($C545,Acute!$B$8:$R$300,6,FALSE),"--")</f>
        <v>--</v>
      </c>
      <c r="O545" s="342" t="str">
        <f>IFERROR(VLOOKUP($C545,Acute!$B$8:$R$300,10,FALSE),"--")</f>
        <v>--</v>
      </c>
      <c r="P545" s="345" t="str">
        <f>IFERROR(VLOOKUP($C545,Acute!$B$8:$R$300,16,FALSE),"--")</f>
        <v>--</v>
      </c>
    </row>
    <row r="546" spans="2:16">
      <c r="B546" s="320" t="str">
        <f>Residential!A495</f>
        <v>Methyl Acrylate</v>
      </c>
      <c r="C546" s="211" t="str">
        <f>Residential!B495</f>
        <v>96-33-3</v>
      </c>
      <c r="D546" s="332">
        <f>Residential!H495</f>
        <v>21</v>
      </c>
      <c r="E546" s="333">
        <f>Residential!K495</f>
        <v>700</v>
      </c>
      <c r="F546" s="334">
        <f>Residential!M495</f>
        <v>4700</v>
      </c>
      <c r="G546" s="332">
        <f>Commercial!H495</f>
        <v>88</v>
      </c>
      <c r="H546" s="335">
        <f>Commercial!K495</f>
        <v>2900</v>
      </c>
      <c r="I546" s="334">
        <f>Commercial!M495</f>
        <v>20000</v>
      </c>
      <c r="J546" s="320"/>
      <c r="K546" s="341" t="str">
        <f>IFERROR(VLOOKUP($C546,Acute!$B$8:$R$300,4,FALSE),"--")</f>
        <v>--</v>
      </c>
      <c r="L546" s="342" t="str">
        <f>IFERROR(VLOOKUP($C546,Acute!$B$8:$R$300,8,FALSE),"--")</f>
        <v>--</v>
      </c>
      <c r="M546" s="343" t="str">
        <f>IFERROR(VLOOKUP($C546,Acute!$B$8:$R$300,13,FALSE),"--")</f>
        <v>--</v>
      </c>
      <c r="N546" s="344" t="str">
        <f>IFERROR(VLOOKUP($C546,Acute!$B$8:$R$300,6,FALSE),"--")</f>
        <v>--</v>
      </c>
      <c r="O546" s="342" t="str">
        <f>IFERROR(VLOOKUP($C546,Acute!$B$8:$R$300,10,FALSE),"--")</f>
        <v>--</v>
      </c>
      <c r="P546" s="345" t="str">
        <f>IFERROR(VLOOKUP($C546,Acute!$B$8:$R$300,16,FALSE),"--")</f>
        <v>--</v>
      </c>
    </row>
    <row r="547" spans="2:16">
      <c r="B547" s="320" t="str">
        <f>Residential!A496</f>
        <v>Methyl Ethyl Ketone (2-Butanone)</v>
      </c>
      <c r="C547" s="211" t="str">
        <f>Residential!B496</f>
        <v>78-93-3</v>
      </c>
      <c r="D547" s="332">
        <f>Residential!H496</f>
        <v>5200</v>
      </c>
      <c r="E547" s="335">
        <f>Residential!K496</f>
        <v>170000</v>
      </c>
      <c r="F547" s="334">
        <f>Residential!M496</f>
        <v>4000000</v>
      </c>
      <c r="G547" s="332">
        <f>Commercial!H496</f>
        <v>22000</v>
      </c>
      <c r="H547" s="335">
        <f>Commercial!K496</f>
        <v>730000</v>
      </c>
      <c r="I547" s="334">
        <f>Commercial!M496</f>
        <v>17000000</v>
      </c>
      <c r="J547" s="320"/>
      <c r="K547" s="341">
        <f>IFERROR(VLOOKUP($C547,Acute!$B$8:$R$300,4,FALSE),"--")</f>
        <v>5000</v>
      </c>
      <c r="L547" s="342">
        <f>IFERROR(VLOOKUP($C547,Acute!$B$8:$R$300,8,FALSE),"--")</f>
        <v>170000</v>
      </c>
      <c r="M547" s="343">
        <f>IFERROR(VLOOKUP($C547,Acute!$B$8:$R$300,13,FALSE),"--")</f>
        <v>3800000</v>
      </c>
      <c r="N547" s="344">
        <f>IFERROR(VLOOKUP($C547,Acute!$B$8:$R$300,6,FALSE),"--")</f>
        <v>15000</v>
      </c>
      <c r="O547" s="342">
        <f>IFERROR(VLOOKUP($C547,Acute!$B$8:$R$300,10,FALSE),"--")</f>
        <v>500000</v>
      </c>
      <c r="P547" s="345">
        <f>IFERROR(VLOOKUP($C547,Acute!$B$8:$R$300,16,FALSE),"--")</f>
        <v>12000000</v>
      </c>
    </row>
    <row r="548" spans="2:16">
      <c r="B548" s="320" t="str">
        <f>Residential!A497</f>
        <v>Methyl Hydrazine</v>
      </c>
      <c r="C548" s="211" t="str">
        <f>Residential!B497</f>
        <v>60-34-4</v>
      </c>
      <c r="D548" s="332">
        <f>Residential!H497</f>
        <v>2.8E-3</v>
      </c>
      <c r="E548" s="333">
        <f>Residential!K497</f>
        <v>9.4E-2</v>
      </c>
      <c r="F548" s="334">
        <f>Residential!M497</f>
        <v>44</v>
      </c>
      <c r="G548" s="332">
        <f>Commercial!H497</f>
        <v>1.2E-2</v>
      </c>
      <c r="H548" s="448">
        <f>Commercial!K497</f>
        <v>0.41</v>
      </c>
      <c r="I548" s="334">
        <f>Commercial!M497</f>
        <v>190</v>
      </c>
      <c r="J548" s="320"/>
      <c r="K548" s="341" t="str">
        <f>IFERROR(VLOOKUP($C548,Acute!$B$8:$R$300,4,FALSE),"--")</f>
        <v>--</v>
      </c>
      <c r="L548" s="342" t="str">
        <f>IFERROR(VLOOKUP($C548,Acute!$B$8:$R$300,8,FALSE),"--")</f>
        <v>--</v>
      </c>
      <c r="M548" s="343" t="str">
        <f>IFERROR(VLOOKUP($C548,Acute!$B$8:$R$300,13,FALSE),"--")</f>
        <v>--</v>
      </c>
      <c r="N548" s="344" t="str">
        <f>IFERROR(VLOOKUP($C548,Acute!$B$8:$R$300,6,FALSE),"--")</f>
        <v>--</v>
      </c>
      <c r="O548" s="342" t="str">
        <f>IFERROR(VLOOKUP($C548,Acute!$B$8:$R$300,10,FALSE),"--")</f>
        <v>--</v>
      </c>
      <c r="P548" s="345" t="str">
        <f>IFERROR(VLOOKUP($C548,Acute!$B$8:$R$300,16,FALSE),"--")</f>
        <v>--</v>
      </c>
    </row>
    <row r="549" spans="2:16">
      <c r="B549" s="320" t="str">
        <f>Residential!A498</f>
        <v>Methyl Isobutyl Ketone (4-methyl-2-pentanone)</v>
      </c>
      <c r="C549" s="211" t="str">
        <f>Residential!B498</f>
        <v>108-10-1</v>
      </c>
      <c r="D549" s="332">
        <f>Residential!H498</f>
        <v>3100</v>
      </c>
      <c r="E549" s="335">
        <f>Residential!K498</f>
        <v>100000</v>
      </c>
      <c r="F549" s="334">
        <f>Residential!M498</f>
        <v>1100000</v>
      </c>
      <c r="G549" s="332">
        <f>Commercial!H498</f>
        <v>13000</v>
      </c>
      <c r="H549" s="335">
        <f>Commercial!K498</f>
        <v>440000</v>
      </c>
      <c r="I549" s="334">
        <f>Commercial!M498</f>
        <v>4600000</v>
      </c>
      <c r="J549" s="320"/>
      <c r="K549" s="341" t="str">
        <f>IFERROR(VLOOKUP($C549,Acute!$B$8:$R$300,4,FALSE),"--")</f>
        <v>--</v>
      </c>
      <c r="L549" s="342" t="str">
        <f>IFERROR(VLOOKUP($C549,Acute!$B$8:$R$300,8,FALSE),"--")</f>
        <v>--</v>
      </c>
      <c r="M549" s="343" t="str">
        <f>IFERROR(VLOOKUP($C549,Acute!$B$8:$R$300,13,FALSE),"--")</f>
        <v>--</v>
      </c>
      <c r="N549" s="344" t="str">
        <f>IFERROR(VLOOKUP($C549,Acute!$B$8:$R$300,6,FALSE),"--")</f>
        <v>--</v>
      </c>
      <c r="O549" s="342" t="str">
        <f>IFERROR(VLOOKUP($C549,Acute!$B$8:$R$300,10,FALSE),"--")</f>
        <v>--</v>
      </c>
      <c r="P549" s="345" t="str">
        <f>IFERROR(VLOOKUP($C549,Acute!$B$8:$R$300,16,FALSE),"--")</f>
        <v>--</v>
      </c>
    </row>
    <row r="550" spans="2:16">
      <c r="B550" s="320" t="str">
        <f>Residential!A499</f>
        <v>Methyl Isocyanate</v>
      </c>
      <c r="C550" s="211" t="str">
        <f>Residential!B499</f>
        <v>624-83-9</v>
      </c>
      <c r="D550" s="427">
        <f>Residential!H499</f>
        <v>1</v>
      </c>
      <c r="E550" s="333">
        <f>Residential!K499</f>
        <v>35</v>
      </c>
      <c r="F550" s="334">
        <f>Residential!M499</f>
        <v>43</v>
      </c>
      <c r="G550" s="332">
        <f>Commercial!H499</f>
        <v>4.4000000000000004</v>
      </c>
      <c r="H550" s="335">
        <f>Commercial!K499</f>
        <v>150</v>
      </c>
      <c r="I550" s="334">
        <f>Commercial!M499</f>
        <v>180</v>
      </c>
      <c r="J550" s="320"/>
      <c r="K550" s="341" t="str">
        <f>IFERROR(VLOOKUP($C550,Acute!$B$8:$R$300,4,FALSE),"--")</f>
        <v>--</v>
      </c>
      <c r="L550" s="342" t="str">
        <f>IFERROR(VLOOKUP($C550,Acute!$B$8:$R$300,8,FALSE),"--")</f>
        <v>--</v>
      </c>
      <c r="M550" s="343" t="str">
        <f>IFERROR(VLOOKUP($C550,Acute!$B$8:$R$300,13,FALSE),"--")</f>
        <v>--</v>
      </c>
      <c r="N550" s="344" t="str">
        <f>IFERROR(VLOOKUP($C550,Acute!$B$8:$R$300,6,FALSE),"--")</f>
        <v>--</v>
      </c>
      <c r="O550" s="342" t="str">
        <f>IFERROR(VLOOKUP($C550,Acute!$B$8:$R$300,10,FALSE),"--")</f>
        <v>--</v>
      </c>
      <c r="P550" s="345" t="str">
        <f>IFERROR(VLOOKUP($C550,Acute!$B$8:$R$300,16,FALSE),"--")</f>
        <v>--</v>
      </c>
    </row>
    <row r="551" spans="2:16">
      <c r="B551" s="320" t="str">
        <f>Residential!A500</f>
        <v>Methyl Mercury</v>
      </c>
      <c r="C551" s="211" t="str">
        <f>Residential!B500</f>
        <v>22967-92-6</v>
      </c>
      <c r="D551" s="332" t="str">
        <f>Residential!H500</f>
        <v>NITI</v>
      </c>
      <c r="E551" s="333" t="str">
        <f>Residential!K500</f>
        <v>NITI, NV</v>
      </c>
      <c r="F551" s="334" t="str">
        <f>Residential!M500</f>
        <v>NITI, NV</v>
      </c>
      <c r="G551" s="332" t="str">
        <f>Commercial!H500</f>
        <v>NITI</v>
      </c>
      <c r="H551" s="335" t="str">
        <f>Commercial!K500</f>
        <v>NITI, NV</v>
      </c>
      <c r="I551" s="334" t="str">
        <f>Commercial!M500</f>
        <v>NITI, NV</v>
      </c>
      <c r="J551" s="320"/>
      <c r="K551" s="347" t="str">
        <f>IFERROR(VLOOKUP($C551,Acute!$B$8:$R$300,4,FALSE),"--")</f>
        <v>--</v>
      </c>
      <c r="L551" s="348" t="str">
        <f>IFERROR(VLOOKUP($C551,Acute!$B$8:$R$300,8,FALSE),"--")</f>
        <v>--</v>
      </c>
      <c r="M551" s="349" t="str">
        <f>IFERROR(VLOOKUP($C551,Acute!$B$8:$R$300,13,FALSE),"--")</f>
        <v>--</v>
      </c>
      <c r="N551" s="350" t="str">
        <f>IFERROR(VLOOKUP($C551,Acute!$B$8:$R$300,6,FALSE),"--")</f>
        <v>--</v>
      </c>
      <c r="O551" s="342" t="str">
        <f>IFERROR(VLOOKUP($C551,Acute!$B$8:$R$300,10,FALSE),"--")</f>
        <v>--</v>
      </c>
      <c r="P551" s="345" t="str">
        <f>IFERROR(VLOOKUP($C551,Acute!$B$8:$R$300,16,FALSE),"--")</f>
        <v>--</v>
      </c>
    </row>
    <row r="552" spans="2:16">
      <c r="B552" s="320" t="str">
        <f>Residential!A501</f>
        <v>Methyl Methacrylate</v>
      </c>
      <c r="C552" s="211" t="str">
        <f>Residential!B501</f>
        <v>80-62-6</v>
      </c>
      <c r="D552" s="332">
        <f>Residential!H501</f>
        <v>730</v>
      </c>
      <c r="E552" s="335">
        <f>Residential!K501</f>
        <v>24000</v>
      </c>
      <c r="F552" s="334">
        <f>Residential!M501</f>
        <v>110000</v>
      </c>
      <c r="G552" s="332">
        <f>Commercial!H501</f>
        <v>3100</v>
      </c>
      <c r="H552" s="335">
        <f>Commercial!K501</f>
        <v>100000</v>
      </c>
      <c r="I552" s="334">
        <f>Commercial!M501</f>
        <v>480000</v>
      </c>
      <c r="J552" s="320"/>
      <c r="K552" s="347" t="str">
        <f>IFERROR(VLOOKUP($C552,Acute!$B$8:$R$300,4,FALSE),"--")</f>
        <v>--</v>
      </c>
      <c r="L552" s="348" t="str">
        <f>IFERROR(VLOOKUP($C552,Acute!$B$8:$R$300,8,FALSE),"--")</f>
        <v>--</v>
      </c>
      <c r="M552" s="349" t="str">
        <f>IFERROR(VLOOKUP($C552,Acute!$B$8:$R$300,13,FALSE),"--")</f>
        <v>--</v>
      </c>
      <c r="N552" s="350" t="str">
        <f>IFERROR(VLOOKUP($C552,Acute!$B$8:$R$300,6,FALSE),"--")</f>
        <v>--</v>
      </c>
      <c r="O552" s="342" t="str">
        <f>IFERROR(VLOOKUP($C552,Acute!$B$8:$R$300,10,FALSE),"--")</f>
        <v>--</v>
      </c>
      <c r="P552" s="345" t="str">
        <f>IFERROR(VLOOKUP($C552,Acute!$B$8:$R$300,16,FALSE),"--")</f>
        <v>--</v>
      </c>
    </row>
    <row r="553" spans="2:16">
      <c r="B553" s="320" t="str">
        <f>Residential!A502</f>
        <v>Methyl Parathion</v>
      </c>
      <c r="C553" s="211" t="str">
        <f>Residential!B502</f>
        <v>298-00-0</v>
      </c>
      <c r="D553" s="332" t="str">
        <f>Residential!H502</f>
        <v>NITI</v>
      </c>
      <c r="E553" s="333" t="str">
        <f>Residential!K502</f>
        <v>NITI, NV</v>
      </c>
      <c r="F553" s="334" t="str">
        <f>Residential!M502</f>
        <v>NITI, NV</v>
      </c>
      <c r="G553" s="332" t="str">
        <f>Commercial!H502</f>
        <v>NITI</v>
      </c>
      <c r="H553" s="335" t="str">
        <f>Commercial!K502</f>
        <v>NITI, NV</v>
      </c>
      <c r="I553" s="334" t="str">
        <f>Commercial!M502</f>
        <v>NITI, NV</v>
      </c>
      <c r="J553" s="320"/>
      <c r="K553" s="347" t="str">
        <f>IFERROR(VLOOKUP($C553,Acute!$B$8:$R$300,4,FALSE),"--")</f>
        <v>--</v>
      </c>
      <c r="L553" s="348" t="str">
        <f>IFERROR(VLOOKUP($C553,Acute!$B$8:$R$300,8,FALSE),"--")</f>
        <v>--</v>
      </c>
      <c r="M553" s="349" t="str">
        <f>IFERROR(VLOOKUP($C553,Acute!$B$8:$R$300,13,FALSE),"--")</f>
        <v>--</v>
      </c>
      <c r="N553" s="350" t="str">
        <f>IFERROR(VLOOKUP($C553,Acute!$B$8:$R$300,6,FALSE),"--")</f>
        <v>--</v>
      </c>
      <c r="O553" s="342" t="str">
        <f>IFERROR(VLOOKUP($C553,Acute!$B$8:$R$300,10,FALSE),"--")</f>
        <v>--</v>
      </c>
      <c r="P553" s="345" t="str">
        <f>IFERROR(VLOOKUP($C553,Acute!$B$8:$R$300,16,FALSE),"--")</f>
        <v>--</v>
      </c>
    </row>
    <row r="554" spans="2:16">
      <c r="B554" s="320" t="str">
        <f>Residential!A503</f>
        <v>Methyl Phosphonic Acid</v>
      </c>
      <c r="C554" s="211" t="str">
        <f>Residential!B503</f>
        <v>993-13-5</v>
      </c>
      <c r="D554" s="332" t="str">
        <f>Residential!H503</f>
        <v>NITI</v>
      </c>
      <c r="E554" s="333" t="str">
        <f>Residential!K503</f>
        <v>NITI, NV</v>
      </c>
      <c r="F554" s="334" t="str">
        <f>Residential!M503</f>
        <v>NITI, NV</v>
      </c>
      <c r="G554" s="332" t="str">
        <f>Commercial!H503</f>
        <v>NITI</v>
      </c>
      <c r="H554" s="335" t="str">
        <f>Commercial!K503</f>
        <v>NITI, NV</v>
      </c>
      <c r="I554" s="334" t="str">
        <f>Commercial!M503</f>
        <v>NITI, NV</v>
      </c>
      <c r="J554" s="320"/>
      <c r="K554" s="347" t="str">
        <f>IFERROR(VLOOKUP($C554,Acute!$B$8:$R$300,4,FALSE),"--")</f>
        <v>--</v>
      </c>
      <c r="L554" s="348" t="str">
        <f>IFERROR(VLOOKUP($C554,Acute!$B$8:$R$300,8,FALSE),"--")</f>
        <v>--</v>
      </c>
      <c r="M554" s="349" t="str">
        <f>IFERROR(VLOOKUP($C554,Acute!$B$8:$R$300,13,FALSE),"--")</f>
        <v>--</v>
      </c>
      <c r="N554" s="350" t="str">
        <f>IFERROR(VLOOKUP($C554,Acute!$B$8:$R$300,6,FALSE),"--")</f>
        <v>--</v>
      </c>
      <c r="O554" s="342" t="str">
        <f>IFERROR(VLOOKUP($C554,Acute!$B$8:$R$300,10,FALSE),"--")</f>
        <v>--</v>
      </c>
      <c r="P554" s="345" t="str">
        <f>IFERROR(VLOOKUP($C554,Acute!$B$8:$R$300,16,FALSE),"--")</f>
        <v>--</v>
      </c>
    </row>
    <row r="555" spans="2:16">
      <c r="B555" s="320" t="str">
        <f>Residential!A504</f>
        <v>Methyl Styrene (Mixed Isomers)</v>
      </c>
      <c r="C555" s="211" t="str">
        <f>Residential!B504</f>
        <v>25013-15-4</v>
      </c>
      <c r="D555" s="332">
        <f>Residential!H504</f>
        <v>42</v>
      </c>
      <c r="E555" s="333">
        <f>Residential!K504</f>
        <v>1400</v>
      </c>
      <c r="F555" s="334">
        <f>Residential!M504</f>
        <v>1100</v>
      </c>
      <c r="G555" s="332">
        <f>Commercial!H504</f>
        <v>180</v>
      </c>
      <c r="H555" s="335">
        <f>Commercial!K504</f>
        <v>5800</v>
      </c>
      <c r="I555" s="334">
        <f>Commercial!M504</f>
        <v>4600</v>
      </c>
      <c r="J555" s="320"/>
      <c r="K555" s="347" t="str">
        <f>IFERROR(VLOOKUP($C555,Acute!$B$8:$R$300,4,FALSE),"--")</f>
        <v>--</v>
      </c>
      <c r="L555" s="348" t="str">
        <f>IFERROR(VLOOKUP($C555,Acute!$B$8:$R$300,8,FALSE),"--")</f>
        <v>--</v>
      </c>
      <c r="M555" s="349" t="str">
        <f>IFERROR(VLOOKUP($C555,Acute!$B$8:$R$300,13,FALSE),"--")</f>
        <v>--</v>
      </c>
      <c r="N555" s="350" t="str">
        <f>IFERROR(VLOOKUP($C555,Acute!$B$8:$R$300,6,FALSE),"--")</f>
        <v>--</v>
      </c>
      <c r="O555" s="342" t="str">
        <f>IFERROR(VLOOKUP($C555,Acute!$B$8:$R$300,10,FALSE),"--")</f>
        <v>--</v>
      </c>
      <c r="P555" s="345" t="str">
        <f>IFERROR(VLOOKUP($C555,Acute!$B$8:$R$300,16,FALSE),"--")</f>
        <v>--</v>
      </c>
    </row>
    <row r="556" spans="2:16">
      <c r="B556" s="320" t="str">
        <f>Residential!A505</f>
        <v>Methyl methanesulfonate</v>
      </c>
      <c r="C556" s="211" t="str">
        <f>Residential!B505</f>
        <v>66-27-3</v>
      </c>
      <c r="D556" s="426">
        <f>Residential!H505</f>
        <v>0.1</v>
      </c>
      <c r="E556" s="333" t="str">
        <f>Residential!K505</f>
        <v>NV</v>
      </c>
      <c r="F556" s="334" t="str">
        <f>Residential!M505</f>
        <v>NV</v>
      </c>
      <c r="G556" s="332">
        <f>Commercial!H505</f>
        <v>0.44</v>
      </c>
      <c r="H556" s="335" t="str">
        <f>Commercial!K505</f>
        <v>NV</v>
      </c>
      <c r="I556" s="334" t="str">
        <f>Commercial!M505</f>
        <v>NV</v>
      </c>
      <c r="J556" s="320"/>
      <c r="K556" s="347" t="str">
        <f>IFERROR(VLOOKUP($C556,Acute!$B$8:$R$300,4,FALSE),"--")</f>
        <v>--</v>
      </c>
      <c r="L556" s="348" t="str">
        <f>IFERROR(VLOOKUP($C556,Acute!$B$8:$R$300,8,FALSE),"--")</f>
        <v>--</v>
      </c>
      <c r="M556" s="349" t="str">
        <f>IFERROR(VLOOKUP($C556,Acute!$B$8:$R$300,13,FALSE),"--")</f>
        <v>--</v>
      </c>
      <c r="N556" s="350" t="str">
        <f>IFERROR(VLOOKUP($C556,Acute!$B$8:$R$300,6,FALSE),"--")</f>
        <v>--</v>
      </c>
      <c r="O556" s="342" t="str">
        <f>IFERROR(VLOOKUP($C556,Acute!$B$8:$R$300,10,FALSE),"--")</f>
        <v>--</v>
      </c>
      <c r="P556" s="345" t="str">
        <f>IFERROR(VLOOKUP($C556,Acute!$B$8:$R$300,16,FALSE),"--")</f>
        <v>--</v>
      </c>
    </row>
    <row r="557" spans="2:16">
      <c r="B557" s="320" t="str">
        <f>Residential!A506</f>
        <v>Methyl tert-Butyl Ether (MTBE)</v>
      </c>
      <c r="C557" s="211" t="str">
        <f>Residential!B506</f>
        <v>1634-04-4</v>
      </c>
      <c r="D557" s="332">
        <f>Residential!H506</f>
        <v>11</v>
      </c>
      <c r="E557" s="333">
        <f>Residential!K506</f>
        <v>360</v>
      </c>
      <c r="F557" s="334">
        <f>Residential!M506</f>
        <v>740</v>
      </c>
      <c r="G557" s="332">
        <f>Commercial!H506</f>
        <v>47</v>
      </c>
      <c r="H557" s="335">
        <f>Commercial!K506</f>
        <v>1600</v>
      </c>
      <c r="I557" s="334">
        <f>Commercial!M506</f>
        <v>3200</v>
      </c>
      <c r="J557" s="320"/>
      <c r="K557" s="341">
        <f>IFERROR(VLOOKUP($C557,Acute!$B$8:$R$300,4,FALSE),"--")</f>
        <v>8000</v>
      </c>
      <c r="L557" s="342">
        <f>IFERROR(VLOOKUP($C557,Acute!$B$8:$R$300,8,FALSE),"--")</f>
        <v>270000</v>
      </c>
      <c r="M557" s="343">
        <f>IFERROR(VLOOKUP($C557,Acute!$B$8:$R$300,13,FALSE),"--")</f>
        <v>540000</v>
      </c>
      <c r="N557" s="344">
        <f>IFERROR(VLOOKUP($C557,Acute!$B$8:$R$300,6,FALSE),"--")</f>
        <v>24000</v>
      </c>
      <c r="O557" s="342">
        <f>IFERROR(VLOOKUP($C557,Acute!$B$8:$R$300,10,FALSE),"--")</f>
        <v>800000</v>
      </c>
      <c r="P557" s="345">
        <f>IFERROR(VLOOKUP($C557,Acute!$B$8:$R$300,16,FALSE),"--")</f>
        <v>1600000</v>
      </c>
    </row>
    <row r="558" spans="2:16">
      <c r="B558" s="320" t="str">
        <f>Residential!A507</f>
        <v>Methyl-1,4-benzenediamine dihydrochloride, 2-</v>
      </c>
      <c r="C558" s="211" t="str">
        <f>Residential!B507</f>
        <v>615-45-2</v>
      </c>
      <c r="D558" s="332" t="str">
        <f>Residential!H507</f>
        <v>NITI</v>
      </c>
      <c r="E558" s="333" t="str">
        <f>Residential!K507</f>
        <v>NITI, NV</v>
      </c>
      <c r="F558" s="334" t="str">
        <f>Residential!M507</f>
        <v>NITI, NV</v>
      </c>
      <c r="G558" s="332" t="str">
        <f>Commercial!H507</f>
        <v>NITI</v>
      </c>
      <c r="H558" s="335" t="str">
        <f>Commercial!K507</f>
        <v>NITI, NV</v>
      </c>
      <c r="I558" s="334" t="str">
        <f>Commercial!M507</f>
        <v>NITI, NV</v>
      </c>
      <c r="J558" s="320"/>
      <c r="K558" s="341" t="str">
        <f>IFERROR(VLOOKUP($C558,Acute!$B$8:$R$300,4,FALSE),"--")</f>
        <v>--</v>
      </c>
      <c r="L558" s="342" t="str">
        <f>IFERROR(VLOOKUP($C558,Acute!$B$8:$R$300,8,FALSE),"--")</f>
        <v>--</v>
      </c>
      <c r="M558" s="343" t="str">
        <f>IFERROR(VLOOKUP($C558,Acute!$B$8:$R$300,13,FALSE),"--")</f>
        <v>--</v>
      </c>
      <c r="N558" s="344" t="str">
        <f>IFERROR(VLOOKUP($C558,Acute!$B$8:$R$300,6,FALSE),"--")</f>
        <v>--</v>
      </c>
      <c r="O558" s="342" t="str">
        <f>IFERROR(VLOOKUP($C558,Acute!$B$8:$R$300,10,FALSE),"--")</f>
        <v>--</v>
      </c>
      <c r="P558" s="345" t="str">
        <f>IFERROR(VLOOKUP($C558,Acute!$B$8:$R$300,16,FALSE),"--")</f>
        <v>--</v>
      </c>
    </row>
    <row r="559" spans="2:16">
      <c r="B559" s="320" t="str">
        <f>Residential!A508</f>
        <v>Methyl-2-Pentanol, 4-</v>
      </c>
      <c r="C559" s="211" t="str">
        <f>Residential!B508</f>
        <v>108-11-2</v>
      </c>
      <c r="D559" s="332">
        <f>Residential!H508</f>
        <v>3100</v>
      </c>
      <c r="E559" s="476">
        <f>Residential!K508</f>
        <v>100000</v>
      </c>
      <c r="F559" s="334">
        <f>Residential!M508</f>
        <v>4300000</v>
      </c>
      <c r="G559" s="332">
        <f>Commercial!H508</f>
        <v>13000</v>
      </c>
      <c r="H559" s="335">
        <f>Commercial!K508</f>
        <v>440000</v>
      </c>
      <c r="I559" s="334">
        <f>Commercial!M508</f>
        <v>18000000</v>
      </c>
      <c r="J559" s="320"/>
      <c r="K559" s="341" t="str">
        <f>IFERROR(VLOOKUP($C559,Acute!$B$8:$R$300,4,FALSE),"--")</f>
        <v>--</v>
      </c>
      <c r="L559" s="342" t="str">
        <f>IFERROR(VLOOKUP($C559,Acute!$B$8:$R$300,8,FALSE),"--")</f>
        <v>--</v>
      </c>
      <c r="M559" s="343" t="str">
        <f>IFERROR(VLOOKUP($C559,Acute!$B$8:$R$300,13,FALSE),"--")</f>
        <v>--</v>
      </c>
      <c r="N559" s="344" t="str">
        <f>IFERROR(VLOOKUP($C559,Acute!$B$8:$R$300,6,FALSE),"--")</f>
        <v>--</v>
      </c>
      <c r="O559" s="342" t="str">
        <f>IFERROR(VLOOKUP($C559,Acute!$B$8:$R$300,10,FALSE),"--")</f>
        <v>--</v>
      </c>
      <c r="P559" s="345" t="str">
        <f>IFERROR(VLOOKUP($C559,Acute!$B$8:$R$300,16,FALSE),"--")</f>
        <v>--</v>
      </c>
    </row>
    <row r="560" spans="2:16">
      <c r="B560" s="320" t="str">
        <f>Residential!A509</f>
        <v>Methyl-5-Nitroaniline, 2-</v>
      </c>
      <c r="C560" s="211" t="str">
        <f>Residential!B509</f>
        <v>99-55-8</v>
      </c>
      <c r="D560" s="332" t="str">
        <f>Residential!H509</f>
        <v>NITI</v>
      </c>
      <c r="E560" s="333" t="str">
        <f>Residential!K509</f>
        <v>NITI, NV</v>
      </c>
      <c r="F560" s="334" t="str">
        <f>Residential!M509</f>
        <v>NITI, NV</v>
      </c>
      <c r="G560" s="332" t="str">
        <f>Commercial!H509</f>
        <v>NITI</v>
      </c>
      <c r="H560" s="335" t="str">
        <f>Commercial!K509</f>
        <v>NITI, NV</v>
      </c>
      <c r="I560" s="334" t="str">
        <f>Commercial!M509</f>
        <v>NITI, NV</v>
      </c>
      <c r="J560" s="320"/>
      <c r="K560" s="341" t="str">
        <f>IFERROR(VLOOKUP($C560,Acute!$B$8:$R$300,4,FALSE),"--")</f>
        <v>--</v>
      </c>
      <c r="L560" s="342" t="str">
        <f>IFERROR(VLOOKUP($C560,Acute!$B$8:$R$300,8,FALSE),"--")</f>
        <v>--</v>
      </c>
      <c r="M560" s="343" t="str">
        <f>IFERROR(VLOOKUP($C560,Acute!$B$8:$R$300,13,FALSE),"--")</f>
        <v>--</v>
      </c>
      <c r="N560" s="344" t="str">
        <f>IFERROR(VLOOKUP($C560,Acute!$B$8:$R$300,6,FALSE),"--")</f>
        <v>--</v>
      </c>
      <c r="O560" s="342" t="str">
        <f>IFERROR(VLOOKUP($C560,Acute!$B$8:$R$300,10,FALSE),"--")</f>
        <v>--</v>
      </c>
      <c r="P560" s="345" t="str">
        <f>IFERROR(VLOOKUP($C560,Acute!$B$8:$R$300,16,FALSE),"--")</f>
        <v>--</v>
      </c>
    </row>
    <row r="561" spans="2:16">
      <c r="B561" s="320" t="str">
        <f>Residential!A510</f>
        <v>Methyl-N-nitro-N-nitrosoguanidine, N-</v>
      </c>
      <c r="C561" s="211" t="str">
        <f>Residential!B510</f>
        <v>70-25-7</v>
      </c>
      <c r="D561" s="332">
        <f>Residential!H510</f>
        <v>1.1999999999999999E-3</v>
      </c>
      <c r="E561" s="333" t="str">
        <f>Residential!K510</f>
        <v>NV</v>
      </c>
      <c r="F561" s="334" t="str">
        <f>Residential!M510</f>
        <v>NV</v>
      </c>
      <c r="G561" s="332">
        <f>Commercial!H510</f>
        <v>5.1000000000000004E-3</v>
      </c>
      <c r="H561" s="335" t="str">
        <f>Commercial!K510</f>
        <v>NV</v>
      </c>
      <c r="I561" s="334" t="str">
        <f>Commercial!M510</f>
        <v>NV</v>
      </c>
      <c r="J561" s="320"/>
      <c r="K561" s="341" t="str">
        <f>IFERROR(VLOOKUP($C561,Acute!$B$8:$R$300,4,FALSE),"--")</f>
        <v>--</v>
      </c>
      <c r="L561" s="342" t="str">
        <f>IFERROR(VLOOKUP($C561,Acute!$B$8:$R$300,8,FALSE),"--")</f>
        <v>--</v>
      </c>
      <c r="M561" s="343" t="str">
        <f>IFERROR(VLOOKUP($C561,Acute!$B$8:$R$300,13,FALSE),"--")</f>
        <v>--</v>
      </c>
      <c r="N561" s="344" t="str">
        <f>IFERROR(VLOOKUP($C561,Acute!$B$8:$R$300,6,FALSE),"--")</f>
        <v>--</v>
      </c>
      <c r="O561" s="342" t="str">
        <f>IFERROR(VLOOKUP($C561,Acute!$B$8:$R$300,10,FALSE),"--")</f>
        <v>--</v>
      </c>
      <c r="P561" s="345" t="str">
        <f>IFERROR(VLOOKUP($C561,Acute!$B$8:$R$300,16,FALSE),"--")</f>
        <v>--</v>
      </c>
    </row>
    <row r="562" spans="2:16">
      <c r="B562" s="320" t="str">
        <f>Residential!A511</f>
        <v>Methylaniline Hydrochloride, 2-</v>
      </c>
      <c r="C562" s="211" t="str">
        <f>Residential!B511</f>
        <v>636-21-5</v>
      </c>
      <c r="D562" s="352">
        <f>Residential!H511</f>
        <v>7.5999999999999998E-2</v>
      </c>
      <c r="E562" s="335" t="str">
        <f>Residential!K511</f>
        <v>NV</v>
      </c>
      <c r="F562" s="334" t="str">
        <f>Residential!M511</f>
        <v>NV</v>
      </c>
      <c r="G562" s="332">
        <f>Commercial!H511</f>
        <v>0.33</v>
      </c>
      <c r="H562" s="335" t="str">
        <f>Commercial!K511</f>
        <v>NV</v>
      </c>
      <c r="I562" s="334" t="str">
        <f>Commercial!M511</f>
        <v>NV</v>
      </c>
      <c r="J562" s="320"/>
      <c r="K562" s="341" t="str">
        <f>IFERROR(VLOOKUP($C562,Acute!$B$8:$R$300,4,FALSE),"--")</f>
        <v>--</v>
      </c>
      <c r="L562" s="342" t="str">
        <f>IFERROR(VLOOKUP($C562,Acute!$B$8:$R$300,8,FALSE),"--")</f>
        <v>--</v>
      </c>
      <c r="M562" s="343" t="str">
        <f>IFERROR(VLOOKUP($C562,Acute!$B$8:$R$300,13,FALSE),"--")</f>
        <v>--</v>
      </c>
      <c r="N562" s="344" t="str">
        <f>IFERROR(VLOOKUP($C562,Acute!$B$8:$R$300,6,FALSE),"--")</f>
        <v>--</v>
      </c>
      <c r="O562" s="342" t="str">
        <f>IFERROR(VLOOKUP($C562,Acute!$B$8:$R$300,10,FALSE),"--")</f>
        <v>--</v>
      </c>
      <c r="P562" s="345" t="str">
        <f>IFERROR(VLOOKUP($C562,Acute!$B$8:$R$300,16,FALSE),"--")</f>
        <v>--</v>
      </c>
    </row>
    <row r="563" spans="2:16">
      <c r="B563" s="320" t="str">
        <f>Residential!A512</f>
        <v>Methylarsonic acid</v>
      </c>
      <c r="C563" s="211" t="str">
        <f>Residential!B512</f>
        <v>124-58-3</v>
      </c>
      <c r="D563" s="332" t="str">
        <f>Residential!H512</f>
        <v>NITI</v>
      </c>
      <c r="E563" s="333" t="str">
        <f>Residential!K512</f>
        <v>NITI, NV</v>
      </c>
      <c r="F563" s="334" t="str">
        <f>Residential!M512</f>
        <v>NITI, NV</v>
      </c>
      <c r="G563" s="332" t="str">
        <f>Commercial!H512</f>
        <v>NITI</v>
      </c>
      <c r="H563" s="335" t="str">
        <f>Commercial!K512</f>
        <v>NITI, NV</v>
      </c>
      <c r="I563" s="334" t="str">
        <f>Commercial!M512</f>
        <v>NITI, NV</v>
      </c>
      <c r="J563" s="320"/>
      <c r="K563" s="341" t="str">
        <f>IFERROR(VLOOKUP($C563,Acute!$B$8:$R$300,4,FALSE),"--")</f>
        <v>--</v>
      </c>
      <c r="L563" s="342" t="str">
        <f>IFERROR(VLOOKUP($C563,Acute!$B$8:$R$300,8,FALSE),"--")</f>
        <v>--</v>
      </c>
      <c r="M563" s="343" t="str">
        <f>IFERROR(VLOOKUP($C563,Acute!$B$8:$R$300,13,FALSE),"--")</f>
        <v>--</v>
      </c>
      <c r="N563" s="344" t="str">
        <f>IFERROR(VLOOKUP($C563,Acute!$B$8:$R$300,6,FALSE),"--")</f>
        <v>--</v>
      </c>
      <c r="O563" s="342" t="str">
        <f>IFERROR(VLOOKUP($C563,Acute!$B$8:$R$300,10,FALSE),"--")</f>
        <v>--</v>
      </c>
      <c r="P563" s="345" t="str">
        <f>IFERROR(VLOOKUP($C563,Acute!$B$8:$R$300,16,FALSE),"--")</f>
        <v>--</v>
      </c>
    </row>
    <row r="564" spans="2:16">
      <c r="B564" s="320" t="str">
        <f>Residential!A513</f>
        <v>Methylbenzene,1-4-diamine monohydrochloride, 2-</v>
      </c>
      <c r="C564" s="211" t="str">
        <f>Residential!B513</f>
        <v>74612-12-7</v>
      </c>
      <c r="D564" s="332" t="str">
        <f>Residential!H513</f>
        <v>NITI</v>
      </c>
      <c r="E564" s="333" t="str">
        <f>Residential!K513</f>
        <v>NITI, NV</v>
      </c>
      <c r="F564" s="334" t="str">
        <f>Residential!M513</f>
        <v>NITI, NV</v>
      </c>
      <c r="G564" s="332" t="str">
        <f>Commercial!H513</f>
        <v>NITI</v>
      </c>
      <c r="H564" s="335" t="str">
        <f>Commercial!K513</f>
        <v>NITI, NV</v>
      </c>
      <c r="I564" s="334" t="str">
        <f>Commercial!M513</f>
        <v>NITI, NV</v>
      </c>
      <c r="J564" s="320"/>
      <c r="K564" s="341" t="str">
        <f>IFERROR(VLOOKUP($C564,Acute!$B$8:$R$300,4,FALSE),"--")</f>
        <v>--</v>
      </c>
      <c r="L564" s="342" t="str">
        <f>IFERROR(VLOOKUP($C564,Acute!$B$8:$R$300,8,FALSE),"--")</f>
        <v>--</v>
      </c>
      <c r="M564" s="343" t="str">
        <f>IFERROR(VLOOKUP($C564,Acute!$B$8:$R$300,13,FALSE),"--")</f>
        <v>--</v>
      </c>
      <c r="N564" s="344" t="str">
        <f>IFERROR(VLOOKUP($C564,Acute!$B$8:$R$300,6,FALSE),"--")</f>
        <v>--</v>
      </c>
      <c r="O564" s="342" t="str">
        <f>IFERROR(VLOOKUP($C564,Acute!$B$8:$R$300,10,FALSE),"--")</f>
        <v>--</v>
      </c>
      <c r="P564" s="345" t="str">
        <f>IFERROR(VLOOKUP($C564,Acute!$B$8:$R$300,16,FALSE),"--")</f>
        <v>--</v>
      </c>
    </row>
    <row r="565" spans="2:16">
      <c r="B565" s="320" t="str">
        <f>Residential!A514</f>
        <v>Methylbenzene-1,4-diamine sulfate, 2-</v>
      </c>
      <c r="C565" s="211" t="str">
        <f>Residential!B514</f>
        <v>615-50-9</v>
      </c>
      <c r="D565" s="332" t="str">
        <f>Residential!H514</f>
        <v>NITI</v>
      </c>
      <c r="E565" s="333" t="str">
        <f>Residential!K514</f>
        <v>NITI, NV</v>
      </c>
      <c r="F565" s="334" t="str">
        <f>Residential!M514</f>
        <v>NITI, NV</v>
      </c>
      <c r="G565" s="332" t="str">
        <f>Commercial!H514</f>
        <v>NITI</v>
      </c>
      <c r="H565" s="335" t="str">
        <f>Commercial!K514</f>
        <v>NITI, NV</v>
      </c>
      <c r="I565" s="334" t="str">
        <f>Commercial!M514</f>
        <v>NITI, NV</v>
      </c>
      <c r="J565" s="320"/>
      <c r="K565" s="341" t="str">
        <f>IFERROR(VLOOKUP($C565,Acute!$B$8:$R$300,4,FALSE),"--")</f>
        <v>--</v>
      </c>
      <c r="L565" s="342" t="str">
        <f>IFERROR(VLOOKUP($C565,Acute!$B$8:$R$300,8,FALSE),"--")</f>
        <v>--</v>
      </c>
      <c r="M565" s="343" t="str">
        <f>IFERROR(VLOOKUP($C565,Acute!$B$8:$R$300,13,FALSE),"--")</f>
        <v>--</v>
      </c>
      <c r="N565" s="344" t="str">
        <f>IFERROR(VLOOKUP($C565,Acute!$B$8:$R$300,6,FALSE),"--")</f>
        <v>--</v>
      </c>
      <c r="O565" s="342" t="str">
        <f>IFERROR(VLOOKUP($C565,Acute!$B$8:$R$300,10,FALSE),"--")</f>
        <v>--</v>
      </c>
      <c r="P565" s="345" t="str">
        <f>IFERROR(VLOOKUP($C565,Acute!$B$8:$R$300,16,FALSE),"--")</f>
        <v>--</v>
      </c>
    </row>
    <row r="566" spans="2:16">
      <c r="B566" s="320" t="str">
        <f>Residential!A515</f>
        <v>Methylcholanthrene, 3-</v>
      </c>
      <c r="C566" s="211" t="str">
        <f>Residential!B515</f>
        <v>56-49-5</v>
      </c>
      <c r="D566" s="332">
        <f>Residential!H515</f>
        <v>1.6000000000000001E-4</v>
      </c>
      <c r="E566" s="333" t="str">
        <f>Residential!K515</f>
        <v>NV</v>
      </c>
      <c r="F566" s="334" t="str">
        <f>Residential!M515</f>
        <v>NV</v>
      </c>
      <c r="G566" s="444">
        <f>Commercial!H515</f>
        <v>2E-3</v>
      </c>
      <c r="H566" s="335" t="str">
        <f>Commercial!K515</f>
        <v>NV</v>
      </c>
      <c r="I566" s="334" t="str">
        <f>Commercial!M515</f>
        <v>NV</v>
      </c>
      <c r="J566" s="320"/>
      <c r="K566" s="341" t="str">
        <f>IFERROR(VLOOKUP($C566,Acute!$B$8:$R$300,4,FALSE),"--")</f>
        <v>--</v>
      </c>
      <c r="L566" s="342" t="str">
        <f>IFERROR(VLOOKUP($C566,Acute!$B$8:$R$300,8,FALSE),"--")</f>
        <v>--</v>
      </c>
      <c r="M566" s="343" t="str">
        <f>IFERROR(VLOOKUP($C566,Acute!$B$8:$R$300,13,FALSE),"--")</f>
        <v>--</v>
      </c>
      <c r="N566" s="344" t="str">
        <f>IFERROR(VLOOKUP($C566,Acute!$B$8:$R$300,6,FALSE),"--")</f>
        <v>--</v>
      </c>
      <c r="O566" s="342" t="str">
        <f>IFERROR(VLOOKUP($C566,Acute!$B$8:$R$300,10,FALSE),"--")</f>
        <v>--</v>
      </c>
      <c r="P566" s="345" t="str">
        <f>IFERROR(VLOOKUP($C566,Acute!$B$8:$R$300,16,FALSE),"--")</f>
        <v>--</v>
      </c>
    </row>
    <row r="567" spans="2:16">
      <c r="B567" s="320" t="str">
        <f>Residential!A516</f>
        <v>Methylcyclohexane</v>
      </c>
      <c r="C567" s="211" t="str">
        <f>Residential!B516</f>
        <v>108-87-2</v>
      </c>
      <c r="D567" s="332">
        <f>Residential!H516</f>
        <v>99</v>
      </c>
      <c r="E567" s="333">
        <f>Residential!K516</f>
        <v>3300</v>
      </c>
      <c r="F567" s="334">
        <f>Residential!M516</f>
        <v>10</v>
      </c>
      <c r="G567" s="332">
        <f>Commercial!H516</f>
        <v>420</v>
      </c>
      <c r="H567" s="335">
        <f>Commercial!K516</f>
        <v>14000</v>
      </c>
      <c r="I567" s="334">
        <f>Commercial!M516</f>
        <v>43</v>
      </c>
      <c r="J567" s="320"/>
      <c r="K567" s="341" t="str">
        <f>IFERROR(VLOOKUP($C567,Acute!$B$8:$R$300,4,FALSE),"--")</f>
        <v>--</v>
      </c>
      <c r="L567" s="342" t="str">
        <f>IFERROR(VLOOKUP($C567,Acute!$B$8:$R$300,8,FALSE),"--")</f>
        <v>--</v>
      </c>
      <c r="M567" s="343" t="str">
        <f>IFERROR(VLOOKUP($C567,Acute!$B$8:$R$300,13,FALSE),"--")</f>
        <v>--</v>
      </c>
      <c r="N567" s="344" t="str">
        <f>IFERROR(VLOOKUP($C567,Acute!$B$8:$R$300,6,FALSE),"--")</f>
        <v>--</v>
      </c>
      <c r="O567" s="342" t="str">
        <f>IFERROR(VLOOKUP($C567,Acute!$B$8:$R$300,10,FALSE),"--")</f>
        <v>--</v>
      </c>
      <c r="P567" s="345" t="str">
        <f>IFERROR(VLOOKUP($C567,Acute!$B$8:$R$300,16,FALSE),"--")</f>
        <v>--</v>
      </c>
    </row>
    <row r="568" spans="2:16">
      <c r="B568" s="320" t="str">
        <f>Residential!A517</f>
        <v>Methylene Chloride</v>
      </c>
      <c r="C568" s="211" t="str">
        <f>Residential!B517</f>
        <v>75-09-2</v>
      </c>
      <c r="D568" s="332">
        <f>Residential!H517</f>
        <v>100</v>
      </c>
      <c r="E568" s="333">
        <f>Residential!K517</f>
        <v>3400</v>
      </c>
      <c r="F568" s="334">
        <f>Residential!M517</f>
        <v>1200</v>
      </c>
      <c r="G568" s="332">
        <f>Commercial!H517</f>
        <v>1200</v>
      </c>
      <c r="H568" s="335">
        <f>Commercial!K517</f>
        <v>41000</v>
      </c>
      <c r="I568" s="334">
        <f>Commercial!M517</f>
        <v>15000</v>
      </c>
      <c r="J568" s="320"/>
      <c r="K568" s="341">
        <f>IFERROR(VLOOKUP($C568,Acute!$B$8:$R$300,4,FALSE),"--")</f>
        <v>2100</v>
      </c>
      <c r="L568" s="342">
        <f>IFERROR(VLOOKUP($C568,Acute!$B$8:$R$300,8,FALSE),"--")</f>
        <v>70000</v>
      </c>
      <c r="M568" s="343">
        <f>IFERROR(VLOOKUP($C568,Acute!$B$8:$R$300,13,FALSE),"--")</f>
        <v>25000</v>
      </c>
      <c r="N568" s="344">
        <f>IFERROR(VLOOKUP($C568,Acute!$B$8:$R$300,6,FALSE),"--")</f>
        <v>6300</v>
      </c>
      <c r="O568" s="342">
        <f>IFERROR(VLOOKUP($C568,Acute!$B$8:$R$300,10,FALSE),"--")</f>
        <v>210000</v>
      </c>
      <c r="P568" s="345">
        <f>IFERROR(VLOOKUP($C568,Acute!$B$8:$R$300,16,FALSE),"--")</f>
        <v>79000</v>
      </c>
    </row>
    <row r="569" spans="2:16">
      <c r="B569" s="320" t="str">
        <f>Residential!A518</f>
        <v>Methylene-bis(2-chloroaniline), 4,4'-</v>
      </c>
      <c r="C569" s="211" t="str">
        <f>Residential!B518</f>
        <v>101-14-4</v>
      </c>
      <c r="D569" s="332">
        <f>Residential!H518</f>
        <v>2.3999999999999998E-3</v>
      </c>
      <c r="E569" s="333" t="str">
        <f>Residential!K518</f>
        <v>NV</v>
      </c>
      <c r="F569" s="334" t="str">
        <f>Residential!M518</f>
        <v>NV</v>
      </c>
      <c r="G569" s="332">
        <f>Commercial!H518</f>
        <v>2.9000000000000001E-2</v>
      </c>
      <c r="H569" s="335" t="str">
        <f>Commercial!K518</f>
        <v>NV</v>
      </c>
      <c r="I569" s="334" t="str">
        <f>Commercial!M518</f>
        <v>NV</v>
      </c>
      <c r="J569" s="320"/>
      <c r="K569" s="341" t="str">
        <f>IFERROR(VLOOKUP($C569,Acute!$B$8:$R$300,4,FALSE),"--")</f>
        <v>--</v>
      </c>
      <c r="L569" s="342" t="str">
        <f>IFERROR(VLOOKUP($C569,Acute!$B$8:$R$300,8,FALSE),"--")</f>
        <v>--</v>
      </c>
      <c r="M569" s="343" t="str">
        <f>IFERROR(VLOOKUP($C569,Acute!$B$8:$R$300,13,FALSE),"--")</f>
        <v>--</v>
      </c>
      <c r="N569" s="344" t="str">
        <f>IFERROR(VLOOKUP($C569,Acute!$B$8:$R$300,6,FALSE),"--")</f>
        <v>--</v>
      </c>
      <c r="O569" s="342" t="str">
        <f>IFERROR(VLOOKUP($C569,Acute!$B$8:$R$300,10,FALSE),"--")</f>
        <v>--</v>
      </c>
      <c r="P569" s="345" t="str">
        <f>IFERROR(VLOOKUP($C569,Acute!$B$8:$R$300,16,FALSE),"--")</f>
        <v>--</v>
      </c>
    </row>
    <row r="570" spans="2:16">
      <c r="B570" s="320" t="str">
        <f>Residential!A519</f>
        <v>Methylene-bis(N,N-dimethyl) Aniline, 4,4'-</v>
      </c>
      <c r="C570" s="211" t="str">
        <f>Residential!B519</f>
        <v>101-61-1</v>
      </c>
      <c r="D570" s="332">
        <f>Residential!H519</f>
        <v>0.22</v>
      </c>
      <c r="E570" s="333" t="str">
        <f>Residential!K519</f>
        <v>NV</v>
      </c>
      <c r="F570" s="334" t="str">
        <f>Residential!M519</f>
        <v>NV</v>
      </c>
      <c r="G570" s="332">
        <f>Commercial!H519</f>
        <v>0.94</v>
      </c>
      <c r="H570" s="335" t="str">
        <f>Commercial!K519</f>
        <v>NV</v>
      </c>
      <c r="I570" s="334" t="str">
        <f>Commercial!M519</f>
        <v>NV</v>
      </c>
      <c r="J570" s="320"/>
      <c r="K570" s="341" t="str">
        <f>IFERROR(VLOOKUP($C570,Acute!$B$8:$R$300,4,FALSE),"--")</f>
        <v>--</v>
      </c>
      <c r="L570" s="342" t="str">
        <f>IFERROR(VLOOKUP($C570,Acute!$B$8:$R$300,8,FALSE),"--")</f>
        <v>--</v>
      </c>
      <c r="M570" s="343" t="str">
        <f>IFERROR(VLOOKUP($C570,Acute!$B$8:$R$300,13,FALSE),"--")</f>
        <v>--</v>
      </c>
      <c r="N570" s="344" t="str">
        <f>IFERROR(VLOOKUP($C570,Acute!$B$8:$R$300,6,FALSE),"--")</f>
        <v>--</v>
      </c>
      <c r="O570" s="342" t="str">
        <f>IFERROR(VLOOKUP($C570,Acute!$B$8:$R$300,10,FALSE),"--")</f>
        <v>--</v>
      </c>
      <c r="P570" s="345" t="str">
        <f>IFERROR(VLOOKUP($C570,Acute!$B$8:$R$300,16,FALSE),"--")</f>
        <v>--</v>
      </c>
    </row>
    <row r="571" spans="2:16">
      <c r="B571" s="320" t="str">
        <f>Residential!A520</f>
        <v>Methylenebisbenzenamine, 4,4'-</v>
      </c>
      <c r="C571" s="211" t="str">
        <f>Residential!B520</f>
        <v>101-77-9</v>
      </c>
      <c r="D571" s="452">
        <f>Residential!H520</f>
        <v>6.1000000000000004E-3</v>
      </c>
      <c r="E571" s="335" t="str">
        <f>Residential!K520</f>
        <v>NV</v>
      </c>
      <c r="F571" s="334" t="str">
        <f>Residential!M520</f>
        <v>NV</v>
      </c>
      <c r="G571" s="332">
        <f>Commercial!H520</f>
        <v>2.7E-2</v>
      </c>
      <c r="H571" s="335" t="str">
        <f>Commercial!K520</f>
        <v>NV</v>
      </c>
      <c r="I571" s="334" t="str">
        <f>Commercial!M520</f>
        <v>NV</v>
      </c>
      <c r="J571" s="320"/>
      <c r="K571" s="341" t="str">
        <f>IFERROR(VLOOKUP($C571,Acute!$B$8:$R$300,4,FALSE),"--")</f>
        <v>--</v>
      </c>
      <c r="L571" s="342" t="str">
        <f>IFERROR(VLOOKUP($C571,Acute!$B$8:$R$300,8,FALSE),"--")</f>
        <v>--</v>
      </c>
      <c r="M571" s="343" t="str">
        <f>IFERROR(VLOOKUP($C571,Acute!$B$8:$R$300,13,FALSE),"--")</f>
        <v>--</v>
      </c>
      <c r="N571" s="344" t="str">
        <f>IFERROR(VLOOKUP($C571,Acute!$B$8:$R$300,6,FALSE),"--")</f>
        <v>--</v>
      </c>
      <c r="O571" s="342" t="str">
        <f>IFERROR(VLOOKUP($C571,Acute!$B$8:$R$300,10,FALSE),"--")</f>
        <v>--</v>
      </c>
      <c r="P571" s="345" t="str">
        <f>IFERROR(VLOOKUP($C571,Acute!$B$8:$R$300,16,FALSE),"--")</f>
        <v>--</v>
      </c>
    </row>
    <row r="572" spans="2:16">
      <c r="B572" s="320" t="str">
        <f>Residential!A521</f>
        <v>Methylenediphenyl Diisocyanate</v>
      </c>
      <c r="C572" s="211" t="str">
        <f>Residential!B521</f>
        <v>101-68-8</v>
      </c>
      <c r="D572" s="332">
        <f>Residential!H521</f>
        <v>0.63</v>
      </c>
      <c r="E572" s="333" t="str">
        <f>Residential!K521</f>
        <v>NV</v>
      </c>
      <c r="F572" s="334" t="str">
        <f>Residential!M521</f>
        <v>NV</v>
      </c>
      <c r="G572" s="332">
        <f>Commercial!H521</f>
        <v>2.6</v>
      </c>
      <c r="H572" s="333" t="str">
        <f>Commercial!K521</f>
        <v>NV</v>
      </c>
      <c r="I572" s="334" t="str">
        <f>Commercial!M521</f>
        <v>NV</v>
      </c>
      <c r="J572" s="320"/>
      <c r="K572" s="341">
        <f>IFERROR(VLOOKUP($C572,Acute!$B$8:$R$300,4,FALSE),"--")</f>
        <v>12</v>
      </c>
      <c r="L572" s="342" t="str">
        <f>IFERROR(VLOOKUP($C572,Acute!$B$8:$R$300,8,FALSE),"--")</f>
        <v>NV</v>
      </c>
      <c r="M572" s="343" t="str">
        <f>IFERROR(VLOOKUP($C572,Acute!$B$8:$R$300,13,FALSE),"--")</f>
        <v>NV</v>
      </c>
      <c r="N572" s="344">
        <f>IFERROR(VLOOKUP($C572,Acute!$B$8:$R$300,6,FALSE),"--")</f>
        <v>36</v>
      </c>
      <c r="O572" s="342" t="str">
        <f>IFERROR(VLOOKUP($C572,Acute!$B$8:$R$300,10,FALSE),"--")</f>
        <v>NV</v>
      </c>
      <c r="P572" s="345" t="str">
        <f>IFERROR(VLOOKUP($C572,Acute!$B$8:$R$300,16,FALSE),"--")</f>
        <v>NV</v>
      </c>
    </row>
    <row r="573" spans="2:16">
      <c r="B573" s="320"/>
      <c r="C573" s="211"/>
      <c r="D573" s="381"/>
      <c r="E573" s="382"/>
      <c r="F573" s="387"/>
      <c r="G573" s="381"/>
      <c r="H573" s="382"/>
      <c r="I573" s="387"/>
      <c r="J573" s="211"/>
      <c r="K573" s="81"/>
      <c r="L573" s="82"/>
      <c r="M573" s="83"/>
      <c r="N573" s="81"/>
      <c r="O573" s="82"/>
      <c r="P573" s="83"/>
    </row>
    <row r="574" spans="2:16" ht="15" thickBot="1">
      <c r="B574" s="115"/>
      <c r="C574" s="211"/>
      <c r="D574" s="213"/>
      <c r="E574" s="213"/>
      <c r="F574" s="318"/>
      <c r="G574" s="213"/>
      <c r="H574" s="318"/>
      <c r="I574" s="318"/>
      <c r="J574" s="211"/>
      <c r="K574" s="318"/>
      <c r="L574" s="318"/>
      <c r="M574" s="318"/>
      <c r="N574" s="318"/>
      <c r="O574" s="318"/>
      <c r="P574" s="318" t="s">
        <v>2218</v>
      </c>
    </row>
    <row r="575" spans="2:16" ht="15">
      <c r="B575" s="320"/>
      <c r="C575" s="211"/>
      <c r="D575" s="532" t="s">
        <v>2196</v>
      </c>
      <c r="E575" s="533"/>
      <c r="F575" s="533"/>
      <c r="G575" s="533"/>
      <c r="H575" s="533"/>
      <c r="I575" s="549"/>
      <c r="J575" s="320"/>
      <c r="K575" s="550" t="s">
        <v>2197</v>
      </c>
      <c r="L575" s="551"/>
      <c r="M575" s="551"/>
      <c r="N575" s="551"/>
      <c r="O575" s="551"/>
      <c r="P575" s="552"/>
    </row>
    <row r="576" spans="2:16" ht="15">
      <c r="B576" s="320"/>
      <c r="C576" s="211"/>
      <c r="D576" s="538" t="s">
        <v>62</v>
      </c>
      <c r="E576" s="539"/>
      <c r="F576" s="553"/>
      <c r="G576" s="540" t="s">
        <v>2198</v>
      </c>
      <c r="H576" s="541"/>
      <c r="I576" s="554"/>
      <c r="J576" s="320"/>
      <c r="K576" s="555" t="s">
        <v>62</v>
      </c>
      <c r="L576" s="544"/>
      <c r="M576" s="556"/>
      <c r="N576" s="546" t="s">
        <v>2198</v>
      </c>
      <c r="O576" s="547"/>
      <c r="P576" s="548"/>
    </row>
    <row r="577" spans="2:16" ht="34.9" customHeight="1" thickBot="1">
      <c r="B577" s="321" t="s">
        <v>119</v>
      </c>
      <c r="C577" s="322" t="s">
        <v>141</v>
      </c>
      <c r="D577" s="323" t="s">
        <v>2206</v>
      </c>
      <c r="E577" s="324" t="s">
        <v>2207</v>
      </c>
      <c r="F577" s="325" t="s">
        <v>152</v>
      </c>
      <c r="G577" s="323" t="s">
        <v>2206</v>
      </c>
      <c r="H577" s="326" t="s">
        <v>2207</v>
      </c>
      <c r="I577" s="325" t="s">
        <v>152</v>
      </c>
      <c r="J577" s="327"/>
      <c r="K577" s="328" t="s">
        <v>2206</v>
      </c>
      <c r="L577" s="329" t="s">
        <v>2207</v>
      </c>
      <c r="M577" s="330" t="s">
        <v>152</v>
      </c>
      <c r="N577" s="328" t="s">
        <v>2206</v>
      </c>
      <c r="O577" s="329" t="s">
        <v>2207</v>
      </c>
      <c r="P577" s="331" t="s">
        <v>152</v>
      </c>
    </row>
    <row r="578" spans="2:16">
      <c r="B578" s="320" t="str">
        <f>Residential!A522</f>
        <v>Methylnaphthalene, 1-</v>
      </c>
      <c r="C578" s="211" t="str">
        <f>Residential!B522</f>
        <v>90-12-0</v>
      </c>
      <c r="D578" s="352" t="str">
        <f>Residential!H522</f>
        <v>NITI</v>
      </c>
      <c r="E578" s="335" t="str">
        <f>Residential!K522</f>
        <v>NITI</v>
      </c>
      <c r="F578" s="334" t="str">
        <f>Residential!M522</f>
        <v>NITI</v>
      </c>
      <c r="G578" s="332" t="str">
        <f>Commercial!H522</f>
        <v>NITI</v>
      </c>
      <c r="H578" s="335" t="str">
        <f>Commercial!K522</f>
        <v>NITI</v>
      </c>
      <c r="I578" s="334" t="str">
        <f>Commercial!M522</f>
        <v>NITI</v>
      </c>
      <c r="J578" s="320"/>
      <c r="K578" s="341" t="str">
        <f>IFERROR(VLOOKUP($C578,Acute!$B$8:$R$300,4,FALSE),"--")</f>
        <v>--</v>
      </c>
      <c r="L578" s="342" t="str">
        <f>IFERROR(VLOOKUP($C578,Acute!$B$8:$R$300,8,FALSE),"--")</f>
        <v>--</v>
      </c>
      <c r="M578" s="343" t="str">
        <f>IFERROR(VLOOKUP($C578,Acute!$B$8:$R$300,13,FALSE),"--")</f>
        <v>--</v>
      </c>
      <c r="N578" s="344" t="str">
        <f>IFERROR(VLOOKUP($C578,Acute!$B$8:$R$300,6,FALSE),"--")</f>
        <v>--</v>
      </c>
      <c r="O578" s="342" t="str">
        <f>IFERROR(VLOOKUP($C578,Acute!$B$8:$R$300,10,FALSE),"--")</f>
        <v>--</v>
      </c>
      <c r="P578" s="345" t="str">
        <f>IFERROR(VLOOKUP($C578,Acute!$B$8:$R$300,16,FALSE),"--")</f>
        <v>--</v>
      </c>
    </row>
    <row r="579" spans="2:16">
      <c r="B579" s="320" t="str">
        <f>Residential!A523</f>
        <v>Methylnaphthalene, 2-</v>
      </c>
      <c r="C579" s="211" t="str">
        <f>Residential!B523</f>
        <v>91-57-6</v>
      </c>
      <c r="D579" s="332" t="str">
        <f>Residential!H523</f>
        <v>NITI</v>
      </c>
      <c r="E579" s="333" t="str">
        <f>Residential!K523</f>
        <v>NITI</v>
      </c>
      <c r="F579" s="334" t="str">
        <f>Residential!M523</f>
        <v>NITI</v>
      </c>
      <c r="G579" s="332" t="str">
        <f>Commercial!H523</f>
        <v>NITI</v>
      </c>
      <c r="H579" s="335" t="str">
        <f>Commercial!K523</f>
        <v>NITI</v>
      </c>
      <c r="I579" s="334" t="str">
        <f>Commercial!M523</f>
        <v>NITI</v>
      </c>
      <c r="J579" s="320"/>
      <c r="K579" s="341" t="str">
        <f>IFERROR(VLOOKUP($C579,Acute!$B$8:$R$300,4,FALSE),"--")</f>
        <v>--</v>
      </c>
      <c r="L579" s="342" t="str">
        <f>IFERROR(VLOOKUP($C579,Acute!$B$8:$R$300,8,FALSE),"--")</f>
        <v>--</v>
      </c>
      <c r="M579" s="343" t="str">
        <f>IFERROR(VLOOKUP($C579,Acute!$B$8:$R$300,13,FALSE),"--")</f>
        <v>--</v>
      </c>
      <c r="N579" s="344" t="str">
        <f>IFERROR(VLOOKUP($C579,Acute!$B$8:$R$300,6,FALSE),"--")</f>
        <v>--</v>
      </c>
      <c r="O579" s="342" t="str">
        <f>IFERROR(VLOOKUP($C579,Acute!$B$8:$R$300,10,FALSE),"--")</f>
        <v>--</v>
      </c>
      <c r="P579" s="345" t="str">
        <f>IFERROR(VLOOKUP($C579,Acute!$B$8:$R$300,16,FALSE),"--")</f>
        <v>--</v>
      </c>
    </row>
    <row r="580" spans="2:16">
      <c r="B580" s="320" t="str">
        <f>Residential!A524</f>
        <v>Methylstyrene, Alpha-</v>
      </c>
      <c r="C580" s="211" t="str">
        <f>Residential!B524</f>
        <v>98-83-9</v>
      </c>
      <c r="D580" s="332" t="str">
        <f>Residential!H524</f>
        <v>NITI</v>
      </c>
      <c r="E580" s="333" t="str">
        <f>Residential!K524</f>
        <v>NITI</v>
      </c>
      <c r="F580" s="334" t="str">
        <f>Residential!M524</f>
        <v>NITI</v>
      </c>
      <c r="G580" s="332" t="str">
        <f>Commercial!H524</f>
        <v>NITI</v>
      </c>
      <c r="H580" s="335" t="str">
        <f>Commercial!K524</f>
        <v>NITI</v>
      </c>
      <c r="I580" s="334" t="str">
        <f>Commercial!M524</f>
        <v>NITI</v>
      </c>
      <c r="J580" s="320"/>
      <c r="K580" s="341" t="str">
        <f>IFERROR(VLOOKUP($C580,Acute!$B$8:$R$300,4,FALSE),"--")</f>
        <v>--</v>
      </c>
      <c r="L580" s="342" t="str">
        <f>IFERROR(VLOOKUP($C580,Acute!$B$8:$R$300,8,FALSE),"--")</f>
        <v>--</v>
      </c>
      <c r="M580" s="343" t="str">
        <f>IFERROR(VLOOKUP($C580,Acute!$B$8:$R$300,13,FALSE),"--")</f>
        <v>--</v>
      </c>
      <c r="N580" s="344" t="str">
        <f>IFERROR(VLOOKUP($C580,Acute!$B$8:$R$300,6,FALSE),"--")</f>
        <v>--</v>
      </c>
      <c r="O580" s="342" t="str">
        <f>IFERROR(VLOOKUP($C580,Acute!$B$8:$R$300,10,FALSE),"--")</f>
        <v>--</v>
      </c>
      <c r="P580" s="345" t="str">
        <f>IFERROR(VLOOKUP($C580,Acute!$B$8:$R$300,16,FALSE),"--")</f>
        <v>--</v>
      </c>
    </row>
    <row r="581" spans="2:16">
      <c r="B581" s="320" t="str">
        <f>Residential!A525</f>
        <v>Metolachlor</v>
      </c>
      <c r="C581" s="211" t="str">
        <f>Residential!B525</f>
        <v>51218-45-2</v>
      </c>
      <c r="D581" s="332" t="str">
        <f>Residential!H525</f>
        <v>NITI</v>
      </c>
      <c r="E581" s="335" t="str">
        <f>Residential!K525</f>
        <v>NITI, NV</v>
      </c>
      <c r="F581" s="334" t="str">
        <f>Residential!M525</f>
        <v>NITI, NV</v>
      </c>
      <c r="G581" s="332" t="str">
        <f>Commercial!H525</f>
        <v>NITI</v>
      </c>
      <c r="H581" s="335" t="str">
        <f>Commercial!K525</f>
        <v>NITI, NV</v>
      </c>
      <c r="I581" s="334" t="str">
        <f>Commercial!M525</f>
        <v>NITI, NV</v>
      </c>
      <c r="J581" s="320"/>
      <c r="K581" s="341" t="str">
        <f>IFERROR(VLOOKUP($C581,Acute!$B$8:$R$300,4,FALSE),"--")</f>
        <v>--</v>
      </c>
      <c r="L581" s="342" t="str">
        <f>IFERROR(VLOOKUP($C581,Acute!$B$8:$R$300,8,FALSE),"--")</f>
        <v>--</v>
      </c>
      <c r="M581" s="343" t="str">
        <f>IFERROR(VLOOKUP($C581,Acute!$B$8:$R$300,13,FALSE),"--")</f>
        <v>--</v>
      </c>
      <c r="N581" s="344" t="str">
        <f>IFERROR(VLOOKUP($C581,Acute!$B$8:$R$300,6,FALSE),"--")</f>
        <v>--</v>
      </c>
      <c r="O581" s="342" t="str">
        <f>IFERROR(VLOOKUP($C581,Acute!$B$8:$R$300,10,FALSE),"--")</f>
        <v>--</v>
      </c>
      <c r="P581" s="345" t="str">
        <f>IFERROR(VLOOKUP($C581,Acute!$B$8:$R$300,16,FALSE),"--")</f>
        <v>--</v>
      </c>
    </row>
    <row r="582" spans="2:16">
      <c r="B582" s="320" t="str">
        <f>Residential!A526</f>
        <v>Metribuzin</v>
      </c>
      <c r="C582" s="211" t="str">
        <f>Residential!B526</f>
        <v>21087-64-9</v>
      </c>
      <c r="D582" s="332" t="str">
        <f>Residential!H526</f>
        <v>NITI</v>
      </c>
      <c r="E582" s="335" t="str">
        <f>Residential!K526</f>
        <v>NITI, NV</v>
      </c>
      <c r="F582" s="334" t="str">
        <f>Residential!M526</f>
        <v>NITI, NV</v>
      </c>
      <c r="G582" s="332" t="str">
        <f>Commercial!H526</f>
        <v>NITI</v>
      </c>
      <c r="H582" s="335" t="str">
        <f>Commercial!K526</f>
        <v>NITI, NV</v>
      </c>
      <c r="I582" s="334" t="str">
        <f>Commercial!M526</f>
        <v>NITI, NV</v>
      </c>
      <c r="J582" s="320"/>
      <c r="K582" s="341" t="str">
        <f>IFERROR(VLOOKUP($C582,Acute!$B$8:$R$300,4,FALSE),"--")</f>
        <v>--</v>
      </c>
      <c r="L582" s="342" t="str">
        <f>IFERROR(VLOOKUP($C582,Acute!$B$8:$R$300,8,FALSE),"--")</f>
        <v>--</v>
      </c>
      <c r="M582" s="343" t="str">
        <f>IFERROR(VLOOKUP($C582,Acute!$B$8:$R$300,13,FALSE),"--")</f>
        <v>--</v>
      </c>
      <c r="N582" s="344" t="str">
        <f>IFERROR(VLOOKUP($C582,Acute!$B$8:$R$300,6,FALSE),"--")</f>
        <v>--</v>
      </c>
      <c r="O582" s="342" t="str">
        <f>IFERROR(VLOOKUP($C582,Acute!$B$8:$R$300,10,FALSE),"--")</f>
        <v>--</v>
      </c>
      <c r="P582" s="345" t="str">
        <f>IFERROR(VLOOKUP($C582,Acute!$B$8:$R$300,16,FALSE),"--")</f>
        <v>--</v>
      </c>
    </row>
    <row r="583" spans="2:16">
      <c r="B583" s="320" t="str">
        <f>Residential!A527</f>
        <v>Metsulfuron-methyl</v>
      </c>
      <c r="C583" s="211" t="str">
        <f>Residential!B527</f>
        <v>74223-64-6</v>
      </c>
      <c r="D583" s="332" t="str">
        <f>Residential!H527</f>
        <v>NITI</v>
      </c>
      <c r="E583" s="335" t="str">
        <f>Residential!K527</f>
        <v>NITI, NV</v>
      </c>
      <c r="F583" s="334" t="str">
        <f>Residential!M527</f>
        <v>NITI, NV</v>
      </c>
      <c r="G583" s="332" t="str">
        <f>Commercial!H527</f>
        <v>NITI</v>
      </c>
      <c r="H583" s="335" t="str">
        <f>Commercial!K527</f>
        <v>NITI, NV</v>
      </c>
      <c r="I583" s="334" t="str">
        <f>Commercial!M527</f>
        <v>NITI, NV</v>
      </c>
      <c r="J583" s="320"/>
      <c r="K583" s="341" t="str">
        <f>IFERROR(VLOOKUP($C583,Acute!$B$8:$R$300,4,FALSE),"--")</f>
        <v>--</v>
      </c>
      <c r="L583" s="342" t="str">
        <f>IFERROR(VLOOKUP($C583,Acute!$B$8:$R$300,8,FALSE),"--")</f>
        <v>--</v>
      </c>
      <c r="M583" s="343" t="str">
        <f>IFERROR(VLOOKUP($C583,Acute!$B$8:$R$300,13,FALSE),"--")</f>
        <v>--</v>
      </c>
      <c r="N583" s="344" t="str">
        <f>IFERROR(VLOOKUP($C583,Acute!$B$8:$R$300,6,FALSE),"--")</f>
        <v>--</v>
      </c>
      <c r="O583" s="342" t="str">
        <f>IFERROR(VLOOKUP($C583,Acute!$B$8:$R$300,10,FALSE),"--")</f>
        <v>--</v>
      </c>
      <c r="P583" s="345" t="str">
        <f>IFERROR(VLOOKUP($C583,Acute!$B$8:$R$300,16,FALSE),"--")</f>
        <v>--</v>
      </c>
    </row>
    <row r="584" spans="2:16">
      <c r="B584" s="320" t="str">
        <f>Residential!A528</f>
        <v>Midrange Aliphatic Hydrocarbon Streams</v>
      </c>
      <c r="C584" s="211" t="str">
        <f>Residential!B528</f>
        <v>NA</v>
      </c>
      <c r="D584" s="332">
        <f>Residential!H528</f>
        <v>0.62</v>
      </c>
      <c r="E584" s="335">
        <f>Residential!K528</f>
        <v>21</v>
      </c>
      <c r="F584" s="441">
        <f>Residential!M528</f>
        <v>1.2E-2</v>
      </c>
      <c r="G584" s="332">
        <f>Commercial!H528</f>
        <v>2.7</v>
      </c>
      <c r="H584" s="335">
        <f>Commercial!K528</f>
        <v>91</v>
      </c>
      <c r="I584" s="441">
        <f>Commercial!M528</f>
        <v>5.2999999999999999E-2</v>
      </c>
      <c r="J584" s="320"/>
      <c r="K584" s="341" t="str">
        <f>IFERROR(VLOOKUP($C584,Acute!$B$8:$R$300,4,FALSE),"--")</f>
        <v>--</v>
      </c>
      <c r="L584" s="342" t="str">
        <f>IFERROR(VLOOKUP($C584,Acute!$B$8:$R$300,8,FALSE),"--")</f>
        <v>--</v>
      </c>
      <c r="M584" s="343" t="str">
        <f>IFERROR(VLOOKUP($C584,Acute!$B$8:$R$300,13,FALSE),"--")</f>
        <v>--</v>
      </c>
      <c r="N584" s="344" t="str">
        <f>IFERROR(VLOOKUP($C584,Acute!$B$8:$R$300,6,FALSE),"--")</f>
        <v>--</v>
      </c>
      <c r="O584" s="342" t="str">
        <f>IFERROR(VLOOKUP($C584,Acute!$B$8:$R$300,10,FALSE),"--")</f>
        <v>--</v>
      </c>
      <c r="P584" s="345" t="str">
        <f>IFERROR(VLOOKUP($C584,Acute!$B$8:$R$300,16,FALSE),"--")</f>
        <v>--</v>
      </c>
    </row>
    <row r="585" spans="2:16">
      <c r="B585" s="320" t="str">
        <f>Residential!A529</f>
        <v>Mineral oils</v>
      </c>
      <c r="C585" s="211" t="str">
        <f>Residential!B529</f>
        <v>8012-95-1</v>
      </c>
      <c r="D585" s="332" t="str">
        <f>Residential!H529</f>
        <v>NITI</v>
      </c>
      <c r="E585" s="333" t="str">
        <f>Residential!K529</f>
        <v>NITI</v>
      </c>
      <c r="F585" s="334" t="str">
        <f>Residential!M529</f>
        <v>NITI</v>
      </c>
      <c r="G585" s="332" t="str">
        <f>Commercial!H529</f>
        <v>NITI</v>
      </c>
      <c r="H585" s="335" t="str">
        <f>Commercial!K529</f>
        <v>NITI</v>
      </c>
      <c r="I585" s="334" t="str">
        <f>Commercial!M529</f>
        <v>NITI</v>
      </c>
      <c r="J585" s="320"/>
      <c r="K585" s="341" t="str">
        <f>IFERROR(VLOOKUP($C585,Acute!$B$8:$R$300,4,FALSE),"--")</f>
        <v>--</v>
      </c>
      <c r="L585" s="342" t="str">
        <f>IFERROR(VLOOKUP($C585,Acute!$B$8:$R$300,8,FALSE),"--")</f>
        <v>--</v>
      </c>
      <c r="M585" s="343" t="str">
        <f>IFERROR(VLOOKUP($C585,Acute!$B$8:$R$300,13,FALSE),"--")</f>
        <v>--</v>
      </c>
      <c r="N585" s="344" t="str">
        <f>IFERROR(VLOOKUP($C585,Acute!$B$8:$R$300,6,FALSE),"--")</f>
        <v>--</v>
      </c>
      <c r="O585" s="342" t="str">
        <f>IFERROR(VLOOKUP($C585,Acute!$B$8:$R$300,10,FALSE),"--")</f>
        <v>--</v>
      </c>
      <c r="P585" s="345" t="str">
        <f>IFERROR(VLOOKUP($C585,Acute!$B$8:$R$300,16,FALSE),"--")</f>
        <v>--</v>
      </c>
    </row>
    <row r="586" spans="2:16">
      <c r="B586" s="320" t="str">
        <f>Residential!A530</f>
        <v>Mirex</v>
      </c>
      <c r="C586" s="211" t="str">
        <f>Residential!B530</f>
        <v>2385-85-5</v>
      </c>
      <c r="D586" s="332">
        <f>Residential!H530</f>
        <v>5.5000000000000003E-4</v>
      </c>
      <c r="E586" s="333">
        <f>Residential!K530</f>
        <v>1.7999999999999999E-2</v>
      </c>
      <c r="F586" s="441">
        <f>Residential!M530</f>
        <v>1.7000000000000001E-2</v>
      </c>
      <c r="G586" s="332">
        <f>Commercial!H530</f>
        <v>2.3999999999999998E-3</v>
      </c>
      <c r="H586" s="450">
        <f>Commercial!K530</f>
        <v>0.08</v>
      </c>
      <c r="I586" s="441">
        <f>Commercial!M530</f>
        <v>7.2999999999999995E-2</v>
      </c>
      <c r="J586" s="320"/>
      <c r="K586" s="341" t="str">
        <f>IFERROR(VLOOKUP($C586,Acute!$B$8:$R$300,4,FALSE),"--")</f>
        <v>--</v>
      </c>
      <c r="L586" s="342" t="str">
        <f>IFERROR(VLOOKUP($C586,Acute!$B$8:$R$300,8,FALSE),"--")</f>
        <v>--</v>
      </c>
      <c r="M586" s="343" t="str">
        <f>IFERROR(VLOOKUP($C586,Acute!$B$8:$R$300,13,FALSE),"--")</f>
        <v>--</v>
      </c>
      <c r="N586" s="344" t="str">
        <f>IFERROR(VLOOKUP($C586,Acute!$B$8:$R$300,6,FALSE),"--")</f>
        <v>--</v>
      </c>
      <c r="O586" s="342" t="str">
        <f>IFERROR(VLOOKUP($C586,Acute!$B$8:$R$300,10,FALSE),"--")</f>
        <v>--</v>
      </c>
      <c r="P586" s="345" t="str">
        <f>IFERROR(VLOOKUP($C586,Acute!$B$8:$R$300,16,FALSE),"--")</f>
        <v>--</v>
      </c>
    </row>
    <row r="587" spans="2:16">
      <c r="B587" s="320" t="str">
        <f>Residential!A531</f>
        <v>Molinate</v>
      </c>
      <c r="C587" s="211" t="str">
        <f>Residential!B531</f>
        <v>2212-67-1</v>
      </c>
      <c r="D587" s="332" t="str">
        <f>Residential!H531</f>
        <v>NITI</v>
      </c>
      <c r="E587" s="333" t="str">
        <f>Residential!K531</f>
        <v>NITI, NV</v>
      </c>
      <c r="F587" s="334" t="str">
        <f>Residential!M531</f>
        <v>NITI, NV</v>
      </c>
      <c r="G587" s="332" t="str">
        <f>Commercial!H531</f>
        <v>NITI</v>
      </c>
      <c r="H587" s="335" t="str">
        <f>Commercial!K531</f>
        <v>NITI, NV</v>
      </c>
      <c r="I587" s="334" t="str">
        <f>Commercial!M531</f>
        <v>NITI, NV</v>
      </c>
      <c r="J587" s="320"/>
      <c r="K587" s="341" t="str">
        <f>IFERROR(VLOOKUP($C587,Acute!$B$8:$R$300,4,FALSE),"--")</f>
        <v>--</v>
      </c>
      <c r="L587" s="342" t="str">
        <f>IFERROR(VLOOKUP($C587,Acute!$B$8:$R$300,8,FALSE),"--")</f>
        <v>--</v>
      </c>
      <c r="M587" s="343" t="str">
        <f>IFERROR(VLOOKUP($C587,Acute!$B$8:$R$300,13,FALSE),"--")</f>
        <v>--</v>
      </c>
      <c r="N587" s="344" t="str">
        <f>IFERROR(VLOOKUP($C587,Acute!$B$8:$R$300,6,FALSE),"--")</f>
        <v>--</v>
      </c>
      <c r="O587" s="342" t="str">
        <f>IFERROR(VLOOKUP($C587,Acute!$B$8:$R$300,10,FALSE),"--")</f>
        <v>--</v>
      </c>
      <c r="P587" s="345" t="str">
        <f>IFERROR(VLOOKUP($C587,Acute!$B$8:$R$300,16,FALSE),"--")</f>
        <v>--</v>
      </c>
    </row>
    <row r="588" spans="2:16">
      <c r="B588" s="320" t="str">
        <f>Residential!A532</f>
        <v>Molybdenum</v>
      </c>
      <c r="C588" s="211" t="str">
        <f>Residential!B532</f>
        <v>7439-98-7</v>
      </c>
      <c r="D588" s="477">
        <f>Residential!H532</f>
        <v>2.1</v>
      </c>
      <c r="E588" s="335" t="str">
        <f>Residential!K532</f>
        <v>NV</v>
      </c>
      <c r="F588" s="334" t="str">
        <f>Residential!M532</f>
        <v>NV</v>
      </c>
      <c r="G588" s="332">
        <f>Commercial!H532</f>
        <v>8.8000000000000007</v>
      </c>
      <c r="H588" s="335" t="str">
        <f>Commercial!K532</f>
        <v>NV</v>
      </c>
      <c r="I588" s="334" t="str">
        <f>Commercial!M532</f>
        <v>NV</v>
      </c>
      <c r="J588" s="320"/>
      <c r="K588" s="341" t="str">
        <f>IFERROR(VLOOKUP($C588,Acute!$B$8:$R$300,4,FALSE),"--")</f>
        <v>--</v>
      </c>
      <c r="L588" s="342" t="str">
        <f>IFERROR(VLOOKUP($C588,Acute!$B$8:$R$300,8,FALSE),"--")</f>
        <v>--</v>
      </c>
      <c r="M588" s="343" t="str">
        <f>IFERROR(VLOOKUP($C588,Acute!$B$8:$R$300,13,FALSE),"--")</f>
        <v>--</v>
      </c>
      <c r="N588" s="344" t="str">
        <f>IFERROR(VLOOKUP($C588,Acute!$B$8:$R$300,6,FALSE),"--")</f>
        <v>--</v>
      </c>
      <c r="O588" s="342" t="str">
        <f>IFERROR(VLOOKUP($C588,Acute!$B$8:$R$300,10,FALSE),"--")</f>
        <v>--</v>
      </c>
      <c r="P588" s="345" t="str">
        <f>IFERROR(VLOOKUP($C588,Acute!$B$8:$R$300,16,FALSE),"--")</f>
        <v>--</v>
      </c>
    </row>
    <row r="589" spans="2:16">
      <c r="B589" s="320" t="str">
        <f>Residential!A533</f>
        <v>Monoaluminum phosphate</v>
      </c>
      <c r="C589" s="211" t="str">
        <f>Residential!B533</f>
        <v>13530-50-2</v>
      </c>
      <c r="D589" s="332" t="str">
        <f>Residential!H533</f>
        <v>NITI</v>
      </c>
      <c r="E589" s="333" t="str">
        <f>Residential!K533</f>
        <v>NITI, NV</v>
      </c>
      <c r="F589" s="334" t="str">
        <f>Residential!M533</f>
        <v>NITI, NV</v>
      </c>
      <c r="G589" s="332" t="str">
        <f>Commercial!H533</f>
        <v>NITI</v>
      </c>
      <c r="H589" s="335" t="str">
        <f>Commercial!K533</f>
        <v>NITI, NV</v>
      </c>
      <c r="I589" s="334" t="str">
        <f>Commercial!M533</f>
        <v>NITI, NV</v>
      </c>
      <c r="J589" s="320"/>
      <c r="K589" s="341" t="str">
        <f>IFERROR(VLOOKUP($C589,Acute!$B$8:$R$300,4,FALSE),"--")</f>
        <v>--</v>
      </c>
      <c r="L589" s="342" t="str">
        <f>IFERROR(VLOOKUP($C589,Acute!$B$8:$R$300,8,FALSE),"--")</f>
        <v>--</v>
      </c>
      <c r="M589" s="343" t="str">
        <f>IFERROR(VLOOKUP($C589,Acute!$B$8:$R$300,13,FALSE),"--")</f>
        <v>--</v>
      </c>
      <c r="N589" s="344" t="str">
        <f>IFERROR(VLOOKUP($C589,Acute!$B$8:$R$300,6,FALSE),"--")</f>
        <v>--</v>
      </c>
      <c r="O589" s="342" t="str">
        <f>IFERROR(VLOOKUP($C589,Acute!$B$8:$R$300,10,FALSE),"--")</f>
        <v>--</v>
      </c>
      <c r="P589" s="345" t="str">
        <f>IFERROR(VLOOKUP($C589,Acute!$B$8:$R$300,16,FALSE),"--")</f>
        <v>--</v>
      </c>
    </row>
    <row r="590" spans="2:16">
      <c r="B590" s="320" t="str">
        <f>Residential!A534</f>
        <v>Monochloramine</v>
      </c>
      <c r="C590" s="211" t="str">
        <f>Residential!B534</f>
        <v>10599-90-3</v>
      </c>
      <c r="D590" s="332" t="str">
        <f>Residential!H534</f>
        <v>NITI</v>
      </c>
      <c r="E590" s="333" t="str">
        <f>Residential!K534</f>
        <v>NITI, NV</v>
      </c>
      <c r="F590" s="334" t="str">
        <f>Residential!M534</f>
        <v>NITI, NV</v>
      </c>
      <c r="G590" s="332" t="str">
        <f>Commercial!H534</f>
        <v>NITI</v>
      </c>
      <c r="H590" s="335" t="str">
        <f>Commercial!K534</f>
        <v>NITI, NV</v>
      </c>
      <c r="I590" s="334" t="str">
        <f>Commercial!M534</f>
        <v>NITI, NV</v>
      </c>
      <c r="J590" s="320"/>
      <c r="K590" s="341" t="str">
        <f>IFERROR(VLOOKUP($C590,Acute!$B$8:$R$300,4,FALSE),"--")</f>
        <v>--</v>
      </c>
      <c r="L590" s="342" t="str">
        <f>IFERROR(VLOOKUP($C590,Acute!$B$8:$R$300,8,FALSE),"--")</f>
        <v>--</v>
      </c>
      <c r="M590" s="343" t="str">
        <f>IFERROR(VLOOKUP($C590,Acute!$B$8:$R$300,13,FALSE),"--")</f>
        <v>--</v>
      </c>
      <c r="N590" s="344" t="str">
        <f>IFERROR(VLOOKUP($C590,Acute!$B$8:$R$300,6,FALSE),"--")</f>
        <v>--</v>
      </c>
      <c r="O590" s="342" t="str">
        <f>IFERROR(VLOOKUP($C590,Acute!$B$8:$R$300,10,FALSE),"--")</f>
        <v>--</v>
      </c>
      <c r="P590" s="345" t="str">
        <f>IFERROR(VLOOKUP($C590,Acute!$B$8:$R$300,16,FALSE),"--")</f>
        <v>--</v>
      </c>
    </row>
    <row r="591" spans="2:16">
      <c r="B591" s="320" t="str">
        <f>Residential!A535</f>
        <v>Monomethylaniline</v>
      </c>
      <c r="C591" s="211" t="str">
        <f>Residential!B535</f>
        <v>100-61-8</v>
      </c>
      <c r="D591" s="332" t="str">
        <f>Residential!H535</f>
        <v>NITI</v>
      </c>
      <c r="E591" s="333" t="str">
        <f>Residential!K535</f>
        <v>NITI, NV</v>
      </c>
      <c r="F591" s="334" t="str">
        <f>Residential!M535</f>
        <v>NITI, NV</v>
      </c>
      <c r="G591" s="332" t="str">
        <f>Commercial!H535</f>
        <v>NITI</v>
      </c>
      <c r="H591" s="335" t="str">
        <f>Commercial!K535</f>
        <v>NITI, NV</v>
      </c>
      <c r="I591" s="334" t="str">
        <f>Commercial!M535</f>
        <v>NITI, NV</v>
      </c>
      <c r="J591" s="320"/>
      <c r="K591" s="341" t="str">
        <f>IFERROR(VLOOKUP($C591,Acute!$B$8:$R$300,4,FALSE),"--")</f>
        <v>--</v>
      </c>
      <c r="L591" s="342" t="str">
        <f>IFERROR(VLOOKUP($C591,Acute!$B$8:$R$300,8,FALSE),"--")</f>
        <v>--</v>
      </c>
      <c r="M591" s="343" t="str">
        <f>IFERROR(VLOOKUP($C591,Acute!$B$8:$R$300,13,FALSE),"--")</f>
        <v>--</v>
      </c>
      <c r="N591" s="344" t="str">
        <f>IFERROR(VLOOKUP($C591,Acute!$B$8:$R$300,6,FALSE),"--")</f>
        <v>--</v>
      </c>
      <c r="O591" s="342" t="str">
        <f>IFERROR(VLOOKUP($C591,Acute!$B$8:$R$300,10,FALSE),"--")</f>
        <v>--</v>
      </c>
      <c r="P591" s="345" t="str">
        <f>IFERROR(VLOOKUP($C591,Acute!$B$8:$R$300,16,FALSE),"--")</f>
        <v>--</v>
      </c>
    </row>
    <row r="592" spans="2:16">
      <c r="B592" s="320" t="str">
        <f>Residential!A536</f>
        <v>Monopotassium phosphate</v>
      </c>
      <c r="C592" s="211" t="str">
        <f>Residential!B536</f>
        <v>7778-77-0</v>
      </c>
      <c r="D592" s="332" t="str">
        <f>Residential!H536</f>
        <v>NITI</v>
      </c>
      <c r="E592" s="333" t="str">
        <f>Residential!K536</f>
        <v>NITI, NV</v>
      </c>
      <c r="F592" s="334" t="str">
        <f>Residential!M536</f>
        <v>NITI, NV</v>
      </c>
      <c r="G592" s="332" t="str">
        <f>Commercial!H536</f>
        <v>NITI</v>
      </c>
      <c r="H592" s="335" t="str">
        <f>Commercial!K536</f>
        <v>NITI, NV</v>
      </c>
      <c r="I592" s="334" t="str">
        <f>Commercial!M536</f>
        <v>NITI, NV</v>
      </c>
      <c r="J592" s="320"/>
      <c r="K592" s="341" t="str">
        <f>IFERROR(VLOOKUP($C592,Acute!$B$8:$R$300,4,FALSE),"--")</f>
        <v>--</v>
      </c>
      <c r="L592" s="342" t="str">
        <f>IFERROR(VLOOKUP($C592,Acute!$B$8:$R$300,8,FALSE),"--")</f>
        <v>--</v>
      </c>
      <c r="M592" s="343" t="str">
        <f>IFERROR(VLOOKUP($C592,Acute!$B$8:$R$300,13,FALSE),"--")</f>
        <v>--</v>
      </c>
      <c r="N592" s="344" t="str">
        <f>IFERROR(VLOOKUP($C592,Acute!$B$8:$R$300,6,FALSE),"--")</f>
        <v>--</v>
      </c>
      <c r="O592" s="342" t="str">
        <f>IFERROR(VLOOKUP($C592,Acute!$B$8:$R$300,10,FALSE),"--")</f>
        <v>--</v>
      </c>
      <c r="P592" s="345" t="str">
        <f>IFERROR(VLOOKUP($C592,Acute!$B$8:$R$300,16,FALSE),"--")</f>
        <v>--</v>
      </c>
    </row>
    <row r="593" spans="2:16">
      <c r="B593" s="320" t="str">
        <f>Residential!A537</f>
        <v>Monosodium phosphate</v>
      </c>
      <c r="C593" s="211" t="str">
        <f>Residential!B537</f>
        <v>7558-80-7</v>
      </c>
      <c r="D593" s="332" t="str">
        <f>Residential!H537</f>
        <v>NITI</v>
      </c>
      <c r="E593" s="333" t="str">
        <f>Residential!K537</f>
        <v>NITI, NV</v>
      </c>
      <c r="F593" s="334" t="str">
        <f>Residential!M537</f>
        <v>NITI, NV</v>
      </c>
      <c r="G593" s="332" t="str">
        <f>Commercial!H537</f>
        <v>NITI</v>
      </c>
      <c r="H593" s="335" t="str">
        <f>Commercial!K537</f>
        <v>NITI, NV</v>
      </c>
      <c r="I593" s="334" t="str">
        <f>Commercial!M537</f>
        <v>NITI, NV</v>
      </c>
      <c r="J593" s="320"/>
      <c r="K593" s="341" t="str">
        <f>IFERROR(VLOOKUP($C593,Acute!$B$8:$R$300,4,FALSE),"--")</f>
        <v>--</v>
      </c>
      <c r="L593" s="342" t="str">
        <f>IFERROR(VLOOKUP($C593,Acute!$B$8:$R$300,8,FALSE),"--")</f>
        <v>--</v>
      </c>
      <c r="M593" s="343" t="str">
        <f>IFERROR(VLOOKUP($C593,Acute!$B$8:$R$300,13,FALSE),"--")</f>
        <v>--</v>
      </c>
      <c r="N593" s="344" t="str">
        <f>IFERROR(VLOOKUP($C593,Acute!$B$8:$R$300,6,FALSE),"--")</f>
        <v>--</v>
      </c>
      <c r="O593" s="342" t="str">
        <f>IFERROR(VLOOKUP($C593,Acute!$B$8:$R$300,10,FALSE),"--")</f>
        <v>--</v>
      </c>
      <c r="P593" s="345" t="str">
        <f>IFERROR(VLOOKUP($C593,Acute!$B$8:$R$300,16,FALSE),"--")</f>
        <v>--</v>
      </c>
    </row>
    <row r="594" spans="2:16">
      <c r="B594" s="320" t="str">
        <f>Residential!A538</f>
        <v>Myclobutanil</v>
      </c>
      <c r="C594" s="211" t="str">
        <f>Residential!B538</f>
        <v>88671-89-0</v>
      </c>
      <c r="D594" s="332" t="str">
        <f>Residential!H538</f>
        <v>NITI</v>
      </c>
      <c r="E594" s="333" t="str">
        <f>Residential!K538</f>
        <v>NITI, NV</v>
      </c>
      <c r="F594" s="334" t="str">
        <f>Residential!M538</f>
        <v>NITI, NV</v>
      </c>
      <c r="G594" s="332" t="str">
        <f>Commercial!H538</f>
        <v>NITI</v>
      </c>
      <c r="H594" s="335" t="str">
        <f>Commercial!K538</f>
        <v>NITI, NV</v>
      </c>
      <c r="I594" s="334" t="str">
        <f>Commercial!M538</f>
        <v>NITI, NV</v>
      </c>
      <c r="J594" s="320"/>
      <c r="K594" s="341" t="str">
        <f>IFERROR(VLOOKUP($C594,Acute!$B$8:$R$300,4,FALSE),"--")</f>
        <v>--</v>
      </c>
      <c r="L594" s="342" t="str">
        <f>IFERROR(VLOOKUP($C594,Acute!$B$8:$R$300,8,FALSE),"--")</f>
        <v>--</v>
      </c>
      <c r="M594" s="343" t="str">
        <f>IFERROR(VLOOKUP($C594,Acute!$B$8:$R$300,13,FALSE),"--")</f>
        <v>--</v>
      </c>
      <c r="N594" s="344" t="str">
        <f>IFERROR(VLOOKUP($C594,Acute!$B$8:$R$300,6,FALSE),"--")</f>
        <v>--</v>
      </c>
      <c r="O594" s="342" t="str">
        <f>IFERROR(VLOOKUP($C594,Acute!$B$8:$R$300,10,FALSE),"--")</f>
        <v>--</v>
      </c>
      <c r="P594" s="345" t="str">
        <f>IFERROR(VLOOKUP($C594,Acute!$B$8:$R$300,16,FALSE),"--")</f>
        <v>--</v>
      </c>
    </row>
    <row r="595" spans="2:16">
      <c r="B595" s="320" t="str">
        <f>Residential!A539</f>
        <v>N,N'-Diphenyl-1,4-benzenediamine</v>
      </c>
      <c r="C595" s="211" t="str">
        <f>Residential!B539</f>
        <v>74-31-7</v>
      </c>
      <c r="D595" s="332" t="str">
        <f>Residential!H539</f>
        <v>NITI</v>
      </c>
      <c r="E595" s="333" t="str">
        <f>Residential!K539</f>
        <v>NITI, NV</v>
      </c>
      <c r="F595" s="334" t="str">
        <f>Residential!M539</f>
        <v>NITI, NV</v>
      </c>
      <c r="G595" s="332" t="str">
        <f>Commercial!H539</f>
        <v>NITI</v>
      </c>
      <c r="H595" s="335" t="str">
        <f>Commercial!K539</f>
        <v>NITI, NV</v>
      </c>
      <c r="I595" s="334" t="str">
        <f>Commercial!M539</f>
        <v>NITI, NV</v>
      </c>
      <c r="J595" s="320"/>
      <c r="K595" s="341" t="str">
        <f>IFERROR(VLOOKUP($C595,Acute!$B$8:$R$300,4,FALSE),"--")</f>
        <v>--</v>
      </c>
      <c r="L595" s="342" t="str">
        <f>IFERROR(VLOOKUP($C595,Acute!$B$8:$R$300,8,FALSE),"--")</f>
        <v>--</v>
      </c>
      <c r="M595" s="343" t="str">
        <f>IFERROR(VLOOKUP($C595,Acute!$B$8:$R$300,13,FALSE),"--")</f>
        <v>--</v>
      </c>
      <c r="N595" s="344" t="str">
        <f>IFERROR(VLOOKUP($C595,Acute!$B$8:$R$300,6,FALSE),"--")</f>
        <v>--</v>
      </c>
      <c r="O595" s="342" t="str">
        <f>IFERROR(VLOOKUP($C595,Acute!$B$8:$R$300,10,FALSE),"--")</f>
        <v>--</v>
      </c>
      <c r="P595" s="345" t="str">
        <f>IFERROR(VLOOKUP($C595,Acute!$B$8:$R$300,16,FALSE),"--")</f>
        <v>--</v>
      </c>
    </row>
    <row r="596" spans="2:16">
      <c r="B596" s="320" t="str">
        <f>Residential!A540</f>
        <v>Naled</v>
      </c>
      <c r="C596" s="211" t="str">
        <f>Residential!B540</f>
        <v>300-76-5</v>
      </c>
      <c r="D596" s="332" t="str">
        <f>Residential!H540</f>
        <v>NITI</v>
      </c>
      <c r="E596" s="333" t="str">
        <f>Residential!K540</f>
        <v>NITI</v>
      </c>
      <c r="F596" s="334" t="str">
        <f>Residential!M540</f>
        <v>NITI</v>
      </c>
      <c r="G596" s="332" t="str">
        <f>Commercial!H540</f>
        <v>NITI</v>
      </c>
      <c r="H596" s="335" t="str">
        <f>Commercial!K540</f>
        <v>NITI</v>
      </c>
      <c r="I596" s="334" t="str">
        <f>Commercial!M540</f>
        <v>NITI</v>
      </c>
      <c r="J596" s="320"/>
      <c r="K596" s="341" t="str">
        <f>IFERROR(VLOOKUP($C596,Acute!$B$8:$R$300,4,FALSE),"--")</f>
        <v>--</v>
      </c>
      <c r="L596" s="342" t="str">
        <f>IFERROR(VLOOKUP($C596,Acute!$B$8:$R$300,8,FALSE),"--")</f>
        <v>--</v>
      </c>
      <c r="M596" s="343" t="str">
        <f>IFERROR(VLOOKUP($C596,Acute!$B$8:$R$300,13,FALSE),"--")</f>
        <v>--</v>
      </c>
      <c r="N596" s="344" t="str">
        <f>IFERROR(VLOOKUP($C596,Acute!$B$8:$R$300,6,FALSE),"--")</f>
        <v>--</v>
      </c>
      <c r="O596" s="342" t="str">
        <f>IFERROR(VLOOKUP($C596,Acute!$B$8:$R$300,10,FALSE),"--")</f>
        <v>--</v>
      </c>
      <c r="P596" s="345" t="str">
        <f>IFERROR(VLOOKUP($C596,Acute!$B$8:$R$300,16,FALSE),"--")</f>
        <v>--</v>
      </c>
    </row>
    <row r="597" spans="2:16">
      <c r="B597" s="320" t="str">
        <f>Residential!A541</f>
        <v>Naphtha, High Flash Aromatic (HFAN)</v>
      </c>
      <c r="C597" s="211" t="str">
        <f>Residential!B541</f>
        <v>64742-95-6</v>
      </c>
      <c r="D597" s="332">
        <f>Residential!H541</f>
        <v>100</v>
      </c>
      <c r="E597" s="333" t="str">
        <f>Residential!K541</f>
        <v>NV</v>
      </c>
      <c r="F597" s="334">
        <f>Residential!M541</f>
        <v>5800</v>
      </c>
      <c r="G597" s="332">
        <f>Commercial!H541</f>
        <v>440</v>
      </c>
      <c r="H597" s="335" t="str">
        <f>Commercial!K541</f>
        <v>NV</v>
      </c>
      <c r="I597" s="334">
        <f>Commercial!M541</f>
        <v>24000</v>
      </c>
      <c r="J597" s="320"/>
      <c r="K597" s="341" t="str">
        <f>IFERROR(VLOOKUP($C597,Acute!$B$8:$R$300,4,FALSE),"--")</f>
        <v>--</v>
      </c>
      <c r="L597" s="342" t="str">
        <f>IFERROR(VLOOKUP($C597,Acute!$B$8:$R$300,8,FALSE),"--")</f>
        <v>--</v>
      </c>
      <c r="M597" s="343" t="str">
        <f>IFERROR(VLOOKUP($C597,Acute!$B$8:$R$300,13,FALSE),"--")</f>
        <v>--</v>
      </c>
      <c r="N597" s="344" t="str">
        <f>IFERROR(VLOOKUP($C597,Acute!$B$8:$R$300,6,FALSE),"--")</f>
        <v>--</v>
      </c>
      <c r="O597" s="342" t="str">
        <f>IFERROR(VLOOKUP($C597,Acute!$B$8:$R$300,10,FALSE),"--")</f>
        <v>--</v>
      </c>
      <c r="P597" s="345" t="str">
        <f>IFERROR(VLOOKUP($C597,Acute!$B$8:$R$300,16,FALSE),"--")</f>
        <v>--</v>
      </c>
    </row>
    <row r="598" spans="2:16">
      <c r="B598" s="320" t="str">
        <f>Residential!A542</f>
        <v>Naphthalene</v>
      </c>
      <c r="C598" s="211" t="str">
        <f>Residential!B542</f>
        <v>91-20-3</v>
      </c>
      <c r="D598" s="332">
        <f>Residential!H542</f>
        <v>8.3000000000000004E-2</v>
      </c>
      <c r="E598" s="333">
        <f>Residential!K542</f>
        <v>2.8</v>
      </c>
      <c r="F598" s="334">
        <f>Residential!M542</f>
        <v>11</v>
      </c>
      <c r="G598" s="332">
        <f>Commercial!H542</f>
        <v>0.36</v>
      </c>
      <c r="H598" s="335">
        <f>Commercial!K542</f>
        <v>12</v>
      </c>
      <c r="I598" s="334">
        <f>Commercial!M542</f>
        <v>50</v>
      </c>
      <c r="J598" s="320"/>
      <c r="K598" s="341">
        <f>IFERROR(VLOOKUP($C598,Acute!$B$8:$R$300,4,FALSE),"--")</f>
        <v>200</v>
      </c>
      <c r="L598" s="342">
        <f>IFERROR(VLOOKUP($C598,Acute!$B$8:$R$300,8,FALSE),"--")</f>
        <v>6700</v>
      </c>
      <c r="M598" s="343">
        <f>IFERROR(VLOOKUP($C598,Acute!$B$8:$R$300,13,FALSE),"--")</f>
        <v>27000</v>
      </c>
      <c r="N598" s="344">
        <f>IFERROR(VLOOKUP($C598,Acute!$B$8:$R$300,6,FALSE),"--")</f>
        <v>600</v>
      </c>
      <c r="O598" s="342">
        <f>IFERROR(VLOOKUP($C598,Acute!$B$8:$R$300,10,FALSE),"--")</f>
        <v>20000</v>
      </c>
      <c r="P598" s="345">
        <f>IFERROR(VLOOKUP($C598,Acute!$B$8:$R$300,16,FALSE),"--")</f>
        <v>83000</v>
      </c>
    </row>
    <row r="599" spans="2:16">
      <c r="B599" s="320" t="str">
        <f>Residential!A543</f>
        <v>Naphthylamine, 2-</v>
      </c>
      <c r="C599" s="211" t="str">
        <f>Residential!B543</f>
        <v>91-59-8</v>
      </c>
      <c r="D599" s="332" t="str">
        <f>Residential!H543</f>
        <v>NITI</v>
      </c>
      <c r="E599" s="333" t="str">
        <f>Residential!K543</f>
        <v>NV</v>
      </c>
      <c r="F599" s="334" t="str">
        <f>Residential!M543</f>
        <v>NV</v>
      </c>
      <c r="G599" s="332" t="str">
        <f>Commercial!H543</f>
        <v>NITI</v>
      </c>
      <c r="H599" s="335" t="str">
        <f>Commercial!K543</f>
        <v>NV</v>
      </c>
      <c r="I599" s="334" t="str">
        <f>Commercial!M543</f>
        <v>NV</v>
      </c>
      <c r="J599" s="320"/>
      <c r="K599" s="341" t="str">
        <f>IFERROR(VLOOKUP($C599,Acute!$B$8:$R$300,4,FALSE),"--")</f>
        <v>--</v>
      </c>
      <c r="L599" s="342" t="str">
        <f>IFERROR(VLOOKUP($C599,Acute!$B$8:$R$300,8,FALSE),"--")</f>
        <v>--</v>
      </c>
      <c r="M599" s="343" t="str">
        <f>IFERROR(VLOOKUP($C599,Acute!$B$8:$R$300,13,FALSE),"--")</f>
        <v>--</v>
      </c>
      <c r="N599" s="344" t="str">
        <f>IFERROR(VLOOKUP($C599,Acute!$B$8:$R$300,6,FALSE),"--")</f>
        <v>--</v>
      </c>
      <c r="O599" s="342" t="str">
        <f>IFERROR(VLOOKUP($C599,Acute!$B$8:$R$300,10,FALSE),"--")</f>
        <v>--</v>
      </c>
      <c r="P599" s="345" t="str">
        <f>IFERROR(VLOOKUP($C599,Acute!$B$8:$R$300,16,FALSE),"--")</f>
        <v>--</v>
      </c>
    </row>
    <row r="600" spans="2:16">
      <c r="B600" s="320" t="str">
        <f>Residential!A544</f>
        <v>Napropamide</v>
      </c>
      <c r="C600" s="211" t="str">
        <f>Residential!B544</f>
        <v>15299-99-7</v>
      </c>
      <c r="D600" s="332" t="str">
        <f>Residential!H544</f>
        <v>NITI</v>
      </c>
      <c r="E600" s="333" t="str">
        <f>Residential!K544</f>
        <v>NITI, NV</v>
      </c>
      <c r="F600" s="334" t="str">
        <f>Residential!M544</f>
        <v>NITI, NV</v>
      </c>
      <c r="G600" s="332" t="str">
        <f>Commercial!H544</f>
        <v>NITI</v>
      </c>
      <c r="H600" s="335" t="str">
        <f>Commercial!K544</f>
        <v>NITI, NV</v>
      </c>
      <c r="I600" s="334" t="str">
        <f>Commercial!M544</f>
        <v>NITI, NV</v>
      </c>
      <c r="J600" s="320"/>
      <c r="K600" s="341" t="str">
        <f>IFERROR(VLOOKUP($C600,Acute!$B$8:$R$300,4,FALSE),"--")</f>
        <v>--</v>
      </c>
      <c r="L600" s="342" t="str">
        <f>IFERROR(VLOOKUP($C600,Acute!$B$8:$R$300,8,FALSE),"--")</f>
        <v>--</v>
      </c>
      <c r="M600" s="343" t="str">
        <f>IFERROR(VLOOKUP($C600,Acute!$B$8:$R$300,13,FALSE),"--")</f>
        <v>--</v>
      </c>
      <c r="N600" s="344" t="str">
        <f>IFERROR(VLOOKUP($C600,Acute!$B$8:$R$300,6,FALSE),"--")</f>
        <v>--</v>
      </c>
      <c r="O600" s="342" t="str">
        <f>IFERROR(VLOOKUP($C600,Acute!$B$8:$R$300,10,FALSE),"--")</f>
        <v>--</v>
      </c>
      <c r="P600" s="345" t="str">
        <f>IFERROR(VLOOKUP($C600,Acute!$B$8:$R$300,16,FALSE),"--")</f>
        <v>--</v>
      </c>
    </row>
    <row r="601" spans="2:16">
      <c r="B601" s="320" t="str">
        <f>Residential!A545</f>
        <v>Nickel Acetate</v>
      </c>
      <c r="C601" s="211" t="str">
        <f>Residential!B545</f>
        <v>373-02-4</v>
      </c>
      <c r="D601" s="332">
        <f>Residential!H545</f>
        <v>1.0999999999999999E-2</v>
      </c>
      <c r="E601" s="333" t="str">
        <f>Residential!K545</f>
        <v>NV</v>
      </c>
      <c r="F601" s="334" t="str">
        <f>Residential!M545</f>
        <v>NV</v>
      </c>
      <c r="G601" s="332">
        <f>Commercial!H545</f>
        <v>4.7E-2</v>
      </c>
      <c r="H601" s="335" t="str">
        <f>Commercial!K545</f>
        <v>NV</v>
      </c>
      <c r="I601" s="334" t="str">
        <f>Commercial!M545</f>
        <v>NV</v>
      </c>
      <c r="J601" s="320"/>
      <c r="K601" s="423">
        <f>IFERROR(VLOOKUP($C601,Acute!$B$8:$R$300,4,FALSE),"--")</f>
        <v>0.2</v>
      </c>
      <c r="L601" s="342" t="str">
        <f>IFERROR(VLOOKUP($C601,Acute!$B$8:$R$300,8,FALSE),"--")</f>
        <v>NV</v>
      </c>
      <c r="M601" s="343" t="str">
        <f>IFERROR(VLOOKUP($C601,Acute!$B$8:$R$300,13,FALSE),"--")</f>
        <v>NV</v>
      </c>
      <c r="N601" s="425">
        <f>IFERROR(VLOOKUP($C601,Acute!$B$8:$R$300,6,FALSE),"--")</f>
        <v>0.6</v>
      </c>
      <c r="O601" s="342" t="str">
        <f>IFERROR(VLOOKUP($C601,Acute!$B$8:$R$300,10,FALSE),"--")</f>
        <v>NV</v>
      </c>
      <c r="P601" s="345" t="str">
        <f>IFERROR(VLOOKUP($C601,Acute!$B$8:$R$300,16,FALSE),"--")</f>
        <v>NV</v>
      </c>
    </row>
    <row r="602" spans="2:16">
      <c r="B602" s="320" t="str">
        <f>Residential!A546</f>
        <v>Nickel Carbonate</v>
      </c>
      <c r="C602" s="211" t="str">
        <f>Residential!B546</f>
        <v>3333-67-3</v>
      </c>
      <c r="D602" s="332">
        <f>Residential!H546</f>
        <v>1.0999999999999999E-2</v>
      </c>
      <c r="E602" s="333" t="str">
        <f>Residential!K546</f>
        <v>NV</v>
      </c>
      <c r="F602" s="334" t="str">
        <f>Residential!M546</f>
        <v>NV</v>
      </c>
      <c r="G602" s="332">
        <f>Commercial!H546</f>
        <v>4.7E-2</v>
      </c>
      <c r="H602" s="335" t="str">
        <f>Commercial!K546</f>
        <v>NV</v>
      </c>
      <c r="I602" s="334" t="str">
        <f>Commercial!M546</f>
        <v>NV</v>
      </c>
      <c r="J602" s="320"/>
      <c r="K602" s="341" t="str">
        <f>IFERROR(VLOOKUP($C602,Acute!$B$8:$R$300,4,FALSE),"--")</f>
        <v>--</v>
      </c>
      <c r="L602" s="342" t="str">
        <f>IFERROR(VLOOKUP($C602,Acute!$B$8:$R$300,8,FALSE),"--")</f>
        <v>--</v>
      </c>
      <c r="M602" s="343" t="str">
        <f>IFERROR(VLOOKUP($C602,Acute!$B$8:$R$300,13,FALSE),"--")</f>
        <v>--</v>
      </c>
      <c r="N602" s="344" t="str">
        <f>IFERROR(VLOOKUP($C602,Acute!$B$8:$R$300,6,FALSE),"--")</f>
        <v>--</v>
      </c>
      <c r="O602" s="342" t="str">
        <f>IFERROR(VLOOKUP($C602,Acute!$B$8:$R$300,10,FALSE),"--")</f>
        <v>--</v>
      </c>
      <c r="P602" s="345" t="str">
        <f>IFERROR(VLOOKUP($C602,Acute!$B$8:$R$300,16,FALSE),"--")</f>
        <v>--</v>
      </c>
    </row>
    <row r="603" spans="2:16">
      <c r="B603" s="320" t="str">
        <f>Residential!A547</f>
        <v>Nickel Carbonyl</v>
      </c>
      <c r="C603" s="211" t="str">
        <f>Residential!B547</f>
        <v>13463-39-3</v>
      </c>
      <c r="D603" s="332">
        <f>Residential!H547</f>
        <v>1.0999999999999999E-2</v>
      </c>
      <c r="E603" s="333">
        <f>Residential!K547</f>
        <v>0.36</v>
      </c>
      <c r="F603" s="457">
        <f>Residential!M547</f>
        <v>8.5999999999999998E-4</v>
      </c>
      <c r="G603" s="332">
        <f>Commercial!H547</f>
        <v>4.7E-2</v>
      </c>
      <c r="H603" s="439">
        <f>Commercial!K547</f>
        <v>1.6</v>
      </c>
      <c r="I603" s="451">
        <f>Commercial!M547</f>
        <v>3.8E-3</v>
      </c>
      <c r="J603" s="320"/>
      <c r="K603" s="341" t="str">
        <f>IFERROR(VLOOKUP($C603,Acute!$B$8:$R$300,4,FALSE),"--")</f>
        <v>--</v>
      </c>
      <c r="L603" s="342" t="str">
        <f>IFERROR(VLOOKUP($C603,Acute!$B$8:$R$300,8,FALSE),"--")</f>
        <v>--</v>
      </c>
      <c r="M603" s="343" t="str">
        <f>IFERROR(VLOOKUP($C603,Acute!$B$8:$R$300,13,FALSE),"--")</f>
        <v>--</v>
      </c>
      <c r="N603" s="344" t="str">
        <f>IFERROR(VLOOKUP($C603,Acute!$B$8:$R$300,6,FALSE),"--")</f>
        <v>--</v>
      </c>
      <c r="O603" s="342" t="str">
        <f>IFERROR(VLOOKUP($C603,Acute!$B$8:$R$300,10,FALSE),"--")</f>
        <v>--</v>
      </c>
      <c r="P603" s="345" t="str">
        <f>IFERROR(VLOOKUP($C603,Acute!$B$8:$R$300,16,FALSE),"--")</f>
        <v>--</v>
      </c>
    </row>
    <row r="604" spans="2:16">
      <c r="B604" s="320" t="str">
        <f>Residential!A548</f>
        <v>Nickel Hydroxide</v>
      </c>
      <c r="C604" s="211" t="str">
        <f>Residential!B548</f>
        <v>12054-48-7</v>
      </c>
      <c r="D604" s="332">
        <f>Residential!H548</f>
        <v>1.0999999999999999E-2</v>
      </c>
      <c r="E604" s="333" t="str">
        <f>Residential!K548</f>
        <v>NV</v>
      </c>
      <c r="F604" s="334" t="str">
        <f>Residential!M548</f>
        <v>NV</v>
      </c>
      <c r="G604" s="332">
        <f>Commercial!H548</f>
        <v>4.7E-2</v>
      </c>
      <c r="H604" s="335" t="str">
        <f>Commercial!K548</f>
        <v>NV</v>
      </c>
      <c r="I604" s="334" t="str">
        <f>Commercial!M548</f>
        <v>NV</v>
      </c>
      <c r="J604" s="320"/>
      <c r="K604" s="341" t="str">
        <f>IFERROR(VLOOKUP($C604,Acute!$B$8:$R$300,4,FALSE),"--")</f>
        <v>--</v>
      </c>
      <c r="L604" s="342" t="str">
        <f>IFERROR(VLOOKUP($C604,Acute!$B$8:$R$300,8,FALSE),"--")</f>
        <v>--</v>
      </c>
      <c r="M604" s="343" t="str">
        <f>IFERROR(VLOOKUP($C604,Acute!$B$8:$R$300,13,FALSE),"--")</f>
        <v>--</v>
      </c>
      <c r="N604" s="344" t="str">
        <f>IFERROR(VLOOKUP($C604,Acute!$B$8:$R$300,6,FALSE),"--")</f>
        <v>--</v>
      </c>
      <c r="O604" s="342" t="str">
        <f>IFERROR(VLOOKUP($C604,Acute!$B$8:$R$300,10,FALSE),"--")</f>
        <v>--</v>
      </c>
      <c r="P604" s="345" t="str">
        <f>IFERROR(VLOOKUP($C604,Acute!$B$8:$R$300,16,FALSE),"--")</f>
        <v>--</v>
      </c>
    </row>
    <row r="605" spans="2:16">
      <c r="B605" s="320" t="str">
        <f>Residential!A549</f>
        <v>Nickel Oxide</v>
      </c>
      <c r="C605" s="211" t="str">
        <f>Residential!B549</f>
        <v>1313-99-1</v>
      </c>
      <c r="D605" s="332">
        <f>Residential!H549</f>
        <v>1.0999999999999999E-2</v>
      </c>
      <c r="E605" s="333" t="str">
        <f>Residential!K549</f>
        <v>NV</v>
      </c>
      <c r="F605" s="334" t="str">
        <f>Residential!M549</f>
        <v>NV</v>
      </c>
      <c r="G605" s="332">
        <f>Commercial!H549</f>
        <v>4.7E-2</v>
      </c>
      <c r="H605" s="335" t="str">
        <f>Commercial!K549</f>
        <v>NV</v>
      </c>
      <c r="I605" s="334" t="str">
        <f>Commercial!M549</f>
        <v>NV</v>
      </c>
      <c r="J605" s="320"/>
      <c r="K605" s="341" t="str">
        <f>IFERROR(VLOOKUP($C605,Acute!$B$8:$R$300,4,FALSE),"--")</f>
        <v>--</v>
      </c>
      <c r="L605" s="342" t="str">
        <f>IFERROR(VLOOKUP($C605,Acute!$B$8:$R$300,8,FALSE),"--")</f>
        <v>--</v>
      </c>
      <c r="M605" s="343" t="str">
        <f>IFERROR(VLOOKUP($C605,Acute!$B$8:$R$300,13,FALSE),"--")</f>
        <v>--</v>
      </c>
      <c r="N605" s="344" t="str">
        <f>IFERROR(VLOOKUP($C605,Acute!$B$8:$R$300,6,FALSE),"--")</f>
        <v>--</v>
      </c>
      <c r="O605" s="342" t="str">
        <f>IFERROR(VLOOKUP($C605,Acute!$B$8:$R$300,10,FALSE),"--")</f>
        <v>--</v>
      </c>
      <c r="P605" s="345" t="str">
        <f>IFERROR(VLOOKUP($C605,Acute!$B$8:$R$300,16,FALSE),"--")</f>
        <v>--</v>
      </c>
    </row>
    <row r="606" spans="2:16">
      <c r="B606" s="320" t="str">
        <f>Residential!A550</f>
        <v>Nickel Refinery Dust</v>
      </c>
      <c r="C606" s="211" t="str">
        <f>Residential!B550</f>
        <v>NA</v>
      </c>
      <c r="D606" s="332">
        <f>Residential!H550</f>
        <v>1.2E-2</v>
      </c>
      <c r="E606" s="333" t="str">
        <f>Residential!K550</f>
        <v>NV</v>
      </c>
      <c r="F606" s="334" t="str">
        <f>Residential!M550</f>
        <v>NV</v>
      </c>
      <c r="G606" s="332">
        <f>Commercial!H550</f>
        <v>5.0999999999999997E-2</v>
      </c>
      <c r="H606" s="335" t="str">
        <f>Commercial!K550</f>
        <v>NV</v>
      </c>
      <c r="I606" s="334" t="str">
        <f>Commercial!M550</f>
        <v>NV</v>
      </c>
      <c r="J606" s="320"/>
      <c r="K606" s="341" t="str">
        <f>IFERROR(VLOOKUP($C606,Acute!$B$8:$R$300,4,FALSE),"--")</f>
        <v>--</v>
      </c>
      <c r="L606" s="342" t="str">
        <f>IFERROR(VLOOKUP($C606,Acute!$B$8:$R$300,8,FALSE),"--")</f>
        <v>--</v>
      </c>
      <c r="M606" s="343" t="str">
        <f>IFERROR(VLOOKUP($C606,Acute!$B$8:$R$300,13,FALSE),"--")</f>
        <v>--</v>
      </c>
      <c r="N606" s="344" t="str">
        <f>IFERROR(VLOOKUP($C606,Acute!$B$8:$R$300,6,FALSE),"--")</f>
        <v>--</v>
      </c>
      <c r="O606" s="342" t="str">
        <f>IFERROR(VLOOKUP($C606,Acute!$B$8:$R$300,10,FALSE),"--")</f>
        <v>--</v>
      </c>
      <c r="P606" s="345" t="str">
        <f>IFERROR(VLOOKUP($C606,Acute!$B$8:$R$300,16,FALSE),"--")</f>
        <v>--</v>
      </c>
    </row>
    <row r="607" spans="2:16">
      <c r="B607" s="320" t="str">
        <f>Residential!A551</f>
        <v>Nickel Soluble Salts</v>
      </c>
      <c r="C607" s="211" t="str">
        <f>Residential!B551</f>
        <v>7440-02-0</v>
      </c>
      <c r="D607" s="332">
        <f>Residential!H551</f>
        <v>1.0999999999999999E-2</v>
      </c>
      <c r="E607" s="333" t="str">
        <f>Residential!K551</f>
        <v>NV</v>
      </c>
      <c r="F607" s="334" t="str">
        <f>Residential!M551</f>
        <v>NV</v>
      </c>
      <c r="G607" s="332">
        <f>Commercial!H551</f>
        <v>4.7E-2</v>
      </c>
      <c r="H607" s="335" t="str">
        <f>Commercial!K551</f>
        <v>NV</v>
      </c>
      <c r="I607" s="334" t="str">
        <f>Commercial!M551</f>
        <v>NV</v>
      </c>
      <c r="J607" s="320"/>
      <c r="K607" s="423">
        <f>IFERROR(VLOOKUP($C607,Acute!$B$8:$R$300,4,FALSE),"--")</f>
        <v>0.2</v>
      </c>
      <c r="L607" s="342" t="str">
        <f>IFERROR(VLOOKUP($C607,Acute!$B$8:$R$300,8,FALSE),"--")</f>
        <v>NV</v>
      </c>
      <c r="M607" s="343" t="str">
        <f>IFERROR(VLOOKUP($C607,Acute!$B$8:$R$300,13,FALSE),"--")</f>
        <v>NV</v>
      </c>
      <c r="N607" s="425">
        <f>IFERROR(VLOOKUP($C607,Acute!$B$8:$R$300,6,FALSE),"--")</f>
        <v>0.6</v>
      </c>
      <c r="O607" s="342" t="str">
        <f>IFERROR(VLOOKUP($C607,Acute!$B$8:$R$300,10,FALSE),"--")</f>
        <v>NV</v>
      </c>
      <c r="P607" s="345" t="str">
        <f>IFERROR(VLOOKUP($C607,Acute!$B$8:$R$300,16,FALSE),"--")</f>
        <v>NV</v>
      </c>
    </row>
    <row r="608" spans="2:16">
      <c r="B608" s="320" t="str">
        <f>Residential!A552</f>
        <v>Nickel Subsulfide</v>
      </c>
      <c r="C608" s="211" t="str">
        <f>Residential!B552</f>
        <v>12035-72-2</v>
      </c>
      <c r="D608" s="332">
        <f>Residential!H552</f>
        <v>5.8999999999999999E-3</v>
      </c>
      <c r="E608" s="333" t="str">
        <f>Residential!K552</f>
        <v>NV</v>
      </c>
      <c r="F608" s="346" t="str">
        <f>Residential!M552</f>
        <v>NV</v>
      </c>
      <c r="G608" s="332">
        <f>Commercial!H552</f>
        <v>2.5999999999999999E-2</v>
      </c>
      <c r="H608" s="333" t="str">
        <f>Commercial!K552</f>
        <v>NV</v>
      </c>
      <c r="I608" s="346" t="str">
        <f>Commercial!M552</f>
        <v>NV</v>
      </c>
      <c r="J608" s="320"/>
      <c r="K608" s="341" t="str">
        <f>IFERROR(VLOOKUP($C608,Acute!$B$8:$R$300,4,FALSE),"--")</f>
        <v>--</v>
      </c>
      <c r="L608" s="342" t="str">
        <f>IFERROR(VLOOKUP($C608,Acute!$B$8:$R$300,8,FALSE),"--")</f>
        <v>--</v>
      </c>
      <c r="M608" s="343" t="str">
        <f>IFERROR(VLOOKUP($C608,Acute!$B$8:$R$300,13,FALSE),"--")</f>
        <v>--</v>
      </c>
      <c r="N608" s="344" t="str">
        <f>IFERROR(VLOOKUP($C608,Acute!$B$8:$R$300,6,FALSE),"--")</f>
        <v>--</v>
      </c>
      <c r="O608" s="342" t="str">
        <f>IFERROR(VLOOKUP($C608,Acute!$B$8:$R$300,10,FALSE),"--")</f>
        <v>--</v>
      </c>
      <c r="P608" s="345" t="str">
        <f>IFERROR(VLOOKUP($C608,Acute!$B$8:$R$300,16,FALSE),"--")</f>
        <v>--</v>
      </c>
    </row>
    <row r="609" spans="2:16">
      <c r="B609" s="320" t="str">
        <f>Residential!A553</f>
        <v>Nickelocene</v>
      </c>
      <c r="C609" s="211" t="str">
        <f>Residential!B553</f>
        <v>1271-28-9</v>
      </c>
      <c r="D609" s="332">
        <f>Residential!H553</f>
        <v>1.0999999999999999E-2</v>
      </c>
      <c r="E609" s="333" t="str">
        <f>Residential!K553</f>
        <v>NV</v>
      </c>
      <c r="F609" s="346" t="str">
        <f>Residential!M553</f>
        <v>NV</v>
      </c>
      <c r="G609" s="332">
        <f>Commercial!H553</f>
        <v>4.7E-2</v>
      </c>
      <c r="H609" s="333" t="str">
        <f>Commercial!K553</f>
        <v>NV</v>
      </c>
      <c r="I609" s="346" t="str">
        <f>Commercial!M553</f>
        <v>NV</v>
      </c>
      <c r="J609" s="320"/>
      <c r="K609" s="341" t="str">
        <f>IFERROR(VLOOKUP($C609,Acute!$B$8:$R$300,4,FALSE),"--")</f>
        <v>--</v>
      </c>
      <c r="L609" s="342" t="str">
        <f>IFERROR(VLOOKUP($C609,Acute!$B$8:$R$300,8,FALSE),"--")</f>
        <v>--</v>
      </c>
      <c r="M609" s="343" t="str">
        <f>IFERROR(VLOOKUP($C609,Acute!$B$8:$R$300,13,FALSE),"--")</f>
        <v>--</v>
      </c>
      <c r="N609" s="344" t="str">
        <f>IFERROR(VLOOKUP($C609,Acute!$B$8:$R$300,6,FALSE),"--")</f>
        <v>--</v>
      </c>
      <c r="O609" s="342" t="str">
        <f>IFERROR(VLOOKUP($C609,Acute!$B$8:$R$300,10,FALSE),"--")</f>
        <v>--</v>
      </c>
      <c r="P609" s="345" t="str">
        <f>IFERROR(VLOOKUP($C609,Acute!$B$8:$R$300,16,FALSE),"--")</f>
        <v>--</v>
      </c>
    </row>
    <row r="610" spans="2:16">
      <c r="B610" s="320" t="str">
        <f>Residential!A554</f>
        <v>Nitrate (measured as nitrogen)</v>
      </c>
      <c r="C610" s="211" t="str">
        <f>Residential!B554</f>
        <v>14797-55-8</v>
      </c>
      <c r="D610" s="332" t="str">
        <f>Residential!H554</f>
        <v>NITI</v>
      </c>
      <c r="E610" s="333" t="str">
        <f>Residential!K554</f>
        <v>NITI, NV</v>
      </c>
      <c r="F610" s="346" t="str">
        <f>Residential!M554</f>
        <v>NITI, NV</v>
      </c>
      <c r="G610" s="332" t="str">
        <f>Commercial!H554</f>
        <v>NITI</v>
      </c>
      <c r="H610" s="333" t="str">
        <f>Commercial!K554</f>
        <v>NITI, NV</v>
      </c>
      <c r="I610" s="346" t="str">
        <f>Commercial!M554</f>
        <v>NITI, NV</v>
      </c>
      <c r="J610" s="320"/>
      <c r="K610" s="341">
        <f>IFERROR(VLOOKUP($C610,Acute!$B$8:$R$300,4,FALSE),"--")</f>
        <v>86</v>
      </c>
      <c r="L610" s="342" t="str">
        <f>IFERROR(VLOOKUP($C610,Acute!$B$8:$R$300,8,FALSE),"--")</f>
        <v>NV</v>
      </c>
      <c r="M610" s="343" t="str">
        <f>IFERROR(VLOOKUP($C610,Acute!$B$8:$R$300,13,FALSE),"--")</f>
        <v>NV</v>
      </c>
      <c r="N610" s="344">
        <f>IFERROR(VLOOKUP($C610,Acute!$B$8:$R$300,6,FALSE),"--")</f>
        <v>260</v>
      </c>
      <c r="O610" s="342" t="str">
        <f>IFERROR(VLOOKUP($C610,Acute!$B$8:$R$300,10,FALSE),"--")</f>
        <v>NV</v>
      </c>
      <c r="P610" s="345" t="str">
        <f>IFERROR(VLOOKUP($C610,Acute!$B$8:$R$300,16,FALSE),"--")</f>
        <v>NV</v>
      </c>
    </row>
    <row r="611" spans="2:16">
      <c r="B611" s="320" t="str">
        <f>Residential!A555</f>
        <v>Nitrite (measured as nitrogen)</v>
      </c>
      <c r="C611" s="211" t="str">
        <f>Residential!B555</f>
        <v>14797-65-0</v>
      </c>
      <c r="D611" s="332" t="str">
        <f>Residential!H555</f>
        <v>NITI</v>
      </c>
      <c r="E611" s="333" t="str">
        <f>Residential!K555</f>
        <v>NITI, NV</v>
      </c>
      <c r="F611" s="346" t="str">
        <f>Residential!M555</f>
        <v>NITI, NV</v>
      </c>
      <c r="G611" s="332" t="str">
        <f>Commercial!H555</f>
        <v>NITI</v>
      </c>
      <c r="H611" s="333" t="str">
        <f>Commercial!K555</f>
        <v>NITI, NV</v>
      </c>
      <c r="I611" s="346" t="str">
        <f>Commercial!M555</f>
        <v>NITI, NV</v>
      </c>
      <c r="J611" s="320"/>
      <c r="K611" s="341" t="str">
        <f>IFERROR(VLOOKUP($C611,Acute!$B$8:$R$300,4,FALSE),"--")</f>
        <v>--</v>
      </c>
      <c r="L611" s="342" t="str">
        <f>IFERROR(VLOOKUP($C611,Acute!$B$8:$R$300,8,FALSE),"--")</f>
        <v>--</v>
      </c>
      <c r="M611" s="343" t="str">
        <f>IFERROR(VLOOKUP($C611,Acute!$B$8:$R$300,13,FALSE),"--")</f>
        <v>--</v>
      </c>
      <c r="N611" s="344" t="str">
        <f>IFERROR(VLOOKUP($C611,Acute!$B$8:$R$300,6,FALSE),"--")</f>
        <v>--</v>
      </c>
      <c r="O611" s="342" t="str">
        <f>IFERROR(VLOOKUP($C611,Acute!$B$8:$R$300,10,FALSE),"--")</f>
        <v>--</v>
      </c>
      <c r="P611" s="345" t="str">
        <f>IFERROR(VLOOKUP($C611,Acute!$B$8:$R$300,16,FALSE),"--")</f>
        <v>--</v>
      </c>
    </row>
    <row r="612" spans="2:16">
      <c r="B612" s="320" t="str">
        <f>Residential!A556</f>
        <v>Nitroaniline, 2-</v>
      </c>
      <c r="C612" s="211" t="str">
        <f>Residential!B556</f>
        <v>88-74-4</v>
      </c>
      <c r="D612" s="332">
        <f>Residential!H556</f>
        <v>5.1999999999999998E-2</v>
      </c>
      <c r="E612" s="333" t="str">
        <f>Residential!K556</f>
        <v>NV</v>
      </c>
      <c r="F612" s="346" t="str">
        <f>Residential!M556</f>
        <v>NV</v>
      </c>
      <c r="G612" s="332">
        <f>Commercial!H556</f>
        <v>0.22</v>
      </c>
      <c r="H612" s="333" t="str">
        <f>Commercial!K556</f>
        <v>NV</v>
      </c>
      <c r="I612" s="346" t="str">
        <f>Commercial!M556</f>
        <v>NV</v>
      </c>
      <c r="J612" s="320"/>
      <c r="K612" s="341" t="str">
        <f>IFERROR(VLOOKUP($C612,Acute!$B$8:$R$300,4,FALSE),"--")</f>
        <v>--</v>
      </c>
      <c r="L612" s="342" t="str">
        <f>IFERROR(VLOOKUP($C612,Acute!$B$8:$R$300,8,FALSE),"--")</f>
        <v>--</v>
      </c>
      <c r="M612" s="343" t="str">
        <f>IFERROR(VLOOKUP($C612,Acute!$B$8:$R$300,13,FALSE),"--")</f>
        <v>--</v>
      </c>
      <c r="N612" s="344" t="str">
        <f>IFERROR(VLOOKUP($C612,Acute!$B$8:$R$300,6,FALSE),"--")</f>
        <v>--</v>
      </c>
      <c r="O612" s="342" t="str">
        <f>IFERROR(VLOOKUP($C612,Acute!$B$8:$R$300,10,FALSE),"--")</f>
        <v>--</v>
      </c>
      <c r="P612" s="345" t="str">
        <f>IFERROR(VLOOKUP($C612,Acute!$B$8:$R$300,16,FALSE),"--")</f>
        <v>--</v>
      </c>
    </row>
    <row r="613" spans="2:16">
      <c r="B613" s="320" t="str">
        <f>Residential!A557</f>
        <v>Nitroaniline, 4-</v>
      </c>
      <c r="C613" s="211" t="str">
        <f>Residential!B557</f>
        <v>100-01-6</v>
      </c>
      <c r="D613" s="332">
        <f>Residential!H557</f>
        <v>6.3</v>
      </c>
      <c r="E613" s="333" t="str">
        <f>Residential!K557</f>
        <v>NV</v>
      </c>
      <c r="F613" s="334" t="str">
        <f>Residential!M557</f>
        <v>NV</v>
      </c>
      <c r="G613" s="332">
        <f>Commercial!H557</f>
        <v>26</v>
      </c>
      <c r="H613" s="335" t="str">
        <f>Commercial!K557</f>
        <v>NV</v>
      </c>
      <c r="I613" s="334" t="str">
        <f>Commercial!M557</f>
        <v>NV</v>
      </c>
      <c r="J613" s="320"/>
      <c r="K613" s="341" t="str">
        <f>IFERROR(VLOOKUP($C613,Acute!$B$8:$R$300,4,FALSE),"--")</f>
        <v>--</v>
      </c>
      <c r="L613" s="342" t="str">
        <f>IFERROR(VLOOKUP($C613,Acute!$B$8:$R$300,8,FALSE),"--")</f>
        <v>--</v>
      </c>
      <c r="M613" s="343" t="str">
        <f>IFERROR(VLOOKUP($C613,Acute!$B$8:$R$300,13,FALSE),"--")</f>
        <v>--</v>
      </c>
      <c r="N613" s="344" t="str">
        <f>IFERROR(VLOOKUP($C613,Acute!$B$8:$R$300,6,FALSE),"--")</f>
        <v>--</v>
      </c>
      <c r="O613" s="342" t="str">
        <f>IFERROR(VLOOKUP($C613,Acute!$B$8:$R$300,10,FALSE),"--")</f>
        <v>--</v>
      </c>
      <c r="P613" s="345" t="str">
        <f>IFERROR(VLOOKUP($C613,Acute!$B$8:$R$300,16,FALSE),"--")</f>
        <v>--</v>
      </c>
    </row>
    <row r="614" spans="2:16">
      <c r="B614" s="320" t="str">
        <f>Residential!A558</f>
        <v>Nitrobenzene</v>
      </c>
      <c r="C614" s="211" t="str">
        <f>Residential!B558</f>
        <v>98-95-3</v>
      </c>
      <c r="D614" s="332">
        <f>Residential!H558</f>
        <v>7.0000000000000007E-2</v>
      </c>
      <c r="E614" s="333">
        <f>Residential!K558</f>
        <v>2.2999999999999998</v>
      </c>
      <c r="F614" s="334">
        <f>Residential!M558</f>
        <v>180</v>
      </c>
      <c r="G614" s="332">
        <f>Commercial!H558</f>
        <v>0.31</v>
      </c>
      <c r="H614" s="335">
        <f>Commercial!K558</f>
        <v>10</v>
      </c>
      <c r="I614" s="334">
        <f>Commercial!M558</f>
        <v>800</v>
      </c>
      <c r="J614" s="320"/>
      <c r="K614" s="341" t="str">
        <f>IFERROR(VLOOKUP($C614,Acute!$B$8:$R$300,4,FALSE),"--")</f>
        <v>--</v>
      </c>
      <c r="L614" s="342" t="str">
        <f>IFERROR(VLOOKUP($C614,Acute!$B$8:$R$300,8,FALSE),"--")</f>
        <v>--</v>
      </c>
      <c r="M614" s="343" t="str">
        <f>IFERROR(VLOOKUP($C614,Acute!$B$8:$R$300,13,FALSE),"--")</f>
        <v>--</v>
      </c>
      <c r="N614" s="344" t="str">
        <f>IFERROR(VLOOKUP($C614,Acute!$B$8:$R$300,6,FALSE),"--")</f>
        <v>--</v>
      </c>
      <c r="O614" s="342" t="str">
        <f>IFERROR(VLOOKUP($C614,Acute!$B$8:$R$300,10,FALSE),"--")</f>
        <v>--</v>
      </c>
      <c r="P614" s="345" t="str">
        <f>IFERROR(VLOOKUP($C614,Acute!$B$8:$R$300,16,FALSE),"--")</f>
        <v>--</v>
      </c>
    </row>
    <row r="615" spans="2:16">
      <c r="B615" s="320" t="str">
        <f>Residential!A559</f>
        <v>Nitrocellulose</v>
      </c>
      <c r="C615" s="211" t="str">
        <f>Residential!B559</f>
        <v>9004-70-0</v>
      </c>
      <c r="D615" s="332" t="str">
        <f>Residential!H559</f>
        <v>NITI</v>
      </c>
      <c r="E615" s="333" t="str">
        <f>Residential!K559</f>
        <v>NITI, NV</v>
      </c>
      <c r="F615" s="334" t="str">
        <f>Residential!M559</f>
        <v>NITI, NV</v>
      </c>
      <c r="G615" s="332" t="str">
        <f>Commercial!H559</f>
        <v>NITI</v>
      </c>
      <c r="H615" s="335" t="str">
        <f>Commercial!K559</f>
        <v>NITI, NV</v>
      </c>
      <c r="I615" s="334" t="str">
        <f>Commercial!M559</f>
        <v>NITI, NV</v>
      </c>
      <c r="J615" s="320"/>
      <c r="K615" s="341" t="str">
        <f>IFERROR(VLOOKUP($C615,Acute!$B$8:$R$300,4,FALSE),"--")</f>
        <v>--</v>
      </c>
      <c r="L615" s="342" t="str">
        <f>IFERROR(VLOOKUP($C615,Acute!$B$8:$R$300,8,FALSE),"--")</f>
        <v>--</v>
      </c>
      <c r="M615" s="343" t="str">
        <f>IFERROR(VLOOKUP($C615,Acute!$B$8:$R$300,13,FALSE),"--")</f>
        <v>--</v>
      </c>
      <c r="N615" s="344" t="str">
        <f>IFERROR(VLOOKUP($C615,Acute!$B$8:$R$300,6,FALSE),"--")</f>
        <v>--</v>
      </c>
      <c r="O615" s="342" t="str">
        <f>IFERROR(VLOOKUP($C615,Acute!$B$8:$R$300,10,FALSE),"--")</f>
        <v>--</v>
      </c>
      <c r="P615" s="345" t="str">
        <f>IFERROR(VLOOKUP($C615,Acute!$B$8:$R$300,16,FALSE),"--")</f>
        <v>--</v>
      </c>
    </row>
    <row r="616" spans="2:16">
      <c r="B616" s="320" t="str">
        <f>Residential!A560</f>
        <v>Nitrofurantoin</v>
      </c>
      <c r="C616" s="211" t="str">
        <f>Residential!B560</f>
        <v>67-20-9</v>
      </c>
      <c r="D616" s="332" t="str">
        <f>Residential!H560</f>
        <v>NITI</v>
      </c>
      <c r="E616" s="333" t="str">
        <f>Residential!K560</f>
        <v>NITI, NV</v>
      </c>
      <c r="F616" s="334" t="str">
        <f>Residential!M560</f>
        <v>NITI, NV</v>
      </c>
      <c r="G616" s="332" t="str">
        <f>Commercial!H560</f>
        <v>NITI</v>
      </c>
      <c r="H616" s="335" t="str">
        <f>Commercial!K560</f>
        <v>NITI, NV</v>
      </c>
      <c r="I616" s="334" t="str">
        <f>Commercial!M560</f>
        <v>NITI, NV</v>
      </c>
      <c r="J616" s="320"/>
      <c r="K616" s="341" t="str">
        <f>IFERROR(VLOOKUP($C616,Acute!$B$8:$R$300,4,FALSE),"--")</f>
        <v>--</v>
      </c>
      <c r="L616" s="342" t="str">
        <f>IFERROR(VLOOKUP($C616,Acute!$B$8:$R$300,8,FALSE),"--")</f>
        <v>--</v>
      </c>
      <c r="M616" s="343" t="str">
        <f>IFERROR(VLOOKUP($C616,Acute!$B$8:$R$300,13,FALSE),"--")</f>
        <v>--</v>
      </c>
      <c r="N616" s="344" t="str">
        <f>IFERROR(VLOOKUP($C616,Acute!$B$8:$R$300,6,FALSE),"--")</f>
        <v>--</v>
      </c>
      <c r="O616" s="342" t="str">
        <f>IFERROR(VLOOKUP($C616,Acute!$B$8:$R$300,10,FALSE),"--")</f>
        <v>--</v>
      </c>
      <c r="P616" s="345" t="str">
        <f>IFERROR(VLOOKUP($C616,Acute!$B$8:$R$300,16,FALSE),"--")</f>
        <v>--</v>
      </c>
    </row>
    <row r="617" spans="2:16">
      <c r="B617" s="320" t="str">
        <f>Residential!A561</f>
        <v>Nitrofurazone</v>
      </c>
      <c r="C617" s="211" t="str">
        <f>Residential!B561</f>
        <v>59-87-0</v>
      </c>
      <c r="D617" s="332">
        <f>Residential!H561</f>
        <v>7.6E-3</v>
      </c>
      <c r="E617" s="333" t="str">
        <f>Residential!K561</f>
        <v>NV</v>
      </c>
      <c r="F617" s="334" t="str">
        <f>Residential!M561</f>
        <v>NV</v>
      </c>
      <c r="G617" s="332">
        <f>Commercial!H561</f>
        <v>3.3000000000000002E-2</v>
      </c>
      <c r="H617" s="335" t="str">
        <f>Commercial!K561</f>
        <v>NV</v>
      </c>
      <c r="I617" s="334" t="str">
        <f>Commercial!M561</f>
        <v>NV</v>
      </c>
      <c r="J617" s="320"/>
      <c r="K617" s="341" t="str">
        <f>IFERROR(VLOOKUP($C617,Acute!$B$8:$R$300,4,FALSE),"--")</f>
        <v>--</v>
      </c>
      <c r="L617" s="342" t="str">
        <f>IFERROR(VLOOKUP($C617,Acute!$B$8:$R$300,8,FALSE),"--")</f>
        <v>--</v>
      </c>
      <c r="M617" s="343" t="str">
        <f>IFERROR(VLOOKUP($C617,Acute!$B$8:$R$300,13,FALSE),"--")</f>
        <v>--</v>
      </c>
      <c r="N617" s="344" t="str">
        <f>IFERROR(VLOOKUP($C617,Acute!$B$8:$R$300,6,FALSE),"--")</f>
        <v>--</v>
      </c>
      <c r="O617" s="342" t="str">
        <f>IFERROR(VLOOKUP($C617,Acute!$B$8:$R$300,10,FALSE),"--")</f>
        <v>--</v>
      </c>
      <c r="P617" s="345" t="str">
        <f>IFERROR(VLOOKUP($C617,Acute!$B$8:$R$300,16,FALSE),"--")</f>
        <v>--</v>
      </c>
    </row>
    <row r="618" spans="2:16">
      <c r="B618" s="320" t="str">
        <f>Residential!A562</f>
        <v>Nitroglycerin</v>
      </c>
      <c r="C618" s="211" t="str">
        <f>Residential!B562</f>
        <v>55-63-0</v>
      </c>
      <c r="D618" s="332" t="str">
        <f>Residential!H562</f>
        <v>NITI</v>
      </c>
      <c r="E618" s="333" t="str">
        <f>Residential!K562</f>
        <v>NITI, NV</v>
      </c>
      <c r="F618" s="334" t="str">
        <f>Residential!M562</f>
        <v>NITI, NV</v>
      </c>
      <c r="G618" s="332" t="str">
        <f>Commercial!H562</f>
        <v>NITI</v>
      </c>
      <c r="H618" s="335" t="str">
        <f>Commercial!K562</f>
        <v>NITI, NV</v>
      </c>
      <c r="I618" s="334" t="str">
        <f>Commercial!M562</f>
        <v>NITI, NV</v>
      </c>
      <c r="J618" s="320"/>
      <c r="K618" s="341" t="str">
        <f>IFERROR(VLOOKUP($C618,Acute!$B$8:$R$300,4,FALSE),"--")</f>
        <v>--</v>
      </c>
      <c r="L618" s="342" t="str">
        <f>IFERROR(VLOOKUP($C618,Acute!$B$8:$R$300,8,FALSE),"--")</f>
        <v>--</v>
      </c>
      <c r="M618" s="343" t="str">
        <f>IFERROR(VLOOKUP($C618,Acute!$B$8:$R$300,13,FALSE),"--")</f>
        <v>--</v>
      </c>
      <c r="N618" s="344" t="str">
        <f>IFERROR(VLOOKUP($C618,Acute!$B$8:$R$300,6,FALSE),"--")</f>
        <v>--</v>
      </c>
      <c r="O618" s="342" t="str">
        <f>IFERROR(VLOOKUP($C618,Acute!$B$8:$R$300,10,FALSE),"--")</f>
        <v>--</v>
      </c>
      <c r="P618" s="345" t="str">
        <f>IFERROR(VLOOKUP($C618,Acute!$B$8:$R$300,16,FALSE),"--")</f>
        <v>--</v>
      </c>
    </row>
    <row r="619" spans="2:16">
      <c r="B619" s="320" t="str">
        <f>Residential!A563</f>
        <v>Nitroguanidine</v>
      </c>
      <c r="C619" s="211" t="str">
        <f>Residential!B563</f>
        <v>556-88-7</v>
      </c>
      <c r="D619" s="332" t="str">
        <f>Residential!H563</f>
        <v>NITI</v>
      </c>
      <c r="E619" s="333" t="str">
        <f>Residential!K563</f>
        <v>NITI, NV</v>
      </c>
      <c r="F619" s="334" t="str">
        <f>Residential!M563</f>
        <v>NITI, NV</v>
      </c>
      <c r="G619" s="332" t="str">
        <f>Commercial!H563</f>
        <v>NITI</v>
      </c>
      <c r="H619" s="335" t="str">
        <f>Commercial!K563</f>
        <v>NITI, NV</v>
      </c>
      <c r="I619" s="334" t="str">
        <f>Commercial!M563</f>
        <v>NITI, NV</v>
      </c>
      <c r="J619" s="320"/>
      <c r="K619" s="341" t="str">
        <f>IFERROR(VLOOKUP($C619,Acute!$B$8:$R$300,4,FALSE),"--")</f>
        <v>--</v>
      </c>
      <c r="L619" s="342" t="str">
        <f>IFERROR(VLOOKUP($C619,Acute!$B$8:$R$300,8,FALSE),"--")</f>
        <v>--</v>
      </c>
      <c r="M619" s="343" t="str">
        <f>IFERROR(VLOOKUP($C619,Acute!$B$8:$R$300,13,FALSE),"--")</f>
        <v>--</v>
      </c>
      <c r="N619" s="344" t="str">
        <f>IFERROR(VLOOKUP($C619,Acute!$B$8:$R$300,6,FALSE),"--")</f>
        <v>--</v>
      </c>
      <c r="O619" s="342" t="str">
        <f>IFERROR(VLOOKUP($C619,Acute!$B$8:$R$300,10,FALSE),"--")</f>
        <v>--</v>
      </c>
      <c r="P619" s="345" t="str">
        <f>IFERROR(VLOOKUP($C619,Acute!$B$8:$R$300,16,FALSE),"--")</f>
        <v>--</v>
      </c>
    </row>
    <row r="620" spans="2:16">
      <c r="B620" s="320" t="str">
        <f>Residential!A564</f>
        <v>Nitromethane</v>
      </c>
      <c r="C620" s="211" t="str">
        <f>Residential!B564</f>
        <v>75-52-5</v>
      </c>
      <c r="D620" s="332">
        <f>Residential!H564</f>
        <v>0.32</v>
      </c>
      <c r="E620" s="333">
        <f>Residential!K564</f>
        <v>11</v>
      </c>
      <c r="F620" s="334">
        <f>Residential!M564</f>
        <v>520</v>
      </c>
      <c r="G620" s="332">
        <f>Commercial!H564</f>
        <v>1.4</v>
      </c>
      <c r="H620" s="335">
        <f>Commercial!K564</f>
        <v>47</v>
      </c>
      <c r="I620" s="334">
        <f>Commercial!M564</f>
        <v>2300</v>
      </c>
      <c r="J620" s="320"/>
      <c r="K620" s="341" t="str">
        <f>IFERROR(VLOOKUP($C620,Acute!$B$8:$R$300,4,FALSE),"--")</f>
        <v>--</v>
      </c>
      <c r="L620" s="342" t="str">
        <f>IFERROR(VLOOKUP($C620,Acute!$B$8:$R$300,8,FALSE),"--")</f>
        <v>--</v>
      </c>
      <c r="M620" s="343" t="str">
        <f>IFERROR(VLOOKUP($C620,Acute!$B$8:$R$300,13,FALSE),"--")</f>
        <v>--</v>
      </c>
      <c r="N620" s="344" t="str">
        <f>IFERROR(VLOOKUP($C620,Acute!$B$8:$R$300,6,FALSE),"--")</f>
        <v>--</v>
      </c>
      <c r="O620" s="342" t="str">
        <f>IFERROR(VLOOKUP($C620,Acute!$B$8:$R$300,10,FALSE),"--")</f>
        <v>--</v>
      </c>
      <c r="P620" s="345" t="str">
        <f>IFERROR(VLOOKUP($C620,Acute!$B$8:$R$300,16,FALSE),"--")</f>
        <v>--</v>
      </c>
    </row>
    <row r="621" spans="2:16">
      <c r="B621" s="320" t="str">
        <f>Residential!A565</f>
        <v>Nitropropane, 2-</v>
      </c>
      <c r="C621" s="211" t="str">
        <f>Residential!B565</f>
        <v>79-46-9</v>
      </c>
      <c r="D621" s="332">
        <f>Residential!H565</f>
        <v>4.7999999999999996E-3</v>
      </c>
      <c r="E621" s="333">
        <f>Residential!K565</f>
        <v>0.16</v>
      </c>
      <c r="F621" s="430">
        <f>Residential!M565</f>
        <v>2</v>
      </c>
      <c r="G621" s="332">
        <f>Commercial!H565</f>
        <v>2.1000000000000001E-2</v>
      </c>
      <c r="H621" s="448">
        <f>Commercial!K565</f>
        <v>0.71</v>
      </c>
      <c r="I621" s="430">
        <f>Commercial!M565</f>
        <v>8.9</v>
      </c>
      <c r="J621" s="320"/>
      <c r="K621" s="341" t="str">
        <f>IFERROR(VLOOKUP($C621,Acute!$B$8:$R$300,4,FALSE),"--")</f>
        <v>--</v>
      </c>
      <c r="L621" s="342" t="str">
        <f>IFERROR(VLOOKUP($C621,Acute!$B$8:$R$300,8,FALSE),"--")</f>
        <v>--</v>
      </c>
      <c r="M621" s="343" t="str">
        <f>IFERROR(VLOOKUP($C621,Acute!$B$8:$R$300,13,FALSE),"--")</f>
        <v>--</v>
      </c>
      <c r="N621" s="344" t="str">
        <f>IFERROR(VLOOKUP($C621,Acute!$B$8:$R$300,6,FALSE),"--")</f>
        <v>--</v>
      </c>
      <c r="O621" s="342" t="str">
        <f>IFERROR(VLOOKUP($C621,Acute!$B$8:$R$300,10,FALSE),"--")</f>
        <v>--</v>
      </c>
      <c r="P621" s="345" t="str">
        <f>IFERROR(VLOOKUP($C621,Acute!$B$8:$R$300,16,FALSE),"--")</f>
        <v>--</v>
      </c>
    </row>
    <row r="622" spans="2:16">
      <c r="B622" s="320" t="str">
        <f>Residential!A566</f>
        <v>Nitropyrene, 4-</v>
      </c>
      <c r="C622" s="211" t="str">
        <f>Residential!B566</f>
        <v>57835-92-4</v>
      </c>
      <c r="D622" s="332">
        <f>Residential!H566</f>
        <v>2.5999999999999999E-2</v>
      </c>
      <c r="E622" s="333" t="str">
        <f>Residential!K566</f>
        <v>NV</v>
      </c>
      <c r="F622" s="334" t="str">
        <f>Residential!M566</f>
        <v>NV</v>
      </c>
      <c r="G622" s="332">
        <f>Commercial!H566</f>
        <v>0.11</v>
      </c>
      <c r="H622" s="335" t="str">
        <f>Commercial!K566</f>
        <v>NV</v>
      </c>
      <c r="I622" s="334" t="str">
        <f>Commercial!M566</f>
        <v>NV</v>
      </c>
      <c r="J622" s="320"/>
      <c r="K622" s="341" t="str">
        <f>IFERROR(VLOOKUP($C622,Acute!$B$8:$R$300,4,FALSE),"--")</f>
        <v>--</v>
      </c>
      <c r="L622" s="342" t="str">
        <f>IFERROR(VLOOKUP($C622,Acute!$B$8:$R$300,8,FALSE),"--")</f>
        <v>--</v>
      </c>
      <c r="M622" s="343" t="str">
        <f>IFERROR(VLOOKUP($C622,Acute!$B$8:$R$300,13,FALSE),"--")</f>
        <v>--</v>
      </c>
      <c r="N622" s="344" t="str">
        <f>IFERROR(VLOOKUP($C622,Acute!$B$8:$R$300,6,FALSE),"--")</f>
        <v>--</v>
      </c>
      <c r="O622" s="342" t="str">
        <f>IFERROR(VLOOKUP($C622,Acute!$B$8:$R$300,10,FALSE),"--")</f>
        <v>--</v>
      </c>
      <c r="P622" s="345" t="str">
        <f>IFERROR(VLOOKUP($C622,Acute!$B$8:$R$300,16,FALSE),"--")</f>
        <v>--</v>
      </c>
    </row>
    <row r="623" spans="2:16">
      <c r="B623" s="320" t="str">
        <f>Residential!A567</f>
        <v>Nitroso-N-ethylurea, N-</v>
      </c>
      <c r="C623" s="211" t="str">
        <f>Residential!B567</f>
        <v>759-73-9</v>
      </c>
      <c r="D623" s="332">
        <f>Residential!H567</f>
        <v>1.2999999999999999E-4</v>
      </c>
      <c r="E623" s="333" t="str">
        <f>Residential!K567</f>
        <v>NV</v>
      </c>
      <c r="F623" s="334" t="str">
        <f>Residential!M567</f>
        <v>NV</v>
      </c>
      <c r="G623" s="332">
        <f>Commercial!H567</f>
        <v>1.6000000000000001E-3</v>
      </c>
      <c r="H623" s="335" t="str">
        <f>Commercial!K567</f>
        <v>NV</v>
      </c>
      <c r="I623" s="334" t="str">
        <f>Commercial!M567</f>
        <v>NV</v>
      </c>
      <c r="J623" s="320"/>
      <c r="K623" s="341" t="str">
        <f>IFERROR(VLOOKUP($C623,Acute!$B$8:$R$300,4,FALSE),"--")</f>
        <v>--</v>
      </c>
      <c r="L623" s="342" t="str">
        <f>IFERROR(VLOOKUP($C623,Acute!$B$8:$R$300,8,FALSE),"--")</f>
        <v>--</v>
      </c>
      <c r="M623" s="343" t="str">
        <f>IFERROR(VLOOKUP($C623,Acute!$B$8:$R$300,13,FALSE),"--")</f>
        <v>--</v>
      </c>
      <c r="N623" s="344" t="str">
        <f>IFERROR(VLOOKUP($C623,Acute!$B$8:$R$300,6,FALSE),"--")</f>
        <v>--</v>
      </c>
      <c r="O623" s="342" t="str">
        <f>IFERROR(VLOOKUP($C623,Acute!$B$8:$R$300,10,FALSE),"--")</f>
        <v>--</v>
      </c>
      <c r="P623" s="345" t="str">
        <f>IFERROR(VLOOKUP($C623,Acute!$B$8:$R$300,16,FALSE),"--")</f>
        <v>--</v>
      </c>
    </row>
    <row r="624" spans="2:16">
      <c r="B624" s="320" t="str">
        <f>Residential!A568</f>
        <v>Nitroso-N-methylurea, N-</v>
      </c>
      <c r="C624" s="211" t="str">
        <f>Residential!B568</f>
        <v>684-93-5</v>
      </c>
      <c r="D624" s="332">
        <f>Residential!H568</f>
        <v>3.0000000000000001E-5</v>
      </c>
      <c r="E624" s="333" t="str">
        <f>Residential!K568</f>
        <v>NV</v>
      </c>
      <c r="F624" s="334" t="str">
        <f>Residential!M568</f>
        <v>NV</v>
      </c>
      <c r="G624" s="332">
        <f>Commercial!H568</f>
        <v>3.6000000000000002E-4</v>
      </c>
      <c r="H624" s="335" t="str">
        <f>Commercial!K568</f>
        <v>NV</v>
      </c>
      <c r="I624" s="334" t="str">
        <f>Commercial!M568</f>
        <v>NV</v>
      </c>
      <c r="J624" s="320"/>
      <c r="K624" s="341" t="str">
        <f>IFERROR(VLOOKUP($C624,Acute!$B$8:$R$300,4,FALSE),"--")</f>
        <v>--</v>
      </c>
      <c r="L624" s="342" t="str">
        <f>IFERROR(VLOOKUP($C624,Acute!$B$8:$R$300,8,FALSE),"--")</f>
        <v>--</v>
      </c>
      <c r="M624" s="343" t="str">
        <f>IFERROR(VLOOKUP($C624,Acute!$B$8:$R$300,13,FALSE),"--")</f>
        <v>--</v>
      </c>
      <c r="N624" s="344" t="str">
        <f>IFERROR(VLOOKUP($C624,Acute!$B$8:$R$300,6,FALSE),"--")</f>
        <v>--</v>
      </c>
      <c r="O624" s="342" t="str">
        <f>IFERROR(VLOOKUP($C624,Acute!$B$8:$R$300,10,FALSE),"--")</f>
        <v>--</v>
      </c>
      <c r="P624" s="345" t="str">
        <f>IFERROR(VLOOKUP($C624,Acute!$B$8:$R$300,16,FALSE),"--")</f>
        <v>--</v>
      </c>
    </row>
    <row r="625" spans="2:16">
      <c r="B625" s="320"/>
      <c r="C625" s="211"/>
      <c r="D625" s="381"/>
      <c r="E625" s="382"/>
      <c r="F625" s="387"/>
      <c r="G625" s="381"/>
      <c r="H625" s="388"/>
      <c r="I625" s="387"/>
      <c r="J625" s="211"/>
      <c r="K625" s="81"/>
      <c r="L625" s="82"/>
      <c r="M625" s="83"/>
      <c r="N625" s="81"/>
      <c r="O625" s="82"/>
      <c r="P625" s="83"/>
    </row>
    <row r="626" spans="2:16" ht="15" thickBot="1">
      <c r="B626" s="115"/>
      <c r="C626" s="211"/>
      <c r="D626" s="213"/>
      <c r="E626" s="213"/>
      <c r="F626" s="318"/>
      <c r="G626" s="213"/>
      <c r="H626" s="318"/>
      <c r="I626" s="318"/>
      <c r="J626" s="211"/>
      <c r="K626" s="318"/>
      <c r="L626" s="318"/>
      <c r="M626" s="318"/>
      <c r="N626" s="318"/>
      <c r="O626" s="318"/>
      <c r="P626" s="318" t="s">
        <v>2219</v>
      </c>
    </row>
    <row r="627" spans="2:16" ht="15">
      <c r="B627" s="320"/>
      <c r="C627" s="211"/>
      <c r="D627" s="532" t="s">
        <v>2196</v>
      </c>
      <c r="E627" s="533"/>
      <c r="F627" s="533"/>
      <c r="G627" s="533"/>
      <c r="H627" s="533"/>
      <c r="I627" s="549"/>
      <c r="J627" s="320"/>
      <c r="K627" s="550" t="s">
        <v>2197</v>
      </c>
      <c r="L627" s="551"/>
      <c r="M627" s="551"/>
      <c r="N627" s="551"/>
      <c r="O627" s="551"/>
      <c r="P627" s="552"/>
    </row>
    <row r="628" spans="2:16" ht="15">
      <c r="B628" s="320"/>
      <c r="C628" s="211"/>
      <c r="D628" s="538" t="s">
        <v>62</v>
      </c>
      <c r="E628" s="539"/>
      <c r="F628" s="553"/>
      <c r="G628" s="540" t="s">
        <v>2198</v>
      </c>
      <c r="H628" s="541"/>
      <c r="I628" s="554"/>
      <c r="J628" s="320"/>
      <c r="K628" s="555" t="s">
        <v>62</v>
      </c>
      <c r="L628" s="544"/>
      <c r="M628" s="556"/>
      <c r="N628" s="546" t="s">
        <v>2198</v>
      </c>
      <c r="O628" s="547"/>
      <c r="P628" s="548"/>
    </row>
    <row r="629" spans="2:16" ht="34.9" customHeight="1" thickBot="1">
      <c r="B629" s="321" t="s">
        <v>119</v>
      </c>
      <c r="C629" s="322" t="s">
        <v>141</v>
      </c>
      <c r="D629" s="323" t="s">
        <v>2206</v>
      </c>
      <c r="E629" s="324" t="s">
        <v>2207</v>
      </c>
      <c r="F629" s="325" t="s">
        <v>152</v>
      </c>
      <c r="G629" s="323" t="s">
        <v>2206</v>
      </c>
      <c r="H629" s="326" t="s">
        <v>2207</v>
      </c>
      <c r="I629" s="325" t="s">
        <v>152</v>
      </c>
      <c r="J629" s="327"/>
      <c r="K629" s="328" t="s">
        <v>2206</v>
      </c>
      <c r="L629" s="329" t="s">
        <v>2207</v>
      </c>
      <c r="M629" s="330" t="s">
        <v>152</v>
      </c>
      <c r="N629" s="328" t="s">
        <v>2206</v>
      </c>
      <c r="O629" s="329" t="s">
        <v>2207</v>
      </c>
      <c r="P629" s="331" t="s">
        <v>152</v>
      </c>
    </row>
    <row r="630" spans="2:16">
      <c r="B630" s="320" t="str">
        <f>Residential!A569</f>
        <v>Nitroso-di-N-butylamine, N-</v>
      </c>
      <c r="C630" s="211" t="str">
        <f>Residential!B569</f>
        <v>924-16-3</v>
      </c>
      <c r="D630" s="332">
        <f>Residential!H569</f>
        <v>1.8E-3</v>
      </c>
      <c r="E630" s="333">
        <f>Residential!K569</f>
        <v>5.8999999999999997E-2</v>
      </c>
      <c r="F630" s="430">
        <f>Residential!M569</f>
        <v>6.2</v>
      </c>
      <c r="G630" s="332">
        <f>Commercial!H569</f>
        <v>7.7000000000000002E-3</v>
      </c>
      <c r="H630" s="448">
        <f>Commercial!K569</f>
        <v>0.26</v>
      </c>
      <c r="I630" s="334">
        <f>Commercial!M569</f>
        <v>27</v>
      </c>
      <c r="J630" s="320"/>
      <c r="K630" s="341" t="str">
        <f>IFERROR(VLOOKUP($C630,Acute!$B$8:$R$300,4,FALSE),"--")</f>
        <v>--</v>
      </c>
      <c r="L630" s="342" t="str">
        <f>IFERROR(VLOOKUP($C630,Acute!$B$8:$R$300,8,FALSE),"--")</f>
        <v>--</v>
      </c>
      <c r="M630" s="343" t="str">
        <f>IFERROR(VLOOKUP($C630,Acute!$B$8:$R$300,13,FALSE),"--")</f>
        <v>--</v>
      </c>
      <c r="N630" s="344" t="str">
        <f>IFERROR(VLOOKUP($C630,Acute!$B$8:$R$300,6,FALSE),"--")</f>
        <v>--</v>
      </c>
      <c r="O630" s="342" t="str">
        <f>IFERROR(VLOOKUP($C630,Acute!$B$8:$R$300,10,FALSE),"--")</f>
        <v>--</v>
      </c>
      <c r="P630" s="345" t="str">
        <f>IFERROR(VLOOKUP($C630,Acute!$B$8:$R$300,16,FALSE),"--")</f>
        <v>--</v>
      </c>
    </row>
    <row r="631" spans="2:16">
      <c r="B631" s="320" t="str">
        <f>Residential!A570</f>
        <v>Nitroso-di-N-propylamine, N-</v>
      </c>
      <c r="C631" s="211" t="str">
        <f>Residential!B570</f>
        <v>621-64-7</v>
      </c>
      <c r="D631" s="332">
        <f>Residential!H570</f>
        <v>1.4E-3</v>
      </c>
      <c r="E631" s="333" t="str">
        <f>Residential!K570</f>
        <v>NV</v>
      </c>
      <c r="F631" s="334" t="str">
        <f>Residential!M570</f>
        <v>NV</v>
      </c>
      <c r="G631" s="332">
        <f>Commercial!H570</f>
        <v>6.1000000000000004E-3</v>
      </c>
      <c r="H631" s="335" t="str">
        <f>Commercial!K570</f>
        <v>NV</v>
      </c>
      <c r="I631" s="334" t="str">
        <f>Commercial!M570</f>
        <v>NV</v>
      </c>
      <c r="J631" s="320"/>
      <c r="K631" s="341" t="str">
        <f>IFERROR(VLOOKUP($C631,Acute!$B$8:$R$300,4,FALSE),"--")</f>
        <v>--</v>
      </c>
      <c r="L631" s="342" t="str">
        <f>IFERROR(VLOOKUP($C631,Acute!$B$8:$R$300,8,FALSE),"--")</f>
        <v>--</v>
      </c>
      <c r="M631" s="343" t="str">
        <f>IFERROR(VLOOKUP($C631,Acute!$B$8:$R$300,13,FALSE),"--")</f>
        <v>--</v>
      </c>
      <c r="N631" s="344" t="str">
        <f>IFERROR(VLOOKUP($C631,Acute!$B$8:$R$300,6,FALSE),"--")</f>
        <v>--</v>
      </c>
      <c r="O631" s="342" t="str">
        <f>IFERROR(VLOOKUP($C631,Acute!$B$8:$R$300,10,FALSE),"--")</f>
        <v>--</v>
      </c>
      <c r="P631" s="345" t="str">
        <f>IFERROR(VLOOKUP($C631,Acute!$B$8:$R$300,16,FALSE),"--")</f>
        <v>--</v>
      </c>
    </row>
    <row r="632" spans="2:16">
      <c r="B632" s="320" t="str">
        <f>Residential!A571</f>
        <v>Nitrosodiethanolamine, N-</v>
      </c>
      <c r="C632" s="211" t="str">
        <f>Residential!B571</f>
        <v>1116-54-7</v>
      </c>
      <c r="D632" s="332">
        <f>Residential!H571</f>
        <v>3.5000000000000001E-3</v>
      </c>
      <c r="E632" s="333" t="str">
        <f>Residential!K571</f>
        <v>NV</v>
      </c>
      <c r="F632" s="334" t="str">
        <f>Residential!M571</f>
        <v>NV</v>
      </c>
      <c r="G632" s="332">
        <f>Commercial!H571</f>
        <v>1.4999999999999999E-2</v>
      </c>
      <c r="H632" s="335" t="str">
        <f>Commercial!K571</f>
        <v>NV</v>
      </c>
      <c r="I632" s="334" t="str">
        <f>Commercial!M571</f>
        <v>NV</v>
      </c>
      <c r="J632" s="320"/>
      <c r="K632" s="341" t="str">
        <f>IFERROR(VLOOKUP($C632,Acute!$B$8:$R$300,4,FALSE),"--")</f>
        <v>--</v>
      </c>
      <c r="L632" s="342" t="str">
        <f>IFERROR(VLOOKUP($C632,Acute!$B$8:$R$300,8,FALSE),"--")</f>
        <v>--</v>
      </c>
      <c r="M632" s="343" t="str">
        <f>IFERROR(VLOOKUP($C632,Acute!$B$8:$R$300,13,FALSE),"--")</f>
        <v>--</v>
      </c>
      <c r="N632" s="344" t="str">
        <f>IFERROR(VLOOKUP($C632,Acute!$B$8:$R$300,6,FALSE),"--")</f>
        <v>--</v>
      </c>
      <c r="O632" s="342" t="str">
        <f>IFERROR(VLOOKUP($C632,Acute!$B$8:$R$300,10,FALSE),"--")</f>
        <v>--</v>
      </c>
      <c r="P632" s="345" t="str">
        <f>IFERROR(VLOOKUP($C632,Acute!$B$8:$R$300,16,FALSE),"--")</f>
        <v>--</v>
      </c>
    </row>
    <row r="633" spans="2:16">
      <c r="B633" s="320" t="str">
        <f>Residential!A572</f>
        <v>Nitrosodiethylamine, N-</v>
      </c>
      <c r="C633" s="211" t="str">
        <f>Residential!B572</f>
        <v>55-18-5</v>
      </c>
      <c r="D633" s="332">
        <f>Residential!H572</f>
        <v>2.4000000000000001E-5</v>
      </c>
      <c r="E633" s="333" t="str">
        <f>Residential!K572</f>
        <v>NV</v>
      </c>
      <c r="F633" s="334" t="str">
        <f>Residential!M572</f>
        <v>NV</v>
      </c>
      <c r="G633" s="332">
        <f>Commercial!H572</f>
        <v>2.9E-4</v>
      </c>
      <c r="H633" s="335" t="str">
        <f>Commercial!K572</f>
        <v>NV</v>
      </c>
      <c r="I633" s="334" t="str">
        <f>Commercial!M572</f>
        <v>NV</v>
      </c>
      <c r="J633" s="320"/>
      <c r="K633" s="347" t="str">
        <f>IFERROR(VLOOKUP($C633,Acute!$B$8:$R$300,4,FALSE),"--")</f>
        <v>--</v>
      </c>
      <c r="L633" s="348" t="str">
        <f>IFERROR(VLOOKUP($C633,Acute!$B$8:$R$300,8,FALSE),"--")</f>
        <v>--</v>
      </c>
      <c r="M633" s="349" t="str">
        <f>IFERROR(VLOOKUP($C633,Acute!$B$8:$R$300,13,FALSE),"--")</f>
        <v>--</v>
      </c>
      <c r="N633" s="350" t="str">
        <f>IFERROR(VLOOKUP($C633,Acute!$B$8:$R$300,6,FALSE),"--")</f>
        <v>--</v>
      </c>
      <c r="O633" s="342" t="str">
        <f>IFERROR(VLOOKUP($C633,Acute!$B$8:$R$300,10,FALSE),"--")</f>
        <v>--</v>
      </c>
      <c r="P633" s="345" t="str">
        <f>IFERROR(VLOOKUP($C633,Acute!$B$8:$R$300,16,FALSE),"--")</f>
        <v>--</v>
      </c>
    </row>
    <row r="634" spans="2:16">
      <c r="B634" s="320" t="str">
        <f>Residential!A573</f>
        <v>Nitrosodimethylamine, N-</v>
      </c>
      <c r="C634" s="211" t="str">
        <f>Residential!B573</f>
        <v>62-75-9</v>
      </c>
      <c r="D634" s="332">
        <f>Residential!H573</f>
        <v>7.2000000000000002E-5</v>
      </c>
      <c r="E634" s="333">
        <f>Residential!K573</f>
        <v>2.3999999999999998E-3</v>
      </c>
      <c r="F634" s="430">
        <f>Residential!M573</f>
        <v>2.1</v>
      </c>
      <c r="G634" s="332">
        <f>Commercial!H573</f>
        <v>8.8000000000000003E-4</v>
      </c>
      <c r="H634" s="450">
        <f>Commercial!K573</f>
        <v>2.9000000000000001E-2</v>
      </c>
      <c r="I634" s="334">
        <f>Commercial!M573</f>
        <v>25</v>
      </c>
      <c r="J634" s="320"/>
      <c r="K634" s="347" t="str">
        <f>IFERROR(VLOOKUP($C634,Acute!$B$8:$R$300,4,FALSE),"--")</f>
        <v>--</v>
      </c>
      <c r="L634" s="348" t="str">
        <f>IFERROR(VLOOKUP($C634,Acute!$B$8:$R$300,8,FALSE),"--")</f>
        <v>--</v>
      </c>
      <c r="M634" s="349" t="str">
        <f>IFERROR(VLOOKUP($C634,Acute!$B$8:$R$300,13,FALSE),"--")</f>
        <v>--</v>
      </c>
      <c r="N634" s="350" t="str">
        <f>IFERROR(VLOOKUP($C634,Acute!$B$8:$R$300,6,FALSE),"--")</f>
        <v>--</v>
      </c>
      <c r="O634" s="342" t="str">
        <f>IFERROR(VLOOKUP($C634,Acute!$B$8:$R$300,10,FALSE),"--")</f>
        <v>--</v>
      </c>
      <c r="P634" s="345" t="str">
        <f>IFERROR(VLOOKUP($C634,Acute!$B$8:$R$300,16,FALSE),"--")</f>
        <v>--</v>
      </c>
    </row>
    <row r="635" spans="2:16">
      <c r="B635" s="320" t="str">
        <f>Residential!A574</f>
        <v>Nitrosodiphenylamine, N-</v>
      </c>
      <c r="C635" s="211" t="str">
        <f>Residential!B574</f>
        <v>86-30-6</v>
      </c>
      <c r="D635" s="332">
        <f>Residential!H574</f>
        <v>1.1000000000000001</v>
      </c>
      <c r="E635" s="333" t="str">
        <f>Residential!K574</f>
        <v>NV</v>
      </c>
      <c r="F635" s="346" t="str">
        <f>Residential!M574</f>
        <v>NV</v>
      </c>
      <c r="G635" s="332">
        <f>Commercial!H574</f>
        <v>4.7</v>
      </c>
      <c r="H635" s="333" t="str">
        <f>Commercial!K574</f>
        <v>NV</v>
      </c>
      <c r="I635" s="346" t="str">
        <f>Commercial!M574</f>
        <v>NV</v>
      </c>
      <c r="J635" s="320"/>
      <c r="K635" s="347" t="str">
        <f>IFERROR(VLOOKUP($C635,Acute!$B$8:$R$300,4,FALSE),"--")</f>
        <v>--</v>
      </c>
      <c r="L635" s="348" t="str">
        <f>IFERROR(VLOOKUP($C635,Acute!$B$8:$R$300,8,FALSE),"--")</f>
        <v>--</v>
      </c>
      <c r="M635" s="349" t="str">
        <f>IFERROR(VLOOKUP($C635,Acute!$B$8:$R$300,13,FALSE),"--")</f>
        <v>--</v>
      </c>
      <c r="N635" s="350" t="str">
        <f>IFERROR(VLOOKUP($C635,Acute!$B$8:$R$300,6,FALSE),"--")</f>
        <v>--</v>
      </c>
      <c r="O635" s="342" t="str">
        <f>IFERROR(VLOOKUP($C635,Acute!$B$8:$R$300,10,FALSE),"--")</f>
        <v>--</v>
      </c>
      <c r="P635" s="345" t="str">
        <f>IFERROR(VLOOKUP($C635,Acute!$B$8:$R$300,16,FALSE),"--")</f>
        <v>--</v>
      </c>
    </row>
    <row r="636" spans="2:16">
      <c r="B636" s="320" t="str">
        <f>Residential!A575</f>
        <v>Nitrosomethylethylamine, N-</v>
      </c>
      <c r="C636" s="211" t="str">
        <f>Residential!B575</f>
        <v>10595-95-6</v>
      </c>
      <c r="D636" s="332">
        <f>Residential!H575</f>
        <v>4.4999999999999999E-4</v>
      </c>
      <c r="E636" s="333">
        <f>Residential!K575</f>
        <v>1.4999999999999999E-2</v>
      </c>
      <c r="F636" s="430">
        <f>Residential!M575</f>
        <v>7.6</v>
      </c>
      <c r="G636" s="332">
        <f>Commercial!H575</f>
        <v>2E-3</v>
      </c>
      <c r="H636" s="450">
        <f>Commercial!K575</f>
        <v>6.5000000000000002E-2</v>
      </c>
      <c r="I636" s="334">
        <f>Commercial!M575</f>
        <v>33</v>
      </c>
      <c r="J636" s="320"/>
      <c r="K636" s="347" t="str">
        <f>IFERROR(VLOOKUP($C636,Acute!$B$8:$R$300,4,FALSE),"--")</f>
        <v>--</v>
      </c>
      <c r="L636" s="348" t="str">
        <f>IFERROR(VLOOKUP($C636,Acute!$B$8:$R$300,8,FALSE),"--")</f>
        <v>--</v>
      </c>
      <c r="M636" s="349" t="str">
        <f>IFERROR(VLOOKUP($C636,Acute!$B$8:$R$300,13,FALSE),"--")</f>
        <v>--</v>
      </c>
      <c r="N636" s="350" t="str">
        <f>IFERROR(VLOOKUP($C636,Acute!$B$8:$R$300,6,FALSE),"--")</f>
        <v>--</v>
      </c>
      <c r="O636" s="342" t="str">
        <f>IFERROR(VLOOKUP($C636,Acute!$B$8:$R$300,10,FALSE),"--")</f>
        <v>--</v>
      </c>
      <c r="P636" s="345" t="str">
        <f>IFERROR(VLOOKUP($C636,Acute!$B$8:$R$300,16,FALSE),"--")</f>
        <v>--</v>
      </c>
    </row>
    <row r="637" spans="2:16">
      <c r="B637" s="320" t="str">
        <f>Residential!A576</f>
        <v>Nitrosomorpholine [N-]</v>
      </c>
      <c r="C637" s="211" t="str">
        <f>Residential!B576</f>
        <v>59-89-2</v>
      </c>
      <c r="D637" s="332">
        <f>Residential!H576</f>
        <v>1.5E-3</v>
      </c>
      <c r="E637" s="333" t="str">
        <f>Residential!K576</f>
        <v>NV</v>
      </c>
      <c r="F637" s="334" t="str">
        <f>Residential!M576</f>
        <v>NV</v>
      </c>
      <c r="G637" s="332">
        <f>Commercial!H576</f>
        <v>6.4999999999999997E-3</v>
      </c>
      <c r="H637" s="335" t="str">
        <f>Commercial!K576</f>
        <v>NV</v>
      </c>
      <c r="I637" s="334" t="str">
        <f>Commercial!M576</f>
        <v>NV</v>
      </c>
      <c r="J637" s="320"/>
      <c r="K637" s="347" t="str">
        <f>IFERROR(VLOOKUP($C637,Acute!$B$8:$R$300,4,FALSE),"--")</f>
        <v>--</v>
      </c>
      <c r="L637" s="348" t="str">
        <f>IFERROR(VLOOKUP($C637,Acute!$B$8:$R$300,8,FALSE),"--")</f>
        <v>--</v>
      </c>
      <c r="M637" s="349" t="str">
        <f>IFERROR(VLOOKUP($C637,Acute!$B$8:$R$300,13,FALSE),"--")</f>
        <v>--</v>
      </c>
      <c r="N637" s="350" t="str">
        <f>IFERROR(VLOOKUP($C637,Acute!$B$8:$R$300,6,FALSE),"--")</f>
        <v>--</v>
      </c>
      <c r="O637" s="342" t="str">
        <f>IFERROR(VLOOKUP($C637,Acute!$B$8:$R$300,10,FALSE),"--")</f>
        <v>--</v>
      </c>
      <c r="P637" s="345" t="str">
        <f>IFERROR(VLOOKUP($C637,Acute!$B$8:$R$300,16,FALSE),"--")</f>
        <v>--</v>
      </c>
    </row>
    <row r="638" spans="2:16">
      <c r="B638" s="320" t="str">
        <f>Residential!A577</f>
        <v>Nitrosopiperidine [N-]</v>
      </c>
      <c r="C638" s="211" t="str">
        <f>Residential!B577</f>
        <v>100-75-4</v>
      </c>
      <c r="D638" s="444">
        <f>Residential!H577</f>
        <v>1E-3</v>
      </c>
      <c r="E638" s="333" t="str">
        <f>Residential!K577</f>
        <v>NV</v>
      </c>
      <c r="F638" s="334" t="str">
        <f>Residential!M577</f>
        <v>NV</v>
      </c>
      <c r="G638" s="332">
        <f>Commercial!H577</f>
        <v>4.4999999999999997E-3</v>
      </c>
      <c r="H638" s="335" t="str">
        <f>Commercial!K577</f>
        <v>NV</v>
      </c>
      <c r="I638" s="334" t="str">
        <f>Commercial!M577</f>
        <v>NV</v>
      </c>
      <c r="J638" s="320"/>
      <c r="K638" s="347" t="str">
        <f>IFERROR(VLOOKUP($C638,Acute!$B$8:$R$300,4,FALSE),"--")</f>
        <v>--</v>
      </c>
      <c r="L638" s="348" t="str">
        <f>IFERROR(VLOOKUP($C638,Acute!$B$8:$R$300,8,FALSE),"--")</f>
        <v>--</v>
      </c>
      <c r="M638" s="349" t="str">
        <f>IFERROR(VLOOKUP($C638,Acute!$B$8:$R$300,13,FALSE),"--")</f>
        <v>--</v>
      </c>
      <c r="N638" s="350" t="str">
        <f>IFERROR(VLOOKUP($C638,Acute!$B$8:$R$300,6,FALSE),"--")</f>
        <v>--</v>
      </c>
      <c r="O638" s="342" t="str">
        <f>IFERROR(VLOOKUP($C638,Acute!$B$8:$R$300,10,FALSE),"--")</f>
        <v>--</v>
      </c>
      <c r="P638" s="345" t="str">
        <f>IFERROR(VLOOKUP($C638,Acute!$B$8:$R$300,16,FALSE),"--")</f>
        <v>--</v>
      </c>
    </row>
    <row r="639" spans="2:16">
      <c r="B639" s="320" t="str">
        <f>Residential!A578</f>
        <v>Nitrosopyrrolidine, N-</v>
      </c>
      <c r="C639" s="211" t="str">
        <f>Residential!B578</f>
        <v>930-55-2</v>
      </c>
      <c r="D639" s="332">
        <f>Residential!H578</f>
        <v>4.5999999999999999E-3</v>
      </c>
      <c r="E639" s="333" t="str">
        <f>Residential!K578</f>
        <v>NV</v>
      </c>
      <c r="F639" s="334" t="str">
        <f>Residential!M578</f>
        <v>NV</v>
      </c>
      <c r="G639" s="332">
        <f>Commercial!H578</f>
        <v>0.02</v>
      </c>
      <c r="H639" s="335" t="str">
        <f>Commercial!K578</f>
        <v>NV</v>
      </c>
      <c r="I639" s="334" t="str">
        <f>Commercial!M578</f>
        <v>NV</v>
      </c>
      <c r="J639" s="320"/>
      <c r="K639" s="347" t="str">
        <f>IFERROR(VLOOKUP($C639,Acute!$B$8:$R$300,4,FALSE),"--")</f>
        <v>--</v>
      </c>
      <c r="L639" s="348" t="str">
        <f>IFERROR(VLOOKUP($C639,Acute!$B$8:$R$300,8,FALSE),"--")</f>
        <v>--</v>
      </c>
      <c r="M639" s="349" t="str">
        <f>IFERROR(VLOOKUP($C639,Acute!$B$8:$R$300,13,FALSE),"--")</f>
        <v>--</v>
      </c>
      <c r="N639" s="350" t="str">
        <f>IFERROR(VLOOKUP($C639,Acute!$B$8:$R$300,6,FALSE),"--")</f>
        <v>--</v>
      </c>
      <c r="O639" s="342" t="str">
        <f>IFERROR(VLOOKUP($C639,Acute!$B$8:$R$300,10,FALSE),"--")</f>
        <v>--</v>
      </c>
      <c r="P639" s="345" t="str">
        <f>IFERROR(VLOOKUP($C639,Acute!$B$8:$R$300,16,FALSE),"--")</f>
        <v>--</v>
      </c>
    </row>
    <row r="640" spans="2:16">
      <c r="B640" s="320" t="str">
        <f>Residential!A579</f>
        <v>Nitrotoluene, m-</v>
      </c>
      <c r="C640" s="211" t="str">
        <f>Residential!B579</f>
        <v>99-08-1</v>
      </c>
      <c r="D640" s="332" t="str">
        <f>Residential!H579</f>
        <v>NITI</v>
      </c>
      <c r="E640" s="333" t="str">
        <f>Residential!K579</f>
        <v>NITI, NV</v>
      </c>
      <c r="F640" s="334" t="str">
        <f>Residential!M579</f>
        <v>NITI, NV</v>
      </c>
      <c r="G640" s="332" t="str">
        <f>Commercial!H579</f>
        <v>NITI</v>
      </c>
      <c r="H640" s="335" t="str">
        <f>Commercial!K579</f>
        <v>NITI, NV</v>
      </c>
      <c r="I640" s="334" t="str">
        <f>Commercial!M579</f>
        <v>NITI, NV</v>
      </c>
      <c r="J640" s="320"/>
      <c r="K640" s="341" t="str">
        <f>IFERROR(VLOOKUP($C640,Acute!$B$8:$R$300,4,FALSE),"--")</f>
        <v>--</v>
      </c>
      <c r="L640" s="342" t="str">
        <f>IFERROR(VLOOKUP($C640,Acute!$B$8:$R$300,8,FALSE),"--")</f>
        <v>--</v>
      </c>
      <c r="M640" s="343" t="str">
        <f>IFERROR(VLOOKUP($C640,Acute!$B$8:$R$300,13,FALSE),"--")</f>
        <v>--</v>
      </c>
      <c r="N640" s="344" t="str">
        <f>IFERROR(VLOOKUP($C640,Acute!$B$8:$R$300,6,FALSE),"--")</f>
        <v>--</v>
      </c>
      <c r="O640" s="342" t="str">
        <f>IFERROR(VLOOKUP($C640,Acute!$B$8:$R$300,10,FALSE),"--")</f>
        <v>--</v>
      </c>
      <c r="P640" s="345" t="str">
        <f>IFERROR(VLOOKUP($C640,Acute!$B$8:$R$300,16,FALSE),"--")</f>
        <v>--</v>
      </c>
    </row>
    <row r="641" spans="2:16">
      <c r="B641" s="320" t="str">
        <f>Residential!A580</f>
        <v>Nitrotoluene, o-</v>
      </c>
      <c r="C641" s="211" t="str">
        <f>Residential!B580</f>
        <v>88-72-2</v>
      </c>
      <c r="D641" s="332" t="str">
        <f>Residential!H580</f>
        <v>NITI</v>
      </c>
      <c r="E641" s="333" t="str">
        <f>Residential!K580</f>
        <v>NITI</v>
      </c>
      <c r="F641" s="334" t="str">
        <f>Residential!M580</f>
        <v>NITI</v>
      </c>
      <c r="G641" s="332" t="str">
        <f>Commercial!H580</f>
        <v>NITI</v>
      </c>
      <c r="H641" s="335" t="str">
        <f>Commercial!K580</f>
        <v>NITI</v>
      </c>
      <c r="I641" s="334" t="str">
        <f>Commercial!M580</f>
        <v>NITI</v>
      </c>
      <c r="J641" s="320"/>
      <c r="K641" s="341" t="str">
        <f>IFERROR(VLOOKUP($C641,Acute!$B$8:$R$300,4,FALSE),"--")</f>
        <v>--</v>
      </c>
      <c r="L641" s="342" t="str">
        <f>IFERROR(VLOOKUP($C641,Acute!$B$8:$R$300,8,FALSE),"--")</f>
        <v>--</v>
      </c>
      <c r="M641" s="343" t="str">
        <f>IFERROR(VLOOKUP($C641,Acute!$B$8:$R$300,13,FALSE),"--")</f>
        <v>--</v>
      </c>
      <c r="N641" s="344" t="str">
        <f>IFERROR(VLOOKUP($C641,Acute!$B$8:$R$300,6,FALSE),"--")</f>
        <v>--</v>
      </c>
      <c r="O641" s="342" t="str">
        <f>IFERROR(VLOOKUP($C641,Acute!$B$8:$R$300,10,FALSE),"--")</f>
        <v>--</v>
      </c>
      <c r="P641" s="345" t="str">
        <f>IFERROR(VLOOKUP($C641,Acute!$B$8:$R$300,16,FALSE),"--")</f>
        <v>--</v>
      </c>
    </row>
    <row r="642" spans="2:16">
      <c r="B642" s="320" t="str">
        <f>Residential!A581</f>
        <v>Nitrotoluene, p-</v>
      </c>
      <c r="C642" s="211" t="str">
        <f>Residential!B581</f>
        <v>99-99-0</v>
      </c>
      <c r="D642" s="332" t="str">
        <f>Residential!H581</f>
        <v>NITI</v>
      </c>
      <c r="E642" s="333" t="str">
        <f>Residential!K581</f>
        <v>NITI, NV</v>
      </c>
      <c r="F642" s="334" t="str">
        <f>Residential!M581</f>
        <v>NITI, NV</v>
      </c>
      <c r="G642" s="332" t="str">
        <f>Commercial!H581</f>
        <v>NITI</v>
      </c>
      <c r="H642" s="335" t="str">
        <f>Commercial!K581</f>
        <v>NITI, NV</v>
      </c>
      <c r="I642" s="334" t="str">
        <f>Commercial!M581</f>
        <v>NITI, NV</v>
      </c>
      <c r="J642" s="320"/>
      <c r="K642" s="341" t="str">
        <f>IFERROR(VLOOKUP($C642,Acute!$B$8:$R$300,4,FALSE),"--")</f>
        <v>--</v>
      </c>
      <c r="L642" s="342" t="str">
        <f>IFERROR(VLOOKUP($C642,Acute!$B$8:$R$300,8,FALSE),"--")</f>
        <v>--</v>
      </c>
      <c r="M642" s="343" t="str">
        <f>IFERROR(VLOOKUP($C642,Acute!$B$8:$R$300,13,FALSE),"--")</f>
        <v>--</v>
      </c>
      <c r="N642" s="344" t="str">
        <f>IFERROR(VLOOKUP($C642,Acute!$B$8:$R$300,6,FALSE),"--")</f>
        <v>--</v>
      </c>
      <c r="O642" s="342" t="str">
        <f>IFERROR(VLOOKUP($C642,Acute!$B$8:$R$300,10,FALSE),"--")</f>
        <v>--</v>
      </c>
      <c r="P642" s="345" t="str">
        <f>IFERROR(VLOOKUP($C642,Acute!$B$8:$R$300,16,FALSE),"--")</f>
        <v>--</v>
      </c>
    </row>
    <row r="643" spans="2:16">
      <c r="B643" s="320" t="str">
        <f>Residential!A582</f>
        <v>Nonane, n-</v>
      </c>
      <c r="C643" s="211" t="str">
        <f>Residential!B582</f>
        <v>111-84-2</v>
      </c>
      <c r="D643" s="332">
        <f>Residential!H582</f>
        <v>21</v>
      </c>
      <c r="E643" s="333">
        <f>Residential!K582</f>
        <v>700</v>
      </c>
      <c r="F643" s="440">
        <f>Residential!M582</f>
        <v>0.33</v>
      </c>
      <c r="G643" s="332">
        <f>Commercial!H582</f>
        <v>88</v>
      </c>
      <c r="H643" s="335">
        <f>Commercial!K582</f>
        <v>2900</v>
      </c>
      <c r="I643" s="430">
        <f>Commercial!M582</f>
        <v>1.4</v>
      </c>
      <c r="J643" s="320"/>
      <c r="K643" s="341" t="str">
        <f>IFERROR(VLOOKUP($C643,Acute!$B$8:$R$300,4,FALSE),"--")</f>
        <v>--</v>
      </c>
      <c r="L643" s="342" t="str">
        <f>IFERROR(VLOOKUP($C643,Acute!$B$8:$R$300,8,FALSE),"--")</f>
        <v>--</v>
      </c>
      <c r="M643" s="343" t="str">
        <f>IFERROR(VLOOKUP($C643,Acute!$B$8:$R$300,13,FALSE),"--")</f>
        <v>--</v>
      </c>
      <c r="N643" s="344" t="str">
        <f>IFERROR(VLOOKUP($C643,Acute!$B$8:$R$300,6,FALSE),"--")</f>
        <v>--</v>
      </c>
      <c r="O643" s="342" t="str">
        <f>IFERROR(VLOOKUP($C643,Acute!$B$8:$R$300,10,FALSE),"--")</f>
        <v>--</v>
      </c>
      <c r="P643" s="345" t="str">
        <f>IFERROR(VLOOKUP($C643,Acute!$B$8:$R$300,16,FALSE),"--")</f>
        <v>--</v>
      </c>
    </row>
    <row r="644" spans="2:16">
      <c r="B644" s="320" t="str">
        <f>Residential!A583</f>
        <v>Norflurazon</v>
      </c>
      <c r="C644" s="211" t="str">
        <f>Residential!B583</f>
        <v>27314-13-2</v>
      </c>
      <c r="D644" s="332" t="str">
        <f>Residential!H583</f>
        <v>NITI</v>
      </c>
      <c r="E644" s="333" t="str">
        <f>Residential!K583</f>
        <v>NITI, NV</v>
      </c>
      <c r="F644" s="334" t="str">
        <f>Residential!M583</f>
        <v>NITI, NV</v>
      </c>
      <c r="G644" s="332" t="str">
        <f>Commercial!H583</f>
        <v>NITI</v>
      </c>
      <c r="H644" s="335" t="str">
        <f>Commercial!K583</f>
        <v>NITI, NV</v>
      </c>
      <c r="I644" s="334" t="str">
        <f>Commercial!M583</f>
        <v>NITI, NV</v>
      </c>
      <c r="J644" s="320"/>
      <c r="K644" s="341" t="str">
        <f>IFERROR(VLOOKUP($C644,Acute!$B$8:$R$300,4,FALSE),"--")</f>
        <v>--</v>
      </c>
      <c r="L644" s="342" t="str">
        <f>IFERROR(VLOOKUP($C644,Acute!$B$8:$R$300,8,FALSE),"--")</f>
        <v>--</v>
      </c>
      <c r="M644" s="343" t="str">
        <f>IFERROR(VLOOKUP($C644,Acute!$B$8:$R$300,13,FALSE),"--")</f>
        <v>--</v>
      </c>
      <c r="N644" s="344" t="str">
        <f>IFERROR(VLOOKUP($C644,Acute!$B$8:$R$300,6,FALSE),"--")</f>
        <v>--</v>
      </c>
      <c r="O644" s="342" t="str">
        <f>IFERROR(VLOOKUP($C644,Acute!$B$8:$R$300,10,FALSE),"--")</f>
        <v>--</v>
      </c>
      <c r="P644" s="345" t="str">
        <f>IFERROR(VLOOKUP($C644,Acute!$B$8:$R$300,16,FALSE),"--")</f>
        <v>--</v>
      </c>
    </row>
    <row r="645" spans="2:16">
      <c r="B645" s="320" t="str">
        <f>Residential!A584</f>
        <v>OCDD</v>
      </c>
      <c r="C645" s="211" t="str">
        <f>Residential!B584</f>
        <v>3268-87-9</v>
      </c>
      <c r="D645" s="332">
        <f>Residential!H584</f>
        <v>2.5000000000000001E-4</v>
      </c>
      <c r="E645" s="333" t="str">
        <f>Residential!K584</f>
        <v>NV</v>
      </c>
      <c r="F645" s="334" t="str">
        <f>Residential!M584</f>
        <v>NV</v>
      </c>
      <c r="G645" s="332">
        <f>Commercial!H584</f>
        <v>1.1000000000000001E-3</v>
      </c>
      <c r="H645" s="335" t="str">
        <f>Commercial!K584</f>
        <v>NV</v>
      </c>
      <c r="I645" s="334" t="str">
        <f>Commercial!M584</f>
        <v>NV</v>
      </c>
      <c r="J645" s="320"/>
      <c r="K645" s="341" t="str">
        <f>IFERROR(VLOOKUP($C645,Acute!$B$8:$R$300,4,FALSE),"--")</f>
        <v>--</v>
      </c>
      <c r="L645" s="342" t="str">
        <f>IFERROR(VLOOKUP($C645,Acute!$B$8:$R$300,8,FALSE),"--")</f>
        <v>--</v>
      </c>
      <c r="M645" s="343" t="str">
        <f>IFERROR(VLOOKUP($C645,Acute!$B$8:$R$300,13,FALSE),"--")</f>
        <v>--</v>
      </c>
      <c r="N645" s="344" t="str">
        <f>IFERROR(VLOOKUP($C645,Acute!$B$8:$R$300,6,FALSE),"--")</f>
        <v>--</v>
      </c>
      <c r="O645" s="342" t="str">
        <f>IFERROR(VLOOKUP($C645,Acute!$B$8:$R$300,10,FALSE),"--")</f>
        <v>--</v>
      </c>
      <c r="P645" s="345" t="str">
        <f>IFERROR(VLOOKUP($C645,Acute!$B$8:$R$300,16,FALSE),"--")</f>
        <v>--</v>
      </c>
    </row>
    <row r="646" spans="2:16">
      <c r="B646" s="320" t="str">
        <f>Residential!A585</f>
        <v>OCDF</v>
      </c>
      <c r="C646" s="211" t="str">
        <f>Residential!B585</f>
        <v>39001-02-0</v>
      </c>
      <c r="D646" s="332">
        <f>Residential!H585</f>
        <v>2.5000000000000001E-4</v>
      </c>
      <c r="E646" s="333" t="str">
        <f>Residential!K585</f>
        <v>NV</v>
      </c>
      <c r="F646" s="334" t="str">
        <f>Residential!M585</f>
        <v>NV</v>
      </c>
      <c r="G646" s="332">
        <f>Commercial!H585</f>
        <v>1.1000000000000001E-3</v>
      </c>
      <c r="H646" s="335" t="str">
        <f>Commercial!K585</f>
        <v>NV</v>
      </c>
      <c r="I646" s="334" t="str">
        <f>Commercial!M585</f>
        <v>NV</v>
      </c>
      <c r="J646" s="320"/>
      <c r="K646" s="341" t="str">
        <f>IFERROR(VLOOKUP($C646,Acute!$B$8:$R$300,4,FALSE),"--")</f>
        <v>--</v>
      </c>
      <c r="L646" s="342" t="str">
        <f>IFERROR(VLOOKUP($C646,Acute!$B$8:$R$300,8,FALSE),"--")</f>
        <v>--</v>
      </c>
      <c r="M646" s="343" t="str">
        <f>IFERROR(VLOOKUP($C646,Acute!$B$8:$R$300,13,FALSE),"--")</f>
        <v>--</v>
      </c>
      <c r="N646" s="344" t="str">
        <f>IFERROR(VLOOKUP($C646,Acute!$B$8:$R$300,6,FALSE),"--")</f>
        <v>--</v>
      </c>
      <c r="O646" s="342" t="str">
        <f>IFERROR(VLOOKUP($C646,Acute!$B$8:$R$300,10,FALSE),"--")</f>
        <v>--</v>
      </c>
      <c r="P646" s="345" t="str">
        <f>IFERROR(VLOOKUP($C646,Acute!$B$8:$R$300,16,FALSE),"--")</f>
        <v>--</v>
      </c>
    </row>
    <row r="647" spans="2:16">
      <c r="B647" s="320" t="str">
        <f>Residential!A586</f>
        <v>Octabromodiphenyl Ether</v>
      </c>
      <c r="C647" s="211" t="str">
        <f>Residential!B586</f>
        <v>32536-52-0</v>
      </c>
      <c r="D647" s="332" t="str">
        <f>Residential!H586</f>
        <v>NITI</v>
      </c>
      <c r="E647" s="333" t="str">
        <f>Residential!K586</f>
        <v>NITI, NV</v>
      </c>
      <c r="F647" s="334" t="str">
        <f>Residential!M586</f>
        <v>NITI, NV</v>
      </c>
      <c r="G647" s="332" t="str">
        <f>Commercial!H586</f>
        <v>NITI</v>
      </c>
      <c r="H647" s="335" t="str">
        <f>Commercial!K586</f>
        <v>NITI, NV</v>
      </c>
      <c r="I647" s="334" t="str">
        <f>Commercial!M586</f>
        <v>NITI, NV</v>
      </c>
      <c r="J647" s="320"/>
      <c r="K647" s="341" t="str">
        <f>IFERROR(VLOOKUP($C647,Acute!$B$8:$R$300,4,FALSE),"--")</f>
        <v>--</v>
      </c>
      <c r="L647" s="342" t="str">
        <f>IFERROR(VLOOKUP($C647,Acute!$B$8:$R$300,8,FALSE),"--")</f>
        <v>--</v>
      </c>
      <c r="M647" s="343" t="str">
        <f>IFERROR(VLOOKUP($C647,Acute!$B$8:$R$300,13,FALSE),"--")</f>
        <v>--</v>
      </c>
      <c r="N647" s="344" t="str">
        <f>IFERROR(VLOOKUP($C647,Acute!$B$8:$R$300,6,FALSE),"--")</f>
        <v>--</v>
      </c>
      <c r="O647" s="342" t="str">
        <f>IFERROR(VLOOKUP($C647,Acute!$B$8:$R$300,10,FALSE),"--")</f>
        <v>--</v>
      </c>
      <c r="P647" s="345" t="str">
        <f>IFERROR(VLOOKUP($C647,Acute!$B$8:$R$300,16,FALSE),"--")</f>
        <v>--</v>
      </c>
    </row>
    <row r="648" spans="2:16">
      <c r="B648" s="320" t="str">
        <f>Residential!A587</f>
        <v>Octahydro-1,3,5,7-tetranitro-1,3,5,7-tetrazocine (HMX)</v>
      </c>
      <c r="C648" s="211" t="str">
        <f>Residential!B587</f>
        <v>2691-41-0</v>
      </c>
      <c r="D648" s="332" t="str">
        <f>Residential!H587</f>
        <v>NITI</v>
      </c>
      <c r="E648" s="333" t="str">
        <f>Residential!K587</f>
        <v>NITI, NV</v>
      </c>
      <c r="F648" s="334" t="str">
        <f>Residential!M587</f>
        <v>NITI, NV</v>
      </c>
      <c r="G648" s="332" t="str">
        <f>Commercial!H587</f>
        <v>NITI</v>
      </c>
      <c r="H648" s="335" t="str">
        <f>Commercial!K587</f>
        <v>NITI, NV</v>
      </c>
      <c r="I648" s="334" t="str">
        <f>Commercial!M587</f>
        <v>NITI, NV</v>
      </c>
      <c r="J648" s="320"/>
      <c r="K648" s="341" t="str">
        <f>IFERROR(VLOOKUP($C648,Acute!$B$8:$R$300,4,FALSE),"--")</f>
        <v>--</v>
      </c>
      <c r="L648" s="342" t="str">
        <f>IFERROR(VLOOKUP($C648,Acute!$B$8:$R$300,8,FALSE),"--")</f>
        <v>--</v>
      </c>
      <c r="M648" s="343" t="str">
        <f>IFERROR(VLOOKUP($C648,Acute!$B$8:$R$300,13,FALSE),"--")</f>
        <v>--</v>
      </c>
      <c r="N648" s="344" t="str">
        <f>IFERROR(VLOOKUP($C648,Acute!$B$8:$R$300,6,FALSE),"--")</f>
        <v>--</v>
      </c>
      <c r="O648" s="342" t="str">
        <f>IFERROR(VLOOKUP($C648,Acute!$B$8:$R$300,10,FALSE),"--")</f>
        <v>--</v>
      </c>
      <c r="P648" s="345" t="str">
        <f>IFERROR(VLOOKUP($C648,Acute!$B$8:$R$300,16,FALSE),"--")</f>
        <v>--</v>
      </c>
    </row>
    <row r="649" spans="2:16">
      <c r="B649" s="320" t="str">
        <f>Residential!A588</f>
        <v>Octamethylpyrophosphoramide</v>
      </c>
      <c r="C649" s="211" t="str">
        <f>Residential!B588</f>
        <v>152-16-9</v>
      </c>
      <c r="D649" s="332" t="str">
        <f>Residential!H588</f>
        <v>NITI</v>
      </c>
      <c r="E649" s="333" t="str">
        <f>Residential!K588</f>
        <v>NITI, NV</v>
      </c>
      <c r="F649" s="334" t="str">
        <f>Residential!M588</f>
        <v>NITI, NV</v>
      </c>
      <c r="G649" s="332" t="str">
        <f>Commercial!H588</f>
        <v>NITI</v>
      </c>
      <c r="H649" s="335" t="str">
        <f>Commercial!K588</f>
        <v>NITI, NV</v>
      </c>
      <c r="I649" s="334" t="str">
        <f>Commercial!M588</f>
        <v>NITI, NV</v>
      </c>
      <c r="J649" s="320"/>
      <c r="K649" s="341" t="str">
        <f>IFERROR(VLOOKUP($C649,Acute!$B$8:$R$300,4,FALSE),"--")</f>
        <v>--</v>
      </c>
      <c r="L649" s="342" t="str">
        <f>IFERROR(VLOOKUP($C649,Acute!$B$8:$R$300,8,FALSE),"--")</f>
        <v>--</v>
      </c>
      <c r="M649" s="343" t="str">
        <f>IFERROR(VLOOKUP($C649,Acute!$B$8:$R$300,13,FALSE),"--")</f>
        <v>--</v>
      </c>
      <c r="N649" s="344" t="str">
        <f>IFERROR(VLOOKUP($C649,Acute!$B$8:$R$300,6,FALSE),"--")</f>
        <v>--</v>
      </c>
      <c r="O649" s="342" t="str">
        <f>IFERROR(VLOOKUP($C649,Acute!$B$8:$R$300,10,FALSE),"--")</f>
        <v>--</v>
      </c>
      <c r="P649" s="345" t="str">
        <f>IFERROR(VLOOKUP($C649,Acute!$B$8:$R$300,16,FALSE),"--")</f>
        <v>--</v>
      </c>
    </row>
    <row r="650" spans="2:16">
      <c r="B650" s="320" t="str">
        <f>Residential!A589</f>
        <v>Octyl Phthalate, di-N-</v>
      </c>
      <c r="C650" s="211" t="str">
        <f>Residential!B589</f>
        <v>117-84-0</v>
      </c>
      <c r="D650" s="332" t="str">
        <f>Residential!H589</f>
        <v>NITI</v>
      </c>
      <c r="E650" s="333" t="str">
        <f>Residential!K589</f>
        <v>NITI, NV</v>
      </c>
      <c r="F650" s="334" t="str">
        <f>Residential!M589</f>
        <v>NITI, NV</v>
      </c>
      <c r="G650" s="332" t="str">
        <f>Commercial!H589</f>
        <v>NITI</v>
      </c>
      <c r="H650" s="335" t="str">
        <f>Commercial!K589</f>
        <v>NITI, NV</v>
      </c>
      <c r="I650" s="334" t="str">
        <f>Commercial!M589</f>
        <v>NITI, NV</v>
      </c>
      <c r="J650" s="320"/>
      <c r="K650" s="341" t="str">
        <f>IFERROR(VLOOKUP($C650,Acute!$B$8:$R$300,4,FALSE),"--")</f>
        <v>--</v>
      </c>
      <c r="L650" s="342" t="str">
        <f>IFERROR(VLOOKUP($C650,Acute!$B$8:$R$300,8,FALSE),"--")</f>
        <v>--</v>
      </c>
      <c r="M650" s="343" t="str">
        <f>IFERROR(VLOOKUP($C650,Acute!$B$8:$R$300,13,FALSE),"--")</f>
        <v>--</v>
      </c>
      <c r="N650" s="344" t="str">
        <f>IFERROR(VLOOKUP($C650,Acute!$B$8:$R$300,6,FALSE),"--")</f>
        <v>--</v>
      </c>
      <c r="O650" s="342" t="str">
        <f>IFERROR(VLOOKUP($C650,Acute!$B$8:$R$300,10,FALSE),"--")</f>
        <v>--</v>
      </c>
      <c r="P650" s="345" t="str">
        <f>IFERROR(VLOOKUP($C650,Acute!$B$8:$R$300,16,FALSE),"--")</f>
        <v>--</v>
      </c>
    </row>
    <row r="651" spans="2:16">
      <c r="B651" s="320" t="str">
        <f>Residential!A590</f>
        <v>Oryzalin</v>
      </c>
      <c r="C651" s="211" t="str">
        <f>Residential!B590</f>
        <v>19044-88-3</v>
      </c>
      <c r="D651" s="332" t="str">
        <f>Residential!H590</f>
        <v>NITI</v>
      </c>
      <c r="E651" s="333" t="str">
        <f>Residential!K590</f>
        <v>NITI, NV</v>
      </c>
      <c r="F651" s="334" t="str">
        <f>Residential!M590</f>
        <v>NITI, NV</v>
      </c>
      <c r="G651" s="332" t="str">
        <f>Commercial!H590</f>
        <v>NITI</v>
      </c>
      <c r="H651" s="335" t="str">
        <f>Commercial!K590</f>
        <v>NITI, NV</v>
      </c>
      <c r="I651" s="334" t="str">
        <f>Commercial!M590</f>
        <v>NITI, NV</v>
      </c>
      <c r="J651" s="320"/>
      <c r="K651" s="341" t="str">
        <f>IFERROR(VLOOKUP($C651,Acute!$B$8:$R$300,4,FALSE),"--")</f>
        <v>--</v>
      </c>
      <c r="L651" s="342" t="str">
        <f>IFERROR(VLOOKUP($C651,Acute!$B$8:$R$300,8,FALSE),"--")</f>
        <v>--</v>
      </c>
      <c r="M651" s="343" t="str">
        <f>IFERROR(VLOOKUP($C651,Acute!$B$8:$R$300,13,FALSE),"--")</f>
        <v>--</v>
      </c>
      <c r="N651" s="344" t="str">
        <f>IFERROR(VLOOKUP($C651,Acute!$B$8:$R$300,6,FALSE),"--")</f>
        <v>--</v>
      </c>
      <c r="O651" s="342" t="str">
        <f>IFERROR(VLOOKUP($C651,Acute!$B$8:$R$300,10,FALSE),"--")</f>
        <v>--</v>
      </c>
      <c r="P651" s="345" t="str">
        <f>IFERROR(VLOOKUP($C651,Acute!$B$8:$R$300,16,FALSE),"--")</f>
        <v>--</v>
      </c>
    </row>
    <row r="652" spans="2:16">
      <c r="B652" s="320" t="str">
        <f>Residential!A591</f>
        <v>Oxadiazon</v>
      </c>
      <c r="C652" s="211" t="str">
        <f>Residential!B591</f>
        <v>19666-30-9</v>
      </c>
      <c r="D652" s="332" t="str">
        <f>Residential!H591</f>
        <v>NITI</v>
      </c>
      <c r="E652" s="333" t="str">
        <f>Residential!K591</f>
        <v>NITI, NV</v>
      </c>
      <c r="F652" s="334" t="str">
        <f>Residential!M591</f>
        <v>NITI, NV</v>
      </c>
      <c r="G652" s="332" t="str">
        <f>Commercial!H591</f>
        <v>NITI</v>
      </c>
      <c r="H652" s="335" t="str">
        <f>Commercial!K591</f>
        <v>NITI, NV</v>
      </c>
      <c r="I652" s="334" t="str">
        <f>Commercial!M591</f>
        <v>NITI, NV</v>
      </c>
      <c r="J652" s="320"/>
      <c r="K652" s="341" t="str">
        <f>IFERROR(VLOOKUP($C652,Acute!$B$8:$R$300,4,FALSE),"--")</f>
        <v>--</v>
      </c>
      <c r="L652" s="342" t="str">
        <f>IFERROR(VLOOKUP($C652,Acute!$B$8:$R$300,8,FALSE),"--")</f>
        <v>--</v>
      </c>
      <c r="M652" s="343" t="str">
        <f>IFERROR(VLOOKUP($C652,Acute!$B$8:$R$300,13,FALSE),"--")</f>
        <v>--</v>
      </c>
      <c r="N652" s="344" t="str">
        <f>IFERROR(VLOOKUP($C652,Acute!$B$8:$R$300,6,FALSE),"--")</f>
        <v>--</v>
      </c>
      <c r="O652" s="342" t="str">
        <f>IFERROR(VLOOKUP($C652,Acute!$B$8:$R$300,10,FALSE),"--")</f>
        <v>--</v>
      </c>
      <c r="P652" s="345" t="str">
        <f>IFERROR(VLOOKUP($C652,Acute!$B$8:$R$300,16,FALSE),"--")</f>
        <v>--</v>
      </c>
    </row>
    <row r="653" spans="2:16">
      <c r="B653" s="320" t="str">
        <f>Residential!A592</f>
        <v>Oxamyl</v>
      </c>
      <c r="C653" s="211" t="str">
        <f>Residential!B592</f>
        <v>23135-22-0</v>
      </c>
      <c r="D653" s="332" t="str">
        <f>Residential!H592</f>
        <v>NITI</v>
      </c>
      <c r="E653" s="333" t="str">
        <f>Residential!K592</f>
        <v>NITI, NV</v>
      </c>
      <c r="F653" s="334" t="str">
        <f>Residential!M592</f>
        <v>NITI, NV</v>
      </c>
      <c r="G653" s="332" t="str">
        <f>Commercial!H592</f>
        <v>NITI</v>
      </c>
      <c r="H653" s="335" t="str">
        <f>Commercial!K592</f>
        <v>NITI, NV</v>
      </c>
      <c r="I653" s="334" t="str">
        <f>Commercial!M592</f>
        <v>NITI, NV</v>
      </c>
      <c r="J653" s="320"/>
      <c r="K653" s="341" t="str">
        <f>IFERROR(VLOOKUP($C653,Acute!$B$8:$R$300,4,FALSE),"--")</f>
        <v>--</v>
      </c>
      <c r="L653" s="342" t="str">
        <f>IFERROR(VLOOKUP($C653,Acute!$B$8:$R$300,8,FALSE),"--")</f>
        <v>--</v>
      </c>
      <c r="M653" s="343" t="str">
        <f>IFERROR(VLOOKUP($C653,Acute!$B$8:$R$300,13,FALSE),"--")</f>
        <v>--</v>
      </c>
      <c r="N653" s="344" t="str">
        <f>IFERROR(VLOOKUP($C653,Acute!$B$8:$R$300,6,FALSE),"--")</f>
        <v>--</v>
      </c>
      <c r="O653" s="342" t="str">
        <f>IFERROR(VLOOKUP($C653,Acute!$B$8:$R$300,10,FALSE),"--")</f>
        <v>--</v>
      </c>
      <c r="P653" s="345" t="str">
        <f>IFERROR(VLOOKUP($C653,Acute!$B$8:$R$300,16,FALSE),"--")</f>
        <v>--</v>
      </c>
    </row>
    <row r="654" spans="2:16">
      <c r="B654" s="320" t="str">
        <f>Residential!A593</f>
        <v>Oxyfluorfen</v>
      </c>
      <c r="C654" s="211" t="str">
        <f>Residential!B593</f>
        <v>42874-03-3</v>
      </c>
      <c r="D654" s="332" t="str">
        <f>Residential!H593</f>
        <v>NITI</v>
      </c>
      <c r="E654" s="333" t="str">
        <f>Residential!K593</f>
        <v>NITI, NV</v>
      </c>
      <c r="F654" s="334" t="str">
        <f>Residential!M593</f>
        <v>NITI, NV</v>
      </c>
      <c r="G654" s="332" t="str">
        <f>Commercial!H593</f>
        <v>NITI</v>
      </c>
      <c r="H654" s="335" t="str">
        <f>Commercial!K593</f>
        <v>NITI, NV</v>
      </c>
      <c r="I654" s="334" t="str">
        <f>Commercial!M593</f>
        <v>NITI, NV</v>
      </c>
      <c r="J654" s="320"/>
      <c r="K654" s="341" t="str">
        <f>IFERROR(VLOOKUP($C654,Acute!$B$8:$R$300,4,FALSE),"--")</f>
        <v>--</v>
      </c>
      <c r="L654" s="342" t="str">
        <f>IFERROR(VLOOKUP($C654,Acute!$B$8:$R$300,8,FALSE),"--")</f>
        <v>--</v>
      </c>
      <c r="M654" s="343" t="str">
        <f>IFERROR(VLOOKUP($C654,Acute!$B$8:$R$300,13,FALSE),"--")</f>
        <v>--</v>
      </c>
      <c r="N654" s="344" t="str">
        <f>IFERROR(VLOOKUP($C654,Acute!$B$8:$R$300,6,FALSE),"--")</f>
        <v>--</v>
      </c>
      <c r="O654" s="342" t="str">
        <f>IFERROR(VLOOKUP($C654,Acute!$B$8:$R$300,10,FALSE),"--")</f>
        <v>--</v>
      </c>
      <c r="P654" s="345" t="str">
        <f>IFERROR(VLOOKUP($C654,Acute!$B$8:$R$300,16,FALSE),"--")</f>
        <v>--</v>
      </c>
    </row>
    <row r="655" spans="2:16">
      <c r="B655" s="320" t="str">
        <f>Residential!A594</f>
        <v>Paclobutrazol</v>
      </c>
      <c r="C655" s="211" t="str">
        <f>Residential!B594</f>
        <v>76738-62-0</v>
      </c>
      <c r="D655" s="332" t="str">
        <f>Residential!H594</f>
        <v>NITI</v>
      </c>
      <c r="E655" s="333" t="str">
        <f>Residential!K594</f>
        <v>NITI, NV</v>
      </c>
      <c r="F655" s="346" t="str">
        <f>Residential!M594</f>
        <v>NITI, NV</v>
      </c>
      <c r="G655" s="332" t="str">
        <f>Commercial!H594</f>
        <v>NITI</v>
      </c>
      <c r="H655" s="333" t="str">
        <f>Commercial!K594</f>
        <v>NITI, NV</v>
      </c>
      <c r="I655" s="346" t="str">
        <f>Commercial!M594</f>
        <v>NITI, NV</v>
      </c>
      <c r="J655" s="320"/>
      <c r="K655" s="341" t="str">
        <f>IFERROR(VLOOKUP($C655,Acute!$B$8:$R$300,4,FALSE),"--")</f>
        <v>--</v>
      </c>
      <c r="L655" s="342" t="str">
        <f>IFERROR(VLOOKUP($C655,Acute!$B$8:$R$300,8,FALSE),"--")</f>
        <v>--</v>
      </c>
      <c r="M655" s="343" t="str">
        <f>IFERROR(VLOOKUP($C655,Acute!$B$8:$R$300,13,FALSE),"--")</f>
        <v>--</v>
      </c>
      <c r="N655" s="344" t="str">
        <f>IFERROR(VLOOKUP($C655,Acute!$B$8:$R$300,6,FALSE),"--")</f>
        <v>--</v>
      </c>
      <c r="O655" s="342" t="str">
        <f>IFERROR(VLOOKUP($C655,Acute!$B$8:$R$300,10,FALSE),"--")</f>
        <v>--</v>
      </c>
      <c r="P655" s="345" t="str">
        <f>IFERROR(VLOOKUP($C655,Acute!$B$8:$R$300,16,FALSE),"--")</f>
        <v>--</v>
      </c>
    </row>
    <row r="656" spans="2:16">
      <c r="B656" s="320" t="str">
        <f>Residential!A595</f>
        <v>Paraquat Dichloride</v>
      </c>
      <c r="C656" s="211" t="str">
        <f>Residential!B595</f>
        <v>1910-42-5</v>
      </c>
      <c r="D656" s="332" t="str">
        <f>Residential!H595</f>
        <v>NITI</v>
      </c>
      <c r="E656" s="333" t="str">
        <f>Residential!K595</f>
        <v>NITI, NV</v>
      </c>
      <c r="F656" s="346" t="str">
        <f>Residential!M595</f>
        <v>NITI, NV</v>
      </c>
      <c r="G656" s="332" t="str">
        <f>Commercial!H595</f>
        <v>NITI</v>
      </c>
      <c r="H656" s="333" t="str">
        <f>Commercial!K595</f>
        <v>NITI, NV</v>
      </c>
      <c r="I656" s="346" t="str">
        <f>Commercial!M595</f>
        <v>NITI, NV</v>
      </c>
      <c r="J656" s="320"/>
      <c r="K656" s="341" t="str">
        <f>IFERROR(VLOOKUP($C656,Acute!$B$8:$R$300,4,FALSE),"--")</f>
        <v>--</v>
      </c>
      <c r="L656" s="342" t="str">
        <f>IFERROR(VLOOKUP($C656,Acute!$B$8:$R$300,8,FALSE),"--")</f>
        <v>--</v>
      </c>
      <c r="M656" s="343" t="str">
        <f>IFERROR(VLOOKUP($C656,Acute!$B$8:$R$300,13,FALSE),"--")</f>
        <v>--</v>
      </c>
      <c r="N656" s="344" t="str">
        <f>IFERROR(VLOOKUP($C656,Acute!$B$8:$R$300,6,FALSE),"--")</f>
        <v>--</v>
      </c>
      <c r="O656" s="342" t="str">
        <f>IFERROR(VLOOKUP($C656,Acute!$B$8:$R$300,10,FALSE),"--")</f>
        <v>--</v>
      </c>
      <c r="P656" s="345" t="str">
        <f>IFERROR(VLOOKUP($C656,Acute!$B$8:$R$300,16,FALSE),"--")</f>
        <v>--</v>
      </c>
    </row>
    <row r="657" spans="2:16">
      <c r="B657" s="320" t="str">
        <f>Residential!A596</f>
        <v>Parathion</v>
      </c>
      <c r="C657" s="211" t="str">
        <f>Residential!B596</f>
        <v>56-38-2</v>
      </c>
      <c r="D657" s="332" t="str">
        <f>Residential!H596</f>
        <v>NITI</v>
      </c>
      <c r="E657" s="333" t="str">
        <f>Residential!K596</f>
        <v>NITI, NV</v>
      </c>
      <c r="F657" s="346" t="str">
        <f>Residential!M596</f>
        <v>NITI, NV</v>
      </c>
      <c r="G657" s="332" t="str">
        <f>Commercial!H596</f>
        <v>NITI</v>
      </c>
      <c r="H657" s="333" t="str">
        <f>Commercial!K596</f>
        <v>NITI, NV</v>
      </c>
      <c r="I657" s="346" t="str">
        <f>Commercial!M596</f>
        <v>NITI, NV</v>
      </c>
      <c r="J657" s="320"/>
      <c r="K657" s="442">
        <f>IFERROR(VLOOKUP($C657,Acute!$B$8:$R$300,4,FALSE),"--")</f>
        <v>0.02</v>
      </c>
      <c r="L657" s="342" t="str">
        <f>IFERROR(VLOOKUP($C657,Acute!$B$8:$R$300,8,FALSE),"--")</f>
        <v>NV</v>
      </c>
      <c r="M657" s="343" t="str">
        <f>IFERROR(VLOOKUP($C657,Acute!$B$8:$R$300,13,FALSE),"--")</f>
        <v>NV</v>
      </c>
      <c r="N657" s="443">
        <f>IFERROR(VLOOKUP($C657,Acute!$B$8:$R$300,6,FALSE),"--")</f>
        <v>0.06</v>
      </c>
      <c r="O657" s="342" t="str">
        <f>IFERROR(VLOOKUP($C657,Acute!$B$8:$R$300,10,FALSE),"--")</f>
        <v>NV</v>
      </c>
      <c r="P657" s="345" t="str">
        <f>IFERROR(VLOOKUP($C657,Acute!$B$8:$R$300,16,FALSE),"--")</f>
        <v>NV</v>
      </c>
    </row>
    <row r="658" spans="2:16">
      <c r="B658" s="320" t="str">
        <f>Residential!A597</f>
        <v>PeCDF, 1,2,3,7,8-</v>
      </c>
      <c r="C658" s="211" t="str">
        <f>Residential!B597</f>
        <v>57117-41-6</v>
      </c>
      <c r="D658" s="332">
        <f>Residential!H597</f>
        <v>2.5000000000000002E-6</v>
      </c>
      <c r="E658" s="333" t="str">
        <f>Residential!K597</f>
        <v>NV</v>
      </c>
      <c r="F658" s="346" t="str">
        <f>Residential!M597</f>
        <v>NV</v>
      </c>
      <c r="G658" s="332">
        <f>Commercial!H597</f>
        <v>1.1E-5</v>
      </c>
      <c r="H658" s="333" t="str">
        <f>Commercial!K597</f>
        <v>NV</v>
      </c>
      <c r="I658" s="346" t="str">
        <f>Commercial!M597</f>
        <v>NV</v>
      </c>
      <c r="J658" s="320"/>
      <c r="K658" s="341" t="str">
        <f>IFERROR(VLOOKUP($C658,Acute!$B$8:$R$300,4,FALSE),"--")</f>
        <v>--</v>
      </c>
      <c r="L658" s="342" t="str">
        <f>IFERROR(VLOOKUP($C658,Acute!$B$8:$R$300,8,FALSE),"--")</f>
        <v>--</v>
      </c>
      <c r="M658" s="343" t="str">
        <f>IFERROR(VLOOKUP($C658,Acute!$B$8:$R$300,13,FALSE),"--")</f>
        <v>--</v>
      </c>
      <c r="N658" s="344" t="str">
        <f>IFERROR(VLOOKUP($C658,Acute!$B$8:$R$300,6,FALSE),"--")</f>
        <v>--</v>
      </c>
      <c r="O658" s="342" t="str">
        <f>IFERROR(VLOOKUP($C658,Acute!$B$8:$R$300,10,FALSE),"--")</f>
        <v>--</v>
      </c>
      <c r="P658" s="345" t="str">
        <f>IFERROR(VLOOKUP($C658,Acute!$B$8:$R$300,16,FALSE),"--")</f>
        <v>--</v>
      </c>
    </row>
    <row r="659" spans="2:16">
      <c r="B659" s="320" t="str">
        <f>Residential!A598</f>
        <v>PeCDF, 2,3,4,7,8-</v>
      </c>
      <c r="C659" s="211" t="str">
        <f>Residential!B598</f>
        <v>57117-31-4</v>
      </c>
      <c r="D659" s="332">
        <f>Residential!H598</f>
        <v>2.4999999999999999E-7</v>
      </c>
      <c r="E659" s="333" t="str">
        <f>Residential!K598</f>
        <v>NV</v>
      </c>
      <c r="F659" s="346" t="str">
        <f>Residential!M598</f>
        <v>NV</v>
      </c>
      <c r="G659" s="332">
        <f>Commercial!H598</f>
        <v>1.1000000000000001E-6</v>
      </c>
      <c r="H659" s="333" t="str">
        <f>Commercial!K598</f>
        <v>NV</v>
      </c>
      <c r="I659" s="346" t="str">
        <f>Commercial!M598</f>
        <v>NV</v>
      </c>
      <c r="J659" s="320"/>
      <c r="K659" s="341" t="str">
        <f>IFERROR(VLOOKUP($C659,Acute!$B$8:$R$300,4,FALSE),"--")</f>
        <v>--</v>
      </c>
      <c r="L659" s="342" t="str">
        <f>IFERROR(VLOOKUP($C659,Acute!$B$8:$R$300,8,FALSE),"--")</f>
        <v>--</v>
      </c>
      <c r="M659" s="343" t="str">
        <f>IFERROR(VLOOKUP($C659,Acute!$B$8:$R$300,13,FALSE),"--")</f>
        <v>--</v>
      </c>
      <c r="N659" s="344" t="str">
        <f>IFERROR(VLOOKUP($C659,Acute!$B$8:$R$300,6,FALSE),"--")</f>
        <v>--</v>
      </c>
      <c r="O659" s="342" t="str">
        <f>IFERROR(VLOOKUP($C659,Acute!$B$8:$R$300,10,FALSE),"--")</f>
        <v>--</v>
      </c>
      <c r="P659" s="345" t="str">
        <f>IFERROR(VLOOKUP($C659,Acute!$B$8:$R$300,16,FALSE),"--")</f>
        <v>--</v>
      </c>
    </row>
    <row r="660" spans="2:16">
      <c r="B660" s="320" t="str">
        <f>Residential!A599</f>
        <v>Pebulate</v>
      </c>
      <c r="C660" s="211" t="str">
        <f>Residential!B599</f>
        <v>1114-71-2</v>
      </c>
      <c r="D660" s="332" t="str">
        <f>Residential!H599</f>
        <v>NITI</v>
      </c>
      <c r="E660" s="333" t="str">
        <f>Residential!K599</f>
        <v>NITI</v>
      </c>
      <c r="F660" s="334" t="str">
        <f>Residential!M599</f>
        <v>NITI</v>
      </c>
      <c r="G660" s="332" t="str">
        <f>Commercial!H599</f>
        <v>NITI</v>
      </c>
      <c r="H660" s="335" t="str">
        <f>Commercial!K599</f>
        <v>NITI</v>
      </c>
      <c r="I660" s="334" t="str">
        <f>Commercial!M599</f>
        <v>NITI</v>
      </c>
      <c r="J660" s="320"/>
      <c r="K660" s="341" t="str">
        <f>IFERROR(VLOOKUP($C660,Acute!$B$8:$R$300,4,FALSE),"--")</f>
        <v>--</v>
      </c>
      <c r="L660" s="342" t="str">
        <f>IFERROR(VLOOKUP($C660,Acute!$B$8:$R$300,8,FALSE),"--")</f>
        <v>--</v>
      </c>
      <c r="M660" s="343" t="str">
        <f>IFERROR(VLOOKUP($C660,Acute!$B$8:$R$300,13,FALSE),"--")</f>
        <v>--</v>
      </c>
      <c r="N660" s="344" t="str">
        <f>IFERROR(VLOOKUP($C660,Acute!$B$8:$R$300,6,FALSE),"--")</f>
        <v>--</v>
      </c>
      <c r="O660" s="342" t="str">
        <f>IFERROR(VLOOKUP($C660,Acute!$B$8:$R$300,10,FALSE),"--")</f>
        <v>--</v>
      </c>
      <c r="P660" s="345" t="str">
        <f>IFERROR(VLOOKUP($C660,Acute!$B$8:$R$300,16,FALSE),"--")</f>
        <v>--</v>
      </c>
    </row>
    <row r="661" spans="2:16">
      <c r="B661" s="320" t="str">
        <f>Residential!A600</f>
        <v>Pendimethalin</v>
      </c>
      <c r="C661" s="211" t="str">
        <f>Residential!B600</f>
        <v>40487-42-1</v>
      </c>
      <c r="D661" s="332" t="str">
        <f>Residential!H600</f>
        <v>NITI</v>
      </c>
      <c r="E661" s="333" t="str">
        <f>Residential!K600</f>
        <v>NITI, NV</v>
      </c>
      <c r="F661" s="334" t="str">
        <f>Residential!M600</f>
        <v>NITI, NV</v>
      </c>
      <c r="G661" s="332" t="str">
        <f>Commercial!H600</f>
        <v>NITI</v>
      </c>
      <c r="H661" s="335" t="str">
        <f>Commercial!K600</f>
        <v>NITI, NV</v>
      </c>
      <c r="I661" s="334" t="str">
        <f>Commercial!M600</f>
        <v>NITI, NV</v>
      </c>
      <c r="J661" s="320"/>
      <c r="K661" s="341" t="str">
        <f>IFERROR(VLOOKUP($C661,Acute!$B$8:$R$300,4,FALSE),"--")</f>
        <v>--</v>
      </c>
      <c r="L661" s="342" t="str">
        <f>IFERROR(VLOOKUP($C661,Acute!$B$8:$R$300,8,FALSE),"--")</f>
        <v>--</v>
      </c>
      <c r="M661" s="343" t="str">
        <f>IFERROR(VLOOKUP($C661,Acute!$B$8:$R$300,13,FALSE),"--")</f>
        <v>--</v>
      </c>
      <c r="N661" s="344" t="str">
        <f>IFERROR(VLOOKUP($C661,Acute!$B$8:$R$300,6,FALSE),"--")</f>
        <v>--</v>
      </c>
      <c r="O661" s="342" t="str">
        <f>IFERROR(VLOOKUP($C661,Acute!$B$8:$R$300,10,FALSE),"--")</f>
        <v>--</v>
      </c>
      <c r="P661" s="345" t="str">
        <f>IFERROR(VLOOKUP($C661,Acute!$B$8:$R$300,16,FALSE),"--")</f>
        <v>--</v>
      </c>
    </row>
    <row r="662" spans="2:16">
      <c r="B662" s="320" t="str">
        <f>Residential!A601</f>
        <v>Pentabromodiphenyl Ether</v>
      </c>
      <c r="C662" s="211" t="str">
        <f>Residential!B601</f>
        <v>32534-81-9</v>
      </c>
      <c r="D662" s="332" t="str">
        <f>Residential!H601</f>
        <v>NITI</v>
      </c>
      <c r="E662" s="333" t="str">
        <f>Residential!K601</f>
        <v>NITI</v>
      </c>
      <c r="F662" s="334" t="str">
        <f>Residential!M601</f>
        <v>NITI</v>
      </c>
      <c r="G662" s="332" t="str">
        <f>Commercial!H601</f>
        <v>NITI</v>
      </c>
      <c r="H662" s="335" t="str">
        <f>Commercial!K601</f>
        <v>NITI</v>
      </c>
      <c r="I662" s="334" t="str">
        <f>Commercial!M601</f>
        <v>NITI</v>
      </c>
      <c r="J662" s="320"/>
      <c r="K662" s="341" t="str">
        <f>IFERROR(VLOOKUP($C662,Acute!$B$8:$R$300,4,FALSE),"--")</f>
        <v>--</v>
      </c>
      <c r="L662" s="342" t="str">
        <f>IFERROR(VLOOKUP($C662,Acute!$B$8:$R$300,8,FALSE),"--")</f>
        <v>--</v>
      </c>
      <c r="M662" s="343" t="str">
        <f>IFERROR(VLOOKUP($C662,Acute!$B$8:$R$300,13,FALSE),"--")</f>
        <v>--</v>
      </c>
      <c r="N662" s="344" t="str">
        <f>IFERROR(VLOOKUP($C662,Acute!$B$8:$R$300,6,FALSE),"--")</f>
        <v>--</v>
      </c>
      <c r="O662" s="342" t="str">
        <f>IFERROR(VLOOKUP($C662,Acute!$B$8:$R$300,10,FALSE),"--")</f>
        <v>--</v>
      </c>
      <c r="P662" s="345" t="str">
        <f>IFERROR(VLOOKUP($C662,Acute!$B$8:$R$300,16,FALSE),"--")</f>
        <v>--</v>
      </c>
    </row>
    <row r="663" spans="2:16">
      <c r="B663" s="320" t="str">
        <f>Residential!A602</f>
        <v>Pentabromodiphenyl ether, 2,2',4,4',5- (BDE-99)</v>
      </c>
      <c r="C663" s="211" t="str">
        <f>Residential!B602</f>
        <v>60348-60-9</v>
      </c>
      <c r="D663" s="332" t="str">
        <f>Residential!H602</f>
        <v>NITI</v>
      </c>
      <c r="E663" s="333" t="str">
        <f>Residential!K602</f>
        <v>NITI, NV</v>
      </c>
      <c r="F663" s="346" t="str">
        <f>Residential!M602</f>
        <v>NITI, NV</v>
      </c>
      <c r="G663" s="332" t="str">
        <f>Commercial!H602</f>
        <v>NITI</v>
      </c>
      <c r="H663" s="333" t="str">
        <f>Commercial!K602</f>
        <v>NITI, NV</v>
      </c>
      <c r="I663" s="346" t="str">
        <f>Commercial!M602</f>
        <v>NITI, NV</v>
      </c>
      <c r="J663" s="320"/>
      <c r="K663" s="341" t="str">
        <f>IFERROR(VLOOKUP($C663,Acute!$B$8:$R$300,4,FALSE),"--")</f>
        <v>--</v>
      </c>
      <c r="L663" s="342" t="str">
        <f>IFERROR(VLOOKUP($C663,Acute!$B$8:$R$300,8,FALSE),"--")</f>
        <v>--</v>
      </c>
      <c r="M663" s="343" t="str">
        <f>IFERROR(VLOOKUP($C663,Acute!$B$8:$R$300,13,FALSE),"--")</f>
        <v>--</v>
      </c>
      <c r="N663" s="344" t="str">
        <f>IFERROR(VLOOKUP($C663,Acute!$B$8:$R$300,6,FALSE),"--")</f>
        <v>--</v>
      </c>
      <c r="O663" s="342" t="str">
        <f>IFERROR(VLOOKUP($C663,Acute!$B$8:$R$300,10,FALSE),"--")</f>
        <v>--</v>
      </c>
      <c r="P663" s="345" t="str">
        <f>IFERROR(VLOOKUP($C663,Acute!$B$8:$R$300,16,FALSE),"--")</f>
        <v>--</v>
      </c>
    </row>
    <row r="664" spans="2:16">
      <c r="B664" s="320" t="str">
        <f>Residential!A603</f>
        <v>Pentachlorobenzene</v>
      </c>
      <c r="C664" s="211" t="str">
        <f>Residential!B603</f>
        <v>608-93-5</v>
      </c>
      <c r="D664" s="332" t="str">
        <f>Residential!H603</f>
        <v>NITI</v>
      </c>
      <c r="E664" s="333" t="str">
        <f>Residential!K603</f>
        <v>NITI</v>
      </c>
      <c r="F664" s="346" t="str">
        <f>Residential!M603</f>
        <v>NITI</v>
      </c>
      <c r="G664" s="332" t="str">
        <f>Commercial!H603</f>
        <v>NITI</v>
      </c>
      <c r="H664" s="333" t="str">
        <f>Commercial!K603</f>
        <v>NITI</v>
      </c>
      <c r="I664" s="346" t="str">
        <f>Commercial!M603</f>
        <v>NITI</v>
      </c>
      <c r="J664" s="320"/>
      <c r="K664" s="341" t="str">
        <f>IFERROR(VLOOKUP($C664,Acute!$B$8:$R$300,4,FALSE),"--")</f>
        <v>--</v>
      </c>
      <c r="L664" s="342" t="str">
        <f>IFERROR(VLOOKUP($C664,Acute!$B$8:$R$300,8,FALSE),"--")</f>
        <v>--</v>
      </c>
      <c r="M664" s="343" t="str">
        <f>IFERROR(VLOOKUP($C664,Acute!$B$8:$R$300,13,FALSE),"--")</f>
        <v>--</v>
      </c>
      <c r="N664" s="344" t="str">
        <f>IFERROR(VLOOKUP($C664,Acute!$B$8:$R$300,6,FALSE),"--")</f>
        <v>--</v>
      </c>
      <c r="O664" s="342" t="str">
        <f>IFERROR(VLOOKUP($C664,Acute!$B$8:$R$300,10,FALSE),"--")</f>
        <v>--</v>
      </c>
      <c r="P664" s="345" t="str">
        <f>IFERROR(VLOOKUP($C664,Acute!$B$8:$R$300,16,FALSE),"--")</f>
        <v>--</v>
      </c>
    </row>
    <row r="665" spans="2:16">
      <c r="B665" s="320" t="str">
        <f>Residential!A604</f>
        <v>Pentachlorobiphenyl, 2',3,4,4',5- (PCB 123)</v>
      </c>
      <c r="C665" s="211" t="str">
        <f>Residential!B604</f>
        <v>65510-44-3</v>
      </c>
      <c r="D665" s="332">
        <f>Residential!H604</f>
        <v>2.5000000000000001E-3</v>
      </c>
      <c r="E665" s="333">
        <f>Residential!K604</f>
        <v>8.2000000000000003E-2</v>
      </c>
      <c r="F665" s="346">
        <f>Residential!M604</f>
        <v>0.32</v>
      </c>
      <c r="G665" s="332">
        <f>Commercial!H604</f>
        <v>1.0999999999999999E-2</v>
      </c>
      <c r="H665" s="333">
        <f>Commercial!K604</f>
        <v>0.36</v>
      </c>
      <c r="I665" s="346">
        <f>Commercial!M604</f>
        <v>1.4</v>
      </c>
      <c r="J665" s="320"/>
      <c r="K665" s="341" t="str">
        <f>IFERROR(VLOOKUP($C665,Acute!$B$8:$R$300,4,FALSE),"--")</f>
        <v>--</v>
      </c>
      <c r="L665" s="342" t="str">
        <f>IFERROR(VLOOKUP($C665,Acute!$B$8:$R$300,8,FALSE),"--")</f>
        <v>--</v>
      </c>
      <c r="M665" s="343" t="str">
        <f>IFERROR(VLOOKUP($C665,Acute!$B$8:$R$300,13,FALSE),"--")</f>
        <v>--</v>
      </c>
      <c r="N665" s="344" t="str">
        <f>IFERROR(VLOOKUP($C665,Acute!$B$8:$R$300,6,FALSE),"--")</f>
        <v>--</v>
      </c>
      <c r="O665" s="342" t="str">
        <f>IFERROR(VLOOKUP($C665,Acute!$B$8:$R$300,10,FALSE),"--")</f>
        <v>--</v>
      </c>
      <c r="P665" s="345" t="str">
        <f>IFERROR(VLOOKUP($C665,Acute!$B$8:$R$300,16,FALSE),"--")</f>
        <v>--</v>
      </c>
    </row>
    <row r="666" spans="2:16">
      <c r="B666" s="320" t="str">
        <f>Residential!A605</f>
        <v>Pentachlorobiphenyl, 2,3',4,4',5- (PCB 118)</v>
      </c>
      <c r="C666" s="211" t="str">
        <f>Residential!B605</f>
        <v>31508-00-6</v>
      </c>
      <c r="D666" s="332">
        <f>Residential!H605</f>
        <v>2.5000000000000001E-3</v>
      </c>
      <c r="E666" s="333">
        <f>Residential!K605</f>
        <v>8.2000000000000003E-2</v>
      </c>
      <c r="F666" s="346">
        <f>Residential!M605</f>
        <v>0.79</v>
      </c>
      <c r="G666" s="332">
        <f>Commercial!H605</f>
        <v>1.0999999999999999E-2</v>
      </c>
      <c r="H666" s="333">
        <f>Commercial!K605</f>
        <v>0.36</v>
      </c>
      <c r="I666" s="346">
        <f>Commercial!M605</f>
        <v>3.5</v>
      </c>
      <c r="J666" s="320"/>
      <c r="K666" s="341" t="str">
        <f>IFERROR(VLOOKUP($C666,Acute!$B$8:$R$300,4,FALSE),"--")</f>
        <v>--</v>
      </c>
      <c r="L666" s="342" t="str">
        <f>IFERROR(VLOOKUP($C666,Acute!$B$8:$R$300,8,FALSE),"--")</f>
        <v>--</v>
      </c>
      <c r="M666" s="343" t="str">
        <f>IFERROR(VLOOKUP($C666,Acute!$B$8:$R$300,13,FALSE),"--")</f>
        <v>--</v>
      </c>
      <c r="N666" s="344" t="str">
        <f>IFERROR(VLOOKUP($C666,Acute!$B$8:$R$300,6,FALSE),"--")</f>
        <v>--</v>
      </c>
      <c r="O666" s="342" t="str">
        <f>IFERROR(VLOOKUP($C666,Acute!$B$8:$R$300,10,FALSE),"--")</f>
        <v>--</v>
      </c>
      <c r="P666" s="345" t="str">
        <f>IFERROR(VLOOKUP($C666,Acute!$B$8:$R$300,16,FALSE),"--")</f>
        <v>--</v>
      </c>
    </row>
    <row r="667" spans="2:16">
      <c r="B667" s="320" t="str">
        <f>Residential!A606</f>
        <v>Pentachlorobiphenyl, 2,3,3',4,4'- (PCB 105)</v>
      </c>
      <c r="C667" s="211" t="str">
        <f>Residential!B606</f>
        <v>32598-14-4</v>
      </c>
      <c r="D667" s="332">
        <f>Residential!H606</f>
        <v>2.5000000000000001E-3</v>
      </c>
      <c r="E667" s="333">
        <f>Residential!K606</f>
        <v>8.2000000000000003E-2</v>
      </c>
      <c r="F667" s="440">
        <f>Residential!M606</f>
        <v>0.81</v>
      </c>
      <c r="G667" s="332">
        <f>Commercial!H606</f>
        <v>1.0999999999999999E-2</v>
      </c>
      <c r="H667" s="448">
        <f>Commercial!K606</f>
        <v>0.36</v>
      </c>
      <c r="I667" s="430">
        <f>Commercial!M606</f>
        <v>3.5</v>
      </c>
      <c r="J667" s="320"/>
      <c r="K667" s="341" t="str">
        <f>IFERROR(VLOOKUP($C667,Acute!$B$8:$R$300,4,FALSE),"--")</f>
        <v>--</v>
      </c>
      <c r="L667" s="342" t="str">
        <f>IFERROR(VLOOKUP($C667,Acute!$B$8:$R$300,8,FALSE),"--")</f>
        <v>--</v>
      </c>
      <c r="M667" s="343" t="str">
        <f>IFERROR(VLOOKUP($C667,Acute!$B$8:$R$300,13,FALSE),"--")</f>
        <v>--</v>
      </c>
      <c r="N667" s="344" t="str">
        <f>IFERROR(VLOOKUP($C667,Acute!$B$8:$R$300,6,FALSE),"--")</f>
        <v>--</v>
      </c>
      <c r="O667" s="342" t="str">
        <f>IFERROR(VLOOKUP($C667,Acute!$B$8:$R$300,10,FALSE),"--")</f>
        <v>--</v>
      </c>
      <c r="P667" s="345" t="str">
        <f>IFERROR(VLOOKUP($C667,Acute!$B$8:$R$300,16,FALSE),"--")</f>
        <v>--</v>
      </c>
    </row>
    <row r="668" spans="2:16">
      <c r="B668" s="320" t="str">
        <f>Residential!A607</f>
        <v>Pentachlorobiphenyl, 2,3,4,4',5- (PCB 114)</v>
      </c>
      <c r="C668" s="211" t="str">
        <f>Residential!B607</f>
        <v>74472-37-0</v>
      </c>
      <c r="D668" s="332">
        <f>Residential!H607</f>
        <v>2.5000000000000001E-3</v>
      </c>
      <c r="E668" s="333">
        <f>Residential!K607</f>
        <v>8.2000000000000003E-2</v>
      </c>
      <c r="F668" s="440">
        <f>Residential!M607</f>
        <v>0.65</v>
      </c>
      <c r="G668" s="332">
        <f>Commercial!H607</f>
        <v>1.0999999999999999E-2</v>
      </c>
      <c r="H668" s="448">
        <f>Commercial!K607</f>
        <v>0.36</v>
      </c>
      <c r="I668" s="430">
        <f>Commercial!M607</f>
        <v>2.9</v>
      </c>
      <c r="J668" s="320"/>
      <c r="K668" s="341" t="str">
        <f>IFERROR(VLOOKUP($C668,Acute!$B$8:$R$300,4,FALSE),"--")</f>
        <v>--</v>
      </c>
      <c r="L668" s="342" t="str">
        <f>IFERROR(VLOOKUP($C668,Acute!$B$8:$R$300,8,FALSE),"--")</f>
        <v>--</v>
      </c>
      <c r="M668" s="343" t="str">
        <f>IFERROR(VLOOKUP($C668,Acute!$B$8:$R$300,13,FALSE),"--")</f>
        <v>--</v>
      </c>
      <c r="N668" s="344" t="str">
        <f>IFERROR(VLOOKUP($C668,Acute!$B$8:$R$300,6,FALSE),"--")</f>
        <v>--</v>
      </c>
      <c r="O668" s="342" t="str">
        <f>IFERROR(VLOOKUP($C668,Acute!$B$8:$R$300,10,FALSE),"--")</f>
        <v>--</v>
      </c>
      <c r="P668" s="345" t="str">
        <f>IFERROR(VLOOKUP($C668,Acute!$B$8:$R$300,16,FALSE),"--")</f>
        <v>--</v>
      </c>
    </row>
    <row r="669" spans="2:16">
      <c r="B669" s="320" t="str">
        <f>Residential!A608</f>
        <v>Pentachlorobiphenyl, 3,3',4,4',5- (PCB 126)</v>
      </c>
      <c r="C669" s="211" t="str">
        <f>Residential!B608</f>
        <v>57465-28-8</v>
      </c>
      <c r="D669" s="332">
        <f>Residential!H608</f>
        <v>7.4000000000000001E-7</v>
      </c>
      <c r="E669" s="333">
        <f>Residential!K608</f>
        <v>2.5000000000000001E-5</v>
      </c>
      <c r="F669" s="457">
        <f>Residential!M608</f>
        <v>3.6000000000000002E-4</v>
      </c>
      <c r="G669" s="332">
        <f>Commercial!H608</f>
        <v>3.1999999999999999E-6</v>
      </c>
      <c r="H669" s="455">
        <f>Commercial!K608</f>
        <v>1.1E-4</v>
      </c>
      <c r="I669" s="451">
        <f>Commercial!M608</f>
        <v>1.6000000000000001E-3</v>
      </c>
      <c r="J669" s="320"/>
      <c r="K669" s="341" t="str">
        <f>IFERROR(VLOOKUP($C669,Acute!$B$8:$R$300,4,FALSE),"--")</f>
        <v>--</v>
      </c>
      <c r="L669" s="342" t="str">
        <f>IFERROR(VLOOKUP($C669,Acute!$B$8:$R$300,8,FALSE),"--")</f>
        <v>--</v>
      </c>
      <c r="M669" s="343" t="str">
        <f>IFERROR(VLOOKUP($C669,Acute!$B$8:$R$300,13,FALSE),"--")</f>
        <v>--</v>
      </c>
      <c r="N669" s="344" t="str">
        <f>IFERROR(VLOOKUP($C669,Acute!$B$8:$R$300,6,FALSE),"--")</f>
        <v>--</v>
      </c>
      <c r="O669" s="342" t="str">
        <f>IFERROR(VLOOKUP($C669,Acute!$B$8:$R$300,10,FALSE),"--")</f>
        <v>--</v>
      </c>
      <c r="P669" s="345" t="str">
        <f>IFERROR(VLOOKUP($C669,Acute!$B$8:$R$300,16,FALSE),"--")</f>
        <v>--</v>
      </c>
    </row>
    <row r="670" spans="2:16">
      <c r="B670" s="320" t="str">
        <f>Residential!A609</f>
        <v>Pentachlorodibenzo-p-dioxin, 1,2,3,7,8-</v>
      </c>
      <c r="C670" s="211" t="str">
        <f>Residential!B609</f>
        <v>40321-76-4</v>
      </c>
      <c r="D670" s="332">
        <f>Residential!H609</f>
        <v>7.4000000000000001E-8</v>
      </c>
      <c r="E670" s="333" t="str">
        <f>Residential!K609</f>
        <v>NV</v>
      </c>
      <c r="F670" s="334" t="str">
        <f>Residential!M609</f>
        <v>NV</v>
      </c>
      <c r="G670" s="332">
        <f>Commercial!H609</f>
        <v>3.2000000000000001E-7</v>
      </c>
      <c r="H670" s="335" t="str">
        <f>Commercial!K609</f>
        <v>NV</v>
      </c>
      <c r="I670" s="334" t="str">
        <f>Commercial!M609</f>
        <v>NV</v>
      </c>
      <c r="J670" s="320"/>
      <c r="K670" s="341" t="str">
        <f>IFERROR(VLOOKUP($C670,Acute!$B$8:$R$300,4,FALSE),"--")</f>
        <v>--</v>
      </c>
      <c r="L670" s="342" t="str">
        <f>IFERROR(VLOOKUP($C670,Acute!$B$8:$R$300,8,FALSE),"--")</f>
        <v>--</v>
      </c>
      <c r="M670" s="343" t="str">
        <f>IFERROR(VLOOKUP($C670,Acute!$B$8:$R$300,13,FALSE),"--")</f>
        <v>--</v>
      </c>
      <c r="N670" s="344" t="str">
        <f>IFERROR(VLOOKUP($C670,Acute!$B$8:$R$300,6,FALSE),"--")</f>
        <v>--</v>
      </c>
      <c r="O670" s="342" t="str">
        <f>IFERROR(VLOOKUP($C670,Acute!$B$8:$R$300,10,FALSE),"--")</f>
        <v>--</v>
      </c>
      <c r="P670" s="345" t="str">
        <f>IFERROR(VLOOKUP($C670,Acute!$B$8:$R$300,16,FALSE),"--")</f>
        <v>--</v>
      </c>
    </row>
    <row r="671" spans="2:16">
      <c r="B671" s="320" t="str">
        <f>Residential!A610</f>
        <v>Pentachloroethane</v>
      </c>
      <c r="C671" s="211" t="str">
        <f>Residential!B610</f>
        <v>76-01-7</v>
      </c>
      <c r="D671" s="332" t="str">
        <f>Residential!H610</f>
        <v>NITI</v>
      </c>
      <c r="E671" s="333" t="str">
        <f>Residential!K610</f>
        <v>NITI</v>
      </c>
      <c r="F671" s="334" t="str">
        <f>Residential!M610</f>
        <v>NITI</v>
      </c>
      <c r="G671" s="332" t="str">
        <f>Commercial!H610</f>
        <v>NITI</v>
      </c>
      <c r="H671" s="335" t="str">
        <f>Commercial!K610</f>
        <v>NITI</v>
      </c>
      <c r="I671" s="334" t="str">
        <f>Commercial!M610</f>
        <v>NITI</v>
      </c>
      <c r="J671" s="320"/>
      <c r="K671" s="341" t="str">
        <f>IFERROR(VLOOKUP($C671,Acute!$B$8:$R$300,4,FALSE),"--")</f>
        <v>--</v>
      </c>
      <c r="L671" s="342" t="str">
        <f>IFERROR(VLOOKUP($C671,Acute!$B$8:$R$300,8,FALSE),"--")</f>
        <v>--</v>
      </c>
      <c r="M671" s="343" t="str">
        <f>IFERROR(VLOOKUP($C671,Acute!$B$8:$R$300,13,FALSE),"--")</f>
        <v>--</v>
      </c>
      <c r="N671" s="344" t="str">
        <f>IFERROR(VLOOKUP($C671,Acute!$B$8:$R$300,6,FALSE),"--")</f>
        <v>--</v>
      </c>
      <c r="O671" s="342" t="str">
        <f>IFERROR(VLOOKUP($C671,Acute!$B$8:$R$300,10,FALSE),"--")</f>
        <v>--</v>
      </c>
      <c r="P671" s="345" t="str">
        <f>IFERROR(VLOOKUP($C671,Acute!$B$8:$R$300,16,FALSE),"--")</f>
        <v>--</v>
      </c>
    </row>
    <row r="672" spans="2:16">
      <c r="B672" s="320" t="str">
        <f>Residential!A611</f>
        <v>Pentachloronitrobenzene</v>
      </c>
      <c r="C672" s="211" t="str">
        <f>Residential!B611</f>
        <v>82-68-8</v>
      </c>
      <c r="D672" s="332" t="str">
        <f>Residential!H611</f>
        <v>NITI</v>
      </c>
      <c r="E672" s="333" t="str">
        <f>Residential!K611</f>
        <v>NITI</v>
      </c>
      <c r="F672" s="346" t="str">
        <f>Residential!M611</f>
        <v>NITI</v>
      </c>
      <c r="G672" s="332" t="str">
        <f>Commercial!H611</f>
        <v>NITI</v>
      </c>
      <c r="H672" s="335" t="str">
        <f>Commercial!K611</f>
        <v>NITI</v>
      </c>
      <c r="I672" s="346" t="str">
        <f>Commercial!M611</f>
        <v>NITI</v>
      </c>
      <c r="J672" s="320"/>
      <c r="K672" s="341" t="str">
        <f>IFERROR(VLOOKUP($C672,Acute!$B$8:$R$300,4,FALSE),"--")</f>
        <v>--</v>
      </c>
      <c r="L672" s="342" t="str">
        <f>IFERROR(VLOOKUP($C672,Acute!$B$8:$R$300,8,FALSE),"--")</f>
        <v>--</v>
      </c>
      <c r="M672" s="343" t="str">
        <f>IFERROR(VLOOKUP($C672,Acute!$B$8:$R$300,13,FALSE),"--")</f>
        <v>--</v>
      </c>
      <c r="N672" s="344" t="str">
        <f>IFERROR(VLOOKUP($C672,Acute!$B$8:$R$300,6,FALSE),"--")</f>
        <v>--</v>
      </c>
      <c r="O672" s="342" t="str">
        <f>IFERROR(VLOOKUP($C672,Acute!$B$8:$R$300,10,FALSE),"--")</f>
        <v>--</v>
      </c>
      <c r="P672" s="345" t="str">
        <f>IFERROR(VLOOKUP($C672,Acute!$B$8:$R$300,16,FALSE),"--")</f>
        <v>--</v>
      </c>
    </row>
    <row r="673" spans="2:16">
      <c r="B673" s="320" t="str">
        <f>Residential!A612</f>
        <v>Pentachlorophenol</v>
      </c>
      <c r="C673" s="211" t="str">
        <f>Residential!B612</f>
        <v>87-86-5</v>
      </c>
      <c r="D673" s="332">
        <f>Residential!H612</f>
        <v>0.55000000000000004</v>
      </c>
      <c r="E673" s="333" t="str">
        <f>Residential!K612</f>
        <v>NV</v>
      </c>
      <c r="F673" s="334" t="str">
        <f>Residential!M612</f>
        <v>NV</v>
      </c>
      <c r="G673" s="332">
        <f>Commercial!H612</f>
        <v>2.4</v>
      </c>
      <c r="H673" s="335" t="str">
        <f>Commercial!K612</f>
        <v>NV</v>
      </c>
      <c r="I673" s="334" t="str">
        <f>Commercial!M612</f>
        <v>NV</v>
      </c>
      <c r="J673" s="320"/>
      <c r="K673" s="341" t="str">
        <f>IFERROR(VLOOKUP($C673,Acute!$B$8:$R$300,4,FALSE),"--")</f>
        <v>--</v>
      </c>
      <c r="L673" s="342" t="str">
        <f>IFERROR(VLOOKUP($C673,Acute!$B$8:$R$300,8,FALSE),"--")</f>
        <v>--</v>
      </c>
      <c r="M673" s="343" t="str">
        <f>IFERROR(VLOOKUP($C673,Acute!$B$8:$R$300,13,FALSE),"--")</f>
        <v>--</v>
      </c>
      <c r="N673" s="344" t="str">
        <f>IFERROR(VLOOKUP($C673,Acute!$B$8:$R$300,6,FALSE),"--")</f>
        <v>--</v>
      </c>
      <c r="O673" s="342" t="str">
        <f>IFERROR(VLOOKUP($C673,Acute!$B$8:$R$300,10,FALSE),"--")</f>
        <v>--</v>
      </c>
      <c r="P673" s="345" t="str">
        <f>IFERROR(VLOOKUP($C673,Acute!$B$8:$R$300,16,FALSE),"--")</f>
        <v>--</v>
      </c>
    </row>
    <row r="674" spans="2:16">
      <c r="B674" s="320" t="str">
        <f>Residential!A613</f>
        <v>Pentaerythritol tetranitrate (PETN)</v>
      </c>
      <c r="C674" s="211" t="str">
        <f>Residential!B613</f>
        <v>78-11-5</v>
      </c>
      <c r="D674" s="332" t="str">
        <f>Residential!H613</f>
        <v>NITI</v>
      </c>
      <c r="E674" s="333" t="str">
        <f>Residential!K613</f>
        <v>NITI, NV</v>
      </c>
      <c r="F674" s="334" t="str">
        <f>Residential!M613</f>
        <v>NITI, NV</v>
      </c>
      <c r="G674" s="332" t="str">
        <f>Commercial!H613</f>
        <v>NITI</v>
      </c>
      <c r="H674" s="335" t="str">
        <f>Commercial!K613</f>
        <v>NITI, NV</v>
      </c>
      <c r="I674" s="334" t="str">
        <f>Commercial!M613</f>
        <v>NITI, NV</v>
      </c>
      <c r="J674" s="320"/>
      <c r="K674" s="341" t="str">
        <f>IFERROR(VLOOKUP($C674,Acute!$B$8:$R$300,4,FALSE),"--")</f>
        <v>--</v>
      </c>
      <c r="L674" s="342" t="str">
        <f>IFERROR(VLOOKUP($C674,Acute!$B$8:$R$300,8,FALSE),"--")</f>
        <v>--</v>
      </c>
      <c r="M674" s="343" t="str">
        <f>IFERROR(VLOOKUP($C674,Acute!$B$8:$R$300,13,FALSE),"--")</f>
        <v>--</v>
      </c>
      <c r="N674" s="344" t="str">
        <f>IFERROR(VLOOKUP($C674,Acute!$B$8:$R$300,6,FALSE),"--")</f>
        <v>--</v>
      </c>
      <c r="O674" s="342" t="str">
        <f>IFERROR(VLOOKUP($C674,Acute!$B$8:$R$300,10,FALSE),"--")</f>
        <v>--</v>
      </c>
      <c r="P674" s="345" t="str">
        <f>IFERROR(VLOOKUP($C674,Acute!$B$8:$R$300,16,FALSE),"--")</f>
        <v>--</v>
      </c>
    </row>
    <row r="675" spans="2:16">
      <c r="B675" s="320" t="str">
        <f>Residential!A614</f>
        <v>Pentamethylphosphoramide (PMPA)</v>
      </c>
      <c r="C675" s="211" t="str">
        <f>Residential!B614</f>
        <v>10159-46-3</v>
      </c>
      <c r="D675" s="332" t="str">
        <f>Residential!H614</f>
        <v>NITI</v>
      </c>
      <c r="E675" s="333" t="str">
        <f>Residential!K614</f>
        <v>NITI, NV</v>
      </c>
      <c r="F675" s="334" t="str">
        <f>Residential!M614</f>
        <v>NITI, NV</v>
      </c>
      <c r="G675" s="332" t="str">
        <f>Commercial!H614</f>
        <v>NITI</v>
      </c>
      <c r="H675" s="335" t="str">
        <f>Commercial!K614</f>
        <v>NITI, NV</v>
      </c>
      <c r="I675" s="334" t="str">
        <f>Commercial!M614</f>
        <v>NITI, NV</v>
      </c>
      <c r="J675" s="320"/>
      <c r="K675" s="341" t="str">
        <f>IFERROR(VLOOKUP($C675,Acute!$B$8:$R$300,4,FALSE),"--")</f>
        <v>--</v>
      </c>
      <c r="L675" s="342" t="str">
        <f>IFERROR(VLOOKUP($C675,Acute!$B$8:$R$300,8,FALSE),"--")</f>
        <v>--</v>
      </c>
      <c r="M675" s="343" t="str">
        <f>IFERROR(VLOOKUP($C675,Acute!$B$8:$R$300,13,FALSE),"--")</f>
        <v>--</v>
      </c>
      <c r="N675" s="344" t="str">
        <f>IFERROR(VLOOKUP($C675,Acute!$B$8:$R$300,6,FALSE),"--")</f>
        <v>--</v>
      </c>
      <c r="O675" s="342" t="str">
        <f>IFERROR(VLOOKUP($C675,Acute!$B$8:$R$300,10,FALSE),"--")</f>
        <v>--</v>
      </c>
      <c r="P675" s="345" t="str">
        <f>IFERROR(VLOOKUP($C675,Acute!$B$8:$R$300,16,FALSE),"--")</f>
        <v>--</v>
      </c>
    </row>
    <row r="676" spans="2:16">
      <c r="B676" s="320" t="str">
        <f>Residential!A615</f>
        <v>Pentane, n-</v>
      </c>
      <c r="C676" s="211" t="str">
        <f>Residential!B615</f>
        <v>109-66-0</v>
      </c>
      <c r="D676" s="332">
        <f>Residential!H615</f>
        <v>1000</v>
      </c>
      <c r="E676" s="333">
        <f>Residential!K615</f>
        <v>35000</v>
      </c>
      <c r="F676" s="334">
        <f>Residential!M615</f>
        <v>32</v>
      </c>
      <c r="G676" s="332">
        <f>Commercial!H615</f>
        <v>4400</v>
      </c>
      <c r="H676" s="335">
        <f>Commercial!K615</f>
        <v>150000</v>
      </c>
      <c r="I676" s="334">
        <f>Commercial!M615</f>
        <v>130</v>
      </c>
      <c r="J676" s="320"/>
      <c r="K676" s="341" t="str">
        <f>IFERROR(VLOOKUP($C676,Acute!$B$8:$R$300,4,FALSE),"--")</f>
        <v>--</v>
      </c>
      <c r="L676" s="342" t="str">
        <f>IFERROR(VLOOKUP($C676,Acute!$B$8:$R$300,8,FALSE),"--")</f>
        <v>--</v>
      </c>
      <c r="M676" s="343" t="str">
        <f>IFERROR(VLOOKUP($C676,Acute!$B$8:$R$300,13,FALSE),"--")</f>
        <v>--</v>
      </c>
      <c r="N676" s="344" t="str">
        <f>IFERROR(VLOOKUP($C676,Acute!$B$8:$R$300,6,FALSE),"--")</f>
        <v>--</v>
      </c>
      <c r="O676" s="342" t="str">
        <f>IFERROR(VLOOKUP($C676,Acute!$B$8:$R$300,10,FALSE),"--")</f>
        <v>--</v>
      </c>
      <c r="P676" s="345" t="str">
        <f>IFERROR(VLOOKUP($C676,Acute!$B$8:$R$300,16,FALSE),"--")</f>
        <v>--</v>
      </c>
    </row>
    <row r="677" spans="2:16">
      <c r="B677" s="320"/>
      <c r="C677" s="211"/>
      <c r="D677" s="381"/>
      <c r="E677" s="382"/>
      <c r="F677" s="387"/>
      <c r="G677" s="381"/>
      <c r="H677" s="388"/>
      <c r="I677" s="387"/>
      <c r="J677" s="211"/>
      <c r="K677" s="81"/>
      <c r="L677" s="82"/>
      <c r="M677" s="83"/>
      <c r="N677" s="81"/>
      <c r="O677" s="82"/>
      <c r="P677" s="83"/>
    </row>
    <row r="678" spans="2:16" ht="15" thickBot="1">
      <c r="B678" s="115"/>
      <c r="C678" s="211"/>
      <c r="D678" s="213"/>
      <c r="E678" s="213"/>
      <c r="F678" s="318"/>
      <c r="G678" s="213"/>
      <c r="H678" s="318"/>
      <c r="I678" s="318"/>
      <c r="J678" s="211"/>
      <c r="K678" s="318"/>
      <c r="L678" s="318"/>
      <c r="M678" s="318"/>
      <c r="N678" s="318"/>
      <c r="O678" s="318"/>
      <c r="P678" s="318" t="s">
        <v>2220</v>
      </c>
    </row>
    <row r="679" spans="2:16" ht="15">
      <c r="B679" s="320"/>
      <c r="C679" s="211"/>
      <c r="D679" s="532" t="s">
        <v>2196</v>
      </c>
      <c r="E679" s="533"/>
      <c r="F679" s="533"/>
      <c r="G679" s="533"/>
      <c r="H679" s="533"/>
      <c r="I679" s="549"/>
      <c r="J679" s="320"/>
      <c r="K679" s="550" t="s">
        <v>2197</v>
      </c>
      <c r="L679" s="551"/>
      <c r="M679" s="551"/>
      <c r="N679" s="551"/>
      <c r="O679" s="551"/>
      <c r="P679" s="552"/>
    </row>
    <row r="680" spans="2:16" ht="15">
      <c r="B680" s="320"/>
      <c r="C680" s="211"/>
      <c r="D680" s="538" t="s">
        <v>62</v>
      </c>
      <c r="E680" s="539"/>
      <c r="F680" s="553"/>
      <c r="G680" s="540" t="s">
        <v>2198</v>
      </c>
      <c r="H680" s="541"/>
      <c r="I680" s="554"/>
      <c r="J680" s="320"/>
      <c r="K680" s="555" t="s">
        <v>62</v>
      </c>
      <c r="L680" s="544"/>
      <c r="M680" s="556"/>
      <c r="N680" s="546" t="s">
        <v>2198</v>
      </c>
      <c r="O680" s="547"/>
      <c r="P680" s="548"/>
    </row>
    <row r="681" spans="2:16" ht="32.450000000000003" customHeight="1" thickBot="1">
      <c r="B681" s="321" t="s">
        <v>119</v>
      </c>
      <c r="C681" s="322" t="s">
        <v>141</v>
      </c>
      <c r="D681" s="323" t="s">
        <v>2206</v>
      </c>
      <c r="E681" s="324" t="s">
        <v>2207</v>
      </c>
      <c r="F681" s="325" t="s">
        <v>152</v>
      </c>
      <c r="G681" s="323" t="s">
        <v>2206</v>
      </c>
      <c r="H681" s="326" t="s">
        <v>2207</v>
      </c>
      <c r="I681" s="325" t="s">
        <v>152</v>
      </c>
      <c r="J681" s="327"/>
      <c r="K681" s="328" t="s">
        <v>2206</v>
      </c>
      <c r="L681" s="329" t="s">
        <v>2207</v>
      </c>
      <c r="M681" s="330" t="s">
        <v>152</v>
      </c>
      <c r="N681" s="328" t="s">
        <v>2206</v>
      </c>
      <c r="O681" s="329" t="s">
        <v>2207</v>
      </c>
      <c r="P681" s="331" t="s">
        <v>152</v>
      </c>
    </row>
    <row r="682" spans="2:16">
      <c r="B682" s="320" t="str">
        <f>Residential!A616</f>
        <v>Perchlorate and Perchlorate Salts</v>
      </c>
      <c r="C682" s="211" t="str">
        <f>Residential!B616</f>
        <v>14797-73-0</v>
      </c>
      <c r="D682" s="332" t="str">
        <f>Residential!H616</f>
        <v>NITI</v>
      </c>
      <c r="E682" s="333" t="str">
        <f>Residential!K616</f>
        <v>NITI, NV</v>
      </c>
      <c r="F682" s="334" t="str">
        <f>Residential!M616</f>
        <v>NITI, NV</v>
      </c>
      <c r="G682" s="332" t="str">
        <f>Commercial!H616</f>
        <v>NITI</v>
      </c>
      <c r="H682" s="335" t="str">
        <f>Commercial!K616</f>
        <v>NITI, NV</v>
      </c>
      <c r="I682" s="334" t="str">
        <f>Commercial!M616</f>
        <v>NITI, NV</v>
      </c>
      <c r="J682" s="320"/>
      <c r="K682" s="341" t="str">
        <f>IFERROR(VLOOKUP($C682,Acute!$B$8:$R$300,4,FALSE),"--")</f>
        <v>--</v>
      </c>
      <c r="L682" s="342" t="str">
        <f>IFERROR(VLOOKUP($C682,Acute!$B$8:$R$300,8,FALSE),"--")</f>
        <v>--</v>
      </c>
      <c r="M682" s="343" t="str">
        <f>IFERROR(VLOOKUP($C682,Acute!$B$8:$R$300,13,FALSE),"--")</f>
        <v>--</v>
      </c>
      <c r="N682" s="344" t="str">
        <f>IFERROR(VLOOKUP($C682,Acute!$B$8:$R$300,6,FALSE),"--")</f>
        <v>--</v>
      </c>
      <c r="O682" s="342" t="str">
        <f>IFERROR(VLOOKUP($C682,Acute!$B$8:$R$300,10,FALSE),"--")</f>
        <v>--</v>
      </c>
      <c r="P682" s="345" t="str">
        <f>IFERROR(VLOOKUP($C682,Acute!$B$8:$R$300,16,FALSE),"--")</f>
        <v>--</v>
      </c>
    </row>
    <row r="683" spans="2:16">
      <c r="B683" s="320" t="str">
        <f>Residential!A617</f>
        <v>Perfluorobutanesulfonate</v>
      </c>
      <c r="C683" s="211" t="str">
        <f>Residential!B617</f>
        <v>45187-15-3</v>
      </c>
      <c r="D683" s="332" t="str">
        <f>Residential!H617</f>
        <v>NITI</v>
      </c>
      <c r="E683" s="333" t="str">
        <f>Residential!K617</f>
        <v>NITI, NV</v>
      </c>
      <c r="F683" s="334" t="str">
        <f>Residential!M617</f>
        <v>NITI, NV</v>
      </c>
      <c r="G683" s="332" t="str">
        <f>Commercial!H617</f>
        <v>NITI</v>
      </c>
      <c r="H683" s="335" t="str">
        <f>Commercial!K617</f>
        <v>NITI, NV</v>
      </c>
      <c r="I683" s="334" t="str">
        <f>Commercial!M617</f>
        <v>NITI, NV</v>
      </c>
      <c r="J683" s="320"/>
      <c r="K683" s="341" t="str">
        <f>IFERROR(VLOOKUP($C683,Acute!$B$8:$R$300,4,FALSE),"--")</f>
        <v>--</v>
      </c>
      <c r="L683" s="342" t="str">
        <f>IFERROR(VLOOKUP($C683,Acute!$B$8:$R$300,8,FALSE),"--")</f>
        <v>--</v>
      </c>
      <c r="M683" s="343" t="str">
        <f>IFERROR(VLOOKUP($C683,Acute!$B$8:$R$300,13,FALSE),"--")</f>
        <v>--</v>
      </c>
      <c r="N683" s="344" t="str">
        <f>IFERROR(VLOOKUP($C683,Acute!$B$8:$R$300,6,FALSE),"--")</f>
        <v>--</v>
      </c>
      <c r="O683" s="342" t="str">
        <f>IFERROR(VLOOKUP($C683,Acute!$B$8:$R$300,10,FALSE),"--")</f>
        <v>--</v>
      </c>
      <c r="P683" s="345" t="str">
        <f>IFERROR(VLOOKUP($C683,Acute!$B$8:$R$300,16,FALSE),"--")</f>
        <v>--</v>
      </c>
    </row>
    <row r="684" spans="2:16">
      <c r="B684" s="320" t="str">
        <f>Residential!A618</f>
        <v>Perfluorobutanesulfonic acid (PFBS)</v>
      </c>
      <c r="C684" s="211" t="str">
        <f>Residential!B618</f>
        <v>375-73-5</v>
      </c>
      <c r="D684" s="332" t="str">
        <f>Residential!H618</f>
        <v>NITI</v>
      </c>
      <c r="E684" s="333" t="str">
        <f>Residential!K618</f>
        <v>NITI, NV</v>
      </c>
      <c r="F684" s="334" t="str">
        <f>Residential!M618</f>
        <v>NITI, NV</v>
      </c>
      <c r="G684" s="332" t="str">
        <f>Commercial!H618</f>
        <v>NITI</v>
      </c>
      <c r="H684" s="335" t="str">
        <f>Commercial!K618</f>
        <v>NITI, NV</v>
      </c>
      <c r="I684" s="334" t="str">
        <f>Commercial!M618</f>
        <v>NITI, NV</v>
      </c>
      <c r="J684" s="320"/>
      <c r="K684" s="341" t="str">
        <f>IFERROR(VLOOKUP($C684,Acute!$B$8:$R$300,4,FALSE),"--")</f>
        <v>--</v>
      </c>
      <c r="L684" s="342" t="str">
        <f>IFERROR(VLOOKUP($C684,Acute!$B$8:$R$300,8,FALSE),"--")</f>
        <v>--</v>
      </c>
      <c r="M684" s="343" t="str">
        <f>IFERROR(VLOOKUP($C684,Acute!$B$8:$R$300,13,FALSE),"--")</f>
        <v>--</v>
      </c>
      <c r="N684" s="344" t="str">
        <f>IFERROR(VLOOKUP($C684,Acute!$B$8:$R$300,6,FALSE),"--")</f>
        <v>--</v>
      </c>
      <c r="O684" s="342" t="str">
        <f>IFERROR(VLOOKUP($C684,Acute!$B$8:$R$300,10,FALSE),"--")</f>
        <v>--</v>
      </c>
      <c r="P684" s="345" t="str">
        <f>IFERROR(VLOOKUP($C684,Acute!$B$8:$R$300,16,FALSE),"--")</f>
        <v>--</v>
      </c>
    </row>
    <row r="685" spans="2:16">
      <c r="B685" s="320" t="str">
        <f>Residential!A619</f>
        <v>Perfluorobutanoate</v>
      </c>
      <c r="C685" s="211" t="str">
        <f>Residential!B619</f>
        <v>45048-62-2</v>
      </c>
      <c r="D685" s="332" t="str">
        <f>Residential!H619</f>
        <v>NITI</v>
      </c>
      <c r="E685" s="333" t="str">
        <f>Residential!K619</f>
        <v>NITI</v>
      </c>
      <c r="F685" s="334" t="str">
        <f>Residential!M619</f>
        <v>NITI</v>
      </c>
      <c r="G685" s="332" t="str">
        <f>Commercial!H619</f>
        <v>NITI</v>
      </c>
      <c r="H685" s="335" t="str">
        <f>Commercial!K619</f>
        <v>NITI</v>
      </c>
      <c r="I685" s="334" t="str">
        <f>Commercial!M619</f>
        <v>NITI</v>
      </c>
      <c r="J685" s="320"/>
      <c r="K685" s="341" t="str">
        <f>IFERROR(VLOOKUP($C685,Acute!$B$8:$R$300,4,FALSE),"--")</f>
        <v>--</v>
      </c>
      <c r="L685" s="342" t="str">
        <f>IFERROR(VLOOKUP($C685,Acute!$B$8:$R$300,8,FALSE),"--")</f>
        <v>--</v>
      </c>
      <c r="M685" s="343" t="str">
        <f>IFERROR(VLOOKUP($C685,Acute!$B$8:$R$300,13,FALSE),"--")</f>
        <v>--</v>
      </c>
      <c r="N685" s="344" t="str">
        <f>IFERROR(VLOOKUP($C685,Acute!$B$8:$R$300,6,FALSE),"--")</f>
        <v>--</v>
      </c>
      <c r="O685" s="342" t="str">
        <f>IFERROR(VLOOKUP($C685,Acute!$B$8:$R$300,10,FALSE),"--")</f>
        <v>--</v>
      </c>
      <c r="P685" s="345" t="str">
        <f>IFERROR(VLOOKUP($C685,Acute!$B$8:$R$300,16,FALSE),"--")</f>
        <v>--</v>
      </c>
    </row>
    <row r="686" spans="2:16">
      <c r="B686" s="320" t="str">
        <f>Residential!A620</f>
        <v>Perfluorobutanoic acid (PFBA)</v>
      </c>
      <c r="C686" s="211" t="str">
        <f>Residential!B620</f>
        <v>375-22-4</v>
      </c>
      <c r="D686" s="332" t="str">
        <f>Residential!H620</f>
        <v>NITI</v>
      </c>
      <c r="E686" s="333" t="str">
        <f>Residential!K620</f>
        <v>NITI</v>
      </c>
      <c r="F686" s="334" t="str">
        <f>Residential!M620</f>
        <v>NITI</v>
      </c>
      <c r="G686" s="332" t="str">
        <f>Commercial!H620</f>
        <v>NITI</v>
      </c>
      <c r="H686" s="335" t="str">
        <f>Commercial!K620</f>
        <v>NITI</v>
      </c>
      <c r="I686" s="334" t="str">
        <f>Commercial!M620</f>
        <v>NITI</v>
      </c>
      <c r="J686" s="320"/>
      <c r="K686" s="341" t="str">
        <f>IFERROR(VLOOKUP($C686,Acute!$B$8:$R$300,4,FALSE),"--")</f>
        <v>--</v>
      </c>
      <c r="L686" s="342" t="str">
        <f>IFERROR(VLOOKUP($C686,Acute!$B$8:$R$300,8,FALSE),"--")</f>
        <v>--</v>
      </c>
      <c r="M686" s="343" t="str">
        <f>IFERROR(VLOOKUP($C686,Acute!$B$8:$R$300,13,FALSE),"--")</f>
        <v>--</v>
      </c>
      <c r="N686" s="344" t="str">
        <f>IFERROR(VLOOKUP($C686,Acute!$B$8:$R$300,6,FALSE),"--")</f>
        <v>--</v>
      </c>
      <c r="O686" s="342" t="str">
        <f>IFERROR(VLOOKUP($C686,Acute!$B$8:$R$300,10,FALSE),"--")</f>
        <v>--</v>
      </c>
      <c r="P686" s="345" t="str">
        <f>IFERROR(VLOOKUP($C686,Acute!$B$8:$R$300,16,FALSE),"--")</f>
        <v>--</v>
      </c>
    </row>
    <row r="687" spans="2:16">
      <c r="B687" s="320" t="str">
        <f>Residential!A621</f>
        <v>Perfluorododecanoic acid (PFDoDA)</v>
      </c>
      <c r="C687" s="211" t="str">
        <f>Residential!B621</f>
        <v>307-55-1</v>
      </c>
      <c r="D687" s="332" t="str">
        <f>Residential!H621</f>
        <v>NITI</v>
      </c>
      <c r="E687" s="333" t="str">
        <f>Residential!K621</f>
        <v>NITI, NV</v>
      </c>
      <c r="F687" s="334" t="str">
        <f>Residential!M621</f>
        <v>NITI, NV</v>
      </c>
      <c r="G687" s="332" t="str">
        <f>Commercial!H621</f>
        <v>NITI</v>
      </c>
      <c r="H687" s="335" t="str">
        <f>Commercial!K621</f>
        <v>NITI, NV</v>
      </c>
      <c r="I687" s="334" t="str">
        <f>Commercial!M621</f>
        <v>NITI, NV</v>
      </c>
      <c r="J687" s="320"/>
      <c r="K687" s="341" t="str">
        <f>IFERROR(VLOOKUP($C687,Acute!$B$8:$R$300,4,FALSE),"--")</f>
        <v>--</v>
      </c>
      <c r="L687" s="342" t="str">
        <f>IFERROR(VLOOKUP($C687,Acute!$B$8:$R$300,8,FALSE),"--")</f>
        <v>--</v>
      </c>
      <c r="M687" s="343" t="str">
        <f>IFERROR(VLOOKUP($C687,Acute!$B$8:$R$300,13,FALSE),"--")</f>
        <v>--</v>
      </c>
      <c r="N687" s="344" t="str">
        <f>IFERROR(VLOOKUP($C687,Acute!$B$8:$R$300,6,FALSE),"--")</f>
        <v>--</v>
      </c>
      <c r="O687" s="342" t="str">
        <f>IFERROR(VLOOKUP($C687,Acute!$B$8:$R$300,10,FALSE),"--")</f>
        <v>--</v>
      </c>
      <c r="P687" s="345" t="str">
        <f>IFERROR(VLOOKUP($C687,Acute!$B$8:$R$300,16,FALSE),"--")</f>
        <v>--</v>
      </c>
    </row>
    <row r="688" spans="2:16">
      <c r="B688" s="320" t="str">
        <f>Residential!A622</f>
        <v>Perfluorohexanesulfonate</v>
      </c>
      <c r="C688" s="211" t="str">
        <f>Residential!B622</f>
        <v>108427-53-8</v>
      </c>
      <c r="D688" s="332" t="str">
        <f>Residential!H622</f>
        <v>NITI</v>
      </c>
      <c r="E688" s="333" t="str">
        <f>Residential!K622</f>
        <v>NITI, NV</v>
      </c>
      <c r="F688" s="334" t="str">
        <f>Residential!M622</f>
        <v>NITI, NV</v>
      </c>
      <c r="G688" s="332" t="str">
        <f>Commercial!H622</f>
        <v>NITI</v>
      </c>
      <c r="H688" s="335" t="str">
        <f>Commercial!K622</f>
        <v>NITI, NV</v>
      </c>
      <c r="I688" s="334" t="str">
        <f>Commercial!M622</f>
        <v>NITI, NV</v>
      </c>
      <c r="J688" s="320"/>
      <c r="K688" s="341" t="str">
        <f>IFERROR(VLOOKUP($C688,Acute!$B$8:$R$300,4,FALSE),"--")</f>
        <v>--</v>
      </c>
      <c r="L688" s="342" t="str">
        <f>IFERROR(VLOOKUP($C688,Acute!$B$8:$R$300,8,FALSE),"--")</f>
        <v>--</v>
      </c>
      <c r="M688" s="343" t="str">
        <f>IFERROR(VLOOKUP($C688,Acute!$B$8:$R$300,13,FALSE),"--")</f>
        <v>--</v>
      </c>
      <c r="N688" s="344" t="str">
        <f>IFERROR(VLOOKUP($C688,Acute!$B$8:$R$300,6,FALSE),"--")</f>
        <v>--</v>
      </c>
      <c r="O688" s="342" t="str">
        <f>IFERROR(VLOOKUP($C688,Acute!$B$8:$R$300,10,FALSE),"--")</f>
        <v>--</v>
      </c>
      <c r="P688" s="345" t="str">
        <f>IFERROR(VLOOKUP($C688,Acute!$B$8:$R$300,16,FALSE),"--")</f>
        <v>--</v>
      </c>
    </row>
    <row r="689" spans="2:16">
      <c r="B689" s="320" t="str">
        <f>Residential!A623</f>
        <v>Perfluorohexanesulfonic acid (PFHxS)</v>
      </c>
      <c r="C689" s="211" t="str">
        <f>Residential!B623</f>
        <v>355-46-4</v>
      </c>
      <c r="D689" s="332" t="str">
        <f>Residential!H623</f>
        <v>NITI</v>
      </c>
      <c r="E689" s="333" t="str">
        <f>Residential!K623</f>
        <v>NITI, NV</v>
      </c>
      <c r="F689" s="334" t="str">
        <f>Residential!M623</f>
        <v>NITI, NV</v>
      </c>
      <c r="G689" s="332" t="str">
        <f>Commercial!H623</f>
        <v>NITI</v>
      </c>
      <c r="H689" s="335" t="str">
        <f>Commercial!K623</f>
        <v>NITI, NV</v>
      </c>
      <c r="I689" s="334" t="str">
        <f>Commercial!M623</f>
        <v>NITI, NV</v>
      </c>
      <c r="J689" s="320"/>
      <c r="K689" s="341" t="str">
        <f>IFERROR(VLOOKUP($C689,Acute!$B$8:$R$300,4,FALSE),"--")</f>
        <v>--</v>
      </c>
      <c r="L689" s="342" t="str">
        <f>IFERROR(VLOOKUP($C689,Acute!$B$8:$R$300,8,FALSE),"--")</f>
        <v>--</v>
      </c>
      <c r="M689" s="343" t="str">
        <f>IFERROR(VLOOKUP($C689,Acute!$B$8:$R$300,13,FALSE),"--")</f>
        <v>--</v>
      </c>
      <c r="N689" s="344" t="str">
        <f>IFERROR(VLOOKUP($C689,Acute!$B$8:$R$300,6,FALSE),"--")</f>
        <v>--</v>
      </c>
      <c r="O689" s="342" t="str">
        <f>IFERROR(VLOOKUP($C689,Acute!$B$8:$R$300,10,FALSE),"--")</f>
        <v>--</v>
      </c>
      <c r="P689" s="345" t="str">
        <f>IFERROR(VLOOKUP($C689,Acute!$B$8:$R$300,16,FALSE),"--")</f>
        <v>--</v>
      </c>
    </row>
    <row r="690" spans="2:16">
      <c r="B690" s="320" t="str">
        <f>Residential!A624</f>
        <v>Perfluorohexanoate</v>
      </c>
      <c r="C690" s="211" t="str">
        <f>Residential!B624</f>
        <v>92612-52-7</v>
      </c>
      <c r="D690" s="332" t="str">
        <f>Residential!H624</f>
        <v>NITI</v>
      </c>
      <c r="E690" s="333" t="str">
        <f>Residential!K624</f>
        <v>NITI, NV</v>
      </c>
      <c r="F690" s="334" t="str">
        <f>Residential!M624</f>
        <v>NITI, NV</v>
      </c>
      <c r="G690" s="332" t="str">
        <f>Commercial!H624</f>
        <v>NITI</v>
      </c>
      <c r="H690" s="335" t="str">
        <f>Commercial!K624</f>
        <v>NITI, NV</v>
      </c>
      <c r="I690" s="334" t="str">
        <f>Commercial!M624</f>
        <v>NITI, NV</v>
      </c>
      <c r="J690" s="320"/>
      <c r="K690" s="341" t="str">
        <f>IFERROR(VLOOKUP($C690,Acute!$B$8:$R$300,4,FALSE),"--")</f>
        <v>--</v>
      </c>
      <c r="L690" s="342" t="str">
        <f>IFERROR(VLOOKUP($C690,Acute!$B$8:$R$300,8,FALSE),"--")</f>
        <v>--</v>
      </c>
      <c r="M690" s="343" t="str">
        <f>IFERROR(VLOOKUP($C690,Acute!$B$8:$R$300,13,FALSE),"--")</f>
        <v>--</v>
      </c>
      <c r="N690" s="344" t="str">
        <f>IFERROR(VLOOKUP($C690,Acute!$B$8:$R$300,6,FALSE),"--")</f>
        <v>--</v>
      </c>
      <c r="O690" s="342" t="str">
        <f>IFERROR(VLOOKUP($C690,Acute!$B$8:$R$300,10,FALSE),"--")</f>
        <v>--</v>
      </c>
      <c r="P690" s="345" t="str">
        <f>IFERROR(VLOOKUP($C690,Acute!$B$8:$R$300,16,FALSE),"--")</f>
        <v>--</v>
      </c>
    </row>
    <row r="691" spans="2:16">
      <c r="B691" s="320" t="str">
        <f>Residential!A625</f>
        <v>Perfluorohexanoic acid (PFHxA)</v>
      </c>
      <c r="C691" s="211" t="str">
        <f>Residential!B625</f>
        <v>307-24-4</v>
      </c>
      <c r="D691" s="332" t="str">
        <f>Residential!H625</f>
        <v>NITI</v>
      </c>
      <c r="E691" s="333" t="str">
        <f>Residential!K625</f>
        <v>NITI, NV</v>
      </c>
      <c r="F691" s="334" t="str">
        <f>Residential!M625</f>
        <v>NITI, NV</v>
      </c>
      <c r="G691" s="332" t="str">
        <f>Commercial!H625</f>
        <v>NITI</v>
      </c>
      <c r="H691" s="335" t="str">
        <f>Commercial!K625</f>
        <v>NITI, NV</v>
      </c>
      <c r="I691" s="334" t="str">
        <f>Commercial!M625</f>
        <v>NITI, NV</v>
      </c>
      <c r="J691" s="320"/>
      <c r="K691" s="347" t="str">
        <f>IFERROR(VLOOKUP($C691,Acute!$B$8:$R$300,4,FALSE),"--")</f>
        <v>--</v>
      </c>
      <c r="L691" s="348" t="str">
        <f>IFERROR(VLOOKUP($C691,Acute!$B$8:$R$300,8,FALSE),"--")</f>
        <v>--</v>
      </c>
      <c r="M691" s="349" t="str">
        <f>IFERROR(VLOOKUP($C691,Acute!$B$8:$R$300,13,FALSE),"--")</f>
        <v>--</v>
      </c>
      <c r="N691" s="350" t="str">
        <f>IFERROR(VLOOKUP($C691,Acute!$B$8:$R$300,6,FALSE),"--")</f>
        <v>--</v>
      </c>
      <c r="O691" s="342" t="str">
        <f>IFERROR(VLOOKUP($C691,Acute!$B$8:$R$300,10,FALSE),"--")</f>
        <v>--</v>
      </c>
      <c r="P691" s="345" t="str">
        <f>IFERROR(VLOOKUP($C691,Acute!$B$8:$R$300,16,FALSE),"--")</f>
        <v>--</v>
      </c>
    </row>
    <row r="692" spans="2:16">
      <c r="B692" s="320" t="str">
        <f>Residential!A626</f>
        <v>Perfluorononanoate</v>
      </c>
      <c r="C692" s="211" t="str">
        <f>Residential!B626</f>
        <v>72007-68-2</v>
      </c>
      <c r="D692" s="332" t="str">
        <f>Residential!H626</f>
        <v>NITI</v>
      </c>
      <c r="E692" s="333" t="str">
        <f>Residential!K626</f>
        <v>NITI, NV</v>
      </c>
      <c r="F692" s="334" t="str">
        <f>Residential!M626</f>
        <v>NITI, NV</v>
      </c>
      <c r="G692" s="332" t="str">
        <f>Commercial!H626</f>
        <v>NITI</v>
      </c>
      <c r="H692" s="335" t="str">
        <f>Commercial!K626</f>
        <v>NITI, NV</v>
      </c>
      <c r="I692" s="334" t="str">
        <f>Commercial!M626</f>
        <v>NITI, NV</v>
      </c>
      <c r="J692" s="320"/>
      <c r="K692" s="341" t="str">
        <f>IFERROR(VLOOKUP($C692,Acute!$B$8:$R$300,4,FALSE),"--")</f>
        <v>--</v>
      </c>
      <c r="L692" s="342" t="str">
        <f>IFERROR(VLOOKUP($C692,Acute!$B$8:$R$300,8,FALSE),"--")</f>
        <v>--</v>
      </c>
      <c r="M692" s="343" t="str">
        <f>IFERROR(VLOOKUP($C692,Acute!$B$8:$R$300,13,FALSE),"--")</f>
        <v>--</v>
      </c>
      <c r="N692" s="344" t="str">
        <f>IFERROR(VLOOKUP($C692,Acute!$B$8:$R$300,6,FALSE),"--")</f>
        <v>--</v>
      </c>
      <c r="O692" s="342" t="str">
        <f>IFERROR(VLOOKUP($C692,Acute!$B$8:$R$300,10,FALSE),"--")</f>
        <v>--</v>
      </c>
      <c r="P692" s="345" t="str">
        <f>IFERROR(VLOOKUP($C692,Acute!$B$8:$R$300,16,FALSE),"--")</f>
        <v>--</v>
      </c>
    </row>
    <row r="693" spans="2:16">
      <c r="B693" s="320" t="str">
        <f>Residential!A627</f>
        <v>Perfluorononanoic acid (PFNA)</v>
      </c>
      <c r="C693" s="211" t="str">
        <f>Residential!B627</f>
        <v>375-95-1</v>
      </c>
      <c r="D693" s="332" t="str">
        <f>Residential!H627</f>
        <v>NITI</v>
      </c>
      <c r="E693" s="333" t="str">
        <f>Residential!K627</f>
        <v>NITI, NV</v>
      </c>
      <c r="F693" s="334" t="str">
        <f>Residential!M627</f>
        <v>NITI, NV</v>
      </c>
      <c r="G693" s="332" t="str">
        <f>Commercial!H627</f>
        <v>NITI</v>
      </c>
      <c r="H693" s="335" t="str">
        <f>Commercial!K627</f>
        <v>NITI, NV</v>
      </c>
      <c r="I693" s="334" t="str">
        <f>Commercial!M627</f>
        <v>NITI, NV</v>
      </c>
      <c r="J693" s="320"/>
      <c r="K693" s="341" t="str">
        <f>IFERROR(VLOOKUP($C693,Acute!$B$8:$R$300,4,FALSE),"--")</f>
        <v>--</v>
      </c>
      <c r="L693" s="342" t="str">
        <f>IFERROR(VLOOKUP($C693,Acute!$B$8:$R$300,8,FALSE),"--")</f>
        <v>--</v>
      </c>
      <c r="M693" s="343" t="str">
        <f>IFERROR(VLOOKUP($C693,Acute!$B$8:$R$300,13,FALSE),"--")</f>
        <v>--</v>
      </c>
      <c r="N693" s="344" t="str">
        <f>IFERROR(VLOOKUP($C693,Acute!$B$8:$R$300,6,FALSE),"--")</f>
        <v>--</v>
      </c>
      <c r="O693" s="342" t="str">
        <f>IFERROR(VLOOKUP($C693,Acute!$B$8:$R$300,10,FALSE),"--")</f>
        <v>--</v>
      </c>
      <c r="P693" s="345" t="str">
        <f>IFERROR(VLOOKUP($C693,Acute!$B$8:$R$300,16,FALSE),"--")</f>
        <v>--</v>
      </c>
    </row>
    <row r="694" spans="2:16">
      <c r="B694" s="320" t="str">
        <f>Residential!A628</f>
        <v>Perfluorooctadecanoic acid (PFODA)</v>
      </c>
      <c r="C694" s="211" t="str">
        <f>Residential!B628</f>
        <v>16517-11-6</v>
      </c>
      <c r="D694" s="332" t="str">
        <f>Residential!H628</f>
        <v>NITI</v>
      </c>
      <c r="E694" s="333" t="str">
        <f>Residential!K628</f>
        <v>NITI, NV</v>
      </c>
      <c r="F694" s="334" t="str">
        <f>Residential!M628</f>
        <v>NITI, NV</v>
      </c>
      <c r="G694" s="332" t="str">
        <f>Commercial!H628</f>
        <v>NITI</v>
      </c>
      <c r="H694" s="335" t="str">
        <f>Commercial!K628</f>
        <v>NITI, NV</v>
      </c>
      <c r="I694" s="334" t="str">
        <f>Commercial!M628</f>
        <v>NITI, NV</v>
      </c>
      <c r="J694" s="320"/>
      <c r="K694" s="341" t="str">
        <f>IFERROR(VLOOKUP($C694,Acute!$B$8:$R$300,4,FALSE),"--")</f>
        <v>--</v>
      </c>
      <c r="L694" s="342" t="str">
        <f>IFERROR(VLOOKUP($C694,Acute!$B$8:$R$300,8,FALSE),"--")</f>
        <v>--</v>
      </c>
      <c r="M694" s="343" t="str">
        <f>IFERROR(VLOOKUP($C694,Acute!$B$8:$R$300,13,FALSE),"--")</f>
        <v>--</v>
      </c>
      <c r="N694" s="344" t="str">
        <f>IFERROR(VLOOKUP($C694,Acute!$B$8:$R$300,6,FALSE),"--")</f>
        <v>--</v>
      </c>
      <c r="O694" s="342" t="str">
        <f>IFERROR(VLOOKUP($C694,Acute!$B$8:$R$300,10,FALSE),"--")</f>
        <v>--</v>
      </c>
      <c r="P694" s="345" t="str">
        <f>IFERROR(VLOOKUP($C694,Acute!$B$8:$R$300,16,FALSE),"--")</f>
        <v>--</v>
      </c>
    </row>
    <row r="695" spans="2:16">
      <c r="B695" s="320" t="str">
        <f>Residential!A629</f>
        <v>Perfluorooctanesulfonate</v>
      </c>
      <c r="C695" s="211" t="str">
        <f>Residential!B629</f>
        <v>45298-90-6</v>
      </c>
      <c r="D695" s="332" t="str">
        <f>Residential!H629</f>
        <v>NITI</v>
      </c>
      <c r="E695" s="333" t="str">
        <f>Residential!K629</f>
        <v>NITI, NV</v>
      </c>
      <c r="F695" s="334" t="str">
        <f>Residential!M629</f>
        <v>NITI, NV</v>
      </c>
      <c r="G695" s="332" t="str">
        <f>Commercial!H629</f>
        <v>NITI</v>
      </c>
      <c r="H695" s="335" t="str">
        <f>Commercial!K629</f>
        <v>NITI, NV</v>
      </c>
      <c r="I695" s="334" t="str">
        <f>Commercial!M629</f>
        <v>NITI, NV</v>
      </c>
      <c r="J695" s="320"/>
      <c r="K695" s="341" t="str">
        <f>IFERROR(VLOOKUP($C695,Acute!$B$8:$R$300,4,FALSE),"--")</f>
        <v>--</v>
      </c>
      <c r="L695" s="342" t="str">
        <f>IFERROR(VLOOKUP($C695,Acute!$B$8:$R$300,8,FALSE),"--")</f>
        <v>--</v>
      </c>
      <c r="M695" s="343" t="str">
        <f>IFERROR(VLOOKUP($C695,Acute!$B$8:$R$300,13,FALSE),"--")</f>
        <v>--</v>
      </c>
      <c r="N695" s="344" t="str">
        <f>IFERROR(VLOOKUP($C695,Acute!$B$8:$R$300,6,FALSE),"--")</f>
        <v>--</v>
      </c>
      <c r="O695" s="342" t="str">
        <f>IFERROR(VLOOKUP($C695,Acute!$B$8:$R$300,10,FALSE),"--")</f>
        <v>--</v>
      </c>
      <c r="P695" s="345" t="str">
        <f>IFERROR(VLOOKUP($C695,Acute!$B$8:$R$300,16,FALSE),"--")</f>
        <v>--</v>
      </c>
    </row>
    <row r="696" spans="2:16">
      <c r="B696" s="320" t="str">
        <f>Residential!A630</f>
        <v>Perfluorooctanesulfonic acid (PFOS)</v>
      </c>
      <c r="C696" s="211" t="str">
        <f>Residential!B630</f>
        <v>1763-23-1</v>
      </c>
      <c r="D696" s="332" t="str">
        <f>Residential!H630</f>
        <v>NITI</v>
      </c>
      <c r="E696" s="333" t="str">
        <f>Residential!K630</f>
        <v>NITI, NV</v>
      </c>
      <c r="F696" s="334" t="str">
        <f>Residential!M630</f>
        <v>NITI, NV</v>
      </c>
      <c r="G696" s="332" t="str">
        <f>Commercial!H630</f>
        <v>NITI</v>
      </c>
      <c r="H696" s="335" t="str">
        <f>Commercial!K630</f>
        <v>NITI, NV</v>
      </c>
      <c r="I696" s="334" t="str">
        <f>Commercial!M630</f>
        <v>NITI, NV</v>
      </c>
      <c r="J696" s="320"/>
      <c r="K696" s="341" t="str">
        <f>IFERROR(VLOOKUP($C696,Acute!$B$8:$R$300,4,FALSE),"--")</f>
        <v>--</v>
      </c>
      <c r="L696" s="342" t="str">
        <f>IFERROR(VLOOKUP($C696,Acute!$B$8:$R$300,8,FALSE),"--")</f>
        <v>--</v>
      </c>
      <c r="M696" s="343" t="str">
        <f>IFERROR(VLOOKUP($C696,Acute!$B$8:$R$300,13,FALSE),"--")</f>
        <v>--</v>
      </c>
      <c r="N696" s="344" t="str">
        <f>IFERROR(VLOOKUP($C696,Acute!$B$8:$R$300,6,FALSE),"--")</f>
        <v>--</v>
      </c>
      <c r="O696" s="342" t="str">
        <f>IFERROR(VLOOKUP($C696,Acute!$B$8:$R$300,10,FALSE),"--")</f>
        <v>--</v>
      </c>
      <c r="P696" s="345" t="str">
        <f>IFERROR(VLOOKUP($C696,Acute!$B$8:$R$300,16,FALSE),"--")</f>
        <v>--</v>
      </c>
    </row>
    <row r="697" spans="2:16">
      <c r="B697" s="320" t="str">
        <f>Residential!A631</f>
        <v>Perfluorooctanoate</v>
      </c>
      <c r="C697" s="211" t="str">
        <f>Residential!B631</f>
        <v>45285-51-6</v>
      </c>
      <c r="D697" s="332" t="str">
        <f>Residential!H631</f>
        <v>NITI</v>
      </c>
      <c r="E697" s="333" t="str">
        <f>Residential!K631</f>
        <v>NITI, NV</v>
      </c>
      <c r="F697" s="334" t="str">
        <f>Residential!M631</f>
        <v>NITI, NV</v>
      </c>
      <c r="G697" s="332" t="str">
        <f>Commercial!H631</f>
        <v>NITI</v>
      </c>
      <c r="H697" s="335" t="str">
        <f>Commercial!K631</f>
        <v>NITI, NV</v>
      </c>
      <c r="I697" s="334" t="str">
        <f>Commercial!M631</f>
        <v>NITI, NV</v>
      </c>
      <c r="J697" s="320"/>
      <c r="K697" s="341" t="str">
        <f>IFERROR(VLOOKUP($C697,Acute!$B$8:$R$300,4,FALSE),"--")</f>
        <v>--</v>
      </c>
      <c r="L697" s="342" t="str">
        <f>IFERROR(VLOOKUP($C697,Acute!$B$8:$R$300,8,FALSE),"--")</f>
        <v>--</v>
      </c>
      <c r="M697" s="343" t="str">
        <f>IFERROR(VLOOKUP($C697,Acute!$B$8:$R$300,13,FALSE),"--")</f>
        <v>--</v>
      </c>
      <c r="N697" s="344" t="str">
        <f>IFERROR(VLOOKUP($C697,Acute!$B$8:$R$300,6,FALSE),"--")</f>
        <v>--</v>
      </c>
      <c r="O697" s="342" t="str">
        <f>IFERROR(VLOOKUP($C697,Acute!$B$8:$R$300,10,FALSE),"--")</f>
        <v>--</v>
      </c>
      <c r="P697" s="345" t="str">
        <f>IFERROR(VLOOKUP($C697,Acute!$B$8:$R$300,16,FALSE),"--")</f>
        <v>--</v>
      </c>
    </row>
    <row r="698" spans="2:16">
      <c r="B698" s="320" t="str">
        <f>Residential!A632</f>
        <v>Perfluorooctanoic acid (PFOA)</v>
      </c>
      <c r="C698" s="211" t="str">
        <f>Residential!B632</f>
        <v>335-67-1</v>
      </c>
      <c r="D698" s="332" t="str">
        <f>Residential!H632</f>
        <v>NITI</v>
      </c>
      <c r="E698" s="333" t="str">
        <f>Residential!K632</f>
        <v>NITI, NV</v>
      </c>
      <c r="F698" s="334" t="str">
        <f>Residential!M632</f>
        <v>NITI, NV</v>
      </c>
      <c r="G698" s="332" t="str">
        <f>Commercial!H632</f>
        <v>NITI</v>
      </c>
      <c r="H698" s="335" t="str">
        <f>Commercial!K632</f>
        <v>NITI, NV</v>
      </c>
      <c r="I698" s="334" t="str">
        <f>Commercial!M632</f>
        <v>NITI, NV</v>
      </c>
      <c r="J698" s="320"/>
      <c r="K698" s="341" t="str">
        <f>IFERROR(VLOOKUP($C698,Acute!$B$8:$R$300,4,FALSE),"--")</f>
        <v>--</v>
      </c>
      <c r="L698" s="342" t="str">
        <f>IFERROR(VLOOKUP($C698,Acute!$B$8:$R$300,8,FALSE),"--")</f>
        <v>--</v>
      </c>
      <c r="M698" s="343" t="str">
        <f>IFERROR(VLOOKUP($C698,Acute!$B$8:$R$300,13,FALSE),"--")</f>
        <v>--</v>
      </c>
      <c r="N698" s="344" t="str">
        <f>IFERROR(VLOOKUP($C698,Acute!$B$8:$R$300,6,FALSE),"--")</f>
        <v>--</v>
      </c>
      <c r="O698" s="342" t="str">
        <f>IFERROR(VLOOKUP($C698,Acute!$B$8:$R$300,10,FALSE),"--")</f>
        <v>--</v>
      </c>
      <c r="P698" s="345" t="str">
        <f>IFERROR(VLOOKUP($C698,Acute!$B$8:$R$300,16,FALSE),"--")</f>
        <v>--</v>
      </c>
    </row>
    <row r="699" spans="2:16">
      <c r="B699" s="320" t="str">
        <f>Residential!A633</f>
        <v>Perfluoropropanoic acid (PFPrA)</v>
      </c>
      <c r="C699" s="211" t="str">
        <f>Residential!B633</f>
        <v>422-64-0</v>
      </c>
      <c r="D699" s="332" t="str">
        <f>Residential!H633</f>
        <v>NITI</v>
      </c>
      <c r="E699" s="333" t="str">
        <f>Residential!K633</f>
        <v>NITI</v>
      </c>
      <c r="F699" s="346" t="str">
        <f>Residential!M633</f>
        <v>NITI</v>
      </c>
      <c r="G699" s="332" t="str">
        <f>Commercial!H633</f>
        <v>NITI</v>
      </c>
      <c r="H699" s="333" t="str">
        <f>Commercial!K633</f>
        <v>NITI</v>
      </c>
      <c r="I699" s="346" t="str">
        <f>Commercial!M633</f>
        <v>NITI</v>
      </c>
      <c r="J699" s="320"/>
      <c r="K699" s="341" t="str">
        <f>IFERROR(VLOOKUP($C699,Acute!$B$8:$R$300,4,FALSE),"--")</f>
        <v>--</v>
      </c>
      <c r="L699" s="342" t="str">
        <f>IFERROR(VLOOKUP($C699,Acute!$B$8:$R$300,8,FALSE),"--")</f>
        <v>--</v>
      </c>
      <c r="M699" s="343" t="str">
        <f>IFERROR(VLOOKUP($C699,Acute!$B$8:$R$300,13,FALSE),"--")</f>
        <v>--</v>
      </c>
      <c r="N699" s="344" t="str">
        <f>IFERROR(VLOOKUP($C699,Acute!$B$8:$R$300,6,FALSE),"--")</f>
        <v>--</v>
      </c>
      <c r="O699" s="342" t="str">
        <f>IFERROR(VLOOKUP($C699,Acute!$B$8:$R$300,10,FALSE),"--")</f>
        <v>--</v>
      </c>
      <c r="P699" s="345" t="str">
        <f>IFERROR(VLOOKUP($C699,Acute!$B$8:$R$300,16,FALSE),"--")</f>
        <v>--</v>
      </c>
    </row>
    <row r="700" spans="2:16">
      <c r="B700" s="320" t="str">
        <f>Residential!A634</f>
        <v>Perfluorotetradecanoic acid (PFTetA)</v>
      </c>
      <c r="C700" s="211" t="str">
        <f>Residential!B634</f>
        <v>376-06-7</v>
      </c>
      <c r="D700" s="332" t="str">
        <f>Residential!H634</f>
        <v>NITI</v>
      </c>
      <c r="E700" s="333" t="str">
        <f>Residential!K634</f>
        <v>NITI, NV</v>
      </c>
      <c r="F700" s="346" t="str">
        <f>Residential!M634</f>
        <v>NITI, NV</v>
      </c>
      <c r="G700" s="332" t="str">
        <f>Commercial!H634</f>
        <v>NITI</v>
      </c>
      <c r="H700" s="333" t="str">
        <f>Commercial!K634</f>
        <v>NITI, NV</v>
      </c>
      <c r="I700" s="346" t="str">
        <f>Commercial!M634</f>
        <v>NITI, NV</v>
      </c>
      <c r="J700" s="320"/>
      <c r="K700" s="341" t="str">
        <f>IFERROR(VLOOKUP($C700,Acute!$B$8:$R$300,4,FALSE),"--")</f>
        <v>--</v>
      </c>
      <c r="L700" s="342" t="str">
        <f>IFERROR(VLOOKUP($C700,Acute!$B$8:$R$300,8,FALSE),"--")</f>
        <v>--</v>
      </c>
      <c r="M700" s="343" t="str">
        <f>IFERROR(VLOOKUP($C700,Acute!$B$8:$R$300,13,FALSE),"--")</f>
        <v>--</v>
      </c>
      <c r="N700" s="344" t="str">
        <f>IFERROR(VLOOKUP($C700,Acute!$B$8:$R$300,6,FALSE),"--")</f>
        <v>--</v>
      </c>
      <c r="O700" s="342" t="str">
        <f>IFERROR(VLOOKUP($C700,Acute!$B$8:$R$300,10,FALSE),"--")</f>
        <v>--</v>
      </c>
      <c r="P700" s="345" t="str">
        <f>IFERROR(VLOOKUP($C700,Acute!$B$8:$R$300,16,FALSE),"--")</f>
        <v>--</v>
      </c>
    </row>
    <row r="701" spans="2:16">
      <c r="B701" s="320" t="str">
        <f>Residential!A635</f>
        <v>Perfluoroundecanoic acid (PFUDA)</v>
      </c>
      <c r="C701" s="211" t="str">
        <f>Residential!B635</f>
        <v>2058-94-8</v>
      </c>
      <c r="D701" s="332" t="str">
        <f>Residential!H635</f>
        <v>NITI</v>
      </c>
      <c r="E701" s="333" t="str">
        <f>Residential!K635</f>
        <v>NITI, NV</v>
      </c>
      <c r="F701" s="346" t="str">
        <f>Residential!M635</f>
        <v>NITI, NV</v>
      </c>
      <c r="G701" s="332" t="str">
        <f>Commercial!H635</f>
        <v>NITI</v>
      </c>
      <c r="H701" s="333" t="str">
        <f>Commercial!K635</f>
        <v>NITI, NV</v>
      </c>
      <c r="I701" s="346" t="str">
        <f>Commercial!M635</f>
        <v>NITI, NV</v>
      </c>
      <c r="J701" s="320"/>
      <c r="K701" s="341" t="str">
        <f>IFERROR(VLOOKUP($C701,Acute!$B$8:$R$300,4,FALSE),"--")</f>
        <v>--</v>
      </c>
      <c r="L701" s="342" t="str">
        <f>IFERROR(VLOOKUP($C701,Acute!$B$8:$R$300,8,FALSE),"--")</f>
        <v>--</v>
      </c>
      <c r="M701" s="343" t="str">
        <f>IFERROR(VLOOKUP($C701,Acute!$B$8:$R$300,13,FALSE),"--")</f>
        <v>--</v>
      </c>
      <c r="N701" s="344" t="str">
        <f>IFERROR(VLOOKUP($C701,Acute!$B$8:$R$300,6,FALSE),"--")</f>
        <v>--</v>
      </c>
      <c r="O701" s="342" t="str">
        <f>IFERROR(VLOOKUP($C701,Acute!$B$8:$R$300,10,FALSE),"--")</f>
        <v>--</v>
      </c>
      <c r="P701" s="345" t="str">
        <f>IFERROR(VLOOKUP($C701,Acute!$B$8:$R$300,16,FALSE),"--")</f>
        <v>--</v>
      </c>
    </row>
    <row r="702" spans="2:16">
      <c r="B702" s="320" t="str">
        <f>Residential!A636</f>
        <v>Permethrin</v>
      </c>
      <c r="C702" s="211" t="str">
        <f>Residential!B636</f>
        <v>52645-53-1</v>
      </c>
      <c r="D702" s="332" t="str">
        <f>Residential!H636</f>
        <v>NITI</v>
      </c>
      <c r="E702" s="333" t="str">
        <f>Residential!K636</f>
        <v>NITI, NV</v>
      </c>
      <c r="F702" s="346" t="str">
        <f>Residential!M636</f>
        <v>NITI, NV</v>
      </c>
      <c r="G702" s="332" t="str">
        <f>Commercial!H636</f>
        <v>NITI</v>
      </c>
      <c r="H702" s="333" t="str">
        <f>Commercial!K636</f>
        <v>NITI, NV</v>
      </c>
      <c r="I702" s="346" t="str">
        <f>Commercial!M636</f>
        <v>NITI, NV</v>
      </c>
      <c r="J702" s="320"/>
      <c r="K702" s="341" t="str">
        <f>IFERROR(VLOOKUP($C702,Acute!$B$8:$R$300,4,FALSE),"--")</f>
        <v>--</v>
      </c>
      <c r="L702" s="342" t="str">
        <f>IFERROR(VLOOKUP($C702,Acute!$B$8:$R$300,8,FALSE),"--")</f>
        <v>--</v>
      </c>
      <c r="M702" s="343" t="str">
        <f>IFERROR(VLOOKUP($C702,Acute!$B$8:$R$300,13,FALSE),"--")</f>
        <v>--</v>
      </c>
      <c r="N702" s="344" t="str">
        <f>IFERROR(VLOOKUP($C702,Acute!$B$8:$R$300,6,FALSE),"--")</f>
        <v>--</v>
      </c>
      <c r="O702" s="342" t="str">
        <f>IFERROR(VLOOKUP($C702,Acute!$B$8:$R$300,10,FALSE),"--")</f>
        <v>--</v>
      </c>
      <c r="P702" s="345" t="str">
        <f>IFERROR(VLOOKUP($C702,Acute!$B$8:$R$300,16,FALSE),"--")</f>
        <v>--</v>
      </c>
    </row>
    <row r="703" spans="2:16">
      <c r="B703" s="320" t="str">
        <f>Residential!A637</f>
        <v>Perylene</v>
      </c>
      <c r="C703" s="211" t="str">
        <f>Residential!B637</f>
        <v>198-55-0</v>
      </c>
      <c r="D703" s="332">
        <f>Residential!H637</f>
        <v>2.0999999999999999E-3</v>
      </c>
      <c r="E703" s="333" t="str">
        <f>Residential!K637</f>
        <v>NV</v>
      </c>
      <c r="F703" s="346" t="str">
        <f>Residential!M637</f>
        <v>NV</v>
      </c>
      <c r="G703" s="332">
        <f>Commercial!H637</f>
        <v>8.8000000000000005E-3</v>
      </c>
      <c r="H703" s="333" t="str">
        <f>Commercial!K637</f>
        <v>NV</v>
      </c>
      <c r="I703" s="346" t="str">
        <f>Commercial!M637</f>
        <v>NV</v>
      </c>
      <c r="J703" s="320"/>
      <c r="K703" s="341" t="str">
        <f>IFERROR(VLOOKUP($C703,Acute!$B$8:$R$300,4,FALSE),"--")</f>
        <v>--</v>
      </c>
      <c r="L703" s="342" t="str">
        <f>IFERROR(VLOOKUP($C703,Acute!$B$8:$R$300,8,FALSE),"--")</f>
        <v>--</v>
      </c>
      <c r="M703" s="343" t="str">
        <f>IFERROR(VLOOKUP($C703,Acute!$B$8:$R$300,13,FALSE),"--")</f>
        <v>--</v>
      </c>
      <c r="N703" s="344" t="str">
        <f>IFERROR(VLOOKUP($C703,Acute!$B$8:$R$300,6,FALSE),"--")</f>
        <v>--</v>
      </c>
      <c r="O703" s="342" t="str">
        <f>IFERROR(VLOOKUP($C703,Acute!$B$8:$R$300,10,FALSE),"--")</f>
        <v>--</v>
      </c>
      <c r="P703" s="345" t="str">
        <f>IFERROR(VLOOKUP($C703,Acute!$B$8:$R$300,16,FALSE),"--")</f>
        <v>--</v>
      </c>
    </row>
    <row r="704" spans="2:16">
      <c r="B704" s="320" t="str">
        <f>Residential!A638</f>
        <v>Phenacetin</v>
      </c>
      <c r="C704" s="211" t="str">
        <f>Residential!B638</f>
        <v>62-44-2</v>
      </c>
      <c r="D704" s="332">
        <f>Residential!H638</f>
        <v>4.5</v>
      </c>
      <c r="E704" s="333" t="str">
        <f>Residential!K638</f>
        <v>NV</v>
      </c>
      <c r="F704" s="334" t="str">
        <f>Residential!M638</f>
        <v>NV</v>
      </c>
      <c r="G704" s="332">
        <f>Commercial!H638</f>
        <v>20</v>
      </c>
      <c r="H704" s="335" t="str">
        <f>Commercial!K638</f>
        <v>NV</v>
      </c>
      <c r="I704" s="334" t="str">
        <f>Commercial!M638</f>
        <v>NV</v>
      </c>
      <c r="J704" s="320"/>
      <c r="K704" s="341" t="str">
        <f>IFERROR(VLOOKUP($C704,Acute!$B$8:$R$300,4,FALSE),"--")</f>
        <v>--</v>
      </c>
      <c r="L704" s="342" t="str">
        <f>IFERROR(VLOOKUP($C704,Acute!$B$8:$R$300,8,FALSE),"--")</f>
        <v>--</v>
      </c>
      <c r="M704" s="343" t="str">
        <f>IFERROR(VLOOKUP($C704,Acute!$B$8:$R$300,13,FALSE),"--")</f>
        <v>--</v>
      </c>
      <c r="N704" s="344" t="str">
        <f>IFERROR(VLOOKUP($C704,Acute!$B$8:$R$300,6,FALSE),"--")</f>
        <v>--</v>
      </c>
      <c r="O704" s="342" t="str">
        <f>IFERROR(VLOOKUP($C704,Acute!$B$8:$R$300,10,FALSE),"--")</f>
        <v>--</v>
      </c>
      <c r="P704" s="345" t="str">
        <f>IFERROR(VLOOKUP($C704,Acute!$B$8:$R$300,16,FALSE),"--")</f>
        <v>--</v>
      </c>
    </row>
    <row r="705" spans="2:16">
      <c r="B705" s="320" t="str">
        <f>Residential!A639</f>
        <v>Phenmedipham</v>
      </c>
      <c r="C705" s="211" t="str">
        <f>Residential!B639</f>
        <v>13684-63-4</v>
      </c>
      <c r="D705" s="332" t="str">
        <f>Residential!H639</f>
        <v>NITI</v>
      </c>
      <c r="E705" s="333" t="str">
        <f>Residential!K639</f>
        <v>NITI, NV</v>
      </c>
      <c r="F705" s="334" t="str">
        <f>Residential!M639</f>
        <v>NITI, NV</v>
      </c>
      <c r="G705" s="332" t="str">
        <f>Commercial!H639</f>
        <v>NITI</v>
      </c>
      <c r="H705" s="335" t="str">
        <f>Commercial!K639</f>
        <v>NITI, NV</v>
      </c>
      <c r="I705" s="334" t="str">
        <f>Commercial!M639</f>
        <v>NITI, NV</v>
      </c>
      <c r="J705" s="320"/>
      <c r="K705" s="341" t="str">
        <f>IFERROR(VLOOKUP($C705,Acute!$B$8:$R$300,4,FALSE),"--")</f>
        <v>--</v>
      </c>
      <c r="L705" s="342" t="str">
        <f>IFERROR(VLOOKUP($C705,Acute!$B$8:$R$300,8,FALSE),"--")</f>
        <v>--</v>
      </c>
      <c r="M705" s="343" t="str">
        <f>IFERROR(VLOOKUP($C705,Acute!$B$8:$R$300,13,FALSE),"--")</f>
        <v>--</v>
      </c>
      <c r="N705" s="344" t="str">
        <f>IFERROR(VLOOKUP($C705,Acute!$B$8:$R$300,6,FALSE),"--")</f>
        <v>--</v>
      </c>
      <c r="O705" s="342" t="str">
        <f>IFERROR(VLOOKUP($C705,Acute!$B$8:$R$300,10,FALSE),"--")</f>
        <v>--</v>
      </c>
      <c r="P705" s="345" t="str">
        <f>IFERROR(VLOOKUP($C705,Acute!$B$8:$R$300,16,FALSE),"--")</f>
        <v>--</v>
      </c>
    </row>
    <row r="706" spans="2:16">
      <c r="B706" s="320" t="str">
        <f>Residential!A640</f>
        <v>Phenol</v>
      </c>
      <c r="C706" s="211" t="str">
        <f>Residential!B640</f>
        <v>108-95-2</v>
      </c>
      <c r="D706" s="332">
        <f>Residential!H640</f>
        <v>210</v>
      </c>
      <c r="E706" s="333" t="str">
        <f>Residential!K640</f>
        <v>NV</v>
      </c>
      <c r="F706" s="334" t="str">
        <f>Residential!M640</f>
        <v>NV</v>
      </c>
      <c r="G706" s="332">
        <f>Commercial!H640</f>
        <v>880</v>
      </c>
      <c r="H706" s="335" t="str">
        <f>Commercial!K640</f>
        <v>NV</v>
      </c>
      <c r="I706" s="334" t="str">
        <f>Commercial!M640</f>
        <v>NV</v>
      </c>
      <c r="J706" s="320"/>
      <c r="K706" s="341">
        <f>IFERROR(VLOOKUP($C706,Acute!$B$8:$R$300,4,FALSE),"--")</f>
        <v>5800</v>
      </c>
      <c r="L706" s="342" t="str">
        <f>IFERROR(VLOOKUP($C706,Acute!$B$8:$R$300,8,FALSE),"--")</f>
        <v>NV</v>
      </c>
      <c r="M706" s="343" t="str">
        <f>IFERROR(VLOOKUP($C706,Acute!$B$8:$R$300,13,FALSE),"--")</f>
        <v>NV</v>
      </c>
      <c r="N706" s="344">
        <f>IFERROR(VLOOKUP($C706,Acute!$B$8:$R$300,6,FALSE),"--")</f>
        <v>17000</v>
      </c>
      <c r="O706" s="342" t="str">
        <f>IFERROR(VLOOKUP($C706,Acute!$B$8:$R$300,10,FALSE),"--")</f>
        <v>NV</v>
      </c>
      <c r="P706" s="345" t="str">
        <f>IFERROR(VLOOKUP($C706,Acute!$B$8:$R$300,16,FALSE),"--")</f>
        <v>NV</v>
      </c>
    </row>
    <row r="707" spans="2:16">
      <c r="B707" s="320" t="str">
        <f>Residential!A641</f>
        <v>Phenol, 2-(1-methylethoxy)-, methylcarbamate</v>
      </c>
      <c r="C707" s="211" t="str">
        <f>Residential!B641</f>
        <v>114-26-1</v>
      </c>
      <c r="D707" s="332" t="str">
        <f>Residential!H641</f>
        <v>NITI</v>
      </c>
      <c r="E707" s="333" t="str">
        <f>Residential!K641</f>
        <v>NITI, NV</v>
      </c>
      <c r="F707" s="334" t="str">
        <f>Residential!M641</f>
        <v>NITI, NV</v>
      </c>
      <c r="G707" s="332" t="str">
        <f>Commercial!H641</f>
        <v>NITI</v>
      </c>
      <c r="H707" s="335" t="str">
        <f>Commercial!K641</f>
        <v>NITI, NV</v>
      </c>
      <c r="I707" s="334" t="str">
        <f>Commercial!M641</f>
        <v>NITI, NV</v>
      </c>
      <c r="J707" s="320"/>
      <c r="K707" s="341" t="str">
        <f>IFERROR(VLOOKUP($C707,Acute!$B$8:$R$300,4,FALSE),"--")</f>
        <v>--</v>
      </c>
      <c r="L707" s="342" t="str">
        <f>IFERROR(VLOOKUP($C707,Acute!$B$8:$R$300,8,FALSE),"--")</f>
        <v>--</v>
      </c>
      <c r="M707" s="343" t="str">
        <f>IFERROR(VLOOKUP($C707,Acute!$B$8:$R$300,13,FALSE),"--")</f>
        <v>--</v>
      </c>
      <c r="N707" s="344" t="str">
        <f>IFERROR(VLOOKUP($C707,Acute!$B$8:$R$300,6,FALSE),"--")</f>
        <v>--</v>
      </c>
      <c r="O707" s="342" t="str">
        <f>IFERROR(VLOOKUP($C707,Acute!$B$8:$R$300,10,FALSE),"--")</f>
        <v>--</v>
      </c>
      <c r="P707" s="345" t="str">
        <f>IFERROR(VLOOKUP($C707,Acute!$B$8:$R$300,16,FALSE),"--")</f>
        <v>--</v>
      </c>
    </row>
    <row r="708" spans="2:16">
      <c r="B708" s="320" t="str">
        <f>Residential!A642</f>
        <v>Phenothiazine</v>
      </c>
      <c r="C708" s="211" t="str">
        <f>Residential!B642</f>
        <v>92-84-2</v>
      </c>
      <c r="D708" s="332" t="str">
        <f>Residential!H642</f>
        <v>NITI</v>
      </c>
      <c r="E708" s="333" t="str">
        <f>Residential!K642</f>
        <v>NITI, NV</v>
      </c>
      <c r="F708" s="334" t="str">
        <f>Residential!M642</f>
        <v>NITI, NV</v>
      </c>
      <c r="G708" s="332" t="str">
        <f>Commercial!H642</f>
        <v>NITI</v>
      </c>
      <c r="H708" s="335" t="str">
        <f>Commercial!K642</f>
        <v>NITI, NV</v>
      </c>
      <c r="I708" s="334" t="str">
        <f>Commercial!M642</f>
        <v>NITI, NV</v>
      </c>
      <c r="J708" s="320"/>
      <c r="K708" s="341" t="str">
        <f>IFERROR(VLOOKUP($C708,Acute!$B$8:$R$300,4,FALSE),"--")</f>
        <v>--</v>
      </c>
      <c r="L708" s="342" t="str">
        <f>IFERROR(VLOOKUP($C708,Acute!$B$8:$R$300,8,FALSE),"--")</f>
        <v>--</v>
      </c>
      <c r="M708" s="343" t="str">
        <f>IFERROR(VLOOKUP($C708,Acute!$B$8:$R$300,13,FALSE),"--")</f>
        <v>--</v>
      </c>
      <c r="N708" s="344" t="str">
        <f>IFERROR(VLOOKUP($C708,Acute!$B$8:$R$300,6,FALSE),"--")</f>
        <v>--</v>
      </c>
      <c r="O708" s="342" t="str">
        <f>IFERROR(VLOOKUP($C708,Acute!$B$8:$R$300,10,FALSE),"--")</f>
        <v>--</v>
      </c>
      <c r="P708" s="345" t="str">
        <f>IFERROR(VLOOKUP($C708,Acute!$B$8:$R$300,16,FALSE),"--")</f>
        <v>--</v>
      </c>
    </row>
    <row r="709" spans="2:16">
      <c r="B709" s="320" t="str">
        <f>Residential!A643</f>
        <v>Phenyl Isothiocyanate</v>
      </c>
      <c r="C709" s="211" t="str">
        <f>Residential!B643</f>
        <v>103-72-0</v>
      </c>
      <c r="D709" s="332" t="str">
        <f>Residential!H643</f>
        <v>NITI</v>
      </c>
      <c r="E709" s="333" t="str">
        <f>Residential!K643</f>
        <v>NITI</v>
      </c>
      <c r="F709" s="334" t="str">
        <f>Residential!M643</f>
        <v>NITI</v>
      </c>
      <c r="G709" s="332" t="str">
        <f>Commercial!H643</f>
        <v>NITI</v>
      </c>
      <c r="H709" s="335" t="str">
        <f>Commercial!K643</f>
        <v>NITI</v>
      </c>
      <c r="I709" s="334" t="str">
        <f>Commercial!M643</f>
        <v>NITI</v>
      </c>
      <c r="J709" s="320"/>
      <c r="K709" s="341" t="str">
        <f>IFERROR(VLOOKUP($C709,Acute!$B$8:$R$300,4,FALSE),"--")</f>
        <v>--</v>
      </c>
      <c r="L709" s="342" t="str">
        <f>IFERROR(VLOOKUP($C709,Acute!$B$8:$R$300,8,FALSE),"--")</f>
        <v>--</v>
      </c>
      <c r="M709" s="343" t="str">
        <f>IFERROR(VLOOKUP($C709,Acute!$B$8:$R$300,13,FALSE),"--")</f>
        <v>--</v>
      </c>
      <c r="N709" s="344" t="str">
        <f>IFERROR(VLOOKUP($C709,Acute!$B$8:$R$300,6,FALSE),"--")</f>
        <v>--</v>
      </c>
      <c r="O709" s="342" t="str">
        <f>IFERROR(VLOOKUP($C709,Acute!$B$8:$R$300,10,FALSE),"--")</f>
        <v>--</v>
      </c>
      <c r="P709" s="345" t="str">
        <f>IFERROR(VLOOKUP($C709,Acute!$B$8:$R$300,16,FALSE),"--")</f>
        <v>--</v>
      </c>
    </row>
    <row r="710" spans="2:16">
      <c r="B710" s="320" t="str">
        <f>Residential!A644</f>
        <v>Phenylenediamine, m-</v>
      </c>
      <c r="C710" s="211" t="str">
        <f>Residential!B644</f>
        <v>108-45-2</v>
      </c>
      <c r="D710" s="352" t="str">
        <f>Residential!H644</f>
        <v>NITI</v>
      </c>
      <c r="E710" s="335" t="str">
        <f>Residential!K644</f>
        <v>NITI, NV</v>
      </c>
      <c r="F710" s="334" t="str">
        <f>Residential!M644</f>
        <v>NITI, NV</v>
      </c>
      <c r="G710" s="332" t="str">
        <f>Commercial!H644</f>
        <v>NITI</v>
      </c>
      <c r="H710" s="335" t="str">
        <f>Commercial!K644</f>
        <v>NITI, NV</v>
      </c>
      <c r="I710" s="334" t="str">
        <f>Commercial!M644</f>
        <v>NITI, NV</v>
      </c>
      <c r="J710" s="320"/>
      <c r="K710" s="341" t="str">
        <f>IFERROR(VLOOKUP($C710,Acute!$B$8:$R$300,4,FALSE),"--")</f>
        <v>--</v>
      </c>
      <c r="L710" s="342" t="str">
        <f>IFERROR(VLOOKUP($C710,Acute!$B$8:$R$300,8,FALSE),"--")</f>
        <v>--</v>
      </c>
      <c r="M710" s="343" t="str">
        <f>IFERROR(VLOOKUP($C710,Acute!$B$8:$R$300,13,FALSE),"--")</f>
        <v>--</v>
      </c>
      <c r="N710" s="344" t="str">
        <f>IFERROR(VLOOKUP($C710,Acute!$B$8:$R$300,6,FALSE),"--")</f>
        <v>--</v>
      </c>
      <c r="O710" s="342" t="str">
        <f>IFERROR(VLOOKUP($C710,Acute!$B$8:$R$300,10,FALSE),"--")</f>
        <v>--</v>
      </c>
      <c r="P710" s="345" t="str">
        <f>IFERROR(VLOOKUP($C710,Acute!$B$8:$R$300,16,FALSE),"--")</f>
        <v>--</v>
      </c>
    </row>
    <row r="711" spans="2:16">
      <c r="B711" s="320" t="str">
        <f>Residential!A645</f>
        <v>Phenylenediamine, o-</v>
      </c>
      <c r="C711" s="211" t="str">
        <f>Residential!B645</f>
        <v>95-54-5</v>
      </c>
      <c r="D711" s="332" t="str">
        <f>Residential!H645</f>
        <v>NITI</v>
      </c>
      <c r="E711" s="333" t="str">
        <f>Residential!K645</f>
        <v>NITI, NV</v>
      </c>
      <c r="F711" s="334" t="str">
        <f>Residential!M645</f>
        <v>NITI, NV</v>
      </c>
      <c r="G711" s="332" t="str">
        <f>Commercial!H645</f>
        <v>NITI</v>
      </c>
      <c r="H711" s="335" t="str">
        <f>Commercial!K645</f>
        <v>NITI, NV</v>
      </c>
      <c r="I711" s="334" t="str">
        <f>Commercial!M645</f>
        <v>NITI, NV</v>
      </c>
      <c r="J711" s="320"/>
      <c r="K711" s="341" t="str">
        <f>IFERROR(VLOOKUP($C711,Acute!$B$8:$R$300,4,FALSE),"--")</f>
        <v>--</v>
      </c>
      <c r="L711" s="342" t="str">
        <f>IFERROR(VLOOKUP($C711,Acute!$B$8:$R$300,8,FALSE),"--")</f>
        <v>--</v>
      </c>
      <c r="M711" s="343" t="str">
        <f>IFERROR(VLOOKUP($C711,Acute!$B$8:$R$300,13,FALSE),"--")</f>
        <v>--</v>
      </c>
      <c r="N711" s="344" t="str">
        <f>IFERROR(VLOOKUP($C711,Acute!$B$8:$R$300,6,FALSE),"--")</f>
        <v>--</v>
      </c>
      <c r="O711" s="342" t="str">
        <f>IFERROR(VLOOKUP($C711,Acute!$B$8:$R$300,10,FALSE),"--")</f>
        <v>--</v>
      </c>
      <c r="P711" s="345" t="str">
        <f>IFERROR(VLOOKUP($C711,Acute!$B$8:$R$300,16,FALSE),"--")</f>
        <v>--</v>
      </c>
    </row>
    <row r="712" spans="2:16">
      <c r="B712" s="320" t="str">
        <f>Residential!A646</f>
        <v>Phenylenediamine, p-</v>
      </c>
      <c r="C712" s="211" t="str">
        <f>Residential!B646</f>
        <v>106-50-3</v>
      </c>
      <c r="D712" s="332" t="str">
        <f>Residential!H646</f>
        <v>NITI</v>
      </c>
      <c r="E712" s="333" t="str">
        <f>Residential!K646</f>
        <v>NITI, NV</v>
      </c>
      <c r="F712" s="334" t="str">
        <f>Residential!M646</f>
        <v>NITI, NV</v>
      </c>
      <c r="G712" s="332" t="str">
        <f>Commercial!H646</f>
        <v>NITI</v>
      </c>
      <c r="H712" s="335" t="str">
        <f>Commercial!K646</f>
        <v>NITI, NV</v>
      </c>
      <c r="I712" s="334" t="str">
        <f>Commercial!M646</f>
        <v>NITI, NV</v>
      </c>
      <c r="J712" s="320"/>
      <c r="K712" s="341" t="str">
        <f>IFERROR(VLOOKUP($C712,Acute!$B$8:$R$300,4,FALSE),"--")</f>
        <v>--</v>
      </c>
      <c r="L712" s="342" t="str">
        <f>IFERROR(VLOOKUP($C712,Acute!$B$8:$R$300,8,FALSE),"--")</f>
        <v>--</v>
      </c>
      <c r="M712" s="343" t="str">
        <f>IFERROR(VLOOKUP($C712,Acute!$B$8:$R$300,13,FALSE),"--")</f>
        <v>--</v>
      </c>
      <c r="N712" s="344" t="str">
        <f>IFERROR(VLOOKUP($C712,Acute!$B$8:$R$300,6,FALSE),"--")</f>
        <v>--</v>
      </c>
      <c r="O712" s="342" t="str">
        <f>IFERROR(VLOOKUP($C712,Acute!$B$8:$R$300,10,FALSE),"--")</f>
        <v>--</v>
      </c>
      <c r="P712" s="345" t="str">
        <f>IFERROR(VLOOKUP($C712,Acute!$B$8:$R$300,16,FALSE),"--")</f>
        <v>--</v>
      </c>
    </row>
    <row r="713" spans="2:16">
      <c r="B713" s="320" t="str">
        <f>Residential!A647</f>
        <v>Phenylmercuric Acetate</v>
      </c>
      <c r="C713" s="211" t="str">
        <f>Residential!B647</f>
        <v>62-38-4</v>
      </c>
      <c r="D713" s="332" t="str">
        <f>Residential!H647</f>
        <v>NITI</v>
      </c>
      <c r="E713" s="333" t="str">
        <f>Residential!K647</f>
        <v>NITI, NV</v>
      </c>
      <c r="F713" s="334" t="str">
        <f>Residential!M647</f>
        <v>NITI, NV</v>
      </c>
      <c r="G713" s="332" t="str">
        <f>Commercial!H647</f>
        <v>NITI</v>
      </c>
      <c r="H713" s="335" t="str">
        <f>Commercial!K647</f>
        <v>NITI, NV</v>
      </c>
      <c r="I713" s="334" t="str">
        <f>Commercial!M647</f>
        <v>NITI, NV</v>
      </c>
      <c r="J713" s="320"/>
      <c r="K713" s="341" t="str">
        <f>IFERROR(VLOOKUP($C713,Acute!$B$8:$R$300,4,FALSE),"--")</f>
        <v>--</v>
      </c>
      <c r="L713" s="342" t="str">
        <f>IFERROR(VLOOKUP($C713,Acute!$B$8:$R$300,8,FALSE),"--")</f>
        <v>--</v>
      </c>
      <c r="M713" s="343" t="str">
        <f>IFERROR(VLOOKUP($C713,Acute!$B$8:$R$300,13,FALSE),"--")</f>
        <v>--</v>
      </c>
      <c r="N713" s="344" t="str">
        <f>IFERROR(VLOOKUP($C713,Acute!$B$8:$R$300,6,FALSE),"--")</f>
        <v>--</v>
      </c>
      <c r="O713" s="342" t="str">
        <f>IFERROR(VLOOKUP($C713,Acute!$B$8:$R$300,10,FALSE),"--")</f>
        <v>--</v>
      </c>
      <c r="P713" s="345" t="str">
        <f>IFERROR(VLOOKUP($C713,Acute!$B$8:$R$300,16,FALSE),"--")</f>
        <v>--</v>
      </c>
    </row>
    <row r="714" spans="2:16">
      <c r="B714" s="320" t="str">
        <f>Residential!A648</f>
        <v>Phenylphenol, 2-</v>
      </c>
      <c r="C714" s="211" t="str">
        <f>Residential!B648</f>
        <v>90-43-7</v>
      </c>
      <c r="D714" s="332" t="str">
        <f>Residential!H648</f>
        <v>NITI</v>
      </c>
      <c r="E714" s="333" t="str">
        <f>Residential!K648</f>
        <v>NITI, NV</v>
      </c>
      <c r="F714" s="334" t="str">
        <f>Residential!M648</f>
        <v>NITI, NV</v>
      </c>
      <c r="G714" s="332" t="str">
        <f>Commercial!H648</f>
        <v>NITI</v>
      </c>
      <c r="H714" s="335" t="str">
        <f>Commercial!K648</f>
        <v>NITI, NV</v>
      </c>
      <c r="I714" s="334" t="str">
        <f>Commercial!M648</f>
        <v>NITI, NV</v>
      </c>
      <c r="J714" s="320"/>
      <c r="K714" s="341" t="str">
        <f>IFERROR(VLOOKUP($C714,Acute!$B$8:$R$300,4,FALSE),"--")</f>
        <v>--</v>
      </c>
      <c r="L714" s="342" t="str">
        <f>IFERROR(VLOOKUP($C714,Acute!$B$8:$R$300,8,FALSE),"--")</f>
        <v>--</v>
      </c>
      <c r="M714" s="343" t="str">
        <f>IFERROR(VLOOKUP($C714,Acute!$B$8:$R$300,13,FALSE),"--")</f>
        <v>--</v>
      </c>
      <c r="N714" s="344" t="str">
        <f>IFERROR(VLOOKUP($C714,Acute!$B$8:$R$300,6,FALSE),"--")</f>
        <v>--</v>
      </c>
      <c r="O714" s="342" t="str">
        <f>IFERROR(VLOOKUP($C714,Acute!$B$8:$R$300,10,FALSE),"--")</f>
        <v>--</v>
      </c>
      <c r="P714" s="345" t="str">
        <f>IFERROR(VLOOKUP($C714,Acute!$B$8:$R$300,16,FALSE),"--")</f>
        <v>--</v>
      </c>
    </row>
    <row r="715" spans="2:16">
      <c r="B715" s="320" t="str">
        <f>Residential!A649</f>
        <v>Phorate</v>
      </c>
      <c r="C715" s="211" t="str">
        <f>Residential!B649</f>
        <v>298-02-2</v>
      </c>
      <c r="D715" s="332" t="str">
        <f>Residential!H649</f>
        <v>NITI</v>
      </c>
      <c r="E715" s="333" t="str">
        <f>Residential!K649</f>
        <v>NITI, NV</v>
      </c>
      <c r="F715" s="334" t="str">
        <f>Residential!M649</f>
        <v>NITI, NV</v>
      </c>
      <c r="G715" s="332" t="str">
        <f>Commercial!H649</f>
        <v>NITI</v>
      </c>
      <c r="H715" s="335" t="str">
        <f>Commercial!K649</f>
        <v>NITI, NV</v>
      </c>
      <c r="I715" s="334" t="str">
        <f>Commercial!M649</f>
        <v>NITI, NV</v>
      </c>
      <c r="J715" s="320"/>
      <c r="K715" s="341" t="str">
        <f>IFERROR(VLOOKUP($C715,Acute!$B$8:$R$300,4,FALSE),"--")</f>
        <v>--</v>
      </c>
      <c r="L715" s="342" t="str">
        <f>IFERROR(VLOOKUP($C715,Acute!$B$8:$R$300,8,FALSE),"--")</f>
        <v>--</v>
      </c>
      <c r="M715" s="343" t="str">
        <f>IFERROR(VLOOKUP($C715,Acute!$B$8:$R$300,13,FALSE),"--")</f>
        <v>--</v>
      </c>
      <c r="N715" s="344" t="str">
        <f>IFERROR(VLOOKUP($C715,Acute!$B$8:$R$300,6,FALSE),"--")</f>
        <v>--</v>
      </c>
      <c r="O715" s="342" t="str">
        <f>IFERROR(VLOOKUP($C715,Acute!$B$8:$R$300,10,FALSE),"--")</f>
        <v>--</v>
      </c>
      <c r="P715" s="345" t="str">
        <f>IFERROR(VLOOKUP($C715,Acute!$B$8:$R$300,16,FALSE),"--")</f>
        <v>--</v>
      </c>
    </row>
    <row r="716" spans="2:16">
      <c r="B716" s="320" t="str">
        <f>Residential!A650</f>
        <v>Phosgene</v>
      </c>
      <c r="C716" s="211" t="str">
        <f>Residential!B650</f>
        <v>75-44-5</v>
      </c>
      <c r="D716" s="332">
        <f>Residential!H650</f>
        <v>0.31</v>
      </c>
      <c r="E716" s="333">
        <f>Residential!K650</f>
        <v>10</v>
      </c>
      <c r="F716" s="440">
        <f>Residential!M650</f>
        <v>0.75</v>
      </c>
      <c r="G716" s="332">
        <f>Commercial!H650</f>
        <v>1.3</v>
      </c>
      <c r="H716" s="335">
        <f>Commercial!K650</f>
        <v>44</v>
      </c>
      <c r="I716" s="430">
        <f>Commercial!M650</f>
        <v>3.2</v>
      </c>
      <c r="J716" s="320"/>
      <c r="K716" s="422">
        <f>IFERROR(VLOOKUP($C716,Acute!$B$8:$R$300,4,FALSE),"--")</f>
        <v>4</v>
      </c>
      <c r="L716" s="342">
        <f>IFERROR(VLOOKUP($C716,Acute!$B$8:$R$300,8,FALSE),"--")</f>
        <v>130</v>
      </c>
      <c r="M716" s="343">
        <f>IFERROR(VLOOKUP($C716,Acute!$B$8:$R$300,13,FALSE),"--")</f>
        <v>9.6999999999999993</v>
      </c>
      <c r="N716" s="344">
        <f>IFERROR(VLOOKUP($C716,Acute!$B$8:$R$300,6,FALSE),"--")</f>
        <v>12</v>
      </c>
      <c r="O716" s="342">
        <f>IFERROR(VLOOKUP($C716,Acute!$B$8:$R$300,10,FALSE),"--")</f>
        <v>400</v>
      </c>
      <c r="P716" s="345">
        <f>IFERROR(VLOOKUP($C716,Acute!$B$8:$R$300,16,FALSE),"--")</f>
        <v>30</v>
      </c>
    </row>
    <row r="717" spans="2:16">
      <c r="B717" s="320" t="str">
        <f>Residential!A651</f>
        <v>Phosmet</v>
      </c>
      <c r="C717" s="211" t="str">
        <f>Residential!B651</f>
        <v>732-11-6</v>
      </c>
      <c r="D717" s="332" t="str">
        <f>Residential!H651</f>
        <v>NITI</v>
      </c>
      <c r="E717" s="333" t="str">
        <f>Residential!K651</f>
        <v>NITI, NV</v>
      </c>
      <c r="F717" s="334" t="str">
        <f>Residential!M651</f>
        <v>NITI, NV</v>
      </c>
      <c r="G717" s="332" t="str">
        <f>Commercial!H651</f>
        <v>NITI</v>
      </c>
      <c r="H717" s="335" t="str">
        <f>Commercial!K651</f>
        <v>NITI, NV</v>
      </c>
      <c r="I717" s="334" t="str">
        <f>Commercial!M651</f>
        <v>NITI, NV</v>
      </c>
      <c r="J717" s="320"/>
      <c r="K717" s="341" t="str">
        <f>IFERROR(VLOOKUP($C717,Acute!$B$8:$R$300,4,FALSE),"--")</f>
        <v>--</v>
      </c>
      <c r="L717" s="342" t="str">
        <f>IFERROR(VLOOKUP($C717,Acute!$B$8:$R$300,8,FALSE),"--")</f>
        <v>--</v>
      </c>
      <c r="M717" s="343" t="str">
        <f>IFERROR(VLOOKUP($C717,Acute!$B$8:$R$300,13,FALSE),"--")</f>
        <v>--</v>
      </c>
      <c r="N717" s="344" t="str">
        <f>IFERROR(VLOOKUP($C717,Acute!$B$8:$R$300,6,FALSE),"--")</f>
        <v>--</v>
      </c>
      <c r="O717" s="342" t="str">
        <f>IFERROR(VLOOKUP($C717,Acute!$B$8:$R$300,10,FALSE),"--")</f>
        <v>--</v>
      </c>
      <c r="P717" s="345" t="str">
        <f>IFERROR(VLOOKUP($C717,Acute!$B$8:$R$300,16,FALSE),"--")</f>
        <v>--</v>
      </c>
    </row>
    <row r="718" spans="2:16">
      <c r="B718" s="320" t="str">
        <f>Residential!A652</f>
        <v>Phosphine</v>
      </c>
      <c r="C718" s="211" t="str">
        <f>Residential!B652</f>
        <v>7803-51-2</v>
      </c>
      <c r="D718" s="332">
        <f>Residential!H652</f>
        <v>0.31</v>
      </c>
      <c r="E718" s="333">
        <f>Residential!K652</f>
        <v>10</v>
      </c>
      <c r="F718" s="440">
        <f>Residential!M652</f>
        <v>0.36</v>
      </c>
      <c r="G718" s="332">
        <f>Commercial!H652</f>
        <v>1.3</v>
      </c>
      <c r="H718" s="335">
        <f>Commercial!K652</f>
        <v>44</v>
      </c>
      <c r="I718" s="430">
        <f>Commercial!M652</f>
        <v>1.5</v>
      </c>
      <c r="J718" s="320"/>
      <c r="K718" s="341" t="str">
        <f>IFERROR(VLOOKUP($C718,Acute!$B$8:$R$300,4,FALSE),"--")</f>
        <v>--</v>
      </c>
      <c r="L718" s="342" t="str">
        <f>IFERROR(VLOOKUP($C718,Acute!$B$8:$R$300,8,FALSE),"--")</f>
        <v>--</v>
      </c>
      <c r="M718" s="343" t="str">
        <f>IFERROR(VLOOKUP($C718,Acute!$B$8:$R$300,13,FALSE),"--")</f>
        <v>--</v>
      </c>
      <c r="N718" s="344" t="str">
        <f>IFERROR(VLOOKUP($C718,Acute!$B$8:$R$300,6,FALSE),"--")</f>
        <v>--</v>
      </c>
      <c r="O718" s="342" t="str">
        <f>IFERROR(VLOOKUP($C718,Acute!$B$8:$R$300,10,FALSE),"--")</f>
        <v>--</v>
      </c>
      <c r="P718" s="345" t="str">
        <f>IFERROR(VLOOKUP($C718,Acute!$B$8:$R$300,16,FALSE),"--")</f>
        <v>--</v>
      </c>
    </row>
    <row r="719" spans="2:16">
      <c r="B719" s="320" t="str">
        <f>Residential!A653</f>
        <v>Phosphoric Acid</v>
      </c>
      <c r="C719" s="211" t="str">
        <f>Residential!B653</f>
        <v>7664-38-2</v>
      </c>
      <c r="D719" s="332">
        <f>Residential!H653</f>
        <v>10</v>
      </c>
      <c r="E719" s="333" t="str">
        <f>Residential!K653</f>
        <v>NV</v>
      </c>
      <c r="F719" s="334" t="str">
        <f>Residential!M653</f>
        <v>NV</v>
      </c>
      <c r="G719" s="332">
        <f>Commercial!H653</f>
        <v>44</v>
      </c>
      <c r="H719" s="335" t="str">
        <f>Commercial!K653</f>
        <v>NV</v>
      </c>
      <c r="I719" s="334" t="str">
        <f>Commercial!M653</f>
        <v>NV</v>
      </c>
      <c r="J719" s="320"/>
      <c r="K719" s="341" t="str">
        <f>IFERROR(VLOOKUP($C719,Acute!$B$8:$R$300,4,FALSE),"--")</f>
        <v>--</v>
      </c>
      <c r="L719" s="342" t="str">
        <f>IFERROR(VLOOKUP($C719,Acute!$B$8:$R$300,8,FALSE),"--")</f>
        <v>--</v>
      </c>
      <c r="M719" s="343" t="str">
        <f>IFERROR(VLOOKUP($C719,Acute!$B$8:$R$300,13,FALSE),"--")</f>
        <v>--</v>
      </c>
      <c r="N719" s="344" t="str">
        <f>IFERROR(VLOOKUP($C719,Acute!$B$8:$R$300,6,FALSE),"--")</f>
        <v>--</v>
      </c>
      <c r="O719" s="342" t="str">
        <f>IFERROR(VLOOKUP($C719,Acute!$B$8:$R$300,10,FALSE),"--")</f>
        <v>--</v>
      </c>
      <c r="P719" s="345" t="str">
        <f>IFERROR(VLOOKUP($C719,Acute!$B$8:$R$300,16,FALSE),"--")</f>
        <v>--</v>
      </c>
    </row>
    <row r="720" spans="2:16">
      <c r="B720" s="320" t="str">
        <f>Residential!A654</f>
        <v>Phosphoric acid, aluminum salt (1:1) [aluminum phosphate]</v>
      </c>
      <c r="C720" s="211" t="str">
        <f>Residential!B654</f>
        <v>7784-30-7</v>
      </c>
      <c r="D720" s="332" t="str">
        <f>Residential!H654</f>
        <v>NITI</v>
      </c>
      <c r="E720" s="333" t="str">
        <f>Residential!K654</f>
        <v>NITI, NV</v>
      </c>
      <c r="F720" s="334" t="str">
        <f>Residential!M654</f>
        <v>NITI, NV</v>
      </c>
      <c r="G720" s="332" t="str">
        <f>Commercial!H654</f>
        <v>NITI</v>
      </c>
      <c r="H720" s="335" t="str">
        <f>Commercial!K654</f>
        <v>NITI, NV</v>
      </c>
      <c r="I720" s="334" t="str">
        <f>Commercial!M654</f>
        <v>NITI, NV</v>
      </c>
      <c r="J720" s="320"/>
      <c r="K720" s="341" t="str">
        <f>IFERROR(VLOOKUP($C720,Acute!$B$8:$R$300,4,FALSE),"--")</f>
        <v>--</v>
      </c>
      <c r="L720" s="342" t="str">
        <f>IFERROR(VLOOKUP($C720,Acute!$B$8:$R$300,8,FALSE),"--")</f>
        <v>--</v>
      </c>
      <c r="M720" s="343" t="str">
        <f>IFERROR(VLOOKUP($C720,Acute!$B$8:$R$300,13,FALSE),"--")</f>
        <v>--</v>
      </c>
      <c r="N720" s="344" t="str">
        <f>IFERROR(VLOOKUP($C720,Acute!$B$8:$R$300,6,FALSE),"--")</f>
        <v>--</v>
      </c>
      <c r="O720" s="342" t="str">
        <f>IFERROR(VLOOKUP($C720,Acute!$B$8:$R$300,10,FALSE),"--")</f>
        <v>--</v>
      </c>
      <c r="P720" s="345" t="str">
        <f>IFERROR(VLOOKUP($C720,Acute!$B$8:$R$300,16,FALSE),"--")</f>
        <v>--</v>
      </c>
    </row>
    <row r="721" spans="2:16">
      <c r="B721" s="320" t="str">
        <f>Residential!A655</f>
        <v>Phosphoric acid, aluminum sodium salt (1:X:X) [sodium aluminum phosphate acidic (acidic SALP)]</v>
      </c>
      <c r="C721" s="211" t="str">
        <f>Residential!B655</f>
        <v>7785-88-8</v>
      </c>
      <c r="D721" s="332" t="str">
        <f>Residential!H655</f>
        <v>NITI</v>
      </c>
      <c r="E721" s="333" t="str">
        <f>Residential!K655</f>
        <v>NITI, NV</v>
      </c>
      <c r="F721" s="334" t="str">
        <f>Residential!M655</f>
        <v>NITI, NV</v>
      </c>
      <c r="G721" s="332" t="str">
        <f>Commercial!H655</f>
        <v>NITI</v>
      </c>
      <c r="H721" s="335" t="str">
        <f>Commercial!K655</f>
        <v>NITI, NV</v>
      </c>
      <c r="I721" s="334" t="str">
        <f>Commercial!M655</f>
        <v>NITI, NV</v>
      </c>
      <c r="J721" s="320"/>
      <c r="K721" s="341" t="str">
        <f>IFERROR(VLOOKUP($C721,Acute!$B$8:$R$300,4,FALSE),"--")</f>
        <v>--</v>
      </c>
      <c r="L721" s="342" t="str">
        <f>IFERROR(VLOOKUP($C721,Acute!$B$8:$R$300,8,FALSE),"--")</f>
        <v>--</v>
      </c>
      <c r="M721" s="343" t="str">
        <f>IFERROR(VLOOKUP($C721,Acute!$B$8:$R$300,13,FALSE),"--")</f>
        <v>--</v>
      </c>
      <c r="N721" s="344" t="str">
        <f>IFERROR(VLOOKUP($C721,Acute!$B$8:$R$300,6,FALSE),"--")</f>
        <v>--</v>
      </c>
      <c r="O721" s="342" t="str">
        <f>IFERROR(VLOOKUP($C721,Acute!$B$8:$R$300,10,FALSE),"--")</f>
        <v>--</v>
      </c>
      <c r="P721" s="345" t="str">
        <f>IFERROR(VLOOKUP($C721,Acute!$B$8:$R$300,16,FALSE),"--")</f>
        <v>--</v>
      </c>
    </row>
    <row r="722" spans="2:16">
      <c r="B722" s="320" t="str">
        <f>Residential!A656</f>
        <v>Phosphorus, White</v>
      </c>
      <c r="C722" s="211" t="str">
        <f>Residential!B656</f>
        <v>7723-14-0</v>
      </c>
      <c r="D722" s="332" t="str">
        <f>Residential!H656</f>
        <v>NITI</v>
      </c>
      <c r="E722" s="333" t="str">
        <f>Residential!K656</f>
        <v>NITI</v>
      </c>
      <c r="F722" s="334" t="str">
        <f>Residential!M656</f>
        <v>NITI</v>
      </c>
      <c r="G722" s="332" t="str">
        <f>Commercial!H656</f>
        <v>NITI</v>
      </c>
      <c r="H722" s="335" t="str">
        <f>Commercial!K656</f>
        <v>NITI</v>
      </c>
      <c r="I722" s="334" t="str">
        <f>Commercial!M656</f>
        <v>NITI</v>
      </c>
      <c r="J722" s="320"/>
      <c r="K722" s="341" t="str">
        <f>IFERROR(VLOOKUP($C722,Acute!$B$8:$R$300,4,FALSE),"--")</f>
        <v>--</v>
      </c>
      <c r="L722" s="342" t="str">
        <f>IFERROR(VLOOKUP($C722,Acute!$B$8:$R$300,8,FALSE),"--")</f>
        <v>--</v>
      </c>
      <c r="M722" s="343" t="str">
        <f>IFERROR(VLOOKUP($C722,Acute!$B$8:$R$300,13,FALSE),"--")</f>
        <v>--</v>
      </c>
      <c r="N722" s="344" t="str">
        <f>IFERROR(VLOOKUP($C722,Acute!$B$8:$R$300,6,FALSE),"--")</f>
        <v>--</v>
      </c>
      <c r="O722" s="342" t="str">
        <f>IFERROR(VLOOKUP($C722,Acute!$B$8:$R$300,10,FALSE),"--")</f>
        <v>--</v>
      </c>
      <c r="P722" s="345" t="str">
        <f>IFERROR(VLOOKUP($C722,Acute!$B$8:$R$300,16,FALSE),"--")</f>
        <v>--</v>
      </c>
    </row>
    <row r="723" spans="2:16">
      <c r="B723" s="320" t="str">
        <f>Residential!A657</f>
        <v>Phthalic Acid, p-</v>
      </c>
      <c r="C723" s="211" t="str">
        <f>Residential!B657</f>
        <v>100-21-0</v>
      </c>
      <c r="D723" s="332" t="str">
        <f>Residential!H657</f>
        <v>NITI</v>
      </c>
      <c r="E723" s="333" t="str">
        <f>Residential!K657</f>
        <v>NITI, NV</v>
      </c>
      <c r="F723" s="334" t="str">
        <f>Residential!M657</f>
        <v>NITI, NV</v>
      </c>
      <c r="G723" s="332" t="str">
        <f>Commercial!H657</f>
        <v>NITI</v>
      </c>
      <c r="H723" s="335" t="str">
        <f>Commercial!K657</f>
        <v>NITI, NV</v>
      </c>
      <c r="I723" s="334" t="str">
        <f>Commercial!M657</f>
        <v>NITI, NV</v>
      </c>
      <c r="J723" s="320"/>
      <c r="K723" s="341" t="str">
        <f>IFERROR(VLOOKUP($C723,Acute!$B$8:$R$300,4,FALSE),"--")</f>
        <v>--</v>
      </c>
      <c r="L723" s="342" t="str">
        <f>IFERROR(VLOOKUP($C723,Acute!$B$8:$R$300,8,FALSE),"--")</f>
        <v>--</v>
      </c>
      <c r="M723" s="343" t="str">
        <f>IFERROR(VLOOKUP($C723,Acute!$B$8:$R$300,13,FALSE),"--")</f>
        <v>--</v>
      </c>
      <c r="N723" s="344" t="str">
        <f>IFERROR(VLOOKUP($C723,Acute!$B$8:$R$300,6,FALSE),"--")</f>
        <v>--</v>
      </c>
      <c r="O723" s="342" t="str">
        <f>IFERROR(VLOOKUP($C723,Acute!$B$8:$R$300,10,FALSE),"--")</f>
        <v>--</v>
      </c>
      <c r="P723" s="345" t="str">
        <f>IFERROR(VLOOKUP($C723,Acute!$B$8:$R$300,16,FALSE),"--")</f>
        <v>--</v>
      </c>
    </row>
    <row r="724" spans="2:16">
      <c r="B724" s="320" t="str">
        <f>Residential!A658</f>
        <v>Phthalic Anhydride</v>
      </c>
      <c r="C724" s="211" t="str">
        <f>Residential!B658</f>
        <v>85-44-9</v>
      </c>
      <c r="D724" s="332">
        <f>Residential!H658</f>
        <v>21</v>
      </c>
      <c r="E724" s="333" t="str">
        <f>Residential!K658</f>
        <v>NV</v>
      </c>
      <c r="F724" s="334" t="str">
        <f>Residential!M658</f>
        <v>NV</v>
      </c>
      <c r="G724" s="332">
        <f>Commercial!H658</f>
        <v>88</v>
      </c>
      <c r="H724" s="335" t="str">
        <f>Commercial!K658</f>
        <v>NV</v>
      </c>
      <c r="I724" s="334" t="str">
        <f>Commercial!M658</f>
        <v>NV</v>
      </c>
      <c r="J724" s="320"/>
      <c r="K724" s="341" t="str">
        <f>IFERROR(VLOOKUP($C724,Acute!$B$8:$R$300,4,FALSE),"--")</f>
        <v>--</v>
      </c>
      <c r="L724" s="342" t="str">
        <f>IFERROR(VLOOKUP($C724,Acute!$B$8:$R$300,8,FALSE),"--")</f>
        <v>--</v>
      </c>
      <c r="M724" s="343" t="str">
        <f>IFERROR(VLOOKUP($C724,Acute!$B$8:$R$300,13,FALSE),"--")</f>
        <v>--</v>
      </c>
      <c r="N724" s="344" t="str">
        <f>IFERROR(VLOOKUP($C724,Acute!$B$8:$R$300,6,FALSE),"--")</f>
        <v>--</v>
      </c>
      <c r="O724" s="342" t="str">
        <f>IFERROR(VLOOKUP($C724,Acute!$B$8:$R$300,10,FALSE),"--")</f>
        <v>--</v>
      </c>
      <c r="P724" s="345" t="str">
        <f>IFERROR(VLOOKUP($C724,Acute!$B$8:$R$300,16,FALSE),"--")</f>
        <v>--</v>
      </c>
    </row>
    <row r="725" spans="2:16">
      <c r="B725" s="320" t="str">
        <f>Residential!A659</f>
        <v>Picloram</v>
      </c>
      <c r="C725" s="211" t="str">
        <f>Residential!B659</f>
        <v>1918-02-1</v>
      </c>
      <c r="D725" s="332" t="str">
        <f>Residential!H659</f>
        <v>NITI</v>
      </c>
      <c r="E725" s="333" t="str">
        <f>Residential!K659</f>
        <v>NITI, NV</v>
      </c>
      <c r="F725" s="334" t="str">
        <f>Residential!M659</f>
        <v>NITI, NV</v>
      </c>
      <c r="G725" s="332" t="str">
        <f>Commercial!H659</f>
        <v>NITI</v>
      </c>
      <c r="H725" s="335" t="str">
        <f>Commercial!K659</f>
        <v>NITI, NV</v>
      </c>
      <c r="I725" s="334" t="str">
        <f>Commercial!M659</f>
        <v>NITI, NV</v>
      </c>
      <c r="J725" s="320"/>
      <c r="K725" s="341" t="str">
        <f>IFERROR(VLOOKUP($C725,Acute!$B$8:$R$300,4,FALSE),"--")</f>
        <v>--</v>
      </c>
      <c r="L725" s="342" t="str">
        <f>IFERROR(VLOOKUP($C725,Acute!$B$8:$R$300,8,FALSE),"--")</f>
        <v>--</v>
      </c>
      <c r="M725" s="343" t="str">
        <f>IFERROR(VLOOKUP($C725,Acute!$B$8:$R$300,13,FALSE),"--")</f>
        <v>--</v>
      </c>
      <c r="N725" s="344" t="str">
        <f>IFERROR(VLOOKUP($C725,Acute!$B$8:$R$300,6,FALSE),"--")</f>
        <v>--</v>
      </c>
      <c r="O725" s="342" t="str">
        <f>IFERROR(VLOOKUP($C725,Acute!$B$8:$R$300,10,FALSE),"--")</f>
        <v>--</v>
      </c>
      <c r="P725" s="345" t="str">
        <f>IFERROR(VLOOKUP($C725,Acute!$B$8:$R$300,16,FALSE),"--")</f>
        <v>--</v>
      </c>
    </row>
    <row r="726" spans="2:16">
      <c r="B726" s="320" t="str">
        <f>Residential!A660</f>
        <v>Picramic Acid (2-Amino-4,6-dinitrophenol)</v>
      </c>
      <c r="C726" s="211" t="str">
        <f>Residential!B660</f>
        <v>96-91-3</v>
      </c>
      <c r="D726" s="332" t="str">
        <f>Residential!H660</f>
        <v>NITI</v>
      </c>
      <c r="E726" s="333" t="str">
        <f>Residential!K660</f>
        <v>NITI, NV</v>
      </c>
      <c r="F726" s="334" t="str">
        <f>Residential!M660</f>
        <v>NITI, NV</v>
      </c>
      <c r="G726" s="332" t="str">
        <f>Commercial!H660</f>
        <v>NITI</v>
      </c>
      <c r="H726" s="335" t="str">
        <f>Commercial!K660</f>
        <v>NITI, NV</v>
      </c>
      <c r="I726" s="334" t="str">
        <f>Commercial!M660</f>
        <v>NITI, NV</v>
      </c>
      <c r="J726" s="320"/>
      <c r="K726" s="341" t="str">
        <f>IFERROR(VLOOKUP($C726,Acute!$B$8:$R$300,4,FALSE),"--")</f>
        <v>--</v>
      </c>
      <c r="L726" s="342" t="str">
        <f>IFERROR(VLOOKUP($C726,Acute!$B$8:$R$300,8,FALSE),"--")</f>
        <v>--</v>
      </c>
      <c r="M726" s="343" t="str">
        <f>IFERROR(VLOOKUP($C726,Acute!$B$8:$R$300,13,FALSE),"--")</f>
        <v>--</v>
      </c>
      <c r="N726" s="344" t="str">
        <f>IFERROR(VLOOKUP($C726,Acute!$B$8:$R$300,6,FALSE),"--")</f>
        <v>--</v>
      </c>
      <c r="O726" s="342" t="str">
        <f>IFERROR(VLOOKUP($C726,Acute!$B$8:$R$300,10,FALSE),"--")</f>
        <v>--</v>
      </c>
      <c r="P726" s="345" t="str">
        <f>IFERROR(VLOOKUP($C726,Acute!$B$8:$R$300,16,FALSE),"--")</f>
        <v>--</v>
      </c>
    </row>
    <row r="727" spans="2:16">
      <c r="B727" s="320" t="str">
        <f>Residential!A661</f>
        <v>Picric Acid (2,4,6-Trinitrophenol)</v>
      </c>
      <c r="C727" s="211" t="str">
        <f>Residential!B661</f>
        <v>88-89-1</v>
      </c>
      <c r="D727" s="332" t="str">
        <f>Residential!H661</f>
        <v>NITI</v>
      </c>
      <c r="E727" s="333" t="str">
        <f>Residential!K661</f>
        <v>NITI, NV</v>
      </c>
      <c r="F727" s="334" t="str">
        <f>Residential!M661</f>
        <v>NITI, NV</v>
      </c>
      <c r="G727" s="332" t="str">
        <f>Commercial!H661</f>
        <v>NITI</v>
      </c>
      <c r="H727" s="335" t="str">
        <f>Commercial!K661</f>
        <v>NITI, NV</v>
      </c>
      <c r="I727" s="334" t="str">
        <f>Commercial!M661</f>
        <v>NITI, NV</v>
      </c>
      <c r="J727" s="320"/>
      <c r="K727" s="341" t="str">
        <f>IFERROR(VLOOKUP($C727,Acute!$B$8:$R$300,4,FALSE),"--")</f>
        <v>--</v>
      </c>
      <c r="L727" s="342" t="str">
        <f>IFERROR(VLOOKUP($C727,Acute!$B$8:$R$300,8,FALSE),"--")</f>
        <v>--</v>
      </c>
      <c r="M727" s="343" t="str">
        <f>IFERROR(VLOOKUP($C727,Acute!$B$8:$R$300,13,FALSE),"--")</f>
        <v>--</v>
      </c>
      <c r="N727" s="344" t="str">
        <f>IFERROR(VLOOKUP($C727,Acute!$B$8:$R$300,6,FALSE),"--")</f>
        <v>--</v>
      </c>
      <c r="O727" s="342" t="str">
        <f>IFERROR(VLOOKUP($C727,Acute!$B$8:$R$300,10,FALSE),"--")</f>
        <v>--</v>
      </c>
      <c r="P727" s="345" t="str">
        <f>IFERROR(VLOOKUP($C727,Acute!$B$8:$R$300,16,FALSE),"--")</f>
        <v>--</v>
      </c>
    </row>
    <row r="728" spans="2:16">
      <c r="B728" s="320" t="str">
        <f>Residential!A662</f>
        <v>Pirimiphos, Methyl</v>
      </c>
      <c r="C728" s="211" t="str">
        <f>Residential!B662</f>
        <v>29232-93-7</v>
      </c>
      <c r="D728" s="332" t="str">
        <f>Residential!H662</f>
        <v>NITI</v>
      </c>
      <c r="E728" s="333" t="str">
        <f>Residential!K662</f>
        <v>NITI, NV</v>
      </c>
      <c r="F728" s="334" t="str">
        <f>Residential!M662</f>
        <v>NITI, NV</v>
      </c>
      <c r="G728" s="332" t="str">
        <f>Commercial!H662</f>
        <v>NITI</v>
      </c>
      <c r="H728" s="335" t="str">
        <f>Commercial!K662</f>
        <v>NITI, NV</v>
      </c>
      <c r="I728" s="334" t="str">
        <f>Commercial!M662</f>
        <v>NITI, NV</v>
      </c>
      <c r="J728" s="320"/>
      <c r="K728" s="341" t="str">
        <f>IFERROR(VLOOKUP($C728,Acute!$B$8:$R$300,4,FALSE),"--")</f>
        <v>--</v>
      </c>
      <c r="L728" s="342" t="str">
        <f>IFERROR(VLOOKUP($C728,Acute!$B$8:$R$300,8,FALSE),"--")</f>
        <v>--</v>
      </c>
      <c r="M728" s="343" t="str">
        <f>IFERROR(VLOOKUP($C728,Acute!$B$8:$R$300,13,FALSE),"--")</f>
        <v>--</v>
      </c>
      <c r="N728" s="344" t="str">
        <f>IFERROR(VLOOKUP($C728,Acute!$B$8:$R$300,6,FALSE),"--")</f>
        <v>--</v>
      </c>
      <c r="O728" s="342" t="str">
        <f>IFERROR(VLOOKUP($C728,Acute!$B$8:$R$300,10,FALSE),"--")</f>
        <v>--</v>
      </c>
      <c r="P728" s="345" t="str">
        <f>IFERROR(VLOOKUP($C728,Acute!$B$8:$R$300,16,FALSE),"--")</f>
        <v>--</v>
      </c>
    </row>
    <row r="729" spans="2:16">
      <c r="B729" s="320"/>
      <c r="C729" s="211"/>
      <c r="D729" s="381"/>
      <c r="E729" s="382"/>
      <c r="F729" s="387"/>
      <c r="G729" s="381"/>
      <c r="H729" s="388"/>
      <c r="I729" s="387"/>
      <c r="J729" s="211"/>
      <c r="K729" s="81"/>
      <c r="L729" s="82"/>
      <c r="M729" s="83"/>
      <c r="N729" s="81"/>
      <c r="O729" s="82"/>
      <c r="P729" s="83"/>
    </row>
    <row r="730" spans="2:16">
      <c r="B730" s="320"/>
      <c r="C730" s="211"/>
      <c r="D730" s="381"/>
      <c r="E730" s="382"/>
      <c r="F730" s="387"/>
      <c r="G730" s="381"/>
      <c r="H730" s="388"/>
      <c r="I730" s="387"/>
      <c r="J730" s="211"/>
      <c r="K730" s="81"/>
      <c r="L730" s="82"/>
      <c r="M730" s="83"/>
      <c r="N730" s="81"/>
      <c r="O730" s="82"/>
      <c r="P730" s="83"/>
    </row>
    <row r="731" spans="2:16" ht="15" thickBot="1">
      <c r="B731" s="115"/>
      <c r="C731" s="211"/>
      <c r="D731" s="213"/>
      <c r="E731" s="213"/>
      <c r="F731" s="318"/>
      <c r="G731" s="213"/>
      <c r="H731" s="318"/>
      <c r="I731" s="318"/>
      <c r="J731" s="211"/>
      <c r="K731" s="318"/>
      <c r="L731" s="318"/>
      <c r="M731" s="318"/>
      <c r="N731" s="318"/>
      <c r="O731" s="318"/>
      <c r="P731" s="318" t="s">
        <v>2221</v>
      </c>
    </row>
    <row r="732" spans="2:16" ht="15">
      <c r="B732" s="320"/>
      <c r="C732" s="211"/>
      <c r="D732" s="532" t="s">
        <v>2196</v>
      </c>
      <c r="E732" s="533"/>
      <c r="F732" s="533"/>
      <c r="G732" s="533"/>
      <c r="H732" s="533"/>
      <c r="I732" s="549"/>
      <c r="J732" s="320"/>
      <c r="K732" s="550" t="s">
        <v>2197</v>
      </c>
      <c r="L732" s="551"/>
      <c r="M732" s="551"/>
      <c r="N732" s="551"/>
      <c r="O732" s="551"/>
      <c r="P732" s="552"/>
    </row>
    <row r="733" spans="2:16" ht="15">
      <c r="B733" s="320"/>
      <c r="C733" s="211"/>
      <c r="D733" s="538" t="s">
        <v>62</v>
      </c>
      <c r="E733" s="539"/>
      <c r="F733" s="553"/>
      <c r="G733" s="540" t="s">
        <v>2198</v>
      </c>
      <c r="H733" s="541"/>
      <c r="I733" s="554"/>
      <c r="J733" s="320"/>
      <c r="K733" s="555" t="s">
        <v>62</v>
      </c>
      <c r="L733" s="544"/>
      <c r="M733" s="556"/>
      <c r="N733" s="546" t="s">
        <v>2198</v>
      </c>
      <c r="O733" s="547"/>
      <c r="P733" s="548"/>
    </row>
    <row r="734" spans="2:16" ht="33.6" customHeight="1" thickBot="1">
      <c r="B734" s="321" t="s">
        <v>119</v>
      </c>
      <c r="C734" s="322" t="s">
        <v>141</v>
      </c>
      <c r="D734" s="323" t="s">
        <v>2206</v>
      </c>
      <c r="E734" s="324" t="s">
        <v>2207</v>
      </c>
      <c r="F734" s="325" t="s">
        <v>152</v>
      </c>
      <c r="G734" s="323" t="s">
        <v>2206</v>
      </c>
      <c r="H734" s="326" t="s">
        <v>2207</v>
      </c>
      <c r="I734" s="325" t="s">
        <v>152</v>
      </c>
      <c r="J734" s="327"/>
      <c r="K734" s="328" t="s">
        <v>2206</v>
      </c>
      <c r="L734" s="329" t="s">
        <v>2207</v>
      </c>
      <c r="M734" s="330" t="s">
        <v>152</v>
      </c>
      <c r="N734" s="328" t="s">
        <v>2206</v>
      </c>
      <c r="O734" s="329" t="s">
        <v>2207</v>
      </c>
      <c r="P734" s="331" t="s">
        <v>152</v>
      </c>
    </row>
    <row r="735" spans="2:16">
      <c r="B735" s="320" t="str">
        <f>Residential!A663</f>
        <v>Polybrominated Biphenyls</v>
      </c>
      <c r="C735" s="211" t="str">
        <f>Residential!B663</f>
        <v>36355-01-8</v>
      </c>
      <c r="D735" s="332">
        <f>Residential!H663</f>
        <v>3.3E-4</v>
      </c>
      <c r="E735" s="333" t="str">
        <f>Residential!K663</f>
        <v>NV</v>
      </c>
      <c r="F735" s="334" t="str">
        <f>Residential!M663</f>
        <v>NV</v>
      </c>
      <c r="G735" s="332">
        <f>Commercial!H663</f>
        <v>1.4E-3</v>
      </c>
      <c r="H735" s="335" t="str">
        <f>Commercial!K663</f>
        <v>NV</v>
      </c>
      <c r="I735" s="334" t="str">
        <f>Commercial!M663</f>
        <v>NV</v>
      </c>
      <c r="J735" s="320"/>
      <c r="K735" s="341" t="str">
        <f>IFERROR(VLOOKUP($C735,Acute!$B$8:$R$300,4,FALSE),"--")</f>
        <v>--</v>
      </c>
      <c r="L735" s="342" t="str">
        <f>IFERROR(VLOOKUP($C735,Acute!$B$8:$R$300,8,FALSE),"--")</f>
        <v>--</v>
      </c>
      <c r="M735" s="343" t="str">
        <f>IFERROR(VLOOKUP($C735,Acute!$B$8:$R$300,13,FALSE),"--")</f>
        <v>--</v>
      </c>
      <c r="N735" s="344" t="str">
        <f>IFERROR(VLOOKUP($C735,Acute!$B$8:$R$300,6,FALSE),"--")</f>
        <v>--</v>
      </c>
      <c r="O735" s="342" t="str">
        <f>IFERROR(VLOOKUP($C735,Acute!$B$8:$R$300,10,FALSE),"--")</f>
        <v>--</v>
      </c>
      <c r="P735" s="345" t="str">
        <f>IFERROR(VLOOKUP($C735,Acute!$B$8:$R$300,16,FALSE),"--")</f>
        <v>--</v>
      </c>
    </row>
    <row r="736" spans="2:16">
      <c r="B736" s="320" t="str">
        <f>Residential!A664</f>
        <v>Polychlorinated Biphenyls (high risk)</v>
      </c>
      <c r="C736" s="211" t="str">
        <f>Residential!B664</f>
        <v>1336-36-3</v>
      </c>
      <c r="D736" s="332">
        <f>Residential!H664</f>
        <v>4.8999999999999998E-3</v>
      </c>
      <c r="E736" s="333">
        <f>Residential!K664</f>
        <v>0.16</v>
      </c>
      <c r="F736" s="440">
        <f>Residential!M664</f>
        <v>0.28999999999999998</v>
      </c>
      <c r="G736" s="332">
        <f>Commercial!H664</f>
        <v>2.1999999999999999E-2</v>
      </c>
      <c r="H736" s="448">
        <f>Commercial!K664</f>
        <v>0.72</v>
      </c>
      <c r="I736" s="430">
        <f>Commercial!M664</f>
        <v>1.3</v>
      </c>
      <c r="J736" s="320"/>
      <c r="K736" s="341" t="str">
        <f>IFERROR(VLOOKUP($C736,Acute!$B$8:$R$300,4,FALSE),"--")</f>
        <v>--</v>
      </c>
      <c r="L736" s="342" t="str">
        <f>IFERROR(VLOOKUP($C736,Acute!$B$8:$R$300,8,FALSE),"--")</f>
        <v>--</v>
      </c>
      <c r="M736" s="343" t="str">
        <f>IFERROR(VLOOKUP($C736,Acute!$B$8:$R$300,13,FALSE),"--")</f>
        <v>--</v>
      </c>
      <c r="N736" s="344" t="str">
        <f>IFERROR(VLOOKUP($C736,Acute!$B$8:$R$300,6,FALSE),"--")</f>
        <v>--</v>
      </c>
      <c r="O736" s="342" t="str">
        <f>IFERROR(VLOOKUP($C736,Acute!$B$8:$R$300,10,FALSE),"--")</f>
        <v>--</v>
      </c>
      <c r="P736" s="345" t="str">
        <f>IFERROR(VLOOKUP($C736,Acute!$B$8:$R$300,16,FALSE),"--")</f>
        <v>--</v>
      </c>
    </row>
    <row r="737" spans="2:16">
      <c r="B737" s="320" t="str">
        <f>Residential!A665</f>
        <v>Polychlorinated Biphenyls (low risk)</v>
      </c>
      <c r="C737" s="211" t="str">
        <f>Residential!B665</f>
        <v>1336-36-3</v>
      </c>
      <c r="D737" s="332">
        <f>Residential!H665</f>
        <v>2.8000000000000001E-2</v>
      </c>
      <c r="E737" s="333">
        <f>Residential!K665</f>
        <v>0.94</v>
      </c>
      <c r="F737" s="430">
        <f>Residential!M665</f>
        <v>1.7</v>
      </c>
      <c r="G737" s="332">
        <f>Commercial!H665</f>
        <v>0.12</v>
      </c>
      <c r="H737" s="439">
        <f>Commercial!K665</f>
        <v>4.0999999999999996</v>
      </c>
      <c r="I737" s="430">
        <f>Commercial!M665</f>
        <v>7.2</v>
      </c>
      <c r="J737" s="320"/>
      <c r="K737" s="341" t="str">
        <f>IFERROR(VLOOKUP($C737,Acute!$B$8:$R$300,4,FALSE),"--")</f>
        <v>--</v>
      </c>
      <c r="L737" s="342" t="str">
        <f>IFERROR(VLOOKUP($C737,Acute!$B$8:$R$300,8,FALSE),"--")</f>
        <v>--</v>
      </c>
      <c r="M737" s="343" t="str">
        <f>IFERROR(VLOOKUP($C737,Acute!$B$8:$R$300,13,FALSE),"--")</f>
        <v>--</v>
      </c>
      <c r="N737" s="344" t="str">
        <f>IFERROR(VLOOKUP($C737,Acute!$B$8:$R$300,6,FALSE),"--")</f>
        <v>--</v>
      </c>
      <c r="O737" s="342" t="str">
        <f>IFERROR(VLOOKUP($C737,Acute!$B$8:$R$300,10,FALSE),"--")</f>
        <v>--</v>
      </c>
      <c r="P737" s="345" t="str">
        <f>IFERROR(VLOOKUP($C737,Acute!$B$8:$R$300,16,FALSE),"--")</f>
        <v>--</v>
      </c>
    </row>
    <row r="738" spans="2:16">
      <c r="B738" s="320" t="str">
        <f>Residential!A666</f>
        <v>Polychlorinated Biphenyls (lowest risk)</v>
      </c>
      <c r="C738" s="211" t="str">
        <f>Residential!B666</f>
        <v>1336-36-3</v>
      </c>
      <c r="D738" s="332">
        <f>Residential!H666</f>
        <v>0.14000000000000001</v>
      </c>
      <c r="E738" s="333">
        <f>Residential!K666</f>
        <v>4.7</v>
      </c>
      <c r="F738" s="430">
        <f>Residential!M666</f>
        <v>8.3000000000000007</v>
      </c>
      <c r="G738" s="332">
        <f>Commercial!H666</f>
        <v>0.61</v>
      </c>
      <c r="H738" s="335">
        <f>Commercial!K666</f>
        <v>20</v>
      </c>
      <c r="I738" s="334">
        <f>Commercial!M666</f>
        <v>36</v>
      </c>
      <c r="J738" s="320"/>
      <c r="K738" s="341" t="str">
        <f>IFERROR(VLOOKUP($C738,Acute!$B$8:$R$300,4,FALSE),"--")</f>
        <v>--</v>
      </c>
      <c r="L738" s="342" t="str">
        <f>IFERROR(VLOOKUP($C738,Acute!$B$8:$R$300,8,FALSE),"--")</f>
        <v>--</v>
      </c>
      <c r="M738" s="343" t="str">
        <f>IFERROR(VLOOKUP($C738,Acute!$B$8:$R$300,13,FALSE),"--")</f>
        <v>--</v>
      </c>
      <c r="N738" s="344" t="str">
        <f>IFERROR(VLOOKUP($C738,Acute!$B$8:$R$300,6,FALSE),"--")</f>
        <v>--</v>
      </c>
      <c r="O738" s="342" t="str">
        <f>IFERROR(VLOOKUP($C738,Acute!$B$8:$R$300,10,FALSE),"--")</f>
        <v>--</v>
      </c>
      <c r="P738" s="345" t="str">
        <f>IFERROR(VLOOKUP($C738,Acute!$B$8:$R$300,16,FALSE),"--")</f>
        <v>--</v>
      </c>
    </row>
    <row r="739" spans="2:16">
      <c r="B739" s="320" t="str">
        <f>Residential!A667</f>
        <v>Polymeric Methylene Diphenyl Diisocyanate (PMDI)</v>
      </c>
      <c r="C739" s="211" t="str">
        <f>Residential!B667</f>
        <v>9016-87-9</v>
      </c>
      <c r="D739" s="332">
        <f>Residential!H667</f>
        <v>0.63</v>
      </c>
      <c r="E739" s="333" t="str">
        <f>Residential!K667</f>
        <v>NV</v>
      </c>
      <c r="F739" s="334" t="str">
        <f>Residential!M667</f>
        <v>NV</v>
      </c>
      <c r="G739" s="332">
        <f>Commercial!H667</f>
        <v>2.6</v>
      </c>
      <c r="H739" s="335" t="str">
        <f>Commercial!K667</f>
        <v>NV</v>
      </c>
      <c r="I739" s="334" t="str">
        <f>Commercial!M667</f>
        <v>NV</v>
      </c>
      <c r="J739" s="320"/>
      <c r="K739" s="341" t="str">
        <f>IFERROR(VLOOKUP($C739,Acute!$B$8:$R$300,4,FALSE),"--")</f>
        <v>--</v>
      </c>
      <c r="L739" s="342" t="str">
        <f>IFERROR(VLOOKUP($C739,Acute!$B$8:$R$300,8,FALSE),"--")</f>
        <v>--</v>
      </c>
      <c r="M739" s="343" t="str">
        <f>IFERROR(VLOOKUP($C739,Acute!$B$8:$R$300,13,FALSE),"--")</f>
        <v>--</v>
      </c>
      <c r="N739" s="344" t="str">
        <f>IFERROR(VLOOKUP($C739,Acute!$B$8:$R$300,6,FALSE),"--")</f>
        <v>--</v>
      </c>
      <c r="O739" s="342" t="str">
        <f>IFERROR(VLOOKUP($C739,Acute!$B$8:$R$300,10,FALSE),"--")</f>
        <v>--</v>
      </c>
      <c r="P739" s="345" t="str">
        <f>IFERROR(VLOOKUP($C739,Acute!$B$8:$R$300,16,FALSE),"--")</f>
        <v>--</v>
      </c>
    </row>
    <row r="740" spans="2:16">
      <c r="B740" s="320" t="str">
        <f>Residential!A668</f>
        <v>Polyphosphoric acid</v>
      </c>
      <c r="C740" s="211" t="str">
        <f>Residential!B668</f>
        <v>8017-16-1</v>
      </c>
      <c r="D740" s="332" t="str">
        <f>Residential!H668</f>
        <v>NITI</v>
      </c>
      <c r="E740" s="333" t="str">
        <f>Residential!K668</f>
        <v>NITI, NV</v>
      </c>
      <c r="F740" s="334" t="str">
        <f>Residential!M668</f>
        <v>NITI, NV</v>
      </c>
      <c r="G740" s="332" t="str">
        <f>Commercial!H668</f>
        <v>NITI</v>
      </c>
      <c r="H740" s="335" t="str">
        <f>Commercial!K668</f>
        <v>NITI, NV</v>
      </c>
      <c r="I740" s="334" t="str">
        <f>Commercial!M668</f>
        <v>NITI, NV</v>
      </c>
      <c r="J740" s="320"/>
      <c r="K740" s="341" t="str">
        <f>IFERROR(VLOOKUP($C740,Acute!$B$8:$R$300,4,FALSE),"--")</f>
        <v>--</v>
      </c>
      <c r="L740" s="342" t="str">
        <f>IFERROR(VLOOKUP($C740,Acute!$B$8:$R$300,8,FALSE),"--")</f>
        <v>--</v>
      </c>
      <c r="M740" s="343" t="str">
        <f>IFERROR(VLOOKUP($C740,Acute!$B$8:$R$300,13,FALSE),"--")</f>
        <v>--</v>
      </c>
      <c r="N740" s="344" t="str">
        <f>IFERROR(VLOOKUP($C740,Acute!$B$8:$R$300,6,FALSE),"--")</f>
        <v>--</v>
      </c>
      <c r="O740" s="342" t="str">
        <f>IFERROR(VLOOKUP($C740,Acute!$B$8:$R$300,10,FALSE),"--")</f>
        <v>--</v>
      </c>
      <c r="P740" s="345" t="str">
        <f>IFERROR(VLOOKUP($C740,Acute!$B$8:$R$300,16,FALSE),"--")</f>
        <v>--</v>
      </c>
    </row>
    <row r="741" spans="2:16">
      <c r="B741" s="320" t="str">
        <f>Residential!A669</f>
        <v>Potassium Cyanide</v>
      </c>
      <c r="C741" s="211" t="str">
        <f>Residential!B669</f>
        <v>151-50-8</v>
      </c>
      <c r="D741" s="332">
        <f>Residential!H669</f>
        <v>9.4</v>
      </c>
      <c r="E741" s="333" t="str">
        <f>Residential!K669</f>
        <v>NV</v>
      </c>
      <c r="F741" s="334" t="str">
        <f>Residential!M669</f>
        <v>NV</v>
      </c>
      <c r="G741" s="332">
        <f>Commercial!H669</f>
        <v>39</v>
      </c>
      <c r="H741" s="335" t="str">
        <f>Commercial!K669</f>
        <v>NV</v>
      </c>
      <c r="I741" s="334" t="str">
        <f>Commercial!M669</f>
        <v>NV</v>
      </c>
      <c r="J741" s="320"/>
      <c r="K741" s="341" t="str">
        <f>IFERROR(VLOOKUP($C741,Acute!$B$8:$R$300,4,FALSE),"--")</f>
        <v>--</v>
      </c>
      <c r="L741" s="342" t="str">
        <f>IFERROR(VLOOKUP($C741,Acute!$B$8:$R$300,8,FALSE),"--")</f>
        <v>--</v>
      </c>
      <c r="M741" s="343" t="str">
        <f>IFERROR(VLOOKUP($C741,Acute!$B$8:$R$300,13,FALSE),"--")</f>
        <v>--</v>
      </c>
      <c r="N741" s="344" t="str">
        <f>IFERROR(VLOOKUP($C741,Acute!$B$8:$R$300,6,FALSE),"--")</f>
        <v>--</v>
      </c>
      <c r="O741" s="342" t="str">
        <f>IFERROR(VLOOKUP($C741,Acute!$B$8:$R$300,10,FALSE),"--")</f>
        <v>--</v>
      </c>
      <c r="P741" s="345" t="str">
        <f>IFERROR(VLOOKUP($C741,Acute!$B$8:$R$300,16,FALSE),"--")</f>
        <v>--</v>
      </c>
    </row>
    <row r="742" spans="2:16">
      <c r="B742" s="320" t="str">
        <f>Residential!A670</f>
        <v>Potassium Perchlorate</v>
      </c>
      <c r="C742" s="211" t="str">
        <f>Residential!B670</f>
        <v>7778-74-7</v>
      </c>
      <c r="D742" s="332" t="str">
        <f>Residential!H670</f>
        <v>NITI</v>
      </c>
      <c r="E742" s="333" t="str">
        <f>Residential!K670</f>
        <v>NITI, NV</v>
      </c>
      <c r="F742" s="334" t="str">
        <f>Residential!M670</f>
        <v>NITI, NV</v>
      </c>
      <c r="G742" s="332" t="str">
        <f>Commercial!H670</f>
        <v>NITI</v>
      </c>
      <c r="H742" s="335" t="str">
        <f>Commercial!K670</f>
        <v>NITI, NV</v>
      </c>
      <c r="I742" s="334" t="str">
        <f>Commercial!M670</f>
        <v>NITI, NV</v>
      </c>
      <c r="J742" s="320"/>
      <c r="K742" s="341" t="str">
        <f>IFERROR(VLOOKUP($C742,Acute!$B$8:$R$300,4,FALSE),"--")</f>
        <v>--</v>
      </c>
      <c r="L742" s="342" t="str">
        <f>IFERROR(VLOOKUP($C742,Acute!$B$8:$R$300,8,FALSE),"--")</f>
        <v>--</v>
      </c>
      <c r="M742" s="343" t="str">
        <f>IFERROR(VLOOKUP($C742,Acute!$B$8:$R$300,13,FALSE),"--")</f>
        <v>--</v>
      </c>
      <c r="N742" s="344" t="str">
        <f>IFERROR(VLOOKUP($C742,Acute!$B$8:$R$300,6,FALSE),"--")</f>
        <v>--</v>
      </c>
      <c r="O742" s="342" t="str">
        <f>IFERROR(VLOOKUP($C742,Acute!$B$8:$R$300,10,FALSE),"--")</f>
        <v>--</v>
      </c>
      <c r="P742" s="345" t="str">
        <f>IFERROR(VLOOKUP($C742,Acute!$B$8:$R$300,16,FALSE),"--")</f>
        <v>--</v>
      </c>
    </row>
    <row r="743" spans="2:16">
      <c r="B743" s="320" t="str">
        <f>Residential!A671</f>
        <v>Potassium Silver Cyanide</v>
      </c>
      <c r="C743" s="211" t="str">
        <f>Residential!B671</f>
        <v>506-61-6</v>
      </c>
      <c r="D743" s="332" t="str">
        <f>Residential!H671</f>
        <v>NITI</v>
      </c>
      <c r="E743" s="333" t="str">
        <f>Residential!K671</f>
        <v>NITI, NV</v>
      </c>
      <c r="F743" s="334" t="str">
        <f>Residential!M671</f>
        <v>NITI, NV</v>
      </c>
      <c r="G743" s="332" t="str">
        <f>Commercial!H671</f>
        <v>NITI</v>
      </c>
      <c r="H743" s="335" t="str">
        <f>Commercial!K671</f>
        <v>NITI, NV</v>
      </c>
      <c r="I743" s="334" t="str">
        <f>Commercial!M671</f>
        <v>NITI, NV</v>
      </c>
      <c r="J743" s="320"/>
      <c r="K743" s="341" t="str">
        <f>IFERROR(VLOOKUP($C743,Acute!$B$8:$R$300,4,FALSE),"--")</f>
        <v>--</v>
      </c>
      <c r="L743" s="342" t="str">
        <f>IFERROR(VLOOKUP($C743,Acute!$B$8:$R$300,8,FALSE),"--")</f>
        <v>--</v>
      </c>
      <c r="M743" s="343" t="str">
        <f>IFERROR(VLOOKUP($C743,Acute!$B$8:$R$300,13,FALSE),"--")</f>
        <v>--</v>
      </c>
      <c r="N743" s="344" t="str">
        <f>IFERROR(VLOOKUP($C743,Acute!$B$8:$R$300,6,FALSE),"--")</f>
        <v>--</v>
      </c>
      <c r="O743" s="342" t="str">
        <f>IFERROR(VLOOKUP($C743,Acute!$B$8:$R$300,10,FALSE),"--")</f>
        <v>--</v>
      </c>
      <c r="P743" s="345" t="str">
        <f>IFERROR(VLOOKUP($C743,Acute!$B$8:$R$300,16,FALSE),"--")</f>
        <v>--</v>
      </c>
    </row>
    <row r="744" spans="2:16">
      <c r="B744" s="320" t="str">
        <f>Residential!A672</f>
        <v>Potassium heptafluorobutanoate</v>
      </c>
      <c r="C744" s="211" t="str">
        <f>Residential!B672</f>
        <v>2966-54-3</v>
      </c>
      <c r="D744" s="332" t="str">
        <f>Residential!H672</f>
        <v>NITI</v>
      </c>
      <c r="E744" s="333" t="str">
        <f>Residential!K672</f>
        <v>NITI</v>
      </c>
      <c r="F744" s="334" t="str">
        <f>Residential!M672</f>
        <v>NITI</v>
      </c>
      <c r="G744" s="332" t="str">
        <f>Commercial!H672</f>
        <v>NITI</v>
      </c>
      <c r="H744" s="335" t="str">
        <f>Commercial!K672</f>
        <v>NITI</v>
      </c>
      <c r="I744" s="334" t="str">
        <f>Commercial!M672</f>
        <v>NITI</v>
      </c>
      <c r="J744" s="320"/>
      <c r="K744" s="341" t="str">
        <f>IFERROR(VLOOKUP($C744,Acute!$B$8:$R$300,4,FALSE),"--")</f>
        <v>--</v>
      </c>
      <c r="L744" s="342" t="str">
        <f>IFERROR(VLOOKUP($C744,Acute!$B$8:$R$300,8,FALSE),"--")</f>
        <v>--</v>
      </c>
      <c r="M744" s="343" t="str">
        <f>IFERROR(VLOOKUP($C744,Acute!$B$8:$R$300,13,FALSE),"--")</f>
        <v>--</v>
      </c>
      <c r="N744" s="344" t="str">
        <f>IFERROR(VLOOKUP($C744,Acute!$B$8:$R$300,6,FALSE),"--")</f>
        <v>--</v>
      </c>
      <c r="O744" s="342" t="str">
        <f>IFERROR(VLOOKUP($C744,Acute!$B$8:$R$300,10,FALSE),"--")</f>
        <v>--</v>
      </c>
      <c r="P744" s="345" t="str">
        <f>IFERROR(VLOOKUP($C744,Acute!$B$8:$R$300,16,FALSE),"--")</f>
        <v>--</v>
      </c>
    </row>
    <row r="745" spans="2:16">
      <c r="B745" s="320" t="str">
        <f>Residential!A673</f>
        <v>Potassium perfluorobutanesulfonate</v>
      </c>
      <c r="C745" s="211" t="str">
        <f>Residential!B673</f>
        <v>29420-49-3</v>
      </c>
      <c r="D745" s="332" t="str">
        <f>Residential!H673</f>
        <v>NITI</v>
      </c>
      <c r="E745" s="333" t="str">
        <f>Residential!K673</f>
        <v>NITI, NV</v>
      </c>
      <c r="F745" s="334" t="str">
        <f>Residential!M673</f>
        <v>NITI, NV</v>
      </c>
      <c r="G745" s="332" t="str">
        <f>Commercial!H673</f>
        <v>NITI</v>
      </c>
      <c r="H745" s="335" t="str">
        <f>Commercial!K673</f>
        <v>NITI, NV</v>
      </c>
      <c r="I745" s="334" t="str">
        <f>Commercial!M673</f>
        <v>NITI, NV</v>
      </c>
      <c r="J745" s="320"/>
      <c r="K745" s="341" t="str">
        <f>IFERROR(VLOOKUP($C745,Acute!$B$8:$R$300,4,FALSE),"--")</f>
        <v>--</v>
      </c>
      <c r="L745" s="342" t="str">
        <f>IFERROR(VLOOKUP($C745,Acute!$B$8:$R$300,8,FALSE),"--")</f>
        <v>--</v>
      </c>
      <c r="M745" s="343" t="str">
        <f>IFERROR(VLOOKUP($C745,Acute!$B$8:$R$300,13,FALSE),"--")</f>
        <v>--</v>
      </c>
      <c r="N745" s="344" t="str">
        <f>IFERROR(VLOOKUP($C745,Acute!$B$8:$R$300,6,FALSE),"--")</f>
        <v>--</v>
      </c>
      <c r="O745" s="342" t="str">
        <f>IFERROR(VLOOKUP($C745,Acute!$B$8:$R$300,10,FALSE),"--")</f>
        <v>--</v>
      </c>
      <c r="P745" s="345" t="str">
        <f>IFERROR(VLOOKUP($C745,Acute!$B$8:$R$300,16,FALSE),"--")</f>
        <v>--</v>
      </c>
    </row>
    <row r="746" spans="2:16">
      <c r="B746" s="320" t="str">
        <f>Residential!A674</f>
        <v>Potassium perfluorooctanesulfonate</v>
      </c>
      <c r="C746" s="211" t="str">
        <f>Residential!B674</f>
        <v>2795-39-3</v>
      </c>
      <c r="D746" s="332" t="str">
        <f>Residential!H674</f>
        <v>NITI</v>
      </c>
      <c r="E746" s="333" t="str">
        <f>Residential!K674</f>
        <v>NITI, NV</v>
      </c>
      <c r="F746" s="346" t="str">
        <f>Residential!M674</f>
        <v>NITI, NV</v>
      </c>
      <c r="G746" s="332" t="str">
        <f>Commercial!H674</f>
        <v>NITI</v>
      </c>
      <c r="H746" s="333" t="str">
        <f>Commercial!K674</f>
        <v>NITI, NV</v>
      </c>
      <c r="I746" s="346" t="str">
        <f>Commercial!M674</f>
        <v>NITI, NV</v>
      </c>
      <c r="J746" s="320"/>
      <c r="K746" s="347" t="str">
        <f>IFERROR(VLOOKUP($C746,Acute!$B$8:$R$300,4,FALSE),"--")</f>
        <v>--</v>
      </c>
      <c r="L746" s="342" t="str">
        <f>IFERROR(VLOOKUP($C746,Acute!$B$8:$R$300,8,FALSE),"--")</f>
        <v>--</v>
      </c>
      <c r="M746" s="343" t="str">
        <f>IFERROR(VLOOKUP($C746,Acute!$B$8:$R$300,13,FALSE),"--")</f>
        <v>--</v>
      </c>
      <c r="N746" s="344" t="str">
        <f>IFERROR(VLOOKUP($C746,Acute!$B$8:$R$300,6,FALSE),"--")</f>
        <v>--</v>
      </c>
      <c r="O746" s="342" t="str">
        <f>IFERROR(VLOOKUP($C746,Acute!$B$8:$R$300,10,FALSE),"--")</f>
        <v>--</v>
      </c>
      <c r="P746" s="345" t="str">
        <f>IFERROR(VLOOKUP($C746,Acute!$B$8:$R$300,16,FALSE),"--")</f>
        <v>--</v>
      </c>
    </row>
    <row r="747" spans="2:16">
      <c r="B747" s="320" t="str">
        <f>Residential!A675</f>
        <v>Potassium salts of inorganic phosphates</v>
      </c>
      <c r="C747" s="211" t="str">
        <f>Residential!B675</f>
        <v>NA</v>
      </c>
      <c r="D747" s="332" t="str">
        <f>Residential!H675</f>
        <v>NITI</v>
      </c>
      <c r="E747" s="333" t="str">
        <f>Residential!K675</f>
        <v>NITI, NV</v>
      </c>
      <c r="F747" s="346" t="str">
        <f>Residential!M675</f>
        <v>NITI, NV</v>
      </c>
      <c r="G747" s="332" t="str">
        <f>Commercial!H675</f>
        <v>NITI</v>
      </c>
      <c r="H747" s="333" t="str">
        <f>Commercial!K675</f>
        <v>NITI, NV</v>
      </c>
      <c r="I747" s="346" t="str">
        <f>Commercial!M675</f>
        <v>NITI, NV</v>
      </c>
      <c r="J747" s="320"/>
      <c r="K747" s="341" t="str">
        <f>IFERROR(VLOOKUP($C747,Acute!$B$8:$R$300,4,FALSE),"--")</f>
        <v>--</v>
      </c>
      <c r="L747" s="342" t="str">
        <f>IFERROR(VLOOKUP($C747,Acute!$B$8:$R$300,8,FALSE),"--")</f>
        <v>--</v>
      </c>
      <c r="M747" s="343" t="str">
        <f>IFERROR(VLOOKUP($C747,Acute!$B$8:$R$300,13,FALSE),"--")</f>
        <v>--</v>
      </c>
      <c r="N747" s="344" t="str">
        <f>IFERROR(VLOOKUP($C747,Acute!$B$8:$R$300,6,FALSE),"--")</f>
        <v>--</v>
      </c>
      <c r="O747" s="342" t="str">
        <f>IFERROR(VLOOKUP($C747,Acute!$B$8:$R$300,10,FALSE),"--")</f>
        <v>--</v>
      </c>
      <c r="P747" s="345" t="str">
        <f>IFERROR(VLOOKUP($C747,Acute!$B$8:$R$300,16,FALSE),"--")</f>
        <v>--</v>
      </c>
    </row>
    <row r="748" spans="2:16">
      <c r="B748" s="320" t="str">
        <f>Residential!A676</f>
        <v>Potassium tripolyphosphate</v>
      </c>
      <c r="C748" s="211" t="str">
        <f>Residential!B676</f>
        <v>13845-36-8</v>
      </c>
      <c r="D748" s="332" t="str">
        <f>Residential!H676</f>
        <v>NITI</v>
      </c>
      <c r="E748" s="333" t="str">
        <f>Residential!K676</f>
        <v>NITI, NV</v>
      </c>
      <c r="F748" s="346" t="str">
        <f>Residential!M676</f>
        <v>NITI, NV</v>
      </c>
      <c r="G748" s="332" t="str">
        <f>Commercial!H676</f>
        <v>NITI</v>
      </c>
      <c r="H748" s="333" t="str">
        <f>Commercial!K676</f>
        <v>NITI, NV</v>
      </c>
      <c r="I748" s="346" t="str">
        <f>Commercial!M676</f>
        <v>NITI, NV</v>
      </c>
      <c r="J748" s="320"/>
      <c r="K748" s="341" t="str">
        <f>IFERROR(VLOOKUP($C748,Acute!$B$8:$R$300,4,FALSE),"--")</f>
        <v>--</v>
      </c>
      <c r="L748" s="342" t="str">
        <f>IFERROR(VLOOKUP($C748,Acute!$B$8:$R$300,8,FALSE),"--")</f>
        <v>--</v>
      </c>
      <c r="M748" s="343" t="str">
        <f>IFERROR(VLOOKUP($C748,Acute!$B$8:$R$300,13,FALSE),"--")</f>
        <v>--</v>
      </c>
      <c r="N748" s="344" t="str">
        <f>IFERROR(VLOOKUP($C748,Acute!$B$8:$R$300,6,FALSE),"--")</f>
        <v>--</v>
      </c>
      <c r="O748" s="342" t="str">
        <f>IFERROR(VLOOKUP($C748,Acute!$B$8:$R$300,10,FALSE),"--")</f>
        <v>--</v>
      </c>
      <c r="P748" s="345" t="str">
        <f>IFERROR(VLOOKUP($C748,Acute!$B$8:$R$300,16,FALSE),"--")</f>
        <v>--</v>
      </c>
    </row>
    <row r="749" spans="2:16">
      <c r="B749" s="320" t="str">
        <f>Residential!A677</f>
        <v>Prochloraz</v>
      </c>
      <c r="C749" s="211" t="str">
        <f>Residential!B677</f>
        <v>67747-09-5</v>
      </c>
      <c r="D749" s="332" t="str">
        <f>Residential!H677</f>
        <v>NITI</v>
      </c>
      <c r="E749" s="333" t="str">
        <f>Residential!K677</f>
        <v>NITI, NV</v>
      </c>
      <c r="F749" s="346" t="str">
        <f>Residential!M677</f>
        <v>NITI, NV</v>
      </c>
      <c r="G749" s="332" t="str">
        <f>Commercial!H677</f>
        <v>NITI</v>
      </c>
      <c r="H749" s="333" t="str">
        <f>Commercial!K677</f>
        <v>NITI, NV</v>
      </c>
      <c r="I749" s="346" t="str">
        <f>Commercial!M677</f>
        <v>NITI, NV</v>
      </c>
      <c r="J749" s="320"/>
      <c r="K749" s="341" t="str">
        <f>IFERROR(VLOOKUP($C749,Acute!$B$8:$R$300,4,FALSE),"--")</f>
        <v>--</v>
      </c>
      <c r="L749" s="342" t="str">
        <f>IFERROR(VLOOKUP($C749,Acute!$B$8:$R$300,8,FALSE),"--")</f>
        <v>--</v>
      </c>
      <c r="M749" s="343" t="str">
        <f>IFERROR(VLOOKUP($C749,Acute!$B$8:$R$300,13,FALSE),"--")</f>
        <v>--</v>
      </c>
      <c r="N749" s="344" t="str">
        <f>IFERROR(VLOOKUP($C749,Acute!$B$8:$R$300,6,FALSE),"--")</f>
        <v>--</v>
      </c>
      <c r="O749" s="342" t="str">
        <f>IFERROR(VLOOKUP($C749,Acute!$B$8:$R$300,10,FALSE),"--")</f>
        <v>--</v>
      </c>
      <c r="P749" s="345" t="str">
        <f>IFERROR(VLOOKUP($C749,Acute!$B$8:$R$300,16,FALSE),"--")</f>
        <v>--</v>
      </c>
    </row>
    <row r="750" spans="2:16">
      <c r="B750" s="320" t="str">
        <f>Residential!A678</f>
        <v>Profluralin</v>
      </c>
      <c r="C750" s="211" t="str">
        <f>Residential!B678</f>
        <v>26399-36-0</v>
      </c>
      <c r="D750" s="332" t="str">
        <f>Residential!H678</f>
        <v>NITI</v>
      </c>
      <c r="E750" s="333" t="str">
        <f>Residential!K678</f>
        <v>NITI</v>
      </c>
      <c r="F750" s="346" t="str">
        <f>Residential!M678</f>
        <v>NITI</v>
      </c>
      <c r="G750" s="332" t="str">
        <f>Commercial!H678</f>
        <v>NITI</v>
      </c>
      <c r="H750" s="333" t="str">
        <f>Commercial!K678</f>
        <v>NITI</v>
      </c>
      <c r="I750" s="346" t="str">
        <f>Commercial!M678</f>
        <v>NITI</v>
      </c>
      <c r="J750" s="320"/>
      <c r="K750" s="341" t="str">
        <f>IFERROR(VLOOKUP($C750,Acute!$B$8:$R$300,4,FALSE),"--")</f>
        <v>--</v>
      </c>
      <c r="L750" s="342" t="str">
        <f>IFERROR(VLOOKUP($C750,Acute!$B$8:$R$300,8,FALSE),"--")</f>
        <v>--</v>
      </c>
      <c r="M750" s="343" t="str">
        <f>IFERROR(VLOOKUP($C750,Acute!$B$8:$R$300,13,FALSE),"--")</f>
        <v>--</v>
      </c>
      <c r="N750" s="344" t="str">
        <f>IFERROR(VLOOKUP($C750,Acute!$B$8:$R$300,6,FALSE),"--")</f>
        <v>--</v>
      </c>
      <c r="O750" s="342" t="str">
        <f>IFERROR(VLOOKUP($C750,Acute!$B$8:$R$300,10,FALSE),"--")</f>
        <v>--</v>
      </c>
      <c r="P750" s="345" t="str">
        <f>IFERROR(VLOOKUP($C750,Acute!$B$8:$R$300,16,FALSE),"--")</f>
        <v>--</v>
      </c>
    </row>
    <row r="751" spans="2:16">
      <c r="B751" s="320" t="str">
        <f>Residential!A679</f>
        <v>Prometon</v>
      </c>
      <c r="C751" s="211" t="str">
        <f>Residential!B679</f>
        <v>1610-18-0</v>
      </c>
      <c r="D751" s="332" t="str">
        <f>Residential!H679</f>
        <v>NITI</v>
      </c>
      <c r="E751" s="333" t="str">
        <f>Residential!K679</f>
        <v>NITI, NV</v>
      </c>
      <c r="F751" s="346" t="str">
        <f>Residential!M679</f>
        <v>NITI, NV</v>
      </c>
      <c r="G751" s="332" t="str">
        <f>Commercial!H679</f>
        <v>NITI</v>
      </c>
      <c r="H751" s="333" t="str">
        <f>Commercial!K679</f>
        <v>NITI, NV</v>
      </c>
      <c r="I751" s="346" t="str">
        <f>Commercial!M679</f>
        <v>NITI, NV</v>
      </c>
      <c r="J751" s="320"/>
      <c r="K751" s="341" t="str">
        <f>IFERROR(VLOOKUP($C751,Acute!$B$8:$R$300,4,FALSE),"--")</f>
        <v>--</v>
      </c>
      <c r="L751" s="342" t="str">
        <f>IFERROR(VLOOKUP($C751,Acute!$B$8:$R$300,8,FALSE),"--")</f>
        <v>--</v>
      </c>
      <c r="M751" s="343" t="str">
        <f>IFERROR(VLOOKUP($C751,Acute!$B$8:$R$300,13,FALSE),"--")</f>
        <v>--</v>
      </c>
      <c r="N751" s="344" t="str">
        <f>IFERROR(VLOOKUP($C751,Acute!$B$8:$R$300,6,FALSE),"--")</f>
        <v>--</v>
      </c>
      <c r="O751" s="342" t="str">
        <f>IFERROR(VLOOKUP($C751,Acute!$B$8:$R$300,10,FALSE),"--")</f>
        <v>--</v>
      </c>
      <c r="P751" s="345" t="str">
        <f>IFERROR(VLOOKUP($C751,Acute!$B$8:$R$300,16,FALSE),"--")</f>
        <v>--</v>
      </c>
    </row>
    <row r="752" spans="2:16">
      <c r="B752" s="320" t="str">
        <f>Residential!A680</f>
        <v>Prometryn</v>
      </c>
      <c r="C752" s="211" t="str">
        <f>Residential!B680</f>
        <v>7287-19-6</v>
      </c>
      <c r="D752" s="332" t="str">
        <f>Residential!H680</f>
        <v>NITI</v>
      </c>
      <c r="E752" s="333" t="str">
        <f>Residential!K680</f>
        <v>NITI, NV</v>
      </c>
      <c r="F752" s="346" t="str">
        <f>Residential!M680</f>
        <v>NITI, NV</v>
      </c>
      <c r="G752" s="332" t="str">
        <f>Commercial!H680</f>
        <v>NITI</v>
      </c>
      <c r="H752" s="333" t="str">
        <f>Commercial!K680</f>
        <v>NITI, NV</v>
      </c>
      <c r="I752" s="346" t="str">
        <f>Commercial!M680</f>
        <v>NITI, NV</v>
      </c>
      <c r="J752" s="320"/>
      <c r="K752" s="341" t="str">
        <f>IFERROR(VLOOKUP($C752,Acute!$B$8:$R$300,4,FALSE),"--")</f>
        <v>--</v>
      </c>
      <c r="L752" s="342" t="str">
        <f>IFERROR(VLOOKUP($C752,Acute!$B$8:$R$300,8,FALSE),"--")</f>
        <v>--</v>
      </c>
      <c r="M752" s="343" t="str">
        <f>IFERROR(VLOOKUP($C752,Acute!$B$8:$R$300,13,FALSE),"--")</f>
        <v>--</v>
      </c>
      <c r="N752" s="344" t="str">
        <f>IFERROR(VLOOKUP($C752,Acute!$B$8:$R$300,6,FALSE),"--")</f>
        <v>--</v>
      </c>
      <c r="O752" s="342" t="str">
        <f>IFERROR(VLOOKUP($C752,Acute!$B$8:$R$300,10,FALSE),"--")</f>
        <v>--</v>
      </c>
      <c r="P752" s="345" t="str">
        <f>IFERROR(VLOOKUP($C752,Acute!$B$8:$R$300,16,FALSE),"--")</f>
        <v>--</v>
      </c>
    </row>
    <row r="753" spans="2:16">
      <c r="B753" s="320" t="str">
        <f>Residential!A681</f>
        <v>Pronamide</v>
      </c>
      <c r="C753" s="211" t="str">
        <f>Residential!B681</f>
        <v>23950-58-5</v>
      </c>
      <c r="D753" s="332" t="str">
        <f>Residential!H681</f>
        <v>NITI</v>
      </c>
      <c r="E753" s="333" t="str">
        <f>Residential!K681</f>
        <v>NITI, NV</v>
      </c>
      <c r="F753" s="346" t="str">
        <f>Residential!M681</f>
        <v>NITI, NV</v>
      </c>
      <c r="G753" s="332" t="str">
        <f>Commercial!H681</f>
        <v>NITI</v>
      </c>
      <c r="H753" s="333" t="str">
        <f>Commercial!K681</f>
        <v>NITI, NV</v>
      </c>
      <c r="I753" s="346" t="str">
        <f>Commercial!M681</f>
        <v>NITI, NV</v>
      </c>
      <c r="J753" s="320"/>
      <c r="K753" s="341" t="str">
        <f>IFERROR(VLOOKUP($C753,Acute!$B$8:$R$300,4,FALSE),"--")</f>
        <v>--</v>
      </c>
      <c r="L753" s="342" t="str">
        <f>IFERROR(VLOOKUP($C753,Acute!$B$8:$R$300,8,FALSE),"--")</f>
        <v>--</v>
      </c>
      <c r="M753" s="343" t="str">
        <f>IFERROR(VLOOKUP($C753,Acute!$B$8:$R$300,13,FALSE),"--")</f>
        <v>--</v>
      </c>
      <c r="N753" s="344" t="str">
        <f>IFERROR(VLOOKUP($C753,Acute!$B$8:$R$300,6,FALSE),"--")</f>
        <v>--</v>
      </c>
      <c r="O753" s="342" t="str">
        <f>IFERROR(VLOOKUP($C753,Acute!$B$8:$R$300,10,FALSE),"--")</f>
        <v>--</v>
      </c>
      <c r="P753" s="345" t="str">
        <f>IFERROR(VLOOKUP($C753,Acute!$B$8:$R$300,16,FALSE),"--")</f>
        <v>--</v>
      </c>
    </row>
    <row r="754" spans="2:16">
      <c r="B754" s="320" t="str">
        <f>Residential!A682</f>
        <v>Propachlor</v>
      </c>
      <c r="C754" s="211" t="str">
        <f>Residential!B682</f>
        <v>1918-16-7</v>
      </c>
      <c r="D754" s="332" t="str">
        <f>Residential!H682</f>
        <v>NITI</v>
      </c>
      <c r="E754" s="333" t="str">
        <f>Residential!K682</f>
        <v>NITI, NV</v>
      </c>
      <c r="F754" s="346" t="str">
        <f>Residential!M682</f>
        <v>NITI, NV</v>
      </c>
      <c r="G754" s="332" t="str">
        <f>Commercial!H682</f>
        <v>NITI</v>
      </c>
      <c r="H754" s="333" t="str">
        <f>Commercial!K682</f>
        <v>NITI, NV</v>
      </c>
      <c r="I754" s="346" t="str">
        <f>Commercial!M682</f>
        <v>NITI, NV</v>
      </c>
      <c r="J754" s="320"/>
      <c r="K754" s="341" t="str">
        <f>IFERROR(VLOOKUP($C754,Acute!$B$8:$R$300,4,FALSE),"--")</f>
        <v>--</v>
      </c>
      <c r="L754" s="342" t="str">
        <f>IFERROR(VLOOKUP($C754,Acute!$B$8:$R$300,8,FALSE),"--")</f>
        <v>--</v>
      </c>
      <c r="M754" s="343" t="str">
        <f>IFERROR(VLOOKUP($C754,Acute!$B$8:$R$300,13,FALSE),"--")</f>
        <v>--</v>
      </c>
      <c r="N754" s="344" t="str">
        <f>IFERROR(VLOOKUP($C754,Acute!$B$8:$R$300,6,FALSE),"--")</f>
        <v>--</v>
      </c>
      <c r="O754" s="342" t="str">
        <f>IFERROR(VLOOKUP($C754,Acute!$B$8:$R$300,10,FALSE),"--")</f>
        <v>--</v>
      </c>
      <c r="P754" s="345" t="str">
        <f>IFERROR(VLOOKUP($C754,Acute!$B$8:$R$300,16,FALSE),"--")</f>
        <v>--</v>
      </c>
    </row>
    <row r="755" spans="2:16">
      <c r="B755" s="320" t="str">
        <f>Residential!A683</f>
        <v>Propanil</v>
      </c>
      <c r="C755" s="211" t="str">
        <f>Residential!B683</f>
        <v>709-98-8</v>
      </c>
      <c r="D755" s="332" t="str">
        <f>Residential!H683</f>
        <v>NITI</v>
      </c>
      <c r="E755" s="333" t="str">
        <f>Residential!K683</f>
        <v>NITI, NV</v>
      </c>
      <c r="F755" s="346" t="str">
        <f>Residential!M683</f>
        <v>NITI, NV</v>
      </c>
      <c r="G755" s="332" t="str">
        <f>Commercial!H683</f>
        <v>NITI</v>
      </c>
      <c r="H755" s="333" t="str">
        <f>Commercial!K683</f>
        <v>NITI, NV</v>
      </c>
      <c r="I755" s="346" t="str">
        <f>Commercial!M683</f>
        <v>NITI, NV</v>
      </c>
      <c r="J755" s="320"/>
      <c r="K755" s="341" t="str">
        <f>IFERROR(VLOOKUP($C755,Acute!$B$8:$R$300,4,FALSE),"--")</f>
        <v>--</v>
      </c>
      <c r="L755" s="342" t="str">
        <f>IFERROR(VLOOKUP($C755,Acute!$B$8:$R$300,8,FALSE),"--")</f>
        <v>--</v>
      </c>
      <c r="M755" s="343" t="str">
        <f>IFERROR(VLOOKUP($C755,Acute!$B$8:$R$300,13,FALSE),"--")</f>
        <v>--</v>
      </c>
      <c r="N755" s="344" t="str">
        <f>IFERROR(VLOOKUP($C755,Acute!$B$8:$R$300,6,FALSE),"--")</f>
        <v>--</v>
      </c>
      <c r="O755" s="342" t="str">
        <f>IFERROR(VLOOKUP($C755,Acute!$B$8:$R$300,10,FALSE),"--")</f>
        <v>--</v>
      </c>
      <c r="P755" s="345" t="str">
        <f>IFERROR(VLOOKUP($C755,Acute!$B$8:$R$300,16,FALSE),"--")</f>
        <v>--</v>
      </c>
    </row>
    <row r="756" spans="2:16">
      <c r="B756" s="320" t="str">
        <f>Residential!A684</f>
        <v>Propargite</v>
      </c>
      <c r="C756" s="211" t="str">
        <f>Residential!B684</f>
        <v>2312-35-8</v>
      </c>
      <c r="D756" s="332" t="str">
        <f>Residential!H684</f>
        <v>NITI</v>
      </c>
      <c r="E756" s="333" t="str">
        <f>Residential!K684</f>
        <v>NITI, NV</v>
      </c>
      <c r="F756" s="346" t="str">
        <f>Residential!M684</f>
        <v>NITI, NV</v>
      </c>
      <c r="G756" s="332" t="str">
        <f>Commercial!H684</f>
        <v>NITI</v>
      </c>
      <c r="H756" s="333" t="str">
        <f>Commercial!K684</f>
        <v>NITI, NV</v>
      </c>
      <c r="I756" s="346" t="str">
        <f>Commercial!M684</f>
        <v>NITI, NV</v>
      </c>
      <c r="J756" s="320"/>
      <c r="K756" s="341" t="str">
        <f>IFERROR(VLOOKUP($C756,Acute!$B$8:$R$300,4,FALSE),"--")</f>
        <v>--</v>
      </c>
      <c r="L756" s="342" t="str">
        <f>IFERROR(VLOOKUP($C756,Acute!$B$8:$R$300,8,FALSE),"--")</f>
        <v>--</v>
      </c>
      <c r="M756" s="343" t="str">
        <f>IFERROR(VLOOKUP($C756,Acute!$B$8:$R$300,13,FALSE),"--")</f>
        <v>--</v>
      </c>
      <c r="N756" s="344" t="str">
        <f>IFERROR(VLOOKUP($C756,Acute!$B$8:$R$300,6,FALSE),"--")</f>
        <v>--</v>
      </c>
      <c r="O756" s="342" t="str">
        <f>IFERROR(VLOOKUP($C756,Acute!$B$8:$R$300,10,FALSE),"--")</f>
        <v>--</v>
      </c>
      <c r="P756" s="345" t="str">
        <f>IFERROR(VLOOKUP($C756,Acute!$B$8:$R$300,16,FALSE),"--")</f>
        <v>--</v>
      </c>
    </row>
    <row r="757" spans="2:16">
      <c r="B757" s="320" t="str">
        <f>Residential!A685</f>
        <v>Propargyl Alcohol</v>
      </c>
      <c r="C757" s="211" t="str">
        <f>Residential!B685</f>
        <v>107-19-7</v>
      </c>
      <c r="D757" s="332" t="str">
        <f>Residential!H685</f>
        <v>NITI</v>
      </c>
      <c r="E757" s="333" t="str">
        <f>Residential!K685</f>
        <v>NITI</v>
      </c>
      <c r="F757" s="346" t="str">
        <f>Residential!M685</f>
        <v>NITI</v>
      </c>
      <c r="G757" s="332" t="str">
        <f>Commercial!H685</f>
        <v>NITI</v>
      </c>
      <c r="H757" s="333" t="str">
        <f>Commercial!K685</f>
        <v>NITI</v>
      </c>
      <c r="I757" s="346" t="str">
        <f>Commercial!M685</f>
        <v>NITI</v>
      </c>
      <c r="J757" s="320"/>
      <c r="K757" s="341" t="str">
        <f>IFERROR(VLOOKUP($C757,Acute!$B$8:$R$300,4,FALSE),"--")</f>
        <v>--</v>
      </c>
      <c r="L757" s="342" t="str">
        <f>IFERROR(VLOOKUP($C757,Acute!$B$8:$R$300,8,FALSE),"--")</f>
        <v>--</v>
      </c>
      <c r="M757" s="343" t="str">
        <f>IFERROR(VLOOKUP($C757,Acute!$B$8:$R$300,13,FALSE),"--")</f>
        <v>--</v>
      </c>
      <c r="N757" s="344" t="str">
        <f>IFERROR(VLOOKUP($C757,Acute!$B$8:$R$300,6,FALSE),"--")</f>
        <v>--</v>
      </c>
      <c r="O757" s="342" t="str">
        <f>IFERROR(VLOOKUP($C757,Acute!$B$8:$R$300,10,FALSE),"--")</f>
        <v>--</v>
      </c>
      <c r="P757" s="345" t="str">
        <f>IFERROR(VLOOKUP($C757,Acute!$B$8:$R$300,16,FALSE),"--")</f>
        <v>--</v>
      </c>
    </row>
    <row r="758" spans="2:16">
      <c r="B758" s="320" t="str">
        <f>Residential!A686</f>
        <v>Propazine</v>
      </c>
      <c r="C758" s="211" t="str">
        <f>Residential!B686</f>
        <v>139-40-2</v>
      </c>
      <c r="D758" s="332" t="str">
        <f>Residential!H686</f>
        <v>NITI</v>
      </c>
      <c r="E758" s="333" t="str">
        <f>Residential!K686</f>
        <v>NITI, NV</v>
      </c>
      <c r="F758" s="346" t="str">
        <f>Residential!M686</f>
        <v>NITI, NV</v>
      </c>
      <c r="G758" s="332" t="str">
        <f>Commercial!H686</f>
        <v>NITI</v>
      </c>
      <c r="H758" s="333" t="str">
        <f>Commercial!K686</f>
        <v>NITI, NV</v>
      </c>
      <c r="I758" s="346" t="str">
        <f>Commercial!M686</f>
        <v>NITI, NV</v>
      </c>
      <c r="J758" s="320"/>
      <c r="K758" s="341" t="str">
        <f>IFERROR(VLOOKUP($C758,Acute!$B$8:$R$300,4,FALSE),"--")</f>
        <v>--</v>
      </c>
      <c r="L758" s="342" t="str">
        <f>IFERROR(VLOOKUP($C758,Acute!$B$8:$R$300,8,FALSE),"--")</f>
        <v>--</v>
      </c>
      <c r="M758" s="343" t="str">
        <f>IFERROR(VLOOKUP($C758,Acute!$B$8:$R$300,13,FALSE),"--")</f>
        <v>--</v>
      </c>
      <c r="N758" s="344" t="str">
        <f>IFERROR(VLOOKUP($C758,Acute!$B$8:$R$300,6,FALSE),"--")</f>
        <v>--</v>
      </c>
      <c r="O758" s="342" t="str">
        <f>IFERROR(VLOOKUP($C758,Acute!$B$8:$R$300,10,FALSE),"--")</f>
        <v>--</v>
      </c>
      <c r="P758" s="345" t="str">
        <f>IFERROR(VLOOKUP($C758,Acute!$B$8:$R$300,16,FALSE),"--")</f>
        <v>--</v>
      </c>
    </row>
    <row r="759" spans="2:16">
      <c r="B759" s="320" t="str">
        <f>Residential!A687</f>
        <v>Propham</v>
      </c>
      <c r="C759" s="211" t="str">
        <f>Residential!B687</f>
        <v>122-42-9</v>
      </c>
      <c r="D759" s="332" t="str">
        <f>Residential!H687</f>
        <v>NITI</v>
      </c>
      <c r="E759" s="333" t="str">
        <f>Residential!K687</f>
        <v>NITI, NV</v>
      </c>
      <c r="F759" s="346" t="str">
        <f>Residential!M687</f>
        <v>NITI, NV</v>
      </c>
      <c r="G759" s="332" t="str">
        <f>Commercial!H687</f>
        <v>NITI</v>
      </c>
      <c r="H759" s="333" t="str">
        <f>Commercial!K687</f>
        <v>NITI, NV</v>
      </c>
      <c r="I759" s="346" t="str">
        <f>Commercial!M687</f>
        <v>NITI, NV</v>
      </c>
      <c r="J759" s="320"/>
      <c r="K759" s="341" t="str">
        <f>IFERROR(VLOOKUP($C759,Acute!$B$8:$R$300,4,FALSE),"--")</f>
        <v>--</v>
      </c>
      <c r="L759" s="342" t="str">
        <f>IFERROR(VLOOKUP($C759,Acute!$B$8:$R$300,8,FALSE),"--")</f>
        <v>--</v>
      </c>
      <c r="M759" s="343" t="str">
        <f>IFERROR(VLOOKUP($C759,Acute!$B$8:$R$300,13,FALSE),"--")</f>
        <v>--</v>
      </c>
      <c r="N759" s="344" t="str">
        <f>IFERROR(VLOOKUP($C759,Acute!$B$8:$R$300,6,FALSE),"--")</f>
        <v>--</v>
      </c>
      <c r="O759" s="342" t="str">
        <f>IFERROR(VLOOKUP($C759,Acute!$B$8:$R$300,10,FALSE),"--")</f>
        <v>--</v>
      </c>
      <c r="P759" s="345" t="str">
        <f>IFERROR(VLOOKUP($C759,Acute!$B$8:$R$300,16,FALSE),"--")</f>
        <v>--</v>
      </c>
    </row>
    <row r="760" spans="2:16">
      <c r="B760" s="320" t="str">
        <f>Residential!A688</f>
        <v>Propiconazole</v>
      </c>
      <c r="C760" s="211" t="str">
        <f>Residential!B688</f>
        <v>60207-90-1</v>
      </c>
      <c r="D760" s="332" t="str">
        <f>Residential!H688</f>
        <v>NITI</v>
      </c>
      <c r="E760" s="333" t="str">
        <f>Residential!K688</f>
        <v>NITI, NV</v>
      </c>
      <c r="F760" s="346" t="str">
        <f>Residential!M688</f>
        <v>NITI, NV</v>
      </c>
      <c r="G760" s="332" t="str">
        <f>Commercial!H688</f>
        <v>NITI</v>
      </c>
      <c r="H760" s="333" t="str">
        <f>Commercial!K688</f>
        <v>NITI, NV</v>
      </c>
      <c r="I760" s="346" t="str">
        <f>Commercial!M688</f>
        <v>NITI, NV</v>
      </c>
      <c r="J760" s="320"/>
      <c r="K760" s="341" t="str">
        <f>IFERROR(VLOOKUP($C760,Acute!$B$8:$R$300,4,FALSE),"--")</f>
        <v>--</v>
      </c>
      <c r="L760" s="342" t="str">
        <f>IFERROR(VLOOKUP($C760,Acute!$B$8:$R$300,8,FALSE),"--")</f>
        <v>--</v>
      </c>
      <c r="M760" s="343" t="str">
        <f>IFERROR(VLOOKUP($C760,Acute!$B$8:$R$300,13,FALSE),"--")</f>
        <v>--</v>
      </c>
      <c r="N760" s="344" t="str">
        <f>IFERROR(VLOOKUP($C760,Acute!$B$8:$R$300,6,FALSE),"--")</f>
        <v>--</v>
      </c>
      <c r="O760" s="342" t="str">
        <f>IFERROR(VLOOKUP($C760,Acute!$B$8:$R$300,10,FALSE),"--")</f>
        <v>--</v>
      </c>
      <c r="P760" s="345" t="str">
        <f>IFERROR(VLOOKUP($C760,Acute!$B$8:$R$300,16,FALSE),"--")</f>
        <v>--</v>
      </c>
    </row>
    <row r="761" spans="2:16">
      <c r="B761" s="320" t="str">
        <f>Residential!A689</f>
        <v>Propionaldehyde</v>
      </c>
      <c r="C761" s="211" t="str">
        <f>Residential!B689</f>
        <v>123-38-6</v>
      </c>
      <c r="D761" s="332">
        <f>Residential!H689</f>
        <v>8.3000000000000007</v>
      </c>
      <c r="E761" s="333">
        <f>Residential!K689</f>
        <v>280</v>
      </c>
      <c r="F761" s="334">
        <f>Residential!M689</f>
        <v>4500</v>
      </c>
      <c r="G761" s="332">
        <f>Commercial!H689</f>
        <v>35</v>
      </c>
      <c r="H761" s="335">
        <f>Commercial!K689</f>
        <v>1200</v>
      </c>
      <c r="I761" s="334">
        <f>Commercial!M689</f>
        <v>19000</v>
      </c>
      <c r="J761" s="320"/>
      <c r="K761" s="341" t="str">
        <f>IFERROR(VLOOKUP($C761,Acute!$B$8:$R$300,4,FALSE),"--")</f>
        <v>--</v>
      </c>
      <c r="L761" s="342" t="str">
        <f>IFERROR(VLOOKUP($C761,Acute!$B$8:$R$300,8,FALSE),"--")</f>
        <v>--</v>
      </c>
      <c r="M761" s="343" t="str">
        <f>IFERROR(VLOOKUP($C761,Acute!$B$8:$R$300,13,FALSE),"--")</f>
        <v>--</v>
      </c>
      <c r="N761" s="344" t="str">
        <f>IFERROR(VLOOKUP($C761,Acute!$B$8:$R$300,6,FALSE),"--")</f>
        <v>--</v>
      </c>
      <c r="O761" s="342" t="str">
        <f>IFERROR(VLOOKUP($C761,Acute!$B$8:$R$300,10,FALSE),"--")</f>
        <v>--</v>
      </c>
      <c r="P761" s="345" t="str">
        <f>IFERROR(VLOOKUP($C761,Acute!$B$8:$R$300,16,FALSE),"--")</f>
        <v>--</v>
      </c>
    </row>
    <row r="762" spans="2:16">
      <c r="B762" s="320" t="str">
        <f>Residential!A690</f>
        <v>Propyl benzene</v>
      </c>
      <c r="C762" s="211" t="str">
        <f>Residential!B690</f>
        <v>103-65-1</v>
      </c>
      <c r="D762" s="332">
        <f>Residential!H690</f>
        <v>1000</v>
      </c>
      <c r="E762" s="335">
        <f>Residential!K690</f>
        <v>35000</v>
      </c>
      <c r="F762" s="334">
        <f>Residential!M690</f>
        <v>5300</v>
      </c>
      <c r="G762" s="332">
        <f>Commercial!H690</f>
        <v>4400</v>
      </c>
      <c r="H762" s="335">
        <f>Commercial!K690</f>
        <v>150000</v>
      </c>
      <c r="I762" s="334">
        <f>Commercial!M690</f>
        <v>22000</v>
      </c>
      <c r="J762" s="320"/>
      <c r="K762" s="341" t="str">
        <f>IFERROR(VLOOKUP($C762,Acute!$B$8:$R$300,4,FALSE),"--")</f>
        <v>--</v>
      </c>
      <c r="L762" s="342" t="str">
        <f>IFERROR(VLOOKUP($C762,Acute!$B$8:$R$300,8,FALSE),"--")</f>
        <v>--</v>
      </c>
      <c r="M762" s="343" t="str">
        <f>IFERROR(VLOOKUP($C762,Acute!$B$8:$R$300,13,FALSE),"--")</f>
        <v>--</v>
      </c>
      <c r="N762" s="344" t="str">
        <f>IFERROR(VLOOKUP($C762,Acute!$B$8:$R$300,6,FALSE),"--")</f>
        <v>--</v>
      </c>
      <c r="O762" s="342" t="str">
        <f>IFERROR(VLOOKUP($C762,Acute!$B$8:$R$300,10,FALSE),"--")</f>
        <v>--</v>
      </c>
      <c r="P762" s="345" t="str">
        <f>IFERROR(VLOOKUP($C762,Acute!$B$8:$R$300,16,FALSE),"--")</f>
        <v>--</v>
      </c>
    </row>
    <row r="763" spans="2:16">
      <c r="B763" s="320" t="str">
        <f>Residential!A691</f>
        <v>Propylene</v>
      </c>
      <c r="C763" s="211" t="str">
        <f>Residential!B691</f>
        <v>115-07-1</v>
      </c>
      <c r="D763" s="332">
        <f>Residential!H691</f>
        <v>3100</v>
      </c>
      <c r="E763" s="335">
        <f>Residential!K691</f>
        <v>100000</v>
      </c>
      <c r="F763" s="334">
        <f>Residential!M691</f>
        <v>490</v>
      </c>
      <c r="G763" s="332">
        <f>Commercial!H691</f>
        <v>13000</v>
      </c>
      <c r="H763" s="335">
        <f>Commercial!K691</f>
        <v>440000</v>
      </c>
      <c r="I763" s="334">
        <f>Commercial!M691</f>
        <v>2100</v>
      </c>
      <c r="J763" s="320"/>
      <c r="K763" s="341" t="str">
        <f>IFERROR(VLOOKUP($C763,Acute!$B$8:$R$300,4,FALSE),"--")</f>
        <v>--</v>
      </c>
      <c r="L763" s="342" t="str">
        <f>IFERROR(VLOOKUP($C763,Acute!$B$8:$R$300,8,FALSE),"--")</f>
        <v>--</v>
      </c>
      <c r="M763" s="343" t="str">
        <f>IFERROR(VLOOKUP($C763,Acute!$B$8:$R$300,13,FALSE),"--")</f>
        <v>--</v>
      </c>
      <c r="N763" s="344" t="str">
        <f>IFERROR(VLOOKUP($C763,Acute!$B$8:$R$300,6,FALSE),"--")</f>
        <v>--</v>
      </c>
      <c r="O763" s="342" t="str">
        <f>IFERROR(VLOOKUP($C763,Acute!$B$8:$R$300,10,FALSE),"--")</f>
        <v>--</v>
      </c>
      <c r="P763" s="345" t="str">
        <f>IFERROR(VLOOKUP($C763,Acute!$B$8:$R$300,16,FALSE),"--")</f>
        <v>--</v>
      </c>
    </row>
    <row r="764" spans="2:16">
      <c r="B764" s="320" t="str">
        <f>Residential!A692</f>
        <v>Propylene Glycol</v>
      </c>
      <c r="C764" s="211" t="str">
        <f>Residential!B692</f>
        <v>57-55-6</v>
      </c>
      <c r="D764" s="332" t="str">
        <f>Residential!H692</f>
        <v>NITI</v>
      </c>
      <c r="E764" s="335" t="str">
        <f>Residential!K692</f>
        <v>NITI, NV</v>
      </c>
      <c r="F764" s="334" t="str">
        <f>Residential!M692</f>
        <v>NITI, NV</v>
      </c>
      <c r="G764" s="332" t="str">
        <f>Commercial!H692</f>
        <v>NITI</v>
      </c>
      <c r="H764" s="335" t="str">
        <f>Commercial!K692</f>
        <v>NITI, NV</v>
      </c>
      <c r="I764" s="334" t="str">
        <f>Commercial!M692</f>
        <v>NITI, NV</v>
      </c>
      <c r="J764" s="320"/>
      <c r="K764" s="341" t="str">
        <f>IFERROR(VLOOKUP($C764,Acute!$B$8:$R$300,4,FALSE),"--")</f>
        <v>--</v>
      </c>
      <c r="L764" s="342" t="str">
        <f>IFERROR(VLOOKUP($C764,Acute!$B$8:$R$300,8,FALSE),"--")</f>
        <v>--</v>
      </c>
      <c r="M764" s="343" t="str">
        <f>IFERROR(VLOOKUP($C764,Acute!$B$8:$R$300,13,FALSE),"--")</f>
        <v>--</v>
      </c>
      <c r="N764" s="344" t="str">
        <f>IFERROR(VLOOKUP($C764,Acute!$B$8:$R$300,6,FALSE),"--")</f>
        <v>--</v>
      </c>
      <c r="O764" s="342" t="str">
        <f>IFERROR(VLOOKUP($C764,Acute!$B$8:$R$300,10,FALSE),"--")</f>
        <v>--</v>
      </c>
      <c r="P764" s="345" t="str">
        <f>IFERROR(VLOOKUP($C764,Acute!$B$8:$R$300,16,FALSE),"--")</f>
        <v>--</v>
      </c>
    </row>
    <row r="765" spans="2:16">
      <c r="B765" s="320" t="str">
        <f>Residential!A693</f>
        <v>Propylene Glycol Dinitrate</v>
      </c>
      <c r="C765" s="211" t="str">
        <f>Residential!B693</f>
        <v>6423-43-4</v>
      </c>
      <c r="D765" s="332">
        <f>Residential!H693</f>
        <v>0.28000000000000003</v>
      </c>
      <c r="E765" s="335" t="str">
        <f>Residential!K693</f>
        <v>NV</v>
      </c>
      <c r="F765" s="334" t="str">
        <f>Residential!M693</f>
        <v>NV</v>
      </c>
      <c r="G765" s="332">
        <f>Commercial!H693</f>
        <v>1.2</v>
      </c>
      <c r="H765" s="335" t="str">
        <f>Commercial!K693</f>
        <v>NV</v>
      </c>
      <c r="I765" s="334" t="str">
        <f>Commercial!M693</f>
        <v>NV</v>
      </c>
      <c r="J765" s="320"/>
      <c r="K765" s="341">
        <f>IFERROR(VLOOKUP($C765,Acute!$B$8:$R$300,4,FALSE),"--")</f>
        <v>20</v>
      </c>
      <c r="L765" s="342" t="str">
        <f>IFERROR(VLOOKUP($C765,Acute!$B$8:$R$300,8,FALSE),"--")</f>
        <v>NV</v>
      </c>
      <c r="M765" s="343" t="str">
        <f>IFERROR(VLOOKUP($C765,Acute!$B$8:$R$300,13,FALSE),"--")</f>
        <v>NV</v>
      </c>
      <c r="N765" s="344">
        <f>IFERROR(VLOOKUP($C765,Acute!$B$8:$R$300,6,FALSE),"--")</f>
        <v>60</v>
      </c>
      <c r="O765" s="342" t="str">
        <f>IFERROR(VLOOKUP($C765,Acute!$B$8:$R$300,10,FALSE),"--")</f>
        <v>NV</v>
      </c>
      <c r="P765" s="345" t="str">
        <f>IFERROR(VLOOKUP($C765,Acute!$B$8:$R$300,16,FALSE),"--")</f>
        <v>NV</v>
      </c>
    </row>
    <row r="766" spans="2:16">
      <c r="B766" s="320" t="str">
        <f>Residential!A694</f>
        <v>Propylene Glycol Monomethyl Ether</v>
      </c>
      <c r="C766" s="211" t="str">
        <f>Residential!B694</f>
        <v>107-98-2</v>
      </c>
      <c r="D766" s="332">
        <f>Residential!H694</f>
        <v>2100</v>
      </c>
      <c r="E766" s="335">
        <f>Residential!K694</f>
        <v>70000</v>
      </c>
      <c r="F766" s="334">
        <f>Residential!M694</f>
        <v>110000000</v>
      </c>
      <c r="G766" s="332">
        <f>Commercial!H694</f>
        <v>8800</v>
      </c>
      <c r="H766" s="335">
        <f>Commercial!K694</f>
        <v>290000</v>
      </c>
      <c r="I766" s="334">
        <f>Commercial!M694</f>
        <v>440000000</v>
      </c>
      <c r="J766" s="320"/>
      <c r="K766" s="341" t="str">
        <f>IFERROR(VLOOKUP($C766,Acute!$B$8:$R$300,4,FALSE),"--")</f>
        <v>--</v>
      </c>
      <c r="L766" s="342" t="str">
        <f>IFERROR(VLOOKUP($C766,Acute!$B$8:$R$300,8,FALSE),"--")</f>
        <v>--</v>
      </c>
      <c r="M766" s="343" t="str">
        <f>IFERROR(VLOOKUP($C766,Acute!$B$8:$R$300,13,FALSE),"--")</f>
        <v>--</v>
      </c>
      <c r="N766" s="344" t="str">
        <f>IFERROR(VLOOKUP($C766,Acute!$B$8:$R$300,6,FALSE),"--")</f>
        <v>--</v>
      </c>
      <c r="O766" s="342" t="str">
        <f>IFERROR(VLOOKUP($C766,Acute!$B$8:$R$300,10,FALSE),"--")</f>
        <v>--</v>
      </c>
      <c r="P766" s="345" t="str">
        <f>IFERROR(VLOOKUP($C766,Acute!$B$8:$R$300,16,FALSE),"--")</f>
        <v>--</v>
      </c>
    </row>
    <row r="767" spans="2:16">
      <c r="B767" s="320" t="str">
        <f>Residential!A695</f>
        <v>Propylene Oxide</v>
      </c>
      <c r="C767" s="211" t="str">
        <f>Residential!B695</f>
        <v>75-56-9</v>
      </c>
      <c r="D767" s="332">
        <f>Residential!H695</f>
        <v>0.76</v>
      </c>
      <c r="E767" s="333">
        <f>Residential!K695</f>
        <v>25</v>
      </c>
      <c r="F767" s="334">
        <f>Residential!M695</f>
        <v>430</v>
      </c>
      <c r="G767" s="332">
        <f>Commercial!H695</f>
        <v>3.3</v>
      </c>
      <c r="H767" s="335">
        <f>Commercial!K695</f>
        <v>110</v>
      </c>
      <c r="I767" s="334">
        <f>Commercial!M695</f>
        <v>1900</v>
      </c>
      <c r="J767" s="320"/>
      <c r="K767" s="341">
        <f>IFERROR(VLOOKUP($C767,Acute!$B$8:$R$300,4,FALSE),"--")</f>
        <v>3100</v>
      </c>
      <c r="L767" s="342">
        <f>IFERROR(VLOOKUP($C767,Acute!$B$8:$R$300,8,FALSE),"--")</f>
        <v>100000</v>
      </c>
      <c r="M767" s="343">
        <f>IFERROR(VLOOKUP($C767,Acute!$B$8:$R$300,13,FALSE),"--")</f>
        <v>1800000</v>
      </c>
      <c r="N767" s="344">
        <f>IFERROR(VLOOKUP($C767,Acute!$B$8:$R$300,6,FALSE),"--")</f>
        <v>9300</v>
      </c>
      <c r="O767" s="342">
        <f>IFERROR(VLOOKUP($C767,Acute!$B$8:$R$300,10,FALSE),"--")</f>
        <v>310000</v>
      </c>
      <c r="P767" s="345">
        <f>IFERROR(VLOOKUP($C767,Acute!$B$8:$R$300,16,FALSE),"--")</f>
        <v>5400000</v>
      </c>
    </row>
    <row r="768" spans="2:16">
      <c r="B768" s="320" t="str">
        <f>Residential!A696</f>
        <v>Pyrene</v>
      </c>
      <c r="C768" s="211" t="str">
        <f>Residential!B696</f>
        <v>129-00-0</v>
      </c>
      <c r="D768" s="332" t="str">
        <f>Residential!H696</f>
        <v>NITI</v>
      </c>
      <c r="E768" s="333" t="str">
        <f>Residential!K696</f>
        <v>NITI</v>
      </c>
      <c r="F768" s="334" t="str">
        <f>Residential!M696</f>
        <v>NITI</v>
      </c>
      <c r="G768" s="332" t="str">
        <f>Commercial!H696</f>
        <v>NITI</v>
      </c>
      <c r="H768" s="335" t="str">
        <f>Commercial!K696</f>
        <v>NITI</v>
      </c>
      <c r="I768" s="334" t="str">
        <f>Commercial!M696</f>
        <v>NITI</v>
      </c>
      <c r="J768" s="320"/>
      <c r="K768" s="341" t="str">
        <f>IFERROR(VLOOKUP($C768,Acute!$B$8:$R$300,4,FALSE),"--")</f>
        <v>--</v>
      </c>
      <c r="L768" s="342" t="str">
        <f>IFERROR(VLOOKUP($C768,Acute!$B$8:$R$300,8,FALSE),"--")</f>
        <v>--</v>
      </c>
      <c r="M768" s="343" t="str">
        <f>IFERROR(VLOOKUP($C768,Acute!$B$8:$R$300,13,FALSE),"--")</f>
        <v>--</v>
      </c>
      <c r="N768" s="344" t="str">
        <f>IFERROR(VLOOKUP($C768,Acute!$B$8:$R$300,6,FALSE),"--")</f>
        <v>--</v>
      </c>
      <c r="O768" s="342" t="str">
        <f>IFERROR(VLOOKUP($C768,Acute!$B$8:$R$300,10,FALSE),"--")</f>
        <v>--</v>
      </c>
      <c r="P768" s="345" t="str">
        <f>IFERROR(VLOOKUP($C768,Acute!$B$8:$R$300,16,FALSE),"--")</f>
        <v>--</v>
      </c>
    </row>
    <row r="769" spans="2:16">
      <c r="B769" s="320" t="str">
        <f>Residential!A697</f>
        <v>Pyridine</v>
      </c>
      <c r="C769" s="211" t="str">
        <f>Residential!B697</f>
        <v>110-86-1</v>
      </c>
      <c r="D769" s="332" t="str">
        <f>Residential!H697</f>
        <v>NITI</v>
      </c>
      <c r="E769" s="333" t="str">
        <f>Residential!K697</f>
        <v>NITI</v>
      </c>
      <c r="F769" s="334" t="str">
        <f>Residential!M697</f>
        <v>NITI</v>
      </c>
      <c r="G769" s="332" t="str">
        <f>Commercial!H697</f>
        <v>NITI</v>
      </c>
      <c r="H769" s="335" t="str">
        <f>Commercial!K697</f>
        <v>NITI</v>
      </c>
      <c r="I769" s="334" t="str">
        <f>Commercial!M697</f>
        <v>NITI</v>
      </c>
      <c r="J769" s="320"/>
      <c r="K769" s="341" t="str">
        <f>IFERROR(VLOOKUP($C769,Acute!$B$8:$R$300,4,FALSE),"--")</f>
        <v>--</v>
      </c>
      <c r="L769" s="342" t="str">
        <f>IFERROR(VLOOKUP($C769,Acute!$B$8:$R$300,8,FALSE),"--")</f>
        <v>--</v>
      </c>
      <c r="M769" s="343" t="str">
        <f>IFERROR(VLOOKUP($C769,Acute!$B$8:$R$300,13,FALSE),"--")</f>
        <v>--</v>
      </c>
      <c r="N769" s="344" t="str">
        <f>IFERROR(VLOOKUP($C769,Acute!$B$8:$R$300,6,FALSE),"--")</f>
        <v>--</v>
      </c>
      <c r="O769" s="342" t="str">
        <f>IFERROR(VLOOKUP($C769,Acute!$B$8:$R$300,10,FALSE),"--")</f>
        <v>--</v>
      </c>
      <c r="P769" s="345" t="str">
        <f>IFERROR(VLOOKUP($C769,Acute!$B$8:$R$300,16,FALSE),"--")</f>
        <v>--</v>
      </c>
    </row>
    <row r="770" spans="2:16">
      <c r="B770" s="320" t="str">
        <f>Residential!A698</f>
        <v>Quinalphos</v>
      </c>
      <c r="C770" s="211" t="str">
        <f>Residential!B698</f>
        <v>13593-03-8</v>
      </c>
      <c r="D770" s="332" t="str">
        <f>Residential!H698</f>
        <v>NITI</v>
      </c>
      <c r="E770" s="333" t="str">
        <f>Residential!K698</f>
        <v>NITI, NV</v>
      </c>
      <c r="F770" s="334" t="str">
        <f>Residential!M698</f>
        <v>NITI, NV</v>
      </c>
      <c r="G770" s="332" t="str">
        <f>Commercial!H698</f>
        <v>NITI</v>
      </c>
      <c r="H770" s="335" t="str">
        <f>Commercial!K698</f>
        <v>NITI, NV</v>
      </c>
      <c r="I770" s="334" t="str">
        <f>Commercial!M698</f>
        <v>NITI, NV</v>
      </c>
      <c r="J770" s="320"/>
      <c r="K770" s="341" t="str">
        <f>IFERROR(VLOOKUP($C770,Acute!$B$8:$R$300,4,FALSE),"--")</f>
        <v>--</v>
      </c>
      <c r="L770" s="342" t="str">
        <f>IFERROR(VLOOKUP($C770,Acute!$B$8:$R$300,8,FALSE),"--")</f>
        <v>--</v>
      </c>
      <c r="M770" s="343" t="str">
        <f>IFERROR(VLOOKUP($C770,Acute!$B$8:$R$300,13,FALSE),"--")</f>
        <v>--</v>
      </c>
      <c r="N770" s="344" t="str">
        <f>IFERROR(VLOOKUP($C770,Acute!$B$8:$R$300,6,FALSE),"--")</f>
        <v>--</v>
      </c>
      <c r="O770" s="342" t="str">
        <f>IFERROR(VLOOKUP($C770,Acute!$B$8:$R$300,10,FALSE),"--")</f>
        <v>--</v>
      </c>
      <c r="P770" s="345" t="str">
        <f>IFERROR(VLOOKUP($C770,Acute!$B$8:$R$300,16,FALSE),"--")</f>
        <v>--</v>
      </c>
    </row>
    <row r="771" spans="2:16">
      <c r="B771" s="320" t="str">
        <f>Residential!A699</f>
        <v>Quinoline</v>
      </c>
      <c r="C771" s="211" t="str">
        <f>Residential!B699</f>
        <v>91-22-5</v>
      </c>
      <c r="D771" s="332" t="str">
        <f>Residential!H699</f>
        <v>NITI</v>
      </c>
      <c r="E771" s="333" t="str">
        <f>Residential!K699</f>
        <v>NITI, NV</v>
      </c>
      <c r="F771" s="334" t="str">
        <f>Residential!M699</f>
        <v>NITI, NV</v>
      </c>
      <c r="G771" s="332" t="str">
        <f>Commercial!H699</f>
        <v>NITI</v>
      </c>
      <c r="H771" s="335" t="str">
        <f>Commercial!K699</f>
        <v>NITI, NV</v>
      </c>
      <c r="I771" s="334" t="str">
        <f>Commercial!M699</f>
        <v>NITI, NV</v>
      </c>
      <c r="J771" s="320"/>
      <c r="K771" s="341" t="str">
        <f>IFERROR(VLOOKUP($C771,Acute!$B$8:$R$300,4,FALSE),"--")</f>
        <v>--</v>
      </c>
      <c r="L771" s="342" t="str">
        <f>IFERROR(VLOOKUP($C771,Acute!$B$8:$R$300,8,FALSE),"--")</f>
        <v>--</v>
      </c>
      <c r="M771" s="343" t="str">
        <f>IFERROR(VLOOKUP($C771,Acute!$B$8:$R$300,13,FALSE),"--")</f>
        <v>--</v>
      </c>
      <c r="N771" s="344" t="str">
        <f>IFERROR(VLOOKUP($C771,Acute!$B$8:$R$300,6,FALSE),"--")</f>
        <v>--</v>
      </c>
      <c r="O771" s="342" t="str">
        <f>IFERROR(VLOOKUP($C771,Acute!$B$8:$R$300,10,FALSE),"--")</f>
        <v>--</v>
      </c>
      <c r="P771" s="345" t="str">
        <f>IFERROR(VLOOKUP($C771,Acute!$B$8:$R$300,16,FALSE),"--")</f>
        <v>--</v>
      </c>
    </row>
    <row r="772" spans="2:16">
      <c r="B772" s="320" t="str">
        <f>Residential!A700</f>
        <v>Quizalofop-ethyl</v>
      </c>
      <c r="C772" s="211" t="str">
        <f>Residential!B700</f>
        <v>76578-14-8</v>
      </c>
      <c r="D772" s="332" t="str">
        <f>Residential!H700</f>
        <v>NITI</v>
      </c>
      <c r="E772" s="333" t="str">
        <f>Residential!K700</f>
        <v>NITI, NV</v>
      </c>
      <c r="F772" s="334" t="str">
        <f>Residential!M700</f>
        <v>NITI, NV</v>
      </c>
      <c r="G772" s="332" t="str">
        <f>Commercial!H700</f>
        <v>NITI</v>
      </c>
      <c r="H772" s="335" t="str">
        <f>Commercial!K700</f>
        <v>NITI, NV</v>
      </c>
      <c r="I772" s="334" t="str">
        <f>Commercial!M700</f>
        <v>NITI, NV</v>
      </c>
      <c r="J772" s="320"/>
      <c r="K772" s="341" t="str">
        <f>IFERROR(VLOOKUP($C772,Acute!$B$8:$R$300,4,FALSE),"--")</f>
        <v>--</v>
      </c>
      <c r="L772" s="342" t="str">
        <f>IFERROR(VLOOKUP($C772,Acute!$B$8:$R$300,8,FALSE),"--")</f>
        <v>--</v>
      </c>
      <c r="M772" s="343" t="str">
        <f>IFERROR(VLOOKUP($C772,Acute!$B$8:$R$300,13,FALSE),"--")</f>
        <v>--</v>
      </c>
      <c r="N772" s="344" t="str">
        <f>IFERROR(VLOOKUP($C772,Acute!$B$8:$R$300,6,FALSE),"--")</f>
        <v>--</v>
      </c>
      <c r="O772" s="342" t="str">
        <f>IFERROR(VLOOKUP($C772,Acute!$B$8:$R$300,10,FALSE),"--")</f>
        <v>--</v>
      </c>
      <c r="P772" s="345" t="str">
        <f>IFERROR(VLOOKUP($C772,Acute!$B$8:$R$300,16,FALSE),"--")</f>
        <v>--</v>
      </c>
    </row>
    <row r="773" spans="2:16">
      <c r="B773" s="320" t="str">
        <f>Residential!A701</f>
        <v>Refractory Ceramic Fibers (units in fibers)</v>
      </c>
      <c r="C773" s="211" t="str">
        <f>Residential!B701</f>
        <v>NA</v>
      </c>
      <c r="D773" s="332">
        <f>Residential!H701</f>
        <v>31000</v>
      </c>
      <c r="E773" s="333" t="str">
        <f>Residential!K701</f>
        <v>NV</v>
      </c>
      <c r="F773" s="334" t="str">
        <f>Residential!M701</f>
        <v>NV</v>
      </c>
      <c r="G773" s="332">
        <f>Commercial!H701</f>
        <v>130000</v>
      </c>
      <c r="H773" s="335" t="str">
        <f>Commercial!K701</f>
        <v>NV</v>
      </c>
      <c r="I773" s="334" t="str">
        <f>Commercial!M701</f>
        <v>NV</v>
      </c>
      <c r="J773" s="320"/>
      <c r="K773" s="341" t="str">
        <f>IFERROR(VLOOKUP($C773,Acute!$B$8:$R$300,4,FALSE),"--")</f>
        <v>--</v>
      </c>
      <c r="L773" s="342" t="str">
        <f>IFERROR(VLOOKUP($C773,Acute!$B$8:$R$300,8,FALSE),"--")</f>
        <v>--</v>
      </c>
      <c r="M773" s="343" t="str">
        <f>IFERROR(VLOOKUP($C773,Acute!$B$8:$R$300,13,FALSE),"--")</f>
        <v>--</v>
      </c>
      <c r="N773" s="344" t="str">
        <f>IFERROR(VLOOKUP($C773,Acute!$B$8:$R$300,6,FALSE),"--")</f>
        <v>--</v>
      </c>
      <c r="O773" s="342" t="str">
        <f>IFERROR(VLOOKUP($C773,Acute!$B$8:$R$300,10,FALSE),"--")</f>
        <v>--</v>
      </c>
      <c r="P773" s="345" t="str">
        <f>IFERROR(VLOOKUP($C773,Acute!$B$8:$R$300,16,FALSE),"--")</f>
        <v>--</v>
      </c>
    </row>
    <row r="774" spans="2:16">
      <c r="B774" s="320" t="str">
        <f>Residential!A702</f>
        <v>Resmethrin</v>
      </c>
      <c r="C774" s="211" t="str">
        <f>Residential!B702</f>
        <v>10453-86-8</v>
      </c>
      <c r="D774" s="332" t="str">
        <f>Residential!H702</f>
        <v>NITI</v>
      </c>
      <c r="E774" s="333" t="str">
        <f>Residential!K702</f>
        <v>NITI, NV</v>
      </c>
      <c r="F774" s="334" t="str">
        <f>Residential!M702</f>
        <v>NITI, NV</v>
      </c>
      <c r="G774" s="332" t="str">
        <f>Commercial!H702</f>
        <v>NITI</v>
      </c>
      <c r="H774" s="335" t="str">
        <f>Commercial!K702</f>
        <v>NITI, NV</v>
      </c>
      <c r="I774" s="334" t="str">
        <f>Commercial!M702</f>
        <v>NITI, NV</v>
      </c>
      <c r="J774" s="320"/>
      <c r="K774" s="341" t="str">
        <f>IFERROR(VLOOKUP($C774,Acute!$B$8:$R$300,4,FALSE),"--")</f>
        <v>--</v>
      </c>
      <c r="L774" s="342" t="str">
        <f>IFERROR(VLOOKUP($C774,Acute!$B$8:$R$300,8,FALSE),"--")</f>
        <v>--</v>
      </c>
      <c r="M774" s="343" t="str">
        <f>IFERROR(VLOOKUP($C774,Acute!$B$8:$R$300,13,FALSE),"--")</f>
        <v>--</v>
      </c>
      <c r="N774" s="344" t="str">
        <f>IFERROR(VLOOKUP($C774,Acute!$B$8:$R$300,6,FALSE),"--")</f>
        <v>--</v>
      </c>
      <c r="O774" s="342" t="str">
        <f>IFERROR(VLOOKUP($C774,Acute!$B$8:$R$300,10,FALSE),"--")</f>
        <v>--</v>
      </c>
      <c r="P774" s="345" t="str">
        <f>IFERROR(VLOOKUP($C774,Acute!$B$8:$R$300,16,FALSE),"--")</f>
        <v>--</v>
      </c>
    </row>
    <row r="775" spans="2:16">
      <c r="B775" s="320" t="str">
        <f>Residential!A703</f>
        <v>Ronnel</v>
      </c>
      <c r="C775" s="211" t="str">
        <f>Residential!B703</f>
        <v>299-84-3</v>
      </c>
      <c r="D775" s="332" t="str">
        <f>Residential!H703</f>
        <v>NITI</v>
      </c>
      <c r="E775" s="333" t="str">
        <f>Residential!K703</f>
        <v>NITI</v>
      </c>
      <c r="F775" s="334" t="str">
        <f>Residential!M703</f>
        <v>NITI</v>
      </c>
      <c r="G775" s="332" t="str">
        <f>Commercial!H703</f>
        <v>NITI</v>
      </c>
      <c r="H775" s="335" t="str">
        <f>Commercial!K703</f>
        <v>NITI</v>
      </c>
      <c r="I775" s="334" t="str">
        <f>Commercial!M703</f>
        <v>NITI</v>
      </c>
      <c r="J775" s="320"/>
      <c r="K775" s="341" t="str">
        <f>IFERROR(VLOOKUP($C775,Acute!$B$8:$R$300,4,FALSE),"--")</f>
        <v>--</v>
      </c>
      <c r="L775" s="342" t="str">
        <f>IFERROR(VLOOKUP($C775,Acute!$B$8:$R$300,8,FALSE),"--")</f>
        <v>--</v>
      </c>
      <c r="M775" s="343" t="str">
        <f>IFERROR(VLOOKUP($C775,Acute!$B$8:$R$300,13,FALSE),"--")</f>
        <v>--</v>
      </c>
      <c r="N775" s="344" t="str">
        <f>IFERROR(VLOOKUP($C775,Acute!$B$8:$R$300,6,FALSE),"--")</f>
        <v>--</v>
      </c>
      <c r="O775" s="342" t="str">
        <f>IFERROR(VLOOKUP($C775,Acute!$B$8:$R$300,10,FALSE),"--")</f>
        <v>--</v>
      </c>
      <c r="P775" s="345" t="str">
        <f>IFERROR(VLOOKUP($C775,Acute!$B$8:$R$300,16,FALSE),"--")</f>
        <v>--</v>
      </c>
    </row>
    <row r="776" spans="2:16">
      <c r="B776" s="320" t="str">
        <f>Residential!A704</f>
        <v>Rotenone</v>
      </c>
      <c r="C776" s="211" t="str">
        <f>Residential!B704</f>
        <v>83-79-4</v>
      </c>
      <c r="D776" s="332" t="str">
        <f>Residential!H704</f>
        <v>NITI</v>
      </c>
      <c r="E776" s="333" t="str">
        <f>Residential!K704</f>
        <v>NITI, NV</v>
      </c>
      <c r="F776" s="334" t="str">
        <f>Residential!M704</f>
        <v>NITI, NV</v>
      </c>
      <c r="G776" s="332" t="str">
        <f>Commercial!H704</f>
        <v>NITI</v>
      </c>
      <c r="H776" s="335" t="str">
        <f>Commercial!K704</f>
        <v>NITI, NV</v>
      </c>
      <c r="I776" s="334" t="str">
        <f>Commercial!M704</f>
        <v>NITI, NV</v>
      </c>
      <c r="J776" s="320"/>
      <c r="K776" s="341" t="str">
        <f>IFERROR(VLOOKUP($C776,Acute!$B$8:$R$300,4,FALSE),"--")</f>
        <v>--</v>
      </c>
      <c r="L776" s="342" t="str">
        <f>IFERROR(VLOOKUP($C776,Acute!$B$8:$R$300,8,FALSE),"--")</f>
        <v>--</v>
      </c>
      <c r="M776" s="343" t="str">
        <f>IFERROR(VLOOKUP($C776,Acute!$B$8:$R$300,13,FALSE),"--")</f>
        <v>--</v>
      </c>
      <c r="N776" s="344" t="str">
        <f>IFERROR(VLOOKUP($C776,Acute!$B$8:$R$300,6,FALSE),"--")</f>
        <v>--</v>
      </c>
      <c r="O776" s="342" t="str">
        <f>IFERROR(VLOOKUP($C776,Acute!$B$8:$R$300,10,FALSE),"--")</f>
        <v>--</v>
      </c>
      <c r="P776" s="345" t="str">
        <f>IFERROR(VLOOKUP($C776,Acute!$B$8:$R$300,16,FALSE),"--")</f>
        <v>--</v>
      </c>
    </row>
    <row r="777" spans="2:16">
      <c r="B777" s="320" t="str">
        <f>Residential!A705</f>
        <v>Safrole</v>
      </c>
      <c r="C777" s="211" t="str">
        <f>Residential!B705</f>
        <v>94-59-7</v>
      </c>
      <c r="D777" s="332">
        <f>Residential!H705</f>
        <v>1.6E-2</v>
      </c>
      <c r="E777" s="333" t="str">
        <f>Residential!K705</f>
        <v>NV</v>
      </c>
      <c r="F777" s="334" t="str">
        <f>Residential!M705</f>
        <v>NV</v>
      </c>
      <c r="G777" s="332">
        <f>Commercial!H705</f>
        <v>0.2</v>
      </c>
      <c r="H777" s="335" t="str">
        <f>Commercial!K705</f>
        <v>NV</v>
      </c>
      <c r="I777" s="334" t="str">
        <f>Commercial!M705</f>
        <v>NV</v>
      </c>
      <c r="J777" s="320"/>
      <c r="K777" s="341" t="str">
        <f>IFERROR(VLOOKUP($C777,Acute!$B$8:$R$300,4,FALSE),"--")</f>
        <v>--</v>
      </c>
      <c r="L777" s="342" t="str">
        <f>IFERROR(VLOOKUP($C777,Acute!$B$8:$R$300,8,FALSE),"--")</f>
        <v>--</v>
      </c>
      <c r="M777" s="343" t="str">
        <f>IFERROR(VLOOKUP($C777,Acute!$B$8:$R$300,13,FALSE),"--")</f>
        <v>--</v>
      </c>
      <c r="N777" s="344" t="str">
        <f>IFERROR(VLOOKUP($C777,Acute!$B$8:$R$300,6,FALSE),"--")</f>
        <v>--</v>
      </c>
      <c r="O777" s="342" t="str">
        <f>IFERROR(VLOOKUP($C777,Acute!$B$8:$R$300,10,FALSE),"--")</f>
        <v>--</v>
      </c>
      <c r="P777" s="345" t="str">
        <f>IFERROR(VLOOKUP($C777,Acute!$B$8:$R$300,16,FALSE),"--")</f>
        <v>--</v>
      </c>
    </row>
    <row r="778" spans="2:16">
      <c r="B778" s="320" t="str">
        <f>Residential!A706</f>
        <v>Selenious Acid</v>
      </c>
      <c r="C778" s="211" t="str">
        <f>Residential!B706</f>
        <v>7783-00-8</v>
      </c>
      <c r="D778" s="332" t="str">
        <f>Residential!H706</f>
        <v>NITI</v>
      </c>
      <c r="E778" s="333" t="str">
        <f>Residential!K706</f>
        <v>NITI, NV</v>
      </c>
      <c r="F778" s="334" t="str">
        <f>Residential!M706</f>
        <v>NITI, NV</v>
      </c>
      <c r="G778" s="332" t="str">
        <f>Commercial!H706</f>
        <v>NITI</v>
      </c>
      <c r="H778" s="335" t="str">
        <f>Commercial!K706</f>
        <v>NITI, NV</v>
      </c>
      <c r="I778" s="334" t="str">
        <f>Commercial!M706</f>
        <v>NITI, NV</v>
      </c>
      <c r="J778" s="320"/>
      <c r="K778" s="341" t="str">
        <f>IFERROR(VLOOKUP($C778,Acute!$B$8:$R$300,4,FALSE),"--")</f>
        <v>--</v>
      </c>
      <c r="L778" s="342" t="str">
        <f>IFERROR(VLOOKUP($C778,Acute!$B$8:$R$300,8,FALSE),"--")</f>
        <v>--</v>
      </c>
      <c r="M778" s="343" t="str">
        <f>IFERROR(VLOOKUP($C778,Acute!$B$8:$R$300,13,FALSE),"--")</f>
        <v>--</v>
      </c>
      <c r="N778" s="344" t="str">
        <f>IFERROR(VLOOKUP($C778,Acute!$B$8:$R$300,6,FALSE),"--")</f>
        <v>--</v>
      </c>
      <c r="O778" s="342" t="str">
        <f>IFERROR(VLOOKUP($C778,Acute!$B$8:$R$300,10,FALSE),"--")</f>
        <v>--</v>
      </c>
      <c r="P778" s="345" t="str">
        <f>IFERROR(VLOOKUP($C778,Acute!$B$8:$R$300,16,FALSE),"--")</f>
        <v>--</v>
      </c>
    </row>
    <row r="779" spans="2:16">
      <c r="B779" s="320" t="str">
        <f>Residential!A707</f>
        <v>Selenium</v>
      </c>
      <c r="C779" s="211" t="str">
        <f>Residential!B707</f>
        <v>7782-49-2</v>
      </c>
      <c r="D779" s="332">
        <f>Residential!H707</f>
        <v>21</v>
      </c>
      <c r="E779" s="333" t="str">
        <f>Residential!K707</f>
        <v>NV</v>
      </c>
      <c r="F779" s="334" t="str">
        <f>Residential!M707</f>
        <v>NV</v>
      </c>
      <c r="G779" s="332">
        <f>Commercial!H707</f>
        <v>88</v>
      </c>
      <c r="H779" s="335" t="str">
        <f>Commercial!K707</f>
        <v>NV</v>
      </c>
      <c r="I779" s="334" t="str">
        <f>Commercial!M707</f>
        <v>NV</v>
      </c>
      <c r="J779" s="320"/>
      <c r="K779" s="422">
        <f>IFERROR(VLOOKUP($C779,Acute!$B$8:$R$300,4,FALSE),"--")</f>
        <v>2</v>
      </c>
      <c r="L779" s="342" t="str">
        <f>IFERROR(VLOOKUP($C779,Acute!$B$8:$R$300,8,FALSE),"--")</f>
        <v>NV</v>
      </c>
      <c r="M779" s="343" t="str">
        <f>IFERROR(VLOOKUP($C779,Acute!$B$8:$R$300,13,FALSE),"--")</f>
        <v>NV</v>
      </c>
      <c r="N779" s="424">
        <f>IFERROR(VLOOKUP($C779,Acute!$B$8:$R$300,6,FALSE),"--")</f>
        <v>6</v>
      </c>
      <c r="O779" s="342" t="str">
        <f>IFERROR(VLOOKUP($C779,Acute!$B$8:$R$300,10,FALSE),"--")</f>
        <v>NV</v>
      </c>
      <c r="P779" s="345" t="str">
        <f>IFERROR(VLOOKUP($C779,Acute!$B$8:$R$300,16,FALSE),"--")</f>
        <v>NV</v>
      </c>
    </row>
    <row r="780" spans="2:16">
      <c r="B780" s="320" t="str">
        <f>Residential!A708</f>
        <v>Selenium Sulfide</v>
      </c>
      <c r="C780" s="211" t="str">
        <f>Residential!B708</f>
        <v>7446-34-6</v>
      </c>
      <c r="D780" s="332">
        <f>Residential!H708</f>
        <v>21</v>
      </c>
      <c r="E780" s="333" t="str">
        <f>Residential!K708</f>
        <v>NV</v>
      </c>
      <c r="F780" s="334" t="str">
        <f>Residential!M708</f>
        <v>NV</v>
      </c>
      <c r="G780" s="332">
        <f>Commercial!H708</f>
        <v>88</v>
      </c>
      <c r="H780" s="335" t="str">
        <f>Commercial!K708</f>
        <v>NV</v>
      </c>
      <c r="I780" s="334" t="str">
        <f>Commercial!M708</f>
        <v>NV</v>
      </c>
      <c r="J780" s="320"/>
      <c r="K780" s="341" t="str">
        <f>IFERROR(VLOOKUP($C780,Acute!$B$8:$R$300,4,FALSE),"--")</f>
        <v>--</v>
      </c>
      <c r="L780" s="342" t="str">
        <f>IFERROR(VLOOKUP($C780,Acute!$B$8:$R$300,8,FALSE),"--")</f>
        <v>--</v>
      </c>
      <c r="M780" s="343" t="str">
        <f>IFERROR(VLOOKUP($C780,Acute!$B$8:$R$300,13,FALSE),"--")</f>
        <v>--</v>
      </c>
      <c r="N780" s="344" t="str">
        <f>IFERROR(VLOOKUP($C780,Acute!$B$8:$R$300,6,FALSE),"--")</f>
        <v>--</v>
      </c>
      <c r="O780" s="342" t="str">
        <f>IFERROR(VLOOKUP($C780,Acute!$B$8:$R$300,10,FALSE),"--")</f>
        <v>--</v>
      </c>
      <c r="P780" s="345" t="str">
        <f>IFERROR(VLOOKUP($C780,Acute!$B$8:$R$300,16,FALSE),"--")</f>
        <v>--</v>
      </c>
    </row>
    <row r="781" spans="2:16">
      <c r="B781" s="320" t="str">
        <f>Residential!A709</f>
        <v>Sethoxydim</v>
      </c>
      <c r="C781" s="211" t="str">
        <f>Residential!B709</f>
        <v>74051-80-2</v>
      </c>
      <c r="D781" s="332" t="str">
        <f>Residential!H709</f>
        <v>NITI</v>
      </c>
      <c r="E781" s="333" t="str">
        <f>Residential!K709</f>
        <v>NITI, NV</v>
      </c>
      <c r="F781" s="334" t="str">
        <f>Residential!M709</f>
        <v>NITI, NV</v>
      </c>
      <c r="G781" s="332" t="str">
        <f>Commercial!H709</f>
        <v>NITI</v>
      </c>
      <c r="H781" s="335" t="str">
        <f>Commercial!K709</f>
        <v>NITI, NV</v>
      </c>
      <c r="I781" s="334" t="str">
        <f>Commercial!M709</f>
        <v>NITI, NV</v>
      </c>
      <c r="J781" s="320"/>
      <c r="K781" s="341" t="str">
        <f>IFERROR(VLOOKUP($C781,Acute!$B$8:$R$300,4,FALSE),"--")</f>
        <v>--</v>
      </c>
      <c r="L781" s="342" t="str">
        <f>IFERROR(VLOOKUP($C781,Acute!$B$8:$R$300,8,FALSE),"--")</f>
        <v>--</v>
      </c>
      <c r="M781" s="343" t="str">
        <f>IFERROR(VLOOKUP($C781,Acute!$B$8:$R$300,13,FALSE),"--")</f>
        <v>--</v>
      </c>
      <c r="N781" s="344" t="str">
        <f>IFERROR(VLOOKUP($C781,Acute!$B$8:$R$300,6,FALSE),"--")</f>
        <v>--</v>
      </c>
      <c r="O781" s="342" t="str">
        <f>IFERROR(VLOOKUP($C781,Acute!$B$8:$R$300,10,FALSE),"--")</f>
        <v>--</v>
      </c>
      <c r="P781" s="345" t="str">
        <f>IFERROR(VLOOKUP($C781,Acute!$B$8:$R$300,16,FALSE),"--")</f>
        <v>--</v>
      </c>
    </row>
    <row r="782" spans="2:16">
      <c r="B782" s="320"/>
      <c r="C782" s="211"/>
      <c r="D782" s="381"/>
      <c r="E782" s="382"/>
      <c r="F782" s="387"/>
      <c r="G782" s="381"/>
      <c r="H782" s="388"/>
      <c r="I782" s="387"/>
      <c r="J782" s="211"/>
      <c r="K782" s="81"/>
      <c r="L782" s="82"/>
      <c r="M782" s="83"/>
      <c r="N782" s="81"/>
      <c r="O782" s="82"/>
      <c r="P782" s="83"/>
    </row>
    <row r="783" spans="2:16" ht="15" thickBot="1">
      <c r="B783" s="115"/>
      <c r="C783" s="211"/>
      <c r="D783" s="213"/>
      <c r="E783" s="213"/>
      <c r="F783" s="318"/>
      <c r="G783" s="213"/>
      <c r="H783" s="318"/>
      <c r="I783" s="318"/>
      <c r="J783" s="211"/>
      <c r="K783" s="318"/>
      <c r="L783" s="318"/>
      <c r="M783" s="318"/>
      <c r="N783" s="318"/>
      <c r="O783" s="318"/>
      <c r="P783" s="318" t="s">
        <v>2222</v>
      </c>
    </row>
    <row r="784" spans="2:16" ht="15">
      <c r="B784" s="320"/>
      <c r="C784" s="211"/>
      <c r="D784" s="532" t="s">
        <v>2196</v>
      </c>
      <c r="E784" s="533"/>
      <c r="F784" s="533"/>
      <c r="G784" s="533"/>
      <c r="H784" s="533"/>
      <c r="I784" s="549"/>
      <c r="J784" s="320"/>
      <c r="K784" s="550" t="s">
        <v>2197</v>
      </c>
      <c r="L784" s="551"/>
      <c r="M784" s="551"/>
      <c r="N784" s="551"/>
      <c r="O784" s="551"/>
      <c r="P784" s="552"/>
    </row>
    <row r="785" spans="2:16" ht="15">
      <c r="B785" s="320"/>
      <c r="C785" s="211"/>
      <c r="D785" s="538" t="s">
        <v>62</v>
      </c>
      <c r="E785" s="539"/>
      <c r="F785" s="553"/>
      <c r="G785" s="540" t="s">
        <v>2198</v>
      </c>
      <c r="H785" s="541"/>
      <c r="I785" s="554"/>
      <c r="J785" s="320"/>
      <c r="K785" s="555" t="s">
        <v>62</v>
      </c>
      <c r="L785" s="544"/>
      <c r="M785" s="556"/>
      <c r="N785" s="546" t="s">
        <v>2198</v>
      </c>
      <c r="O785" s="547"/>
      <c r="P785" s="548"/>
    </row>
    <row r="786" spans="2:16" ht="33.6" customHeight="1" thickBot="1">
      <c r="B786" s="321" t="s">
        <v>119</v>
      </c>
      <c r="C786" s="322" t="s">
        <v>141</v>
      </c>
      <c r="D786" s="323" t="s">
        <v>2206</v>
      </c>
      <c r="E786" s="324" t="s">
        <v>2207</v>
      </c>
      <c r="F786" s="325" t="s">
        <v>152</v>
      </c>
      <c r="G786" s="323" t="s">
        <v>2206</v>
      </c>
      <c r="H786" s="326" t="s">
        <v>2207</v>
      </c>
      <c r="I786" s="325" t="s">
        <v>152</v>
      </c>
      <c r="J786" s="327"/>
      <c r="K786" s="328" t="s">
        <v>2206</v>
      </c>
      <c r="L786" s="329" t="s">
        <v>2207</v>
      </c>
      <c r="M786" s="330" t="s">
        <v>152</v>
      </c>
      <c r="N786" s="328" t="s">
        <v>2206</v>
      </c>
      <c r="O786" s="329" t="s">
        <v>2207</v>
      </c>
      <c r="P786" s="331" t="s">
        <v>152</v>
      </c>
    </row>
    <row r="787" spans="2:16">
      <c r="B787" s="320" t="str">
        <f>Residential!A710</f>
        <v>Silica (crystalline, respirable)</v>
      </c>
      <c r="C787" s="211" t="str">
        <f>Residential!B710</f>
        <v>7631-86-9</v>
      </c>
      <c r="D787" s="332">
        <f>Residential!H710</f>
        <v>3.1</v>
      </c>
      <c r="E787" s="333" t="str">
        <f>Residential!K710</f>
        <v>NV</v>
      </c>
      <c r="F787" s="334" t="str">
        <f>Residential!M710</f>
        <v>NV</v>
      </c>
      <c r="G787" s="332">
        <f>Commercial!H710</f>
        <v>13</v>
      </c>
      <c r="H787" s="335" t="str">
        <f>Commercial!K710</f>
        <v>NV</v>
      </c>
      <c r="I787" s="334" t="str">
        <f>Commercial!M710</f>
        <v>NV</v>
      </c>
      <c r="J787" s="320"/>
      <c r="K787" s="341" t="str">
        <f>IFERROR(VLOOKUP($C787,Acute!$B$8:$R$300,4,FALSE),"--")</f>
        <v>--</v>
      </c>
      <c r="L787" s="342" t="str">
        <f>IFERROR(VLOOKUP($C787,Acute!$B$8:$R$300,8,FALSE),"--")</f>
        <v>--</v>
      </c>
      <c r="M787" s="343" t="str">
        <f>IFERROR(VLOOKUP($C787,Acute!$B$8:$R$300,13,FALSE),"--")</f>
        <v>--</v>
      </c>
      <c r="N787" s="344" t="str">
        <f>IFERROR(VLOOKUP($C787,Acute!$B$8:$R$300,6,FALSE),"--")</f>
        <v>--</v>
      </c>
      <c r="O787" s="342" t="str">
        <f>IFERROR(VLOOKUP($C787,Acute!$B$8:$R$300,10,FALSE),"--")</f>
        <v>--</v>
      </c>
      <c r="P787" s="345" t="str">
        <f>IFERROR(VLOOKUP($C787,Acute!$B$8:$R$300,16,FALSE),"--")</f>
        <v>--</v>
      </c>
    </row>
    <row r="788" spans="2:16">
      <c r="B788" s="320" t="str">
        <f>Residential!A711</f>
        <v>Silver</v>
      </c>
      <c r="C788" s="211" t="str">
        <f>Residential!B711</f>
        <v>7440-22-4</v>
      </c>
      <c r="D788" s="332" t="str">
        <f>Residential!H711</f>
        <v>NITI</v>
      </c>
      <c r="E788" s="333" t="str">
        <f>Residential!K711</f>
        <v>NITI, NV</v>
      </c>
      <c r="F788" s="334" t="str">
        <f>Residential!M711</f>
        <v>NITI, NV</v>
      </c>
      <c r="G788" s="332" t="str">
        <f>Commercial!H711</f>
        <v>NITI</v>
      </c>
      <c r="H788" s="335" t="str">
        <f>Commercial!K711</f>
        <v>NITI, NV</v>
      </c>
      <c r="I788" s="334" t="str">
        <f>Commercial!M711</f>
        <v>NITI, NV</v>
      </c>
      <c r="J788" s="320"/>
      <c r="K788" s="341" t="str">
        <f>IFERROR(VLOOKUP($C788,Acute!$B$8:$R$300,4,FALSE),"--")</f>
        <v>--</v>
      </c>
      <c r="L788" s="342" t="str">
        <f>IFERROR(VLOOKUP($C788,Acute!$B$8:$R$300,8,FALSE),"--")</f>
        <v>--</v>
      </c>
      <c r="M788" s="343" t="str">
        <f>IFERROR(VLOOKUP($C788,Acute!$B$8:$R$300,13,FALSE),"--")</f>
        <v>--</v>
      </c>
      <c r="N788" s="344" t="str">
        <f>IFERROR(VLOOKUP($C788,Acute!$B$8:$R$300,6,FALSE),"--")</f>
        <v>--</v>
      </c>
      <c r="O788" s="342" t="str">
        <f>IFERROR(VLOOKUP($C788,Acute!$B$8:$R$300,10,FALSE),"--")</f>
        <v>--</v>
      </c>
      <c r="P788" s="345" t="str">
        <f>IFERROR(VLOOKUP($C788,Acute!$B$8:$R$300,16,FALSE),"--")</f>
        <v>--</v>
      </c>
    </row>
    <row r="789" spans="2:16">
      <c r="B789" s="320" t="str">
        <f>Residential!A712</f>
        <v>Silver Cyanide</v>
      </c>
      <c r="C789" s="211" t="str">
        <f>Residential!B712</f>
        <v>506-64-9</v>
      </c>
      <c r="D789" s="332" t="str">
        <f>Residential!H712</f>
        <v>NITI</v>
      </c>
      <c r="E789" s="333" t="str">
        <f>Residential!K712</f>
        <v>NITI, NV</v>
      </c>
      <c r="F789" s="334" t="str">
        <f>Residential!M712</f>
        <v>NITI, NV</v>
      </c>
      <c r="G789" s="332" t="str">
        <f>Commercial!H712</f>
        <v>NITI</v>
      </c>
      <c r="H789" s="335" t="str">
        <f>Commercial!K712</f>
        <v>NITI, NV</v>
      </c>
      <c r="I789" s="334" t="str">
        <f>Commercial!M712</f>
        <v>NITI, NV</v>
      </c>
      <c r="J789" s="320"/>
      <c r="K789" s="341" t="str">
        <f>IFERROR(VLOOKUP($C789,Acute!$B$8:$R$300,4,FALSE),"--")</f>
        <v>--</v>
      </c>
      <c r="L789" s="342" t="str">
        <f>IFERROR(VLOOKUP($C789,Acute!$B$8:$R$300,8,FALSE),"--")</f>
        <v>--</v>
      </c>
      <c r="M789" s="343" t="str">
        <f>IFERROR(VLOOKUP($C789,Acute!$B$8:$R$300,13,FALSE),"--")</f>
        <v>--</v>
      </c>
      <c r="N789" s="344" t="str">
        <f>IFERROR(VLOOKUP($C789,Acute!$B$8:$R$300,6,FALSE),"--")</f>
        <v>--</v>
      </c>
      <c r="O789" s="342" t="str">
        <f>IFERROR(VLOOKUP($C789,Acute!$B$8:$R$300,10,FALSE),"--")</f>
        <v>--</v>
      </c>
      <c r="P789" s="345" t="str">
        <f>IFERROR(VLOOKUP($C789,Acute!$B$8:$R$300,16,FALSE),"--")</f>
        <v>--</v>
      </c>
    </row>
    <row r="790" spans="2:16">
      <c r="B790" s="320" t="str">
        <f>Residential!A713</f>
        <v>Simazine</v>
      </c>
      <c r="C790" s="211" t="str">
        <f>Residential!B713</f>
        <v>122-34-9</v>
      </c>
      <c r="D790" s="352" t="str">
        <f>Residential!H713</f>
        <v>NITI</v>
      </c>
      <c r="E790" s="335" t="str">
        <f>Residential!K713</f>
        <v>NITI, NV</v>
      </c>
      <c r="F790" s="334" t="str">
        <f>Residential!M713</f>
        <v>NITI, NV</v>
      </c>
      <c r="G790" s="332" t="str">
        <f>Commercial!H713</f>
        <v>NITI</v>
      </c>
      <c r="H790" s="335" t="str">
        <f>Commercial!K713</f>
        <v>NITI, NV</v>
      </c>
      <c r="I790" s="334" t="str">
        <f>Commercial!M713</f>
        <v>NITI, NV</v>
      </c>
      <c r="J790" s="320"/>
      <c r="K790" s="341" t="str">
        <f>IFERROR(VLOOKUP($C790,Acute!$B$8:$R$300,4,FALSE),"--")</f>
        <v>--</v>
      </c>
      <c r="L790" s="342" t="str">
        <f>IFERROR(VLOOKUP($C790,Acute!$B$8:$R$300,8,FALSE),"--")</f>
        <v>--</v>
      </c>
      <c r="M790" s="343" t="str">
        <f>IFERROR(VLOOKUP($C790,Acute!$B$8:$R$300,13,FALSE),"--")</f>
        <v>--</v>
      </c>
      <c r="N790" s="344" t="str">
        <f>IFERROR(VLOOKUP($C790,Acute!$B$8:$R$300,6,FALSE),"--")</f>
        <v>--</v>
      </c>
      <c r="O790" s="342" t="str">
        <f>IFERROR(VLOOKUP($C790,Acute!$B$8:$R$300,10,FALSE),"--")</f>
        <v>--</v>
      </c>
      <c r="P790" s="345" t="str">
        <f>IFERROR(VLOOKUP($C790,Acute!$B$8:$R$300,16,FALSE),"--")</f>
        <v>--</v>
      </c>
    </row>
    <row r="791" spans="2:16">
      <c r="B791" s="320" t="str">
        <f>Residential!A714</f>
        <v>Sodium Acifluorfen</v>
      </c>
      <c r="C791" s="211" t="str">
        <f>Residential!B714</f>
        <v>62476-59-9</v>
      </c>
      <c r="D791" s="352" t="str">
        <f>Residential!H714</f>
        <v>NITI</v>
      </c>
      <c r="E791" s="335" t="str">
        <f>Residential!K714</f>
        <v>NITI, NV</v>
      </c>
      <c r="F791" s="334" t="str">
        <f>Residential!M714</f>
        <v>NITI, NV</v>
      </c>
      <c r="G791" s="332" t="str">
        <f>Commercial!H714</f>
        <v>NITI</v>
      </c>
      <c r="H791" s="335" t="str">
        <f>Commercial!K714</f>
        <v>NITI, NV</v>
      </c>
      <c r="I791" s="334" t="str">
        <f>Commercial!M714</f>
        <v>NITI, NV</v>
      </c>
      <c r="J791" s="320"/>
      <c r="K791" s="341" t="str">
        <f>IFERROR(VLOOKUP($C791,Acute!$B$8:$R$300,4,FALSE),"--")</f>
        <v>--</v>
      </c>
      <c r="L791" s="342" t="str">
        <f>IFERROR(VLOOKUP($C791,Acute!$B$8:$R$300,8,FALSE),"--")</f>
        <v>--</v>
      </c>
      <c r="M791" s="343" t="str">
        <f>IFERROR(VLOOKUP($C791,Acute!$B$8:$R$300,13,FALSE),"--")</f>
        <v>--</v>
      </c>
      <c r="N791" s="344" t="str">
        <f>IFERROR(VLOOKUP($C791,Acute!$B$8:$R$300,6,FALSE),"--")</f>
        <v>--</v>
      </c>
      <c r="O791" s="342" t="str">
        <f>IFERROR(VLOOKUP($C791,Acute!$B$8:$R$300,10,FALSE),"--")</f>
        <v>--</v>
      </c>
      <c r="P791" s="345" t="str">
        <f>IFERROR(VLOOKUP($C791,Acute!$B$8:$R$300,16,FALSE),"--")</f>
        <v>--</v>
      </c>
    </row>
    <row r="792" spans="2:16">
      <c r="B792" s="320" t="str">
        <f>Residential!A715</f>
        <v>Sodium Azide</v>
      </c>
      <c r="C792" s="211" t="str">
        <f>Residential!B715</f>
        <v>26628-22-8</v>
      </c>
      <c r="D792" s="332" t="str">
        <f>Residential!H715</f>
        <v>NITI</v>
      </c>
      <c r="E792" s="333" t="str">
        <f>Residential!K715</f>
        <v>NITI, NV</v>
      </c>
      <c r="F792" s="334" t="str">
        <f>Residential!M715</f>
        <v>NITI, NV</v>
      </c>
      <c r="G792" s="332" t="str">
        <f>Commercial!H715</f>
        <v>NITI</v>
      </c>
      <c r="H792" s="335" t="str">
        <f>Commercial!K715</f>
        <v>NITI, NV</v>
      </c>
      <c r="I792" s="334" t="str">
        <f>Commercial!M715</f>
        <v>NITI, NV</v>
      </c>
      <c r="J792" s="320"/>
      <c r="K792" s="341" t="str">
        <f>IFERROR(VLOOKUP($C792,Acute!$B$8:$R$300,4,FALSE),"--")</f>
        <v>--</v>
      </c>
      <c r="L792" s="342" t="str">
        <f>IFERROR(VLOOKUP($C792,Acute!$B$8:$R$300,8,FALSE),"--")</f>
        <v>--</v>
      </c>
      <c r="M792" s="343" t="str">
        <f>IFERROR(VLOOKUP($C792,Acute!$B$8:$R$300,13,FALSE),"--")</f>
        <v>--</v>
      </c>
      <c r="N792" s="344" t="str">
        <f>IFERROR(VLOOKUP($C792,Acute!$B$8:$R$300,6,FALSE),"--")</f>
        <v>--</v>
      </c>
      <c r="O792" s="342" t="str">
        <f>IFERROR(VLOOKUP($C792,Acute!$B$8:$R$300,10,FALSE),"--")</f>
        <v>--</v>
      </c>
      <c r="P792" s="345" t="str">
        <f>IFERROR(VLOOKUP($C792,Acute!$B$8:$R$300,16,FALSE),"--")</f>
        <v>--</v>
      </c>
    </row>
    <row r="793" spans="2:16">
      <c r="B793" s="320" t="str">
        <f>Residential!A716</f>
        <v>Sodium Cyanide</v>
      </c>
      <c r="C793" s="211" t="str">
        <f>Residential!B716</f>
        <v>143-33-9</v>
      </c>
      <c r="D793" s="332">
        <f>Residential!H716</f>
        <v>9.4</v>
      </c>
      <c r="E793" s="333" t="str">
        <f>Residential!K716</f>
        <v>NV</v>
      </c>
      <c r="F793" s="334" t="str">
        <f>Residential!M716</f>
        <v>NV</v>
      </c>
      <c r="G793" s="332">
        <f>Commercial!H716</f>
        <v>39</v>
      </c>
      <c r="H793" s="335" t="str">
        <f>Commercial!K716</f>
        <v>NV</v>
      </c>
      <c r="I793" s="334" t="str">
        <f>Commercial!M716</f>
        <v>NV</v>
      </c>
      <c r="J793" s="320"/>
      <c r="K793" s="341" t="str">
        <f>IFERROR(VLOOKUP($C793,Acute!$B$8:$R$300,4,FALSE),"--")</f>
        <v>--</v>
      </c>
      <c r="L793" s="342" t="str">
        <f>IFERROR(VLOOKUP($C793,Acute!$B$8:$R$300,8,FALSE),"--")</f>
        <v>--</v>
      </c>
      <c r="M793" s="343" t="str">
        <f>IFERROR(VLOOKUP($C793,Acute!$B$8:$R$300,13,FALSE),"--")</f>
        <v>--</v>
      </c>
      <c r="N793" s="344" t="str">
        <f>IFERROR(VLOOKUP($C793,Acute!$B$8:$R$300,6,FALSE),"--")</f>
        <v>--</v>
      </c>
      <c r="O793" s="342" t="str">
        <f>IFERROR(VLOOKUP($C793,Acute!$B$8:$R$300,10,FALSE),"--")</f>
        <v>--</v>
      </c>
      <c r="P793" s="345" t="str">
        <f>IFERROR(VLOOKUP($C793,Acute!$B$8:$R$300,16,FALSE),"--")</f>
        <v>--</v>
      </c>
    </row>
    <row r="794" spans="2:16">
      <c r="B794" s="320" t="str">
        <f>Residential!A717</f>
        <v>Sodium Diethyldithiocarbamate</v>
      </c>
      <c r="C794" s="211" t="str">
        <f>Residential!B717</f>
        <v>148-18-5</v>
      </c>
      <c r="D794" s="352" t="str">
        <f>Residential!H717</f>
        <v>NITI</v>
      </c>
      <c r="E794" s="335" t="str">
        <f>Residential!K717</f>
        <v>NITI, NV</v>
      </c>
      <c r="F794" s="334" t="str">
        <f>Residential!M717</f>
        <v>NITI, NV</v>
      </c>
      <c r="G794" s="332" t="str">
        <f>Commercial!H717</f>
        <v>NITI</v>
      </c>
      <c r="H794" s="335" t="str">
        <f>Commercial!K717</f>
        <v>NITI, NV</v>
      </c>
      <c r="I794" s="334" t="str">
        <f>Commercial!M717</f>
        <v>NITI, NV</v>
      </c>
      <c r="J794" s="320"/>
      <c r="K794" s="341" t="str">
        <f>IFERROR(VLOOKUP($C794,Acute!$B$8:$R$300,4,FALSE),"--")</f>
        <v>--</v>
      </c>
      <c r="L794" s="342" t="str">
        <f>IFERROR(VLOOKUP($C794,Acute!$B$8:$R$300,8,FALSE),"--")</f>
        <v>--</v>
      </c>
      <c r="M794" s="343" t="str">
        <f>IFERROR(VLOOKUP($C794,Acute!$B$8:$R$300,13,FALSE),"--")</f>
        <v>--</v>
      </c>
      <c r="N794" s="344" t="str">
        <f>IFERROR(VLOOKUP($C794,Acute!$B$8:$R$300,6,FALSE),"--")</f>
        <v>--</v>
      </c>
      <c r="O794" s="342" t="str">
        <f>IFERROR(VLOOKUP($C794,Acute!$B$8:$R$300,10,FALSE),"--")</f>
        <v>--</v>
      </c>
      <c r="P794" s="345" t="str">
        <f>IFERROR(VLOOKUP($C794,Acute!$B$8:$R$300,16,FALSE),"--")</f>
        <v>--</v>
      </c>
    </row>
    <row r="795" spans="2:16">
      <c r="B795" s="320" t="str">
        <f>Residential!A718</f>
        <v>Sodium Fluoride</v>
      </c>
      <c r="C795" s="211" t="str">
        <f>Residential!B718</f>
        <v>7681-49-4</v>
      </c>
      <c r="D795" s="332">
        <f>Residential!H718</f>
        <v>15</v>
      </c>
      <c r="E795" s="333" t="str">
        <f>Residential!K718</f>
        <v>NV</v>
      </c>
      <c r="F795" s="334" t="str">
        <f>Residential!M718</f>
        <v>NV</v>
      </c>
      <c r="G795" s="332">
        <f>Commercial!H718</f>
        <v>61</v>
      </c>
      <c r="H795" s="335" t="str">
        <f>Commercial!K718</f>
        <v>NV</v>
      </c>
      <c r="I795" s="334" t="str">
        <f>Commercial!M718</f>
        <v>NV</v>
      </c>
      <c r="J795" s="320"/>
      <c r="K795" s="341" t="str">
        <f>IFERROR(VLOOKUP($C795,Acute!$B$8:$R$300,4,FALSE),"--")</f>
        <v>--</v>
      </c>
      <c r="L795" s="342" t="str">
        <f>IFERROR(VLOOKUP($C795,Acute!$B$8:$R$300,8,FALSE),"--")</f>
        <v>--</v>
      </c>
      <c r="M795" s="343" t="str">
        <f>IFERROR(VLOOKUP($C795,Acute!$B$8:$R$300,13,FALSE),"--")</f>
        <v>--</v>
      </c>
      <c r="N795" s="344" t="str">
        <f>IFERROR(VLOOKUP($C795,Acute!$B$8:$R$300,6,FALSE),"--")</f>
        <v>--</v>
      </c>
      <c r="O795" s="342" t="str">
        <f>IFERROR(VLOOKUP($C795,Acute!$B$8:$R$300,10,FALSE),"--")</f>
        <v>--</v>
      </c>
      <c r="P795" s="345" t="str">
        <f>IFERROR(VLOOKUP($C795,Acute!$B$8:$R$300,16,FALSE),"--")</f>
        <v>--</v>
      </c>
    </row>
    <row r="796" spans="2:16">
      <c r="B796" s="320" t="str">
        <f>Residential!A719</f>
        <v>Sodium Fluoroacetate</v>
      </c>
      <c r="C796" s="211" t="str">
        <f>Residential!B719</f>
        <v>62-74-8</v>
      </c>
      <c r="D796" s="332" t="str">
        <f>Residential!H719</f>
        <v>NITI</v>
      </c>
      <c r="E796" s="333" t="str">
        <f>Residential!K719</f>
        <v>NITI, NV</v>
      </c>
      <c r="F796" s="334" t="str">
        <f>Residential!M719</f>
        <v>NITI, NV</v>
      </c>
      <c r="G796" s="332" t="str">
        <f>Commercial!H719</f>
        <v>NITI</v>
      </c>
      <c r="H796" s="335" t="str">
        <f>Commercial!K719</f>
        <v>NITI, NV</v>
      </c>
      <c r="I796" s="334" t="str">
        <f>Commercial!M719</f>
        <v>NITI, NV</v>
      </c>
      <c r="J796" s="320"/>
      <c r="K796" s="341" t="str">
        <f>IFERROR(VLOOKUP($C796,Acute!$B$8:$R$300,4,FALSE),"--")</f>
        <v>--</v>
      </c>
      <c r="L796" s="342" t="str">
        <f>IFERROR(VLOOKUP($C796,Acute!$B$8:$R$300,8,FALSE),"--")</f>
        <v>--</v>
      </c>
      <c r="M796" s="343" t="str">
        <f>IFERROR(VLOOKUP($C796,Acute!$B$8:$R$300,13,FALSE),"--")</f>
        <v>--</v>
      </c>
      <c r="N796" s="344" t="str">
        <f>IFERROR(VLOOKUP($C796,Acute!$B$8:$R$300,6,FALSE),"--")</f>
        <v>--</v>
      </c>
      <c r="O796" s="342" t="str">
        <f>IFERROR(VLOOKUP($C796,Acute!$B$8:$R$300,10,FALSE),"--")</f>
        <v>--</v>
      </c>
      <c r="P796" s="345" t="str">
        <f>IFERROR(VLOOKUP($C796,Acute!$B$8:$R$300,16,FALSE),"--")</f>
        <v>--</v>
      </c>
    </row>
    <row r="797" spans="2:16">
      <c r="B797" s="320" t="str">
        <f>Residential!A720</f>
        <v>Sodium Metavanadate</v>
      </c>
      <c r="C797" s="211" t="str">
        <f>Residential!B720</f>
        <v>13718-26-8</v>
      </c>
      <c r="D797" s="332" t="str">
        <f>Residential!H720</f>
        <v>NITI</v>
      </c>
      <c r="E797" s="333" t="str">
        <f>Residential!K720</f>
        <v>NITI, NV</v>
      </c>
      <c r="F797" s="334" t="str">
        <f>Residential!M720</f>
        <v>NITI, NV</v>
      </c>
      <c r="G797" s="332" t="str">
        <f>Commercial!H720</f>
        <v>NITI</v>
      </c>
      <c r="H797" s="335" t="str">
        <f>Commercial!K720</f>
        <v>NITI, NV</v>
      </c>
      <c r="I797" s="334" t="str">
        <f>Commercial!M720</f>
        <v>NITI, NV</v>
      </c>
      <c r="J797" s="320"/>
      <c r="K797" s="341" t="str">
        <f>IFERROR(VLOOKUP($C797,Acute!$B$8:$R$300,4,FALSE),"--")</f>
        <v>--</v>
      </c>
      <c r="L797" s="342" t="str">
        <f>IFERROR(VLOOKUP($C797,Acute!$B$8:$R$300,8,FALSE),"--")</f>
        <v>--</v>
      </c>
      <c r="M797" s="343" t="str">
        <f>IFERROR(VLOOKUP($C797,Acute!$B$8:$R$300,13,FALSE),"--")</f>
        <v>--</v>
      </c>
      <c r="N797" s="344" t="str">
        <f>IFERROR(VLOOKUP($C797,Acute!$B$8:$R$300,6,FALSE),"--")</f>
        <v>--</v>
      </c>
      <c r="O797" s="342" t="str">
        <f>IFERROR(VLOOKUP($C797,Acute!$B$8:$R$300,10,FALSE),"--")</f>
        <v>--</v>
      </c>
      <c r="P797" s="345" t="str">
        <f>IFERROR(VLOOKUP($C797,Acute!$B$8:$R$300,16,FALSE),"--")</f>
        <v>--</v>
      </c>
    </row>
    <row r="798" spans="2:16">
      <c r="B798" s="320" t="str">
        <f>Residential!A721</f>
        <v>Sodium Perchlorate</v>
      </c>
      <c r="C798" s="211" t="str">
        <f>Residential!B721</f>
        <v>7601-89-0</v>
      </c>
      <c r="D798" s="332" t="str">
        <f>Residential!H721</f>
        <v>NITI</v>
      </c>
      <c r="E798" s="333" t="str">
        <f>Residential!K721</f>
        <v>NITI, NV</v>
      </c>
      <c r="F798" s="334" t="str">
        <f>Residential!M721</f>
        <v>NITI, NV</v>
      </c>
      <c r="G798" s="332" t="str">
        <f>Commercial!H721</f>
        <v>NITI</v>
      </c>
      <c r="H798" s="335" t="str">
        <f>Commercial!K721</f>
        <v>NITI, NV</v>
      </c>
      <c r="I798" s="334" t="str">
        <f>Commercial!M721</f>
        <v>NITI, NV</v>
      </c>
      <c r="J798" s="320"/>
      <c r="K798" s="341" t="str">
        <f>IFERROR(VLOOKUP($C798,Acute!$B$8:$R$300,4,FALSE),"--")</f>
        <v>--</v>
      </c>
      <c r="L798" s="342" t="str">
        <f>IFERROR(VLOOKUP($C798,Acute!$B$8:$R$300,8,FALSE),"--")</f>
        <v>--</v>
      </c>
      <c r="M798" s="343" t="str">
        <f>IFERROR(VLOOKUP($C798,Acute!$B$8:$R$300,13,FALSE),"--")</f>
        <v>--</v>
      </c>
      <c r="N798" s="344" t="str">
        <f>IFERROR(VLOOKUP($C798,Acute!$B$8:$R$300,6,FALSE),"--")</f>
        <v>--</v>
      </c>
      <c r="O798" s="342" t="str">
        <f>IFERROR(VLOOKUP($C798,Acute!$B$8:$R$300,10,FALSE),"--")</f>
        <v>--</v>
      </c>
      <c r="P798" s="345" t="str">
        <f>IFERROR(VLOOKUP($C798,Acute!$B$8:$R$300,16,FALSE),"--")</f>
        <v>--</v>
      </c>
    </row>
    <row r="799" spans="2:16">
      <c r="B799" s="320" t="str">
        <f>Residential!A722</f>
        <v>Sodium Tungstate</v>
      </c>
      <c r="C799" s="211" t="str">
        <f>Residential!B722</f>
        <v>13472-45-2</v>
      </c>
      <c r="D799" s="332" t="str">
        <f>Residential!H722</f>
        <v>NITI</v>
      </c>
      <c r="E799" s="333" t="str">
        <f>Residential!K722</f>
        <v>NITI, NV</v>
      </c>
      <c r="F799" s="334" t="str">
        <f>Residential!M722</f>
        <v>NITI, NV</v>
      </c>
      <c r="G799" s="332" t="str">
        <f>Commercial!H722</f>
        <v>NITI</v>
      </c>
      <c r="H799" s="335" t="str">
        <f>Commercial!K722</f>
        <v>NITI, NV</v>
      </c>
      <c r="I799" s="334" t="str">
        <f>Commercial!M722</f>
        <v>NITI, NV</v>
      </c>
      <c r="J799" s="320"/>
      <c r="K799" s="341" t="str">
        <f>IFERROR(VLOOKUP($C799,Acute!$B$8:$R$300,4,FALSE),"--")</f>
        <v>--</v>
      </c>
      <c r="L799" s="342" t="str">
        <f>IFERROR(VLOOKUP($C799,Acute!$B$8:$R$300,8,FALSE),"--")</f>
        <v>--</v>
      </c>
      <c r="M799" s="343" t="str">
        <f>IFERROR(VLOOKUP($C799,Acute!$B$8:$R$300,13,FALSE),"--")</f>
        <v>--</v>
      </c>
      <c r="N799" s="344" t="str">
        <f>IFERROR(VLOOKUP($C799,Acute!$B$8:$R$300,6,FALSE),"--")</f>
        <v>--</v>
      </c>
      <c r="O799" s="342" t="str">
        <f>IFERROR(VLOOKUP($C799,Acute!$B$8:$R$300,10,FALSE),"--")</f>
        <v>--</v>
      </c>
      <c r="P799" s="345" t="str">
        <f>IFERROR(VLOOKUP($C799,Acute!$B$8:$R$300,16,FALSE),"--")</f>
        <v>--</v>
      </c>
    </row>
    <row r="800" spans="2:16">
      <c r="B800" s="320" t="str">
        <f>Residential!A723</f>
        <v>Sodium aluminum phosphate (anhydrous)</v>
      </c>
      <c r="C800" s="211" t="str">
        <f>Residential!B723</f>
        <v>10279-59-1</v>
      </c>
      <c r="D800" s="332" t="str">
        <f>Residential!H723</f>
        <v>NITI</v>
      </c>
      <c r="E800" s="333" t="str">
        <f>Residential!K723</f>
        <v>NITI, NV</v>
      </c>
      <c r="F800" s="334" t="str">
        <f>Residential!M723</f>
        <v>NITI, NV</v>
      </c>
      <c r="G800" s="332" t="str">
        <f>Commercial!H723</f>
        <v>NITI</v>
      </c>
      <c r="H800" s="335" t="str">
        <f>Commercial!K723</f>
        <v>NITI, NV</v>
      </c>
      <c r="I800" s="334" t="str">
        <f>Commercial!M723</f>
        <v>NITI, NV</v>
      </c>
      <c r="J800" s="320"/>
      <c r="K800" s="341" t="str">
        <f>IFERROR(VLOOKUP($C800,Acute!$B$8:$R$300,4,FALSE),"--")</f>
        <v>--</v>
      </c>
      <c r="L800" s="342" t="str">
        <f>IFERROR(VLOOKUP($C800,Acute!$B$8:$R$300,8,FALSE),"--")</f>
        <v>--</v>
      </c>
      <c r="M800" s="343" t="str">
        <f>IFERROR(VLOOKUP($C800,Acute!$B$8:$R$300,13,FALSE),"--")</f>
        <v>--</v>
      </c>
      <c r="N800" s="344" t="str">
        <f>IFERROR(VLOOKUP($C800,Acute!$B$8:$R$300,6,FALSE),"--")</f>
        <v>--</v>
      </c>
      <c r="O800" s="342" t="str">
        <f>IFERROR(VLOOKUP($C800,Acute!$B$8:$R$300,10,FALSE),"--")</f>
        <v>--</v>
      </c>
      <c r="P800" s="345" t="str">
        <f>IFERROR(VLOOKUP($C800,Acute!$B$8:$R$300,16,FALSE),"--")</f>
        <v>--</v>
      </c>
    </row>
    <row r="801" spans="2:16">
      <c r="B801" s="320" t="str">
        <f>Residential!A724</f>
        <v>Sodium aluminum phosphate (tetrahydrate)</v>
      </c>
      <c r="C801" s="211" t="str">
        <f>Residential!B724</f>
        <v>10305-76-7</v>
      </c>
      <c r="D801" s="352" t="str">
        <f>Residential!H724</f>
        <v>NITI</v>
      </c>
      <c r="E801" s="333" t="str">
        <f>Residential!K724</f>
        <v>NITI, NV</v>
      </c>
      <c r="F801" s="334" t="str">
        <f>Residential!M724</f>
        <v>NITI, NV</v>
      </c>
      <c r="G801" s="332" t="str">
        <f>Commercial!H724</f>
        <v>NITI</v>
      </c>
      <c r="H801" s="335" t="str">
        <f>Commercial!K724</f>
        <v>NITI, NV</v>
      </c>
      <c r="I801" s="334" t="str">
        <f>Commercial!M724</f>
        <v>NITI, NV</v>
      </c>
      <c r="J801" s="320"/>
      <c r="K801" s="341" t="str">
        <f>IFERROR(VLOOKUP($C801,Acute!$B$8:$R$300,4,FALSE),"--")</f>
        <v>--</v>
      </c>
      <c r="L801" s="342" t="str">
        <f>IFERROR(VLOOKUP($C801,Acute!$B$8:$R$300,8,FALSE),"--")</f>
        <v>--</v>
      </c>
      <c r="M801" s="343" t="str">
        <f>IFERROR(VLOOKUP($C801,Acute!$B$8:$R$300,13,FALSE),"--")</f>
        <v>--</v>
      </c>
      <c r="N801" s="344" t="str">
        <f>IFERROR(VLOOKUP($C801,Acute!$B$8:$R$300,6,FALSE),"--")</f>
        <v>--</v>
      </c>
      <c r="O801" s="342" t="str">
        <f>IFERROR(VLOOKUP($C801,Acute!$B$8:$R$300,10,FALSE),"--")</f>
        <v>--</v>
      </c>
      <c r="P801" s="345" t="str">
        <f>IFERROR(VLOOKUP($C801,Acute!$B$8:$R$300,16,FALSE),"--")</f>
        <v>--</v>
      </c>
    </row>
    <row r="802" spans="2:16">
      <c r="B802" s="320" t="str">
        <f>Residential!A725</f>
        <v>Sodium hexametaphosphate</v>
      </c>
      <c r="C802" s="211" t="str">
        <f>Residential!B725</f>
        <v>10124-56-8</v>
      </c>
      <c r="D802" s="332" t="str">
        <f>Residential!H725</f>
        <v>NITI</v>
      </c>
      <c r="E802" s="333" t="str">
        <f>Residential!K725</f>
        <v>NITI, NV</v>
      </c>
      <c r="F802" s="334" t="str">
        <f>Residential!M725</f>
        <v>NITI, NV</v>
      </c>
      <c r="G802" s="332" t="str">
        <f>Commercial!H725</f>
        <v>NITI</v>
      </c>
      <c r="H802" s="335" t="str">
        <f>Commercial!K725</f>
        <v>NITI, NV</v>
      </c>
      <c r="I802" s="334" t="str">
        <f>Commercial!M725</f>
        <v>NITI, NV</v>
      </c>
      <c r="J802" s="320"/>
      <c r="K802" s="341" t="str">
        <f>IFERROR(VLOOKUP($C802,Acute!$B$8:$R$300,4,FALSE),"--")</f>
        <v>--</v>
      </c>
      <c r="L802" s="342" t="str">
        <f>IFERROR(VLOOKUP($C802,Acute!$B$8:$R$300,8,FALSE),"--")</f>
        <v>--</v>
      </c>
      <c r="M802" s="343" t="str">
        <f>IFERROR(VLOOKUP($C802,Acute!$B$8:$R$300,13,FALSE),"--")</f>
        <v>--</v>
      </c>
      <c r="N802" s="344" t="str">
        <f>IFERROR(VLOOKUP($C802,Acute!$B$8:$R$300,6,FALSE),"--")</f>
        <v>--</v>
      </c>
      <c r="O802" s="342" t="str">
        <f>IFERROR(VLOOKUP($C802,Acute!$B$8:$R$300,10,FALSE),"--")</f>
        <v>--</v>
      </c>
      <c r="P802" s="345" t="str">
        <f>IFERROR(VLOOKUP($C802,Acute!$B$8:$R$300,16,FALSE),"--")</f>
        <v>--</v>
      </c>
    </row>
    <row r="803" spans="2:16">
      <c r="B803" s="320" t="str">
        <f>Residential!A726</f>
        <v>Sodium perfluorobutanoate</v>
      </c>
      <c r="C803" s="211" t="str">
        <f>Residential!B726</f>
        <v>2218-54-4</v>
      </c>
      <c r="D803" s="332" t="str">
        <f>Residential!H726</f>
        <v>NITI</v>
      </c>
      <c r="E803" s="333" t="str">
        <f>Residential!K726</f>
        <v>NITI</v>
      </c>
      <c r="F803" s="334" t="str">
        <f>Residential!M726</f>
        <v>NITI</v>
      </c>
      <c r="G803" s="332" t="str">
        <f>Commercial!H726</f>
        <v>NITI</v>
      </c>
      <c r="H803" s="335" t="str">
        <f>Commercial!K726</f>
        <v>NITI</v>
      </c>
      <c r="I803" s="334" t="str">
        <f>Commercial!M726</f>
        <v>NITI</v>
      </c>
      <c r="J803" s="320"/>
      <c r="K803" s="341" t="str">
        <f>IFERROR(VLOOKUP($C803,Acute!$B$8:$R$300,4,FALSE),"--")</f>
        <v>--</v>
      </c>
      <c r="L803" s="342" t="str">
        <f>IFERROR(VLOOKUP($C803,Acute!$B$8:$R$300,8,FALSE),"--")</f>
        <v>--</v>
      </c>
      <c r="M803" s="343" t="str">
        <f>IFERROR(VLOOKUP($C803,Acute!$B$8:$R$300,13,FALSE),"--")</f>
        <v>--</v>
      </c>
      <c r="N803" s="344" t="str">
        <f>IFERROR(VLOOKUP($C803,Acute!$B$8:$R$300,6,FALSE),"--")</f>
        <v>--</v>
      </c>
      <c r="O803" s="342" t="str">
        <f>IFERROR(VLOOKUP($C803,Acute!$B$8:$R$300,10,FALSE),"--")</f>
        <v>--</v>
      </c>
      <c r="P803" s="345" t="str">
        <f>IFERROR(VLOOKUP($C803,Acute!$B$8:$R$300,16,FALSE),"--")</f>
        <v>--</v>
      </c>
    </row>
    <row r="804" spans="2:16">
      <c r="B804" s="320" t="str">
        <f>Residential!A727</f>
        <v>Sodium perfluorohexanoate</v>
      </c>
      <c r="C804" s="211" t="str">
        <f>Residential!B727</f>
        <v>2923-26-4</v>
      </c>
      <c r="D804" s="332" t="str">
        <f>Residential!H727</f>
        <v>NITI</v>
      </c>
      <c r="E804" s="333" t="str">
        <f>Residential!K727</f>
        <v>NITI, NV</v>
      </c>
      <c r="F804" s="334" t="str">
        <f>Residential!M727</f>
        <v>NITI, NV</v>
      </c>
      <c r="G804" s="332" t="str">
        <f>Commercial!H727</f>
        <v>NITI</v>
      </c>
      <c r="H804" s="335" t="str">
        <f>Commercial!K727</f>
        <v>NITI, NV</v>
      </c>
      <c r="I804" s="334" t="str">
        <f>Commercial!M727</f>
        <v>NITI, NV</v>
      </c>
      <c r="J804" s="320"/>
      <c r="K804" s="341" t="str">
        <f>IFERROR(VLOOKUP($C804,Acute!$B$8:$R$300,4,FALSE),"--")</f>
        <v>--</v>
      </c>
      <c r="L804" s="342" t="str">
        <f>IFERROR(VLOOKUP($C804,Acute!$B$8:$R$300,8,FALSE),"--")</f>
        <v>--</v>
      </c>
      <c r="M804" s="343" t="str">
        <f>IFERROR(VLOOKUP($C804,Acute!$B$8:$R$300,13,FALSE),"--")</f>
        <v>--</v>
      </c>
      <c r="N804" s="344" t="str">
        <f>IFERROR(VLOOKUP($C804,Acute!$B$8:$R$300,6,FALSE),"--")</f>
        <v>--</v>
      </c>
      <c r="O804" s="342" t="str">
        <f>IFERROR(VLOOKUP($C804,Acute!$B$8:$R$300,10,FALSE),"--")</f>
        <v>--</v>
      </c>
      <c r="P804" s="345" t="str">
        <f>IFERROR(VLOOKUP($C804,Acute!$B$8:$R$300,16,FALSE),"--")</f>
        <v>--</v>
      </c>
    </row>
    <row r="805" spans="2:16">
      <c r="B805" s="320" t="str">
        <f>Residential!A728</f>
        <v>Sodium polyphosphate</v>
      </c>
      <c r="C805" s="211" t="str">
        <f>Residential!B728</f>
        <v>68915-31-1</v>
      </c>
      <c r="D805" s="332" t="str">
        <f>Residential!H728</f>
        <v>NITI</v>
      </c>
      <c r="E805" s="333" t="str">
        <f>Residential!K728</f>
        <v>NITI, NV</v>
      </c>
      <c r="F805" s="334" t="str">
        <f>Residential!M728</f>
        <v>NITI, NV</v>
      </c>
      <c r="G805" s="332" t="str">
        <f>Commercial!H728</f>
        <v>NITI</v>
      </c>
      <c r="H805" s="335" t="str">
        <f>Commercial!K728</f>
        <v>NITI, NV</v>
      </c>
      <c r="I805" s="334" t="str">
        <f>Commercial!M728</f>
        <v>NITI, NV</v>
      </c>
      <c r="J805" s="320"/>
      <c r="K805" s="341" t="str">
        <f>IFERROR(VLOOKUP($C805,Acute!$B$8:$R$300,4,FALSE),"--")</f>
        <v>--</v>
      </c>
      <c r="L805" s="342" t="str">
        <f>IFERROR(VLOOKUP($C805,Acute!$B$8:$R$300,8,FALSE),"--")</f>
        <v>--</v>
      </c>
      <c r="M805" s="343" t="str">
        <f>IFERROR(VLOOKUP($C805,Acute!$B$8:$R$300,13,FALSE),"--")</f>
        <v>--</v>
      </c>
      <c r="N805" s="344" t="str">
        <f>IFERROR(VLOOKUP($C805,Acute!$B$8:$R$300,6,FALSE),"--")</f>
        <v>--</v>
      </c>
      <c r="O805" s="342" t="str">
        <f>IFERROR(VLOOKUP($C805,Acute!$B$8:$R$300,10,FALSE),"--")</f>
        <v>--</v>
      </c>
      <c r="P805" s="345" t="str">
        <f>IFERROR(VLOOKUP($C805,Acute!$B$8:$R$300,16,FALSE),"--")</f>
        <v>--</v>
      </c>
    </row>
    <row r="806" spans="2:16">
      <c r="B806" s="320" t="str">
        <f>Residential!A729</f>
        <v>Sodium pyrophosphate</v>
      </c>
      <c r="C806" s="211" t="str">
        <f>Residential!B729</f>
        <v>7758-16-9</v>
      </c>
      <c r="D806" s="332" t="str">
        <f>Residential!H729</f>
        <v>NITI</v>
      </c>
      <c r="E806" s="333" t="str">
        <f>Residential!K729</f>
        <v>NITI, NV</v>
      </c>
      <c r="F806" s="334" t="str">
        <f>Residential!M729</f>
        <v>NITI, NV</v>
      </c>
      <c r="G806" s="332" t="str">
        <f>Commercial!H729</f>
        <v>NITI</v>
      </c>
      <c r="H806" s="335" t="str">
        <f>Commercial!K729</f>
        <v>NITI, NV</v>
      </c>
      <c r="I806" s="334" t="str">
        <f>Commercial!M729</f>
        <v>NITI, NV</v>
      </c>
      <c r="J806" s="320"/>
      <c r="K806" s="341" t="str">
        <f>IFERROR(VLOOKUP($C806,Acute!$B$8:$R$300,4,FALSE),"--")</f>
        <v>--</v>
      </c>
      <c r="L806" s="342" t="str">
        <f>IFERROR(VLOOKUP($C806,Acute!$B$8:$R$300,8,FALSE),"--")</f>
        <v>--</v>
      </c>
      <c r="M806" s="343" t="str">
        <f>IFERROR(VLOOKUP($C806,Acute!$B$8:$R$300,13,FALSE),"--")</f>
        <v>--</v>
      </c>
      <c r="N806" s="344" t="str">
        <f>IFERROR(VLOOKUP($C806,Acute!$B$8:$R$300,6,FALSE),"--")</f>
        <v>--</v>
      </c>
      <c r="O806" s="342" t="str">
        <f>IFERROR(VLOOKUP($C806,Acute!$B$8:$R$300,10,FALSE),"--")</f>
        <v>--</v>
      </c>
      <c r="P806" s="345" t="str">
        <f>IFERROR(VLOOKUP($C806,Acute!$B$8:$R$300,16,FALSE),"--")</f>
        <v>--</v>
      </c>
    </row>
    <row r="807" spans="2:16">
      <c r="B807" s="320" t="str">
        <f>Residential!A730</f>
        <v>Sodium salts of inorganic phosphates</v>
      </c>
      <c r="C807" s="211" t="str">
        <f>Residential!B730</f>
        <v>NA</v>
      </c>
      <c r="D807" s="332" t="str">
        <f>Residential!H730</f>
        <v>NITI</v>
      </c>
      <c r="E807" s="333" t="str">
        <f>Residential!K730</f>
        <v>NITI, NV</v>
      </c>
      <c r="F807" s="334" t="str">
        <f>Residential!M730</f>
        <v>NITI, NV</v>
      </c>
      <c r="G807" s="332" t="str">
        <f>Commercial!H730</f>
        <v>NITI</v>
      </c>
      <c r="H807" s="335" t="str">
        <f>Commercial!K730</f>
        <v>NITI, NV</v>
      </c>
      <c r="I807" s="334" t="str">
        <f>Commercial!M730</f>
        <v>NITI, NV</v>
      </c>
      <c r="J807" s="320"/>
      <c r="K807" s="341" t="str">
        <f>IFERROR(VLOOKUP($C807,Acute!$B$8:$R$300,4,FALSE),"--")</f>
        <v>--</v>
      </c>
      <c r="L807" s="342" t="str">
        <f>IFERROR(VLOOKUP($C807,Acute!$B$8:$R$300,8,FALSE),"--")</f>
        <v>--</v>
      </c>
      <c r="M807" s="343" t="str">
        <f>IFERROR(VLOOKUP($C807,Acute!$B$8:$R$300,13,FALSE),"--")</f>
        <v>--</v>
      </c>
      <c r="N807" s="344" t="str">
        <f>IFERROR(VLOOKUP($C807,Acute!$B$8:$R$300,6,FALSE),"--")</f>
        <v>--</v>
      </c>
      <c r="O807" s="342" t="str">
        <f>IFERROR(VLOOKUP($C807,Acute!$B$8:$R$300,10,FALSE),"--")</f>
        <v>--</v>
      </c>
      <c r="P807" s="345" t="str">
        <f>IFERROR(VLOOKUP($C807,Acute!$B$8:$R$300,16,FALSE),"--")</f>
        <v>--</v>
      </c>
    </row>
    <row r="808" spans="2:16">
      <c r="B808" s="320" t="str">
        <f>Residential!A731</f>
        <v>Sodium trimetaphosphate</v>
      </c>
      <c r="C808" s="211" t="str">
        <f>Residential!B731</f>
        <v>7785-84-4</v>
      </c>
      <c r="D808" s="332" t="str">
        <f>Residential!H731</f>
        <v>NITI</v>
      </c>
      <c r="E808" s="333" t="str">
        <f>Residential!K731</f>
        <v>NITI, NV</v>
      </c>
      <c r="F808" s="334" t="str">
        <f>Residential!M731</f>
        <v>NITI, NV</v>
      </c>
      <c r="G808" s="332" t="str">
        <f>Commercial!H731</f>
        <v>NITI</v>
      </c>
      <c r="H808" s="335" t="str">
        <f>Commercial!K731</f>
        <v>NITI, NV</v>
      </c>
      <c r="I808" s="334" t="str">
        <f>Commercial!M731</f>
        <v>NITI, NV</v>
      </c>
      <c r="J808" s="320"/>
      <c r="K808" s="341" t="str">
        <f>IFERROR(VLOOKUP($C808,Acute!$B$8:$R$300,4,FALSE),"--")</f>
        <v>--</v>
      </c>
      <c r="L808" s="342" t="str">
        <f>IFERROR(VLOOKUP($C808,Acute!$B$8:$R$300,8,FALSE),"--")</f>
        <v>--</v>
      </c>
      <c r="M808" s="343" t="str">
        <f>IFERROR(VLOOKUP($C808,Acute!$B$8:$R$300,13,FALSE),"--")</f>
        <v>--</v>
      </c>
      <c r="N808" s="344" t="str">
        <f>IFERROR(VLOOKUP($C808,Acute!$B$8:$R$300,6,FALSE),"--")</f>
        <v>--</v>
      </c>
      <c r="O808" s="342" t="str">
        <f>IFERROR(VLOOKUP($C808,Acute!$B$8:$R$300,10,FALSE),"--")</f>
        <v>--</v>
      </c>
      <c r="P808" s="345" t="str">
        <f>IFERROR(VLOOKUP($C808,Acute!$B$8:$R$300,16,FALSE),"--")</f>
        <v>--</v>
      </c>
    </row>
    <row r="809" spans="2:16">
      <c r="B809" s="320" t="str">
        <f>Residential!A732</f>
        <v>Sodium tripolyphosphate</v>
      </c>
      <c r="C809" s="211" t="str">
        <f>Residential!B732</f>
        <v>7758-29-4</v>
      </c>
      <c r="D809" s="332" t="str">
        <f>Residential!H732</f>
        <v>NITI</v>
      </c>
      <c r="E809" s="333" t="str">
        <f>Residential!K732</f>
        <v>NITI, NV</v>
      </c>
      <c r="F809" s="334" t="str">
        <f>Residential!M732</f>
        <v>NITI, NV</v>
      </c>
      <c r="G809" s="332" t="str">
        <f>Commercial!H732</f>
        <v>NITI</v>
      </c>
      <c r="H809" s="335" t="str">
        <f>Commercial!K732</f>
        <v>NITI, NV</v>
      </c>
      <c r="I809" s="334" t="str">
        <f>Commercial!M732</f>
        <v>NITI, NV</v>
      </c>
      <c r="J809" s="320"/>
      <c r="K809" s="341" t="str">
        <f>IFERROR(VLOOKUP($C809,Acute!$B$8:$R$300,4,FALSE),"--")</f>
        <v>--</v>
      </c>
      <c r="L809" s="342" t="str">
        <f>IFERROR(VLOOKUP($C809,Acute!$B$8:$R$300,8,FALSE),"--")</f>
        <v>--</v>
      </c>
      <c r="M809" s="343" t="str">
        <f>IFERROR(VLOOKUP($C809,Acute!$B$8:$R$300,13,FALSE),"--")</f>
        <v>--</v>
      </c>
      <c r="N809" s="344" t="str">
        <f>IFERROR(VLOOKUP($C809,Acute!$B$8:$R$300,6,FALSE),"--")</f>
        <v>--</v>
      </c>
      <c r="O809" s="342" t="str">
        <f>IFERROR(VLOOKUP($C809,Acute!$B$8:$R$300,10,FALSE),"--")</f>
        <v>--</v>
      </c>
      <c r="P809" s="345" t="str">
        <f>IFERROR(VLOOKUP($C809,Acute!$B$8:$R$300,16,FALSE),"--")</f>
        <v>--</v>
      </c>
    </row>
    <row r="810" spans="2:16">
      <c r="B810" s="320" t="str">
        <f>Residential!A733</f>
        <v>Stirofos (Tetrachlorovinphos)</v>
      </c>
      <c r="C810" s="211" t="str">
        <f>Residential!B733</f>
        <v>961-11-5</v>
      </c>
      <c r="D810" s="332" t="str">
        <f>Residential!H733</f>
        <v>NITI</v>
      </c>
      <c r="E810" s="333" t="str">
        <f>Residential!K733</f>
        <v>NITI, NV</v>
      </c>
      <c r="F810" s="334" t="str">
        <f>Residential!M733</f>
        <v>NITI, NV</v>
      </c>
      <c r="G810" s="332" t="str">
        <f>Commercial!H733</f>
        <v>NITI</v>
      </c>
      <c r="H810" s="335" t="str">
        <f>Commercial!K733</f>
        <v>NITI, NV</v>
      </c>
      <c r="I810" s="334" t="str">
        <f>Commercial!M733</f>
        <v>NITI, NV</v>
      </c>
      <c r="J810" s="320"/>
      <c r="K810" s="341" t="str">
        <f>IFERROR(VLOOKUP($C810,Acute!$B$8:$R$300,4,FALSE),"--")</f>
        <v>--</v>
      </c>
      <c r="L810" s="342" t="str">
        <f>IFERROR(VLOOKUP($C810,Acute!$B$8:$R$300,8,FALSE),"--")</f>
        <v>--</v>
      </c>
      <c r="M810" s="343" t="str">
        <f>IFERROR(VLOOKUP($C810,Acute!$B$8:$R$300,13,FALSE),"--")</f>
        <v>--</v>
      </c>
      <c r="N810" s="344" t="str">
        <f>IFERROR(VLOOKUP($C810,Acute!$B$8:$R$300,6,FALSE),"--")</f>
        <v>--</v>
      </c>
      <c r="O810" s="342" t="str">
        <f>IFERROR(VLOOKUP($C810,Acute!$B$8:$R$300,10,FALSE),"--")</f>
        <v>--</v>
      </c>
      <c r="P810" s="345" t="str">
        <f>IFERROR(VLOOKUP($C810,Acute!$B$8:$R$300,16,FALSE),"--")</f>
        <v>--</v>
      </c>
    </row>
    <row r="811" spans="2:16">
      <c r="B811" s="320" t="str">
        <f>Residential!A734</f>
        <v>Strontium, Stable</v>
      </c>
      <c r="C811" s="211" t="str">
        <f>Residential!B734</f>
        <v>7440-24-6</v>
      </c>
      <c r="D811" s="332" t="str">
        <f>Residential!H734</f>
        <v>NITI</v>
      </c>
      <c r="E811" s="333" t="str">
        <f>Residential!K734</f>
        <v>NITI, NV</v>
      </c>
      <c r="F811" s="334" t="str">
        <f>Residential!M734</f>
        <v>NITI, NV</v>
      </c>
      <c r="G811" s="332" t="str">
        <f>Commercial!H734</f>
        <v>NITI</v>
      </c>
      <c r="H811" s="335" t="str">
        <f>Commercial!K734</f>
        <v>NITI, NV</v>
      </c>
      <c r="I811" s="334" t="str">
        <f>Commercial!M734</f>
        <v>NITI, NV</v>
      </c>
      <c r="J811" s="320"/>
      <c r="K811" s="341" t="str">
        <f>IFERROR(VLOOKUP($C811,Acute!$B$8:$R$300,4,FALSE),"--")</f>
        <v>--</v>
      </c>
      <c r="L811" s="342" t="str">
        <f>IFERROR(VLOOKUP($C811,Acute!$B$8:$R$300,8,FALSE),"--")</f>
        <v>--</v>
      </c>
      <c r="M811" s="343" t="str">
        <f>IFERROR(VLOOKUP($C811,Acute!$B$8:$R$300,13,FALSE),"--")</f>
        <v>--</v>
      </c>
      <c r="N811" s="344" t="str">
        <f>IFERROR(VLOOKUP($C811,Acute!$B$8:$R$300,6,FALSE),"--")</f>
        <v>--</v>
      </c>
      <c r="O811" s="342" t="str">
        <f>IFERROR(VLOOKUP($C811,Acute!$B$8:$R$300,10,FALSE),"--")</f>
        <v>--</v>
      </c>
      <c r="P811" s="345" t="str">
        <f>IFERROR(VLOOKUP($C811,Acute!$B$8:$R$300,16,FALSE),"--")</f>
        <v>--</v>
      </c>
    </row>
    <row r="812" spans="2:16">
      <c r="B812" s="320" t="str">
        <f>Residential!A735</f>
        <v>Strychnine</v>
      </c>
      <c r="C812" s="211" t="str">
        <f>Residential!B735</f>
        <v>57-24-9</v>
      </c>
      <c r="D812" s="332" t="str">
        <f>Residential!H735</f>
        <v>NITI</v>
      </c>
      <c r="E812" s="333" t="str">
        <f>Residential!K735</f>
        <v>NITI, NV</v>
      </c>
      <c r="F812" s="334" t="str">
        <f>Residential!M735</f>
        <v>NITI, NV</v>
      </c>
      <c r="G812" s="332" t="str">
        <f>Commercial!H735</f>
        <v>NITI</v>
      </c>
      <c r="H812" s="335" t="str">
        <f>Commercial!K735</f>
        <v>NITI, NV</v>
      </c>
      <c r="I812" s="334" t="str">
        <f>Commercial!M735</f>
        <v>NITI, NV</v>
      </c>
      <c r="J812" s="320"/>
      <c r="K812" s="341" t="str">
        <f>IFERROR(VLOOKUP($C812,Acute!$B$8:$R$300,4,FALSE),"--")</f>
        <v>--</v>
      </c>
      <c r="L812" s="342" t="str">
        <f>IFERROR(VLOOKUP($C812,Acute!$B$8:$R$300,8,FALSE),"--")</f>
        <v>--</v>
      </c>
      <c r="M812" s="343" t="str">
        <f>IFERROR(VLOOKUP($C812,Acute!$B$8:$R$300,13,FALSE),"--")</f>
        <v>--</v>
      </c>
      <c r="N812" s="344" t="str">
        <f>IFERROR(VLOOKUP($C812,Acute!$B$8:$R$300,6,FALSE),"--")</f>
        <v>--</v>
      </c>
      <c r="O812" s="342" t="str">
        <f>IFERROR(VLOOKUP($C812,Acute!$B$8:$R$300,10,FALSE),"--")</f>
        <v>--</v>
      </c>
      <c r="P812" s="345" t="str">
        <f>IFERROR(VLOOKUP($C812,Acute!$B$8:$R$300,16,FALSE),"--")</f>
        <v>--</v>
      </c>
    </row>
    <row r="813" spans="2:16">
      <c r="B813" s="320" t="str">
        <f>Residential!A736</f>
        <v>Styrene</v>
      </c>
      <c r="C813" s="211" t="str">
        <f>Residential!B736</f>
        <v>100-42-5</v>
      </c>
      <c r="D813" s="332">
        <f>Residential!H736</f>
        <v>1000</v>
      </c>
      <c r="E813" s="335">
        <f>Residential!K736</f>
        <v>35000</v>
      </c>
      <c r="F813" s="334">
        <f>Residential!M736</f>
        <v>20000</v>
      </c>
      <c r="G813" s="332">
        <f>Commercial!H736</f>
        <v>4400</v>
      </c>
      <c r="H813" s="335">
        <f>Commercial!K736</f>
        <v>150000</v>
      </c>
      <c r="I813" s="334">
        <f>Commercial!M736</f>
        <v>84000</v>
      </c>
      <c r="J813" s="320"/>
      <c r="K813" s="341">
        <f>IFERROR(VLOOKUP($C813,Acute!$B$8:$R$300,4,FALSE),"--")</f>
        <v>21000</v>
      </c>
      <c r="L813" s="342">
        <f>IFERROR(VLOOKUP($C813,Acute!$B$8:$R$300,8,FALSE),"--")</f>
        <v>700000</v>
      </c>
      <c r="M813" s="343">
        <f>IFERROR(VLOOKUP($C813,Acute!$B$8:$R$300,13,FALSE),"--")</f>
        <v>420000</v>
      </c>
      <c r="N813" s="350">
        <f>IFERROR(VLOOKUP($C813,Acute!$B$8:$R$300,6,FALSE),"--")</f>
        <v>63000</v>
      </c>
      <c r="O813" s="342">
        <f>IFERROR(VLOOKUP($C813,Acute!$B$8:$R$300,10,FALSE),"--")</f>
        <v>2100000</v>
      </c>
      <c r="P813" s="345">
        <f>IFERROR(VLOOKUP($C813,Acute!$B$8:$R$300,16,FALSE),"--")</f>
        <v>1200000</v>
      </c>
    </row>
    <row r="814" spans="2:16">
      <c r="B814" s="320" t="str">
        <f>Residential!A737</f>
        <v>Styrene-Acrylonitrile (SAN) Trimer (THNA isomer)</v>
      </c>
      <c r="C814" s="211" t="str">
        <f>Residential!B737</f>
        <v>57964-39-3</v>
      </c>
      <c r="D814" s="332" t="str">
        <f>Residential!H737</f>
        <v>NITI</v>
      </c>
      <c r="E814" s="333" t="str">
        <f>Residential!K737</f>
        <v>NITI, NV</v>
      </c>
      <c r="F814" s="334" t="str">
        <f>Residential!M737</f>
        <v>NITI, NV</v>
      </c>
      <c r="G814" s="332" t="str">
        <f>Commercial!H737</f>
        <v>NITI</v>
      </c>
      <c r="H814" s="335" t="str">
        <f>Commercial!K737</f>
        <v>NITI, NV</v>
      </c>
      <c r="I814" s="334" t="str">
        <f>Commercial!M737</f>
        <v>NITI, NV</v>
      </c>
      <c r="J814" s="320"/>
      <c r="K814" s="341" t="str">
        <f>IFERROR(VLOOKUP($C814,Acute!$B$8:$R$300,4,FALSE),"--")</f>
        <v>--</v>
      </c>
      <c r="L814" s="342" t="str">
        <f>IFERROR(VLOOKUP($C814,Acute!$B$8:$R$300,8,FALSE),"--")</f>
        <v>--</v>
      </c>
      <c r="M814" s="343" t="str">
        <f>IFERROR(VLOOKUP($C814,Acute!$B$8:$R$300,13,FALSE),"--")</f>
        <v>--</v>
      </c>
      <c r="N814" s="344" t="str">
        <f>IFERROR(VLOOKUP($C814,Acute!$B$8:$R$300,6,FALSE),"--")</f>
        <v>--</v>
      </c>
      <c r="O814" s="342" t="str">
        <f>IFERROR(VLOOKUP($C814,Acute!$B$8:$R$300,10,FALSE),"--")</f>
        <v>--</v>
      </c>
      <c r="P814" s="345" t="str">
        <f>IFERROR(VLOOKUP($C814,Acute!$B$8:$R$300,16,FALSE),"--")</f>
        <v>--</v>
      </c>
    </row>
    <row r="815" spans="2:16">
      <c r="B815" s="320" t="str">
        <f>Residential!A738</f>
        <v>Styrene-Acrylonitrile (SAN) Trimer (THNP isomer)</v>
      </c>
      <c r="C815" s="211" t="str">
        <f>Residential!B738</f>
        <v>57964-40-6</v>
      </c>
      <c r="D815" s="332" t="str">
        <f>Residential!H738</f>
        <v>NITI</v>
      </c>
      <c r="E815" s="333" t="str">
        <f>Residential!K738</f>
        <v>NITI, NV</v>
      </c>
      <c r="F815" s="334" t="str">
        <f>Residential!M738</f>
        <v>NITI, NV</v>
      </c>
      <c r="G815" s="332" t="str">
        <f>Commercial!H738</f>
        <v>NITI</v>
      </c>
      <c r="H815" s="335" t="str">
        <f>Commercial!K738</f>
        <v>NITI, NV</v>
      </c>
      <c r="I815" s="334" t="str">
        <f>Commercial!M738</f>
        <v>NITI, NV</v>
      </c>
      <c r="J815" s="320"/>
      <c r="K815" s="341" t="str">
        <f>IFERROR(VLOOKUP($C815,Acute!$B$8:$R$300,4,FALSE),"--")</f>
        <v>--</v>
      </c>
      <c r="L815" s="342" t="str">
        <f>IFERROR(VLOOKUP($C815,Acute!$B$8:$R$300,8,FALSE),"--")</f>
        <v>--</v>
      </c>
      <c r="M815" s="343" t="str">
        <f>IFERROR(VLOOKUP($C815,Acute!$B$8:$R$300,13,FALSE),"--")</f>
        <v>--</v>
      </c>
      <c r="N815" s="344" t="str">
        <f>IFERROR(VLOOKUP($C815,Acute!$B$8:$R$300,6,FALSE),"--")</f>
        <v>--</v>
      </c>
      <c r="O815" s="342" t="str">
        <f>IFERROR(VLOOKUP($C815,Acute!$B$8:$R$300,10,FALSE),"--")</f>
        <v>--</v>
      </c>
      <c r="P815" s="345" t="str">
        <f>IFERROR(VLOOKUP($C815,Acute!$B$8:$R$300,16,FALSE),"--")</f>
        <v>--</v>
      </c>
    </row>
    <row r="816" spans="2:16">
      <c r="B816" s="320" t="str">
        <f>Residential!A739</f>
        <v>Sulfolane</v>
      </c>
      <c r="C816" s="211" t="str">
        <f>Residential!B739</f>
        <v>126-33-0</v>
      </c>
      <c r="D816" s="332">
        <f>Residential!H739</f>
        <v>2.1</v>
      </c>
      <c r="E816" s="333" t="str">
        <f>Residential!K739</f>
        <v>NV</v>
      </c>
      <c r="F816" s="334" t="str">
        <f>Residential!M739</f>
        <v>NV</v>
      </c>
      <c r="G816" s="332">
        <f>Commercial!H739</f>
        <v>8.8000000000000007</v>
      </c>
      <c r="H816" s="335" t="str">
        <f>Commercial!K739</f>
        <v>NV</v>
      </c>
      <c r="I816" s="334" t="str">
        <f>Commercial!M739</f>
        <v>NV</v>
      </c>
      <c r="J816" s="320"/>
      <c r="K816" s="341" t="str">
        <f>IFERROR(VLOOKUP($C816,Acute!$B$8:$R$300,4,FALSE),"--")</f>
        <v>--</v>
      </c>
      <c r="L816" s="342" t="str">
        <f>IFERROR(VLOOKUP($C816,Acute!$B$8:$R$300,8,FALSE),"--")</f>
        <v>--</v>
      </c>
      <c r="M816" s="343" t="str">
        <f>IFERROR(VLOOKUP($C816,Acute!$B$8:$R$300,13,FALSE),"--")</f>
        <v>--</v>
      </c>
      <c r="N816" s="344" t="str">
        <f>IFERROR(VLOOKUP($C816,Acute!$B$8:$R$300,6,FALSE),"--")</f>
        <v>--</v>
      </c>
      <c r="O816" s="342" t="str">
        <f>IFERROR(VLOOKUP($C816,Acute!$B$8:$R$300,10,FALSE),"--")</f>
        <v>--</v>
      </c>
      <c r="P816" s="345" t="str">
        <f>IFERROR(VLOOKUP($C816,Acute!$B$8:$R$300,16,FALSE),"--")</f>
        <v>--</v>
      </c>
    </row>
    <row r="817" spans="2:16">
      <c r="B817" s="320" t="str">
        <f>Residential!A740</f>
        <v>Sulfonylbis(4-chlorobenzene), 1,1'-</v>
      </c>
      <c r="C817" s="211" t="str">
        <f>Residential!B740</f>
        <v>80-07-9</v>
      </c>
      <c r="D817" s="332" t="str">
        <f>Residential!H740</f>
        <v>NITI</v>
      </c>
      <c r="E817" s="333" t="str">
        <f>Residential!K740</f>
        <v>NITI, NV</v>
      </c>
      <c r="F817" s="334" t="str">
        <f>Residential!M740</f>
        <v>NITI, NV</v>
      </c>
      <c r="G817" s="332" t="str">
        <f>Commercial!H740</f>
        <v>NITI</v>
      </c>
      <c r="H817" s="335" t="str">
        <f>Commercial!K740</f>
        <v>NITI, NV</v>
      </c>
      <c r="I817" s="334" t="str">
        <f>Commercial!M740</f>
        <v>NITI, NV</v>
      </c>
      <c r="J817" s="320"/>
      <c r="K817" s="341" t="str">
        <f>IFERROR(VLOOKUP($C817,Acute!$B$8:$R$300,4,FALSE),"--")</f>
        <v>--</v>
      </c>
      <c r="L817" s="342" t="str">
        <f>IFERROR(VLOOKUP($C817,Acute!$B$8:$R$300,8,FALSE),"--")</f>
        <v>--</v>
      </c>
      <c r="M817" s="343" t="str">
        <f>IFERROR(VLOOKUP($C817,Acute!$B$8:$R$300,13,FALSE),"--")</f>
        <v>--</v>
      </c>
      <c r="N817" s="344" t="str">
        <f>IFERROR(VLOOKUP($C817,Acute!$B$8:$R$300,6,FALSE),"--")</f>
        <v>--</v>
      </c>
      <c r="O817" s="342" t="str">
        <f>IFERROR(VLOOKUP($C817,Acute!$B$8:$R$300,10,FALSE),"--")</f>
        <v>--</v>
      </c>
      <c r="P817" s="345" t="str">
        <f>IFERROR(VLOOKUP($C817,Acute!$B$8:$R$300,16,FALSE),"--")</f>
        <v>--</v>
      </c>
    </row>
    <row r="818" spans="2:16">
      <c r="B818" s="320" t="str">
        <f>Residential!A741</f>
        <v>Sulfur Trioxide</v>
      </c>
      <c r="C818" s="211" t="str">
        <f>Residential!B741</f>
        <v>7446-11-9</v>
      </c>
      <c r="D818" s="427">
        <f>Residential!H741</f>
        <v>1</v>
      </c>
      <c r="E818" s="333">
        <f>Residential!K741</f>
        <v>35</v>
      </c>
      <c r="F818" s="334" t="str">
        <f>Residential!M741</f>
        <v>NV</v>
      </c>
      <c r="G818" s="332">
        <f>Commercial!H741</f>
        <v>4.4000000000000004</v>
      </c>
      <c r="H818" s="335">
        <f>Commercial!K741</f>
        <v>150</v>
      </c>
      <c r="I818" s="334" t="str">
        <f>Commercial!M741</f>
        <v>NV</v>
      </c>
      <c r="J818" s="320"/>
      <c r="K818" s="341">
        <f>IFERROR(VLOOKUP($C818,Acute!$B$8:$R$300,4,FALSE),"--")</f>
        <v>120</v>
      </c>
      <c r="L818" s="342">
        <f>IFERROR(VLOOKUP($C818,Acute!$B$8:$R$300,8,FALSE),"--")</f>
        <v>4000</v>
      </c>
      <c r="M818" s="343" t="str">
        <f>IFERROR(VLOOKUP($C818,Acute!$B$8:$R$300,13,FALSE),"--")</f>
        <v>NC</v>
      </c>
      <c r="N818" s="344">
        <f>IFERROR(VLOOKUP($C818,Acute!$B$8:$R$300,6,FALSE),"--")</f>
        <v>360</v>
      </c>
      <c r="O818" s="342">
        <f>IFERROR(VLOOKUP($C818,Acute!$B$8:$R$300,10,FALSE),"--")</f>
        <v>12000</v>
      </c>
      <c r="P818" s="345" t="str">
        <f>IFERROR(VLOOKUP($C818,Acute!$B$8:$R$300,16,FALSE),"--")</f>
        <v>NC</v>
      </c>
    </row>
    <row r="819" spans="2:16">
      <c r="B819" s="320" t="str">
        <f>Residential!A742</f>
        <v>Sulfuric Acid</v>
      </c>
      <c r="C819" s="211" t="str">
        <f>Residential!B742</f>
        <v>7664-93-9</v>
      </c>
      <c r="D819" s="427">
        <f>Residential!H742</f>
        <v>1</v>
      </c>
      <c r="E819" s="333" t="str">
        <f>Residential!K742</f>
        <v>NV</v>
      </c>
      <c r="F819" s="334" t="str">
        <f>Residential!M742</f>
        <v>NV</v>
      </c>
      <c r="G819" s="332">
        <f>Commercial!H742</f>
        <v>4.4000000000000004</v>
      </c>
      <c r="H819" s="335" t="str">
        <f>Commercial!K742</f>
        <v>NV</v>
      </c>
      <c r="I819" s="334" t="str">
        <f>Commercial!M742</f>
        <v>NV</v>
      </c>
      <c r="J819" s="320"/>
      <c r="K819" s="341">
        <f>IFERROR(VLOOKUP($C819,Acute!$B$8:$R$300,4,FALSE),"--")</f>
        <v>120</v>
      </c>
      <c r="L819" s="342" t="str">
        <f>IFERROR(VLOOKUP($C819,Acute!$B$8:$R$300,8,FALSE),"--")</f>
        <v>NV</v>
      </c>
      <c r="M819" s="343" t="str">
        <f>IFERROR(VLOOKUP($C819,Acute!$B$8:$R$300,13,FALSE),"--")</f>
        <v>NV</v>
      </c>
      <c r="N819" s="344">
        <f>IFERROR(VLOOKUP($C819,Acute!$B$8:$R$300,6,FALSE),"--")</f>
        <v>360</v>
      </c>
      <c r="O819" s="342" t="str">
        <f>IFERROR(VLOOKUP($C819,Acute!$B$8:$R$300,10,FALSE),"--")</f>
        <v>NV</v>
      </c>
      <c r="P819" s="345" t="str">
        <f>IFERROR(VLOOKUP($C819,Acute!$B$8:$R$300,16,FALSE),"--")</f>
        <v>NV</v>
      </c>
    </row>
    <row r="820" spans="2:16">
      <c r="B820" s="320" t="str">
        <f>Residential!A743</f>
        <v>Sulfurous acid, 2-chloroethyl 2-[4-(1,1-dimethylethyl)phenoxy]-1-methylethyl ester</v>
      </c>
      <c r="C820" s="211" t="str">
        <f>Residential!B743</f>
        <v>140-57-8</v>
      </c>
      <c r="D820" s="426">
        <f>Residential!H743</f>
        <v>0.4</v>
      </c>
      <c r="E820" s="333" t="str">
        <f>Residential!K743</f>
        <v>NV</v>
      </c>
      <c r="F820" s="334" t="str">
        <f>Residential!M743</f>
        <v>NV</v>
      </c>
      <c r="G820" s="332">
        <f>Commercial!H743</f>
        <v>1.7</v>
      </c>
      <c r="H820" s="335" t="str">
        <f>Commercial!K743</f>
        <v>NV</v>
      </c>
      <c r="I820" s="334" t="str">
        <f>Commercial!M743</f>
        <v>NV</v>
      </c>
      <c r="J820" s="320"/>
      <c r="K820" s="341" t="str">
        <f>IFERROR(VLOOKUP($C820,Acute!$B$8:$R$300,4,FALSE),"--")</f>
        <v>--</v>
      </c>
      <c r="L820" s="342" t="str">
        <f>IFERROR(VLOOKUP($C820,Acute!$B$8:$R$300,8,FALSE),"--")</f>
        <v>--</v>
      </c>
      <c r="M820" s="343" t="str">
        <f>IFERROR(VLOOKUP($C820,Acute!$B$8:$R$300,13,FALSE),"--")</f>
        <v>--</v>
      </c>
      <c r="N820" s="344" t="str">
        <f>IFERROR(VLOOKUP($C820,Acute!$B$8:$R$300,6,FALSE),"--")</f>
        <v>--</v>
      </c>
      <c r="O820" s="342" t="str">
        <f>IFERROR(VLOOKUP($C820,Acute!$B$8:$R$300,10,FALSE),"--")</f>
        <v>--</v>
      </c>
      <c r="P820" s="345" t="str">
        <f>IFERROR(VLOOKUP($C820,Acute!$B$8:$R$300,16,FALSE),"--")</f>
        <v>--</v>
      </c>
    </row>
    <row r="821" spans="2:16">
      <c r="B821" s="320" t="str">
        <f>Residential!A744</f>
        <v>TCDD, 2,3,7,8-</v>
      </c>
      <c r="C821" s="211" t="str">
        <f>Residential!B744</f>
        <v>1746-01-6</v>
      </c>
      <c r="D821" s="332">
        <f>Residential!H744</f>
        <v>7.4000000000000001E-8</v>
      </c>
      <c r="E821" s="333">
        <f>Residential!K744</f>
        <v>2.5000000000000002E-6</v>
      </c>
      <c r="F821" s="458">
        <f>Residential!M744</f>
        <v>3.6000000000000001E-5</v>
      </c>
      <c r="G821" s="332">
        <f>Commercial!H744</f>
        <v>3.2000000000000001E-7</v>
      </c>
      <c r="H821" s="459">
        <f>Commercial!K744</f>
        <v>1.1E-5</v>
      </c>
      <c r="I821" s="457">
        <f>Commercial!M744</f>
        <v>1.6000000000000001E-4</v>
      </c>
      <c r="J821" s="320"/>
      <c r="K821" s="341" t="str">
        <f>IFERROR(VLOOKUP($C821,Acute!$B$8:$R$300,4,FALSE),"--")</f>
        <v>--</v>
      </c>
      <c r="L821" s="342" t="str">
        <f>IFERROR(VLOOKUP($C821,Acute!$B$8:$R$300,8,FALSE),"--")</f>
        <v>--</v>
      </c>
      <c r="M821" s="343" t="str">
        <f>IFERROR(VLOOKUP($C821,Acute!$B$8:$R$300,13,FALSE),"--")</f>
        <v>--</v>
      </c>
      <c r="N821" s="344" t="str">
        <f>IFERROR(VLOOKUP($C821,Acute!$B$8:$R$300,6,FALSE),"--")</f>
        <v>--</v>
      </c>
      <c r="O821" s="342" t="str">
        <f>IFERROR(VLOOKUP($C821,Acute!$B$8:$R$300,10,FALSE),"--")</f>
        <v>--</v>
      </c>
      <c r="P821" s="345" t="str">
        <f>IFERROR(VLOOKUP($C821,Acute!$B$8:$R$300,16,FALSE),"--")</f>
        <v>--</v>
      </c>
    </row>
    <row r="822" spans="2:16">
      <c r="B822" s="320" t="str">
        <f>Residential!A745</f>
        <v>TCDF, 2,3,7,8-</v>
      </c>
      <c r="C822" s="211" t="str">
        <f>Residential!B745</f>
        <v>51207-31-9</v>
      </c>
      <c r="D822" s="332">
        <f>Residential!H745</f>
        <v>7.4000000000000001E-7</v>
      </c>
      <c r="E822" s="333">
        <f>Residential!K745</f>
        <v>2.5000000000000001E-5</v>
      </c>
      <c r="F822" s="451">
        <f>Residential!M745</f>
        <v>1.1000000000000001E-3</v>
      </c>
      <c r="G822" s="332">
        <f>Commercial!H745</f>
        <v>3.1999999999999999E-6</v>
      </c>
      <c r="H822" s="455">
        <f>Commercial!K745</f>
        <v>1.1E-4</v>
      </c>
      <c r="I822" s="451">
        <f>Commercial!M745</f>
        <v>4.7000000000000002E-3</v>
      </c>
      <c r="J822" s="320"/>
      <c r="K822" s="341" t="str">
        <f>IFERROR(VLOOKUP($C822,Acute!$B$8:$R$300,4,FALSE),"--")</f>
        <v>--</v>
      </c>
      <c r="L822" s="342" t="str">
        <f>IFERROR(VLOOKUP($C822,Acute!$B$8:$R$300,8,FALSE),"--")</f>
        <v>--</v>
      </c>
      <c r="M822" s="343" t="str">
        <f>IFERROR(VLOOKUP($C822,Acute!$B$8:$R$300,13,FALSE),"--")</f>
        <v>--</v>
      </c>
      <c r="N822" s="344" t="str">
        <f>IFERROR(VLOOKUP($C822,Acute!$B$8:$R$300,6,FALSE),"--")</f>
        <v>--</v>
      </c>
      <c r="O822" s="342" t="str">
        <f>IFERROR(VLOOKUP($C822,Acute!$B$8:$R$300,10,FALSE),"--")</f>
        <v>--</v>
      </c>
      <c r="P822" s="345" t="str">
        <f>IFERROR(VLOOKUP($C822,Acute!$B$8:$R$300,16,FALSE),"--")</f>
        <v>--</v>
      </c>
    </row>
    <row r="823" spans="2:16">
      <c r="B823" s="320" t="str">
        <f>Residential!A746</f>
        <v>Tebuthiuron</v>
      </c>
      <c r="C823" s="211" t="str">
        <f>Residential!B746</f>
        <v>34014-18-1</v>
      </c>
      <c r="D823" s="332" t="str">
        <f>Residential!H746</f>
        <v>NITI</v>
      </c>
      <c r="E823" s="333" t="str">
        <f>Residential!K746</f>
        <v>NITI, NV</v>
      </c>
      <c r="F823" s="334" t="str">
        <f>Residential!M746</f>
        <v>NITI, NV</v>
      </c>
      <c r="G823" s="332" t="str">
        <f>Commercial!H746</f>
        <v>NITI</v>
      </c>
      <c r="H823" s="335" t="str">
        <f>Commercial!K746</f>
        <v>NITI, NV</v>
      </c>
      <c r="I823" s="334" t="str">
        <f>Commercial!M746</f>
        <v>NITI, NV</v>
      </c>
      <c r="J823" s="320"/>
      <c r="K823" s="341" t="str">
        <f>IFERROR(VLOOKUP($C823,Acute!$B$8:$R$300,4,FALSE),"--")</f>
        <v>--</v>
      </c>
      <c r="L823" s="342" t="str">
        <f>IFERROR(VLOOKUP($C823,Acute!$B$8:$R$300,8,FALSE),"--")</f>
        <v>--</v>
      </c>
      <c r="M823" s="343" t="str">
        <f>IFERROR(VLOOKUP($C823,Acute!$B$8:$R$300,13,FALSE),"--")</f>
        <v>--</v>
      </c>
      <c r="N823" s="344" t="str">
        <f>IFERROR(VLOOKUP($C823,Acute!$B$8:$R$300,6,FALSE),"--")</f>
        <v>--</v>
      </c>
      <c r="O823" s="342" t="str">
        <f>IFERROR(VLOOKUP($C823,Acute!$B$8:$R$300,10,FALSE),"--")</f>
        <v>--</v>
      </c>
      <c r="P823" s="345" t="str">
        <f>IFERROR(VLOOKUP($C823,Acute!$B$8:$R$300,16,FALSE),"--")</f>
        <v>--</v>
      </c>
    </row>
    <row r="824" spans="2:16">
      <c r="B824" s="320" t="str">
        <f>Residential!A747</f>
        <v>Temephos</v>
      </c>
      <c r="C824" s="211" t="str">
        <f>Residential!B747</f>
        <v>3383-96-8</v>
      </c>
      <c r="D824" s="332" t="str">
        <f>Residential!H747</f>
        <v>NITI</v>
      </c>
      <c r="E824" s="333" t="str">
        <f>Residential!K747</f>
        <v>NITI, NV</v>
      </c>
      <c r="F824" s="334" t="str">
        <f>Residential!M747</f>
        <v>NITI, NV</v>
      </c>
      <c r="G824" s="332" t="str">
        <f>Commercial!H747</f>
        <v>NITI</v>
      </c>
      <c r="H824" s="335" t="str">
        <f>Commercial!K747</f>
        <v>NITI, NV</v>
      </c>
      <c r="I824" s="334" t="str">
        <f>Commercial!M747</f>
        <v>NITI, NV</v>
      </c>
      <c r="J824" s="320"/>
      <c r="K824" s="341" t="str">
        <f>IFERROR(VLOOKUP($C824,Acute!$B$8:$R$300,4,FALSE),"--")</f>
        <v>--</v>
      </c>
      <c r="L824" s="342" t="str">
        <f>IFERROR(VLOOKUP($C824,Acute!$B$8:$R$300,8,FALSE),"--")</f>
        <v>--</v>
      </c>
      <c r="M824" s="343" t="str">
        <f>IFERROR(VLOOKUP($C824,Acute!$B$8:$R$300,13,FALSE),"--")</f>
        <v>--</v>
      </c>
      <c r="N824" s="344" t="str">
        <f>IFERROR(VLOOKUP($C824,Acute!$B$8:$R$300,6,FALSE),"--")</f>
        <v>--</v>
      </c>
      <c r="O824" s="342" t="str">
        <f>IFERROR(VLOOKUP($C824,Acute!$B$8:$R$300,10,FALSE),"--")</f>
        <v>--</v>
      </c>
      <c r="P824" s="345" t="str">
        <f>IFERROR(VLOOKUP($C824,Acute!$B$8:$R$300,16,FALSE),"--")</f>
        <v>--</v>
      </c>
    </row>
    <row r="825" spans="2:16">
      <c r="B825" s="320" t="str">
        <f>Residential!A748</f>
        <v>Terbacil</v>
      </c>
      <c r="C825" s="211" t="str">
        <f>Residential!B748</f>
        <v>5902-51-2</v>
      </c>
      <c r="D825" s="332" t="str">
        <f>Residential!H748</f>
        <v>NITI</v>
      </c>
      <c r="E825" s="333" t="str">
        <f>Residential!K748</f>
        <v>NITI, NV</v>
      </c>
      <c r="F825" s="334" t="str">
        <f>Residential!M748</f>
        <v>NITI, NV</v>
      </c>
      <c r="G825" s="332" t="str">
        <f>Commercial!H748</f>
        <v>NITI</v>
      </c>
      <c r="H825" s="335" t="str">
        <f>Commercial!K748</f>
        <v>NITI, NV</v>
      </c>
      <c r="I825" s="334" t="str">
        <f>Commercial!M748</f>
        <v>NITI, NV</v>
      </c>
      <c r="J825" s="320"/>
      <c r="K825" s="341" t="str">
        <f>IFERROR(VLOOKUP($C825,Acute!$B$8:$R$300,4,FALSE),"--")</f>
        <v>--</v>
      </c>
      <c r="L825" s="342" t="str">
        <f>IFERROR(VLOOKUP($C825,Acute!$B$8:$R$300,8,FALSE),"--")</f>
        <v>--</v>
      </c>
      <c r="M825" s="343" t="str">
        <f>IFERROR(VLOOKUP($C825,Acute!$B$8:$R$300,13,FALSE),"--")</f>
        <v>--</v>
      </c>
      <c r="N825" s="344" t="str">
        <f>IFERROR(VLOOKUP($C825,Acute!$B$8:$R$300,6,FALSE),"--")</f>
        <v>--</v>
      </c>
      <c r="O825" s="342" t="str">
        <f>IFERROR(VLOOKUP($C825,Acute!$B$8:$R$300,10,FALSE),"--")</f>
        <v>--</v>
      </c>
      <c r="P825" s="345" t="str">
        <f>IFERROR(VLOOKUP($C825,Acute!$B$8:$R$300,16,FALSE),"--")</f>
        <v>--</v>
      </c>
    </row>
    <row r="826" spans="2:16">
      <c r="B826" s="320" t="str">
        <f>Residential!A749</f>
        <v>Terbufos</v>
      </c>
      <c r="C826" s="211" t="str">
        <f>Residential!B749</f>
        <v>13071-79-9</v>
      </c>
      <c r="D826" s="332" t="str">
        <f>Residential!H749</f>
        <v>NITI</v>
      </c>
      <c r="E826" s="333" t="str">
        <f>Residential!K749</f>
        <v>NITI</v>
      </c>
      <c r="F826" s="334" t="str">
        <f>Residential!M749</f>
        <v>NITI</v>
      </c>
      <c r="G826" s="332" t="str">
        <f>Commercial!H749</f>
        <v>NITI</v>
      </c>
      <c r="H826" s="335" t="str">
        <f>Commercial!K749</f>
        <v>NITI</v>
      </c>
      <c r="I826" s="334" t="str">
        <f>Commercial!M749</f>
        <v>NITI</v>
      </c>
      <c r="J826" s="320"/>
      <c r="K826" s="341" t="str">
        <f>IFERROR(VLOOKUP($C826,Acute!$B$8:$R$300,4,FALSE),"--")</f>
        <v>--</v>
      </c>
      <c r="L826" s="342" t="str">
        <f>IFERROR(VLOOKUP($C826,Acute!$B$8:$R$300,8,FALSE),"--")</f>
        <v>--</v>
      </c>
      <c r="M826" s="343" t="str">
        <f>IFERROR(VLOOKUP($C826,Acute!$B$8:$R$300,13,FALSE),"--")</f>
        <v>--</v>
      </c>
      <c r="N826" s="344" t="str">
        <f>IFERROR(VLOOKUP($C826,Acute!$B$8:$R$300,6,FALSE),"--")</f>
        <v>--</v>
      </c>
      <c r="O826" s="342" t="str">
        <f>IFERROR(VLOOKUP($C826,Acute!$B$8:$R$300,10,FALSE),"--")</f>
        <v>--</v>
      </c>
      <c r="P826" s="345" t="str">
        <f>IFERROR(VLOOKUP($C826,Acute!$B$8:$R$300,16,FALSE),"--")</f>
        <v>--</v>
      </c>
    </row>
    <row r="827" spans="2:16">
      <c r="B827" s="320" t="str">
        <f>Residential!A750</f>
        <v>Terbutryn</v>
      </c>
      <c r="C827" s="211" t="str">
        <f>Residential!B750</f>
        <v>886-50-0</v>
      </c>
      <c r="D827" s="332" t="str">
        <f>Residential!H750</f>
        <v>NITI</v>
      </c>
      <c r="E827" s="333" t="str">
        <f>Residential!K750</f>
        <v>NITI, NV</v>
      </c>
      <c r="F827" s="334" t="str">
        <f>Residential!M750</f>
        <v>NITI, NV</v>
      </c>
      <c r="G827" s="332" t="str">
        <f>Commercial!H750</f>
        <v>NITI</v>
      </c>
      <c r="H827" s="335" t="str">
        <f>Commercial!K750</f>
        <v>NITI, NV</v>
      </c>
      <c r="I827" s="334" t="str">
        <f>Commercial!M750</f>
        <v>NITI, NV</v>
      </c>
      <c r="J827" s="320"/>
      <c r="K827" s="341" t="str">
        <f>IFERROR(VLOOKUP($C827,Acute!$B$8:$R$300,4,FALSE),"--")</f>
        <v>--</v>
      </c>
      <c r="L827" s="342" t="str">
        <f>IFERROR(VLOOKUP($C827,Acute!$B$8:$R$300,8,FALSE),"--")</f>
        <v>--</v>
      </c>
      <c r="M827" s="343" t="str">
        <f>IFERROR(VLOOKUP($C827,Acute!$B$8:$R$300,13,FALSE),"--")</f>
        <v>--</v>
      </c>
      <c r="N827" s="344" t="str">
        <f>IFERROR(VLOOKUP($C827,Acute!$B$8:$R$300,6,FALSE),"--")</f>
        <v>--</v>
      </c>
      <c r="O827" s="342" t="str">
        <f>IFERROR(VLOOKUP($C827,Acute!$B$8:$R$300,10,FALSE),"--")</f>
        <v>--</v>
      </c>
      <c r="P827" s="345" t="str">
        <f>IFERROR(VLOOKUP($C827,Acute!$B$8:$R$300,16,FALSE),"--")</f>
        <v>--</v>
      </c>
    </row>
    <row r="828" spans="2:16">
      <c r="B828" s="320" t="str">
        <f>Residential!A751</f>
        <v>Tert-Butyl Acetate</v>
      </c>
      <c r="C828" s="211" t="str">
        <f>Residential!B751</f>
        <v>540-88-5</v>
      </c>
      <c r="D828" s="332">
        <f>Residential!H751</f>
        <v>2.2000000000000002</v>
      </c>
      <c r="E828" s="333">
        <f>Residential!K751</f>
        <v>72</v>
      </c>
      <c r="F828" s="334">
        <f>Residential!M751</f>
        <v>61</v>
      </c>
      <c r="G828" s="332">
        <f>Commercial!H751</f>
        <v>9.4</v>
      </c>
      <c r="H828" s="335">
        <f>Commercial!K751</f>
        <v>310</v>
      </c>
      <c r="I828" s="334">
        <f>Commercial!M751</f>
        <v>270</v>
      </c>
      <c r="J828" s="320"/>
      <c r="K828" s="341" t="str">
        <f>IFERROR(VLOOKUP($C828,Acute!$B$8:$R$300,4,FALSE),"--")</f>
        <v>--</v>
      </c>
      <c r="L828" s="342" t="str">
        <f>IFERROR(VLOOKUP($C828,Acute!$B$8:$R$300,8,FALSE),"--")</f>
        <v>--</v>
      </c>
      <c r="M828" s="343" t="str">
        <f>IFERROR(VLOOKUP($C828,Acute!$B$8:$R$300,13,FALSE),"--")</f>
        <v>--</v>
      </c>
      <c r="N828" s="344" t="str">
        <f>IFERROR(VLOOKUP($C828,Acute!$B$8:$R$300,6,FALSE),"--")</f>
        <v>--</v>
      </c>
      <c r="O828" s="342" t="str">
        <f>IFERROR(VLOOKUP($C828,Acute!$B$8:$R$300,10,FALSE),"--")</f>
        <v>--</v>
      </c>
      <c r="P828" s="345" t="str">
        <f>IFERROR(VLOOKUP($C828,Acute!$B$8:$R$300,16,FALSE),"--")</f>
        <v>--</v>
      </c>
    </row>
    <row r="829" spans="2:16">
      <c r="B829" s="320" t="str">
        <f>Residential!A752</f>
        <v>Tetrabromodiphenyl ether, 2,2',4,4'- (BDE-47)</v>
      </c>
      <c r="C829" s="211" t="str">
        <f>Residential!B752</f>
        <v>5436-43-1</v>
      </c>
      <c r="D829" s="332" t="str">
        <f>Residential!H752</f>
        <v>NITI</v>
      </c>
      <c r="E829" s="333" t="str">
        <f>Residential!K752</f>
        <v>NITI, NV</v>
      </c>
      <c r="F829" s="334" t="str">
        <f>Residential!M752</f>
        <v>NITI, NV</v>
      </c>
      <c r="G829" s="332" t="str">
        <f>Commercial!H752</f>
        <v>NITI</v>
      </c>
      <c r="H829" s="335" t="str">
        <f>Commercial!K752</f>
        <v>NITI, NV</v>
      </c>
      <c r="I829" s="334" t="str">
        <f>Commercial!M752</f>
        <v>NITI, NV</v>
      </c>
      <c r="J829" s="320"/>
      <c r="K829" s="341" t="str">
        <f>IFERROR(VLOOKUP($C829,Acute!$B$8:$R$300,4,FALSE),"--")</f>
        <v>--</v>
      </c>
      <c r="L829" s="342" t="str">
        <f>IFERROR(VLOOKUP($C829,Acute!$B$8:$R$300,8,FALSE),"--")</f>
        <v>--</v>
      </c>
      <c r="M829" s="343" t="str">
        <f>IFERROR(VLOOKUP($C829,Acute!$B$8:$R$300,13,FALSE),"--")</f>
        <v>--</v>
      </c>
      <c r="N829" s="344" t="str">
        <f>IFERROR(VLOOKUP($C829,Acute!$B$8:$R$300,6,FALSE),"--")</f>
        <v>--</v>
      </c>
      <c r="O829" s="342" t="str">
        <f>IFERROR(VLOOKUP($C829,Acute!$B$8:$R$300,10,FALSE),"--")</f>
        <v>--</v>
      </c>
      <c r="P829" s="345" t="str">
        <f>IFERROR(VLOOKUP($C829,Acute!$B$8:$R$300,16,FALSE),"--")</f>
        <v>--</v>
      </c>
    </row>
    <row r="830" spans="2:16">
      <c r="B830" s="320" t="str">
        <f>Residential!A753</f>
        <v>Tetrachlorobenzene, 1,2,4,5-</v>
      </c>
      <c r="C830" s="211" t="str">
        <f>Residential!B753</f>
        <v>95-94-3</v>
      </c>
      <c r="D830" s="332" t="str">
        <f>Residential!H753</f>
        <v>NITI</v>
      </c>
      <c r="E830" s="333" t="str">
        <f>Residential!K753</f>
        <v>NITI</v>
      </c>
      <c r="F830" s="334" t="str">
        <f>Residential!M753</f>
        <v>NITI</v>
      </c>
      <c r="G830" s="332" t="str">
        <f>Commercial!H753</f>
        <v>NITI</v>
      </c>
      <c r="H830" s="335" t="str">
        <f>Commercial!K753</f>
        <v>NITI</v>
      </c>
      <c r="I830" s="334" t="str">
        <f>Commercial!M753</f>
        <v>NITI</v>
      </c>
      <c r="J830" s="320"/>
      <c r="K830" s="341" t="str">
        <f>IFERROR(VLOOKUP($C830,Acute!$B$8:$R$300,4,FALSE),"--")</f>
        <v>--</v>
      </c>
      <c r="L830" s="342" t="str">
        <f>IFERROR(VLOOKUP($C830,Acute!$B$8:$R$300,8,FALSE),"--")</f>
        <v>--</v>
      </c>
      <c r="M830" s="343" t="str">
        <f>IFERROR(VLOOKUP($C830,Acute!$B$8:$R$300,13,FALSE),"--")</f>
        <v>--</v>
      </c>
      <c r="N830" s="344" t="str">
        <f>IFERROR(VLOOKUP($C830,Acute!$B$8:$R$300,6,FALSE),"--")</f>
        <v>--</v>
      </c>
      <c r="O830" s="342" t="str">
        <f>IFERROR(VLOOKUP($C830,Acute!$B$8:$R$300,10,FALSE),"--")</f>
        <v>--</v>
      </c>
      <c r="P830" s="345" t="str">
        <f>IFERROR(VLOOKUP($C830,Acute!$B$8:$R$300,16,FALSE),"--")</f>
        <v>--</v>
      </c>
    </row>
    <row r="831" spans="2:16">
      <c r="B831" s="320" t="str">
        <f>Residential!A754</f>
        <v>Tetrachlorobiphenyl, 3,3',4,4'- (PCB 77)</v>
      </c>
      <c r="C831" s="211" t="str">
        <f>Residential!B754</f>
        <v>32598-13-3</v>
      </c>
      <c r="D831" s="332">
        <f>Residential!H754</f>
        <v>7.3999999999999999E-4</v>
      </c>
      <c r="E831" s="333" t="str">
        <f>Residential!K754</f>
        <v>NV</v>
      </c>
      <c r="F831" s="334" t="str">
        <f>Residential!M754</f>
        <v>NV</v>
      </c>
      <c r="G831" s="332">
        <f>Commercial!H754</f>
        <v>3.2000000000000002E-3</v>
      </c>
      <c r="H831" s="335" t="str">
        <f>Commercial!K754</f>
        <v>NV</v>
      </c>
      <c r="I831" s="334" t="str">
        <f>Commercial!M754</f>
        <v>NV</v>
      </c>
      <c r="J831" s="320"/>
      <c r="K831" s="341" t="str">
        <f>IFERROR(VLOOKUP($C831,Acute!$B$8:$R$300,4,FALSE),"--")</f>
        <v>--</v>
      </c>
      <c r="L831" s="342" t="str">
        <f>IFERROR(VLOOKUP($C831,Acute!$B$8:$R$300,8,FALSE),"--")</f>
        <v>--</v>
      </c>
      <c r="M831" s="343" t="str">
        <f>IFERROR(VLOOKUP($C831,Acute!$B$8:$R$300,13,FALSE),"--")</f>
        <v>--</v>
      </c>
      <c r="N831" s="344" t="str">
        <f>IFERROR(VLOOKUP($C831,Acute!$B$8:$R$300,6,FALSE),"--")</f>
        <v>--</v>
      </c>
      <c r="O831" s="342" t="str">
        <f>IFERROR(VLOOKUP($C831,Acute!$B$8:$R$300,10,FALSE),"--")</f>
        <v>--</v>
      </c>
      <c r="P831" s="345" t="str">
        <f>IFERROR(VLOOKUP($C831,Acute!$B$8:$R$300,16,FALSE),"--")</f>
        <v>--</v>
      </c>
    </row>
    <row r="832" spans="2:16">
      <c r="B832" s="320" t="str">
        <f>Residential!A755</f>
        <v>Tetrachlorobiphenyl, 3,4,4',5- (PCB 81)</v>
      </c>
      <c r="C832" s="211" t="str">
        <f>Residential!B755</f>
        <v>70362-50-4</v>
      </c>
      <c r="D832" s="332">
        <f>Residential!H755</f>
        <v>2.5000000000000001E-4</v>
      </c>
      <c r="E832" s="333">
        <f>Residential!K755</f>
        <v>8.2000000000000007E-3</v>
      </c>
      <c r="F832" s="441">
        <f>Residential!M755</f>
        <v>2.7E-2</v>
      </c>
      <c r="G832" s="332">
        <f>Commercial!H755</f>
        <v>1.1000000000000001E-3</v>
      </c>
      <c r="H832" s="450">
        <f>Commercial!K755</f>
        <v>3.5999999999999997E-2</v>
      </c>
      <c r="I832" s="440">
        <f>Commercial!M755</f>
        <v>0.12</v>
      </c>
      <c r="J832" s="320"/>
      <c r="K832" s="341" t="str">
        <f>IFERROR(VLOOKUP($C832,Acute!$B$8:$R$300,4,FALSE),"--")</f>
        <v>--</v>
      </c>
      <c r="L832" s="342" t="str">
        <f>IFERROR(VLOOKUP($C832,Acute!$B$8:$R$300,8,FALSE),"--")</f>
        <v>--</v>
      </c>
      <c r="M832" s="343" t="str">
        <f>IFERROR(VLOOKUP($C832,Acute!$B$8:$R$300,13,FALSE),"--")</f>
        <v>--</v>
      </c>
      <c r="N832" s="344" t="str">
        <f>IFERROR(VLOOKUP($C832,Acute!$B$8:$R$300,6,FALSE),"--")</f>
        <v>--</v>
      </c>
      <c r="O832" s="342" t="str">
        <f>IFERROR(VLOOKUP($C832,Acute!$B$8:$R$300,10,FALSE),"--")</f>
        <v>--</v>
      </c>
      <c r="P832" s="345" t="str">
        <f>IFERROR(VLOOKUP($C832,Acute!$B$8:$R$300,16,FALSE),"--")</f>
        <v>--</v>
      </c>
    </row>
    <row r="833" spans="2:16">
      <c r="B833" s="320" t="str">
        <f>Residential!A756</f>
        <v>Tetrachloroethane, 1,1,1,2-</v>
      </c>
      <c r="C833" s="211" t="str">
        <f>Residential!B756</f>
        <v>630-20-6</v>
      </c>
      <c r="D833" s="332">
        <f>Residential!H756</f>
        <v>0.38</v>
      </c>
      <c r="E833" s="333">
        <f>Residential!K756</f>
        <v>13</v>
      </c>
      <c r="F833" s="430">
        <f>Residential!M756</f>
        <v>8.3000000000000007</v>
      </c>
      <c r="G833" s="332">
        <f>Commercial!H756</f>
        <v>1.7</v>
      </c>
      <c r="H833" s="335">
        <f>Commercial!K756</f>
        <v>55</v>
      </c>
      <c r="I833" s="334">
        <f>Commercial!M756</f>
        <v>36</v>
      </c>
      <c r="J833" s="320"/>
      <c r="K833" s="341" t="str">
        <f>IFERROR(VLOOKUP($C833,Acute!$B$8:$R$300,4,FALSE),"--")</f>
        <v>--</v>
      </c>
      <c r="L833" s="342" t="str">
        <f>IFERROR(VLOOKUP($C833,Acute!$B$8:$R$300,8,FALSE),"--")</f>
        <v>--</v>
      </c>
      <c r="M833" s="343" t="str">
        <f>IFERROR(VLOOKUP($C833,Acute!$B$8:$R$300,13,FALSE),"--")</f>
        <v>--</v>
      </c>
      <c r="N833" s="344" t="str">
        <f>IFERROR(VLOOKUP($C833,Acute!$B$8:$R$300,6,FALSE),"--")</f>
        <v>--</v>
      </c>
      <c r="O833" s="342" t="str">
        <f>IFERROR(VLOOKUP($C833,Acute!$B$8:$R$300,10,FALSE),"--")</f>
        <v>--</v>
      </c>
      <c r="P833" s="345" t="str">
        <f>IFERROR(VLOOKUP($C833,Acute!$B$8:$R$300,16,FALSE),"--")</f>
        <v>--</v>
      </c>
    </row>
    <row r="834" spans="2:16">
      <c r="B834" s="320"/>
      <c r="C834" s="211"/>
      <c r="D834" s="381"/>
      <c r="E834" s="382"/>
      <c r="F834" s="387"/>
      <c r="G834" s="381"/>
      <c r="H834" s="388"/>
      <c r="I834" s="387"/>
      <c r="J834" s="211"/>
      <c r="K834" s="81"/>
      <c r="L834" s="82"/>
      <c r="M834" s="83"/>
      <c r="N834" s="81"/>
      <c r="O834" s="82"/>
      <c r="P834" s="83"/>
    </row>
    <row r="835" spans="2:16" ht="15" thickBot="1">
      <c r="B835" s="115"/>
      <c r="C835" s="211"/>
      <c r="D835" s="213"/>
      <c r="E835" s="213"/>
      <c r="F835" s="318"/>
      <c r="G835" s="213"/>
      <c r="H835" s="318"/>
      <c r="I835" s="318"/>
      <c r="J835" s="211"/>
      <c r="K835" s="318"/>
      <c r="L835" s="318"/>
      <c r="M835" s="318"/>
      <c r="N835" s="318"/>
      <c r="O835" s="318"/>
      <c r="P835" s="318" t="s">
        <v>2223</v>
      </c>
    </row>
    <row r="836" spans="2:16" ht="15">
      <c r="B836" s="320"/>
      <c r="C836" s="211"/>
      <c r="D836" s="532" t="s">
        <v>2196</v>
      </c>
      <c r="E836" s="533"/>
      <c r="F836" s="533"/>
      <c r="G836" s="533"/>
      <c r="H836" s="533"/>
      <c r="I836" s="549"/>
      <c r="J836" s="320"/>
      <c r="K836" s="550" t="s">
        <v>2197</v>
      </c>
      <c r="L836" s="551"/>
      <c r="M836" s="551"/>
      <c r="N836" s="551"/>
      <c r="O836" s="551"/>
      <c r="P836" s="552"/>
    </row>
    <row r="837" spans="2:16" ht="15">
      <c r="B837" s="320"/>
      <c r="C837" s="211"/>
      <c r="D837" s="538" t="s">
        <v>62</v>
      </c>
      <c r="E837" s="539"/>
      <c r="F837" s="553"/>
      <c r="G837" s="540" t="s">
        <v>2198</v>
      </c>
      <c r="H837" s="541"/>
      <c r="I837" s="554"/>
      <c r="J837" s="320"/>
      <c r="K837" s="555" t="s">
        <v>62</v>
      </c>
      <c r="L837" s="544"/>
      <c r="M837" s="556"/>
      <c r="N837" s="546" t="s">
        <v>2198</v>
      </c>
      <c r="O837" s="547"/>
      <c r="P837" s="548"/>
    </row>
    <row r="838" spans="2:16" ht="36" customHeight="1" thickBot="1">
      <c r="B838" s="321" t="s">
        <v>119</v>
      </c>
      <c r="C838" s="322" t="s">
        <v>141</v>
      </c>
      <c r="D838" s="323" t="s">
        <v>2206</v>
      </c>
      <c r="E838" s="324" t="s">
        <v>2207</v>
      </c>
      <c r="F838" s="325" t="s">
        <v>152</v>
      </c>
      <c r="G838" s="323" t="s">
        <v>2206</v>
      </c>
      <c r="H838" s="326" t="s">
        <v>2207</v>
      </c>
      <c r="I838" s="325" t="s">
        <v>152</v>
      </c>
      <c r="J838" s="327"/>
      <c r="K838" s="328" t="s">
        <v>2206</v>
      </c>
      <c r="L838" s="329" t="s">
        <v>2207</v>
      </c>
      <c r="M838" s="330" t="s">
        <v>152</v>
      </c>
      <c r="N838" s="328" t="s">
        <v>2206</v>
      </c>
      <c r="O838" s="329" t="s">
        <v>2207</v>
      </c>
      <c r="P838" s="331" t="s">
        <v>152</v>
      </c>
    </row>
    <row r="839" spans="2:16">
      <c r="B839" s="320" t="str">
        <f>Residential!A757</f>
        <v>Tetrachloroethane, 1,1,2,2-</v>
      </c>
      <c r="C839" s="211" t="str">
        <f>Residential!B757</f>
        <v>79-34-5</v>
      </c>
      <c r="D839" s="332">
        <f>Residential!H757</f>
        <v>4.8000000000000001E-2</v>
      </c>
      <c r="E839" s="333">
        <f>Residential!K757</f>
        <v>1.6</v>
      </c>
      <c r="F839" s="430">
        <f>Residential!M757</f>
        <v>6.8</v>
      </c>
      <c r="G839" s="332">
        <f>Commercial!H757</f>
        <v>0.21</v>
      </c>
      <c r="H839" s="439">
        <f>Commercial!K757</f>
        <v>7.1</v>
      </c>
      <c r="I839" s="334">
        <f>Commercial!M757</f>
        <v>30</v>
      </c>
      <c r="J839" s="320"/>
      <c r="K839" s="341" t="str">
        <f>IFERROR(VLOOKUP($C839,Acute!$B$8:$R$300,4,FALSE),"--")</f>
        <v>--</v>
      </c>
      <c r="L839" s="342" t="str">
        <f>IFERROR(VLOOKUP($C839,Acute!$B$8:$R$300,8,FALSE),"--")</f>
        <v>--</v>
      </c>
      <c r="M839" s="343" t="str">
        <f>IFERROR(VLOOKUP($C839,Acute!$B$8:$R$300,13,FALSE),"--")</f>
        <v>--</v>
      </c>
      <c r="N839" s="344" t="str">
        <f>IFERROR(VLOOKUP($C839,Acute!$B$8:$R$300,6,FALSE),"--")</f>
        <v>--</v>
      </c>
      <c r="O839" s="342" t="str">
        <f>IFERROR(VLOOKUP($C839,Acute!$B$8:$R$300,10,FALSE),"--")</f>
        <v>--</v>
      </c>
      <c r="P839" s="345" t="str">
        <f>IFERROR(VLOOKUP($C839,Acute!$B$8:$R$300,16,FALSE),"--")</f>
        <v>--</v>
      </c>
    </row>
    <row r="840" spans="2:16">
      <c r="B840" s="320" t="str">
        <f>Residential!A758</f>
        <v>Tetrachloroethylene</v>
      </c>
      <c r="C840" s="211" t="str">
        <f>Residential!B758</f>
        <v>127-18-4</v>
      </c>
      <c r="D840" s="332">
        <f>Residential!H758</f>
        <v>11</v>
      </c>
      <c r="E840" s="333">
        <f>Residential!K758</f>
        <v>360</v>
      </c>
      <c r="F840" s="334">
        <f>Residential!M758</f>
        <v>29</v>
      </c>
      <c r="G840" s="332">
        <f>Commercial!H758</f>
        <v>47</v>
      </c>
      <c r="H840" s="335">
        <f>Commercial!K758</f>
        <v>1600</v>
      </c>
      <c r="I840" s="334">
        <f>Commercial!M758</f>
        <v>130</v>
      </c>
      <c r="J840" s="320"/>
      <c r="K840" s="341">
        <f>IFERROR(VLOOKUP($C840,Acute!$B$8:$R$300,4,FALSE),"--")</f>
        <v>41</v>
      </c>
      <c r="L840" s="342">
        <f>IFERROR(VLOOKUP($C840,Acute!$B$8:$R$300,8,FALSE),"--")</f>
        <v>1400</v>
      </c>
      <c r="M840" s="343">
        <f>IFERROR(VLOOKUP($C840,Acute!$B$8:$R$300,13,FALSE),"--")</f>
        <v>110</v>
      </c>
      <c r="N840" s="344">
        <f>IFERROR(VLOOKUP($C840,Acute!$B$8:$R$300,6,FALSE),"--")</f>
        <v>120</v>
      </c>
      <c r="O840" s="342">
        <f>IFERROR(VLOOKUP($C840,Acute!$B$8:$R$300,10,FALSE),"--")</f>
        <v>4000</v>
      </c>
      <c r="P840" s="345">
        <f>IFERROR(VLOOKUP($C840,Acute!$B$8:$R$300,16,FALSE),"--")</f>
        <v>330</v>
      </c>
    </row>
    <row r="841" spans="2:16">
      <c r="B841" s="320" t="str">
        <f>Residential!A759</f>
        <v>Tetrachlorophenol, 2,3,4,6-</v>
      </c>
      <c r="C841" s="211" t="str">
        <f>Residential!B759</f>
        <v>58-90-2</v>
      </c>
      <c r="D841" s="332" t="str">
        <f>Residential!H759</f>
        <v>NITI</v>
      </c>
      <c r="E841" s="333" t="str">
        <f>Residential!K759</f>
        <v>NITI, NV</v>
      </c>
      <c r="F841" s="334" t="str">
        <f>Residential!M759</f>
        <v>NITI, NV</v>
      </c>
      <c r="G841" s="332" t="str">
        <f>Commercial!H759</f>
        <v>NITI</v>
      </c>
      <c r="H841" s="335" t="str">
        <f>Commercial!K759</f>
        <v>NITI, NV</v>
      </c>
      <c r="I841" s="334" t="str">
        <f>Commercial!M759</f>
        <v>NITI, NV</v>
      </c>
      <c r="J841" s="320"/>
      <c r="K841" s="341" t="str">
        <f>IFERROR(VLOOKUP($C841,Acute!$B$8:$R$300,4,FALSE),"--")</f>
        <v>--</v>
      </c>
      <c r="L841" s="342" t="str">
        <f>IFERROR(VLOOKUP($C841,Acute!$B$8:$R$300,8,FALSE),"--")</f>
        <v>--</v>
      </c>
      <c r="M841" s="343" t="str">
        <f>IFERROR(VLOOKUP($C841,Acute!$B$8:$R$300,13,FALSE),"--")</f>
        <v>--</v>
      </c>
      <c r="N841" s="344" t="str">
        <f>IFERROR(VLOOKUP($C841,Acute!$B$8:$R$300,6,FALSE),"--")</f>
        <v>--</v>
      </c>
      <c r="O841" s="342" t="str">
        <f>IFERROR(VLOOKUP($C841,Acute!$B$8:$R$300,10,FALSE),"--")</f>
        <v>--</v>
      </c>
      <c r="P841" s="345" t="str">
        <f>IFERROR(VLOOKUP($C841,Acute!$B$8:$R$300,16,FALSE),"--")</f>
        <v>--</v>
      </c>
    </row>
    <row r="842" spans="2:16">
      <c r="B842" s="320" t="str">
        <f>Residential!A760</f>
        <v>Tetrachlorotoluene, p- alpha, alpha, alpha-</v>
      </c>
      <c r="C842" s="211" t="str">
        <f>Residential!B760</f>
        <v>5216-25-1</v>
      </c>
      <c r="D842" s="332" t="str">
        <f>Residential!H760</f>
        <v>NITI</v>
      </c>
      <c r="E842" s="333" t="str">
        <f>Residential!K760</f>
        <v>NITI</v>
      </c>
      <c r="F842" s="334" t="str">
        <f>Residential!M760</f>
        <v>NITI</v>
      </c>
      <c r="G842" s="332" t="str">
        <f>Commercial!H760</f>
        <v>NITI</v>
      </c>
      <c r="H842" s="335" t="str">
        <f>Commercial!K760</f>
        <v>NITI</v>
      </c>
      <c r="I842" s="334" t="str">
        <f>Commercial!M760</f>
        <v>NITI</v>
      </c>
      <c r="J842" s="320"/>
      <c r="K842" s="341" t="str">
        <f>IFERROR(VLOOKUP($C842,Acute!$B$8:$R$300,4,FALSE),"--")</f>
        <v>--</v>
      </c>
      <c r="L842" s="342" t="str">
        <f>IFERROR(VLOOKUP($C842,Acute!$B$8:$R$300,8,FALSE),"--")</f>
        <v>--</v>
      </c>
      <c r="M842" s="343" t="str">
        <f>IFERROR(VLOOKUP($C842,Acute!$B$8:$R$300,13,FALSE),"--")</f>
        <v>--</v>
      </c>
      <c r="N842" s="344" t="str">
        <f>IFERROR(VLOOKUP($C842,Acute!$B$8:$R$300,6,FALSE),"--")</f>
        <v>--</v>
      </c>
      <c r="O842" s="342" t="str">
        <f>IFERROR(VLOOKUP($C842,Acute!$B$8:$R$300,10,FALSE),"--")</f>
        <v>--</v>
      </c>
      <c r="P842" s="345" t="str">
        <f>IFERROR(VLOOKUP($C842,Acute!$B$8:$R$300,16,FALSE),"--")</f>
        <v>--</v>
      </c>
    </row>
    <row r="843" spans="2:16">
      <c r="B843" s="320" t="str">
        <f>Residential!A761</f>
        <v>Tetraethyl Dithiopyrophosphate</v>
      </c>
      <c r="C843" s="211" t="str">
        <f>Residential!B761</f>
        <v>3689-24-5</v>
      </c>
      <c r="D843" s="332" t="str">
        <f>Residential!H761</f>
        <v>NITI</v>
      </c>
      <c r="E843" s="333" t="str">
        <f>Residential!K761</f>
        <v>NITI, NV</v>
      </c>
      <c r="F843" s="334" t="str">
        <f>Residential!M761</f>
        <v>NITI, NV</v>
      </c>
      <c r="G843" s="332" t="str">
        <f>Commercial!H761</f>
        <v>NITI</v>
      </c>
      <c r="H843" s="335" t="str">
        <f>Commercial!K761</f>
        <v>NITI, NV</v>
      </c>
      <c r="I843" s="334" t="str">
        <f>Commercial!M761</f>
        <v>NITI, NV</v>
      </c>
      <c r="J843" s="320"/>
      <c r="K843" s="341" t="str">
        <f>IFERROR(VLOOKUP($C843,Acute!$B$8:$R$300,4,FALSE),"--")</f>
        <v>--</v>
      </c>
      <c r="L843" s="342" t="str">
        <f>IFERROR(VLOOKUP($C843,Acute!$B$8:$R$300,8,FALSE),"--")</f>
        <v>--</v>
      </c>
      <c r="M843" s="343" t="str">
        <f>IFERROR(VLOOKUP($C843,Acute!$B$8:$R$300,13,FALSE),"--")</f>
        <v>--</v>
      </c>
      <c r="N843" s="344" t="str">
        <f>IFERROR(VLOOKUP($C843,Acute!$B$8:$R$300,6,FALSE),"--")</f>
        <v>--</v>
      </c>
      <c r="O843" s="342" t="str">
        <f>IFERROR(VLOOKUP($C843,Acute!$B$8:$R$300,10,FALSE),"--")</f>
        <v>--</v>
      </c>
      <c r="P843" s="345" t="str">
        <f>IFERROR(VLOOKUP($C843,Acute!$B$8:$R$300,16,FALSE),"--")</f>
        <v>--</v>
      </c>
    </row>
    <row r="844" spans="2:16">
      <c r="B844" s="320" t="str">
        <f>Residential!A762</f>
        <v>Tetraethyl Lead</v>
      </c>
      <c r="C844" s="211" t="str">
        <f>Residential!B762</f>
        <v>78-00-2</v>
      </c>
      <c r="D844" s="332" t="str">
        <f>Residential!H762</f>
        <v>NITI</v>
      </c>
      <c r="E844" s="333" t="str">
        <f>Residential!K762</f>
        <v>NITI</v>
      </c>
      <c r="F844" s="334" t="str">
        <f>Residential!M762</f>
        <v>NITI</v>
      </c>
      <c r="G844" s="332" t="str">
        <f>Commercial!H762</f>
        <v>NITI</v>
      </c>
      <c r="H844" s="335" t="str">
        <f>Commercial!K762</f>
        <v>NITI</v>
      </c>
      <c r="I844" s="334" t="str">
        <f>Commercial!M762</f>
        <v>NITI</v>
      </c>
      <c r="J844" s="320"/>
      <c r="K844" s="341" t="str">
        <f>IFERROR(VLOOKUP($C844,Acute!$B$8:$R$300,4,FALSE),"--")</f>
        <v>--</v>
      </c>
      <c r="L844" s="342" t="str">
        <f>IFERROR(VLOOKUP($C844,Acute!$B$8:$R$300,8,FALSE),"--")</f>
        <v>--</v>
      </c>
      <c r="M844" s="343" t="str">
        <f>IFERROR(VLOOKUP($C844,Acute!$B$8:$R$300,13,FALSE),"--")</f>
        <v>--</v>
      </c>
      <c r="N844" s="344" t="str">
        <f>IFERROR(VLOOKUP($C844,Acute!$B$8:$R$300,6,FALSE),"--")</f>
        <v>--</v>
      </c>
      <c r="O844" s="342" t="str">
        <f>IFERROR(VLOOKUP($C844,Acute!$B$8:$R$300,10,FALSE),"--")</f>
        <v>--</v>
      </c>
      <c r="P844" s="345" t="str">
        <f>IFERROR(VLOOKUP($C844,Acute!$B$8:$R$300,16,FALSE),"--")</f>
        <v>--</v>
      </c>
    </row>
    <row r="845" spans="2:16">
      <c r="B845" s="320" t="str">
        <f>Residential!A763</f>
        <v>Tetrafluoroethane, 1,1,1,2-</v>
      </c>
      <c r="C845" s="211" t="str">
        <f>Residential!B763</f>
        <v>811-97-2</v>
      </c>
      <c r="D845" s="352">
        <f>Residential!H763</f>
        <v>83000</v>
      </c>
      <c r="E845" s="335">
        <f>Residential!K763</f>
        <v>2800000</v>
      </c>
      <c r="F845" s="334">
        <f>Residential!M763</f>
        <v>57000</v>
      </c>
      <c r="G845" s="332">
        <f>Commercial!H763</f>
        <v>350000</v>
      </c>
      <c r="H845" s="335">
        <f>Commercial!K763</f>
        <v>12000000</v>
      </c>
      <c r="I845" s="334">
        <f>Commercial!M763</f>
        <v>240000</v>
      </c>
      <c r="J845" s="320"/>
      <c r="K845" s="341" t="str">
        <f>IFERROR(VLOOKUP($C845,Acute!$B$8:$R$300,4,FALSE),"--")</f>
        <v>--</v>
      </c>
      <c r="L845" s="342" t="str">
        <f>IFERROR(VLOOKUP($C845,Acute!$B$8:$R$300,8,FALSE),"--")</f>
        <v>--</v>
      </c>
      <c r="M845" s="343" t="str">
        <f>IFERROR(VLOOKUP($C845,Acute!$B$8:$R$300,13,FALSE),"--")</f>
        <v>--</v>
      </c>
      <c r="N845" s="344" t="str">
        <f>IFERROR(VLOOKUP($C845,Acute!$B$8:$R$300,6,FALSE),"--")</f>
        <v>--</v>
      </c>
      <c r="O845" s="342" t="str">
        <f>IFERROR(VLOOKUP($C845,Acute!$B$8:$R$300,10,FALSE),"--")</f>
        <v>--</v>
      </c>
      <c r="P845" s="345" t="str">
        <f>IFERROR(VLOOKUP($C845,Acute!$B$8:$R$300,16,FALSE),"--")</f>
        <v>--</v>
      </c>
    </row>
    <row r="846" spans="2:16">
      <c r="B846" s="320" t="str">
        <f>Residential!A764</f>
        <v>Tetrahydrofuran</v>
      </c>
      <c r="C846" s="211" t="str">
        <f>Residential!B764</f>
        <v>109-99-9</v>
      </c>
      <c r="D846" s="352">
        <f>Residential!H764</f>
        <v>2100</v>
      </c>
      <c r="E846" s="335">
        <f>Residential!K764</f>
        <v>70000</v>
      </c>
      <c r="F846" s="334">
        <f>Residential!M764</f>
        <v>1200000</v>
      </c>
      <c r="G846" s="332">
        <f>Commercial!H764</f>
        <v>8800</v>
      </c>
      <c r="H846" s="335">
        <f>Commercial!K764</f>
        <v>290000</v>
      </c>
      <c r="I846" s="334">
        <f>Commercial!M764</f>
        <v>5200000</v>
      </c>
      <c r="J846" s="320"/>
      <c r="K846" s="341" t="str">
        <f>IFERROR(VLOOKUP($C846,Acute!$B$8:$R$300,4,FALSE),"--")</f>
        <v>--</v>
      </c>
      <c r="L846" s="342" t="str">
        <f>IFERROR(VLOOKUP($C846,Acute!$B$8:$R$300,8,FALSE),"--")</f>
        <v>--</v>
      </c>
      <c r="M846" s="343" t="str">
        <f>IFERROR(VLOOKUP($C846,Acute!$B$8:$R$300,13,FALSE),"--")</f>
        <v>--</v>
      </c>
      <c r="N846" s="344" t="str">
        <f>IFERROR(VLOOKUP($C846,Acute!$B$8:$R$300,6,FALSE),"--")</f>
        <v>--</v>
      </c>
      <c r="O846" s="342" t="str">
        <f>IFERROR(VLOOKUP($C846,Acute!$B$8:$R$300,10,FALSE),"--")</f>
        <v>--</v>
      </c>
      <c r="P846" s="345" t="str">
        <f>IFERROR(VLOOKUP($C846,Acute!$B$8:$R$300,16,FALSE),"--")</f>
        <v>--</v>
      </c>
    </row>
    <row r="847" spans="2:16">
      <c r="B847" s="320" t="str">
        <f>Residential!A765</f>
        <v>Tetramethylphosphoramide, -N,N,N',N" (TMPA)</v>
      </c>
      <c r="C847" s="211" t="str">
        <f>Residential!B765</f>
        <v>16853-36-4</v>
      </c>
      <c r="D847" s="332" t="str">
        <f>Residential!H765</f>
        <v>NITI</v>
      </c>
      <c r="E847" s="333" t="str">
        <f>Residential!K765</f>
        <v>NITI, NV</v>
      </c>
      <c r="F847" s="334" t="str">
        <f>Residential!M765</f>
        <v>NITI, NV</v>
      </c>
      <c r="G847" s="332" t="str">
        <f>Commercial!H765</f>
        <v>NITI</v>
      </c>
      <c r="H847" s="335" t="str">
        <f>Commercial!K765</f>
        <v>NITI, NV</v>
      </c>
      <c r="I847" s="334" t="str">
        <f>Commercial!M765</f>
        <v>NITI, NV</v>
      </c>
      <c r="J847" s="320"/>
      <c r="K847" s="341" t="str">
        <f>IFERROR(VLOOKUP($C847,Acute!$B$8:$R$300,4,FALSE),"--")</f>
        <v>--</v>
      </c>
      <c r="L847" s="342" t="str">
        <f>IFERROR(VLOOKUP($C847,Acute!$B$8:$R$300,8,FALSE),"--")</f>
        <v>--</v>
      </c>
      <c r="M847" s="343" t="str">
        <f>IFERROR(VLOOKUP($C847,Acute!$B$8:$R$300,13,FALSE),"--")</f>
        <v>--</v>
      </c>
      <c r="N847" s="344" t="str">
        <f>IFERROR(VLOOKUP($C847,Acute!$B$8:$R$300,6,FALSE),"--")</f>
        <v>--</v>
      </c>
      <c r="O847" s="342" t="str">
        <f>IFERROR(VLOOKUP($C847,Acute!$B$8:$R$300,10,FALSE),"--")</f>
        <v>--</v>
      </c>
      <c r="P847" s="345" t="str">
        <f>IFERROR(VLOOKUP($C847,Acute!$B$8:$R$300,16,FALSE),"--")</f>
        <v>--</v>
      </c>
    </row>
    <row r="848" spans="2:16">
      <c r="B848" s="320" t="str">
        <f>Residential!A766</f>
        <v>Tetrapotassium phosphate</v>
      </c>
      <c r="C848" s="211" t="str">
        <f>Residential!B766</f>
        <v>7320-34-5</v>
      </c>
      <c r="D848" s="332" t="str">
        <f>Residential!H766</f>
        <v>NITI</v>
      </c>
      <c r="E848" s="333" t="str">
        <f>Residential!K766</f>
        <v>NITI, NV</v>
      </c>
      <c r="F848" s="334" t="str">
        <f>Residential!M766</f>
        <v>NITI, NV</v>
      </c>
      <c r="G848" s="332" t="str">
        <f>Commercial!H766</f>
        <v>NITI</v>
      </c>
      <c r="H848" s="335" t="str">
        <f>Commercial!K766</f>
        <v>NITI, NV</v>
      </c>
      <c r="I848" s="334" t="str">
        <f>Commercial!M766</f>
        <v>NITI, NV</v>
      </c>
      <c r="J848" s="320"/>
      <c r="K848" s="341" t="str">
        <f>IFERROR(VLOOKUP($C848,Acute!$B$8:$R$300,4,FALSE),"--")</f>
        <v>--</v>
      </c>
      <c r="L848" s="342" t="str">
        <f>IFERROR(VLOOKUP($C848,Acute!$B$8:$R$300,8,FALSE),"--")</f>
        <v>--</v>
      </c>
      <c r="M848" s="343" t="str">
        <f>IFERROR(VLOOKUP($C848,Acute!$B$8:$R$300,13,FALSE),"--")</f>
        <v>--</v>
      </c>
      <c r="N848" s="344" t="str">
        <f>IFERROR(VLOOKUP($C848,Acute!$B$8:$R$300,6,FALSE),"--")</f>
        <v>--</v>
      </c>
      <c r="O848" s="342" t="str">
        <f>IFERROR(VLOOKUP($C848,Acute!$B$8:$R$300,10,FALSE),"--")</f>
        <v>--</v>
      </c>
      <c r="P848" s="345" t="str">
        <f>IFERROR(VLOOKUP($C848,Acute!$B$8:$R$300,16,FALSE),"--")</f>
        <v>--</v>
      </c>
    </row>
    <row r="849" spans="2:16">
      <c r="B849" s="320" t="str">
        <f>Residential!A767</f>
        <v>Tetrasodium pyrophosphate</v>
      </c>
      <c r="C849" s="211" t="str">
        <f>Residential!B767</f>
        <v>7722-88-5</v>
      </c>
      <c r="D849" s="332" t="str">
        <f>Residential!H767</f>
        <v>NITI</v>
      </c>
      <c r="E849" s="333" t="str">
        <f>Residential!K767</f>
        <v>NITI, NV</v>
      </c>
      <c r="F849" s="334" t="str">
        <f>Residential!M767</f>
        <v>NITI, NV</v>
      </c>
      <c r="G849" s="332" t="str">
        <f>Commercial!H767</f>
        <v>NITI</v>
      </c>
      <c r="H849" s="335" t="str">
        <f>Commercial!K767</f>
        <v>NITI, NV</v>
      </c>
      <c r="I849" s="334" t="str">
        <f>Commercial!M767</f>
        <v>NITI, NV</v>
      </c>
      <c r="J849" s="320"/>
      <c r="K849" s="341" t="str">
        <f>IFERROR(VLOOKUP($C849,Acute!$B$8:$R$300,4,FALSE),"--")</f>
        <v>--</v>
      </c>
      <c r="L849" s="342" t="str">
        <f>IFERROR(VLOOKUP($C849,Acute!$B$8:$R$300,8,FALSE),"--")</f>
        <v>--</v>
      </c>
      <c r="M849" s="343" t="str">
        <f>IFERROR(VLOOKUP($C849,Acute!$B$8:$R$300,13,FALSE),"--")</f>
        <v>--</v>
      </c>
      <c r="N849" s="344" t="str">
        <f>IFERROR(VLOOKUP($C849,Acute!$B$8:$R$300,6,FALSE),"--")</f>
        <v>--</v>
      </c>
      <c r="O849" s="342" t="str">
        <f>IFERROR(VLOOKUP($C849,Acute!$B$8:$R$300,10,FALSE),"--")</f>
        <v>--</v>
      </c>
      <c r="P849" s="345" t="str">
        <f>IFERROR(VLOOKUP($C849,Acute!$B$8:$R$300,16,FALSE),"--")</f>
        <v>--</v>
      </c>
    </row>
    <row r="850" spans="2:16">
      <c r="B850" s="320" t="str">
        <f>Residential!A768</f>
        <v>Tetryl (Trinitrophenylmethylnitramine)</v>
      </c>
      <c r="C850" s="211" t="str">
        <f>Residential!B768</f>
        <v>479-45-8</v>
      </c>
      <c r="D850" s="332" t="str">
        <f>Residential!H768</f>
        <v>NITI</v>
      </c>
      <c r="E850" s="333" t="str">
        <f>Residential!K768</f>
        <v>NITI, NV</v>
      </c>
      <c r="F850" s="334" t="str">
        <f>Residential!M768</f>
        <v>NITI, NV</v>
      </c>
      <c r="G850" s="332" t="str">
        <f>Commercial!H768</f>
        <v>NITI</v>
      </c>
      <c r="H850" s="335" t="str">
        <f>Commercial!K768</f>
        <v>NITI, NV</v>
      </c>
      <c r="I850" s="334" t="str">
        <f>Commercial!M768</f>
        <v>NITI, NV</v>
      </c>
      <c r="J850" s="320"/>
      <c r="K850" s="347" t="str">
        <f>IFERROR(VLOOKUP($C850,Acute!$B$8:$R$300,4,FALSE),"--")</f>
        <v>--</v>
      </c>
      <c r="L850" s="348" t="str">
        <f>IFERROR(VLOOKUP($C850,Acute!$B$8:$R$300,8,FALSE),"--")</f>
        <v>--</v>
      </c>
      <c r="M850" s="349" t="str">
        <f>IFERROR(VLOOKUP($C850,Acute!$B$8:$R$300,13,FALSE),"--")</f>
        <v>--</v>
      </c>
      <c r="N850" s="350" t="str">
        <f>IFERROR(VLOOKUP($C850,Acute!$B$8:$R$300,6,FALSE),"--")</f>
        <v>--</v>
      </c>
      <c r="O850" s="342" t="str">
        <f>IFERROR(VLOOKUP($C850,Acute!$B$8:$R$300,10,FALSE),"--")</f>
        <v>--</v>
      </c>
      <c r="P850" s="345" t="str">
        <f>IFERROR(VLOOKUP($C850,Acute!$B$8:$R$300,16,FALSE),"--")</f>
        <v>--</v>
      </c>
    </row>
    <row r="851" spans="2:16">
      <c r="B851" s="320" t="str">
        <f>Residential!A769</f>
        <v>Thallic Oxide</v>
      </c>
      <c r="C851" s="211" t="str">
        <f>Residential!B769</f>
        <v>1314-32-5</v>
      </c>
      <c r="D851" s="332" t="str">
        <f>Residential!H769</f>
        <v>NITI</v>
      </c>
      <c r="E851" s="333" t="str">
        <f>Residential!K769</f>
        <v>NITI, NV</v>
      </c>
      <c r="F851" s="334" t="str">
        <f>Residential!M769</f>
        <v>NITI, NV</v>
      </c>
      <c r="G851" s="332" t="str">
        <f>Commercial!H769</f>
        <v>NITI</v>
      </c>
      <c r="H851" s="335" t="str">
        <f>Commercial!K769</f>
        <v>NITI, NV</v>
      </c>
      <c r="I851" s="334" t="str">
        <f>Commercial!M769</f>
        <v>NITI, NV</v>
      </c>
      <c r="J851" s="320"/>
      <c r="K851" s="341" t="str">
        <f>IFERROR(VLOOKUP($C851,Acute!$B$8:$R$300,4,FALSE),"--")</f>
        <v>--</v>
      </c>
      <c r="L851" s="342" t="str">
        <f>IFERROR(VLOOKUP($C851,Acute!$B$8:$R$300,8,FALSE),"--")</f>
        <v>--</v>
      </c>
      <c r="M851" s="343" t="str">
        <f>IFERROR(VLOOKUP($C851,Acute!$B$8:$R$300,13,FALSE),"--")</f>
        <v>--</v>
      </c>
      <c r="N851" s="344" t="str">
        <f>IFERROR(VLOOKUP($C851,Acute!$B$8:$R$300,6,FALSE),"--")</f>
        <v>--</v>
      </c>
      <c r="O851" s="342" t="str">
        <f>IFERROR(VLOOKUP($C851,Acute!$B$8:$R$300,10,FALSE),"--")</f>
        <v>--</v>
      </c>
      <c r="P851" s="345" t="str">
        <f>IFERROR(VLOOKUP($C851,Acute!$B$8:$R$300,16,FALSE),"--")</f>
        <v>--</v>
      </c>
    </row>
    <row r="852" spans="2:16">
      <c r="B852" s="320" t="str">
        <f>Residential!A770</f>
        <v>Thallium (I) Nitrate</v>
      </c>
      <c r="C852" s="211" t="str">
        <f>Residential!B770</f>
        <v>10102-45-1</v>
      </c>
      <c r="D852" s="332" t="str">
        <f>Residential!H770</f>
        <v>NITI</v>
      </c>
      <c r="E852" s="333" t="str">
        <f>Residential!K770</f>
        <v>NITI, NV</v>
      </c>
      <c r="F852" s="334" t="str">
        <f>Residential!M770</f>
        <v>NITI, NV</v>
      </c>
      <c r="G852" s="332" t="str">
        <f>Commercial!H770</f>
        <v>NITI</v>
      </c>
      <c r="H852" s="335" t="str">
        <f>Commercial!K770</f>
        <v>NITI, NV</v>
      </c>
      <c r="I852" s="334" t="str">
        <f>Commercial!M770</f>
        <v>NITI, NV</v>
      </c>
      <c r="J852" s="320"/>
      <c r="K852" s="341" t="str">
        <f>IFERROR(VLOOKUP($C852,Acute!$B$8:$R$300,4,FALSE),"--")</f>
        <v>--</v>
      </c>
      <c r="L852" s="342" t="str">
        <f>IFERROR(VLOOKUP($C852,Acute!$B$8:$R$300,8,FALSE),"--")</f>
        <v>--</v>
      </c>
      <c r="M852" s="343" t="str">
        <f>IFERROR(VLOOKUP($C852,Acute!$B$8:$R$300,13,FALSE),"--")</f>
        <v>--</v>
      </c>
      <c r="N852" s="344" t="str">
        <f>IFERROR(VLOOKUP($C852,Acute!$B$8:$R$300,6,FALSE),"--")</f>
        <v>--</v>
      </c>
      <c r="O852" s="342" t="str">
        <f>IFERROR(VLOOKUP($C852,Acute!$B$8:$R$300,10,FALSE),"--")</f>
        <v>--</v>
      </c>
      <c r="P852" s="345" t="str">
        <f>IFERROR(VLOOKUP($C852,Acute!$B$8:$R$300,16,FALSE),"--")</f>
        <v>--</v>
      </c>
    </row>
    <row r="853" spans="2:16">
      <c r="B853" s="320" t="str">
        <f>Residential!A771</f>
        <v>Thallium (Soluble Salts)</v>
      </c>
      <c r="C853" s="211" t="str">
        <f>Residential!B771</f>
        <v>7440-28-0</v>
      </c>
      <c r="D853" s="332" t="str">
        <f>Residential!H771</f>
        <v>NITI</v>
      </c>
      <c r="E853" s="333" t="str">
        <f>Residential!K771</f>
        <v>NITI, NV</v>
      </c>
      <c r="F853" s="334" t="str">
        <f>Residential!M771</f>
        <v>NITI, NV</v>
      </c>
      <c r="G853" s="332" t="str">
        <f>Commercial!H771</f>
        <v>NITI</v>
      </c>
      <c r="H853" s="335" t="str">
        <f>Commercial!K771</f>
        <v>NITI, NV</v>
      </c>
      <c r="I853" s="334" t="str">
        <f>Commercial!M771</f>
        <v>NITI, NV</v>
      </c>
      <c r="J853" s="320"/>
      <c r="K853" s="341" t="str">
        <f>IFERROR(VLOOKUP($C853,Acute!$B$8:$R$300,4,FALSE),"--")</f>
        <v>--</v>
      </c>
      <c r="L853" s="342" t="str">
        <f>IFERROR(VLOOKUP($C853,Acute!$B$8:$R$300,8,FALSE),"--")</f>
        <v>--</v>
      </c>
      <c r="M853" s="343" t="str">
        <f>IFERROR(VLOOKUP($C853,Acute!$B$8:$R$300,13,FALSE),"--")</f>
        <v>--</v>
      </c>
      <c r="N853" s="344" t="str">
        <f>IFERROR(VLOOKUP($C853,Acute!$B$8:$R$300,6,FALSE),"--")</f>
        <v>--</v>
      </c>
      <c r="O853" s="342" t="str">
        <f>IFERROR(VLOOKUP($C853,Acute!$B$8:$R$300,10,FALSE),"--")</f>
        <v>--</v>
      </c>
      <c r="P853" s="345" t="str">
        <f>IFERROR(VLOOKUP($C853,Acute!$B$8:$R$300,16,FALSE),"--")</f>
        <v>--</v>
      </c>
    </row>
    <row r="854" spans="2:16">
      <c r="B854" s="320" t="str">
        <f>Residential!A772</f>
        <v>Thallium Acetate</v>
      </c>
      <c r="C854" s="211" t="str">
        <f>Residential!B772</f>
        <v>563-68-8</v>
      </c>
      <c r="D854" s="332" t="str">
        <f>Residential!H772</f>
        <v>NITI</v>
      </c>
      <c r="E854" s="333" t="str">
        <f>Residential!K772</f>
        <v>NITI</v>
      </c>
      <c r="F854" s="346" t="str">
        <f>Residential!M772</f>
        <v>NITI</v>
      </c>
      <c r="G854" s="332" t="str">
        <f>Commercial!H772</f>
        <v>NITI</v>
      </c>
      <c r="H854" s="333" t="str">
        <f>Commercial!K772</f>
        <v>NITI</v>
      </c>
      <c r="I854" s="346" t="str">
        <f>Commercial!M772</f>
        <v>NITI</v>
      </c>
      <c r="J854" s="320"/>
      <c r="K854" s="341" t="str">
        <f>IFERROR(VLOOKUP($C854,Acute!$B$8:$R$300,4,FALSE),"--")</f>
        <v>--</v>
      </c>
      <c r="L854" s="342" t="str">
        <f>IFERROR(VLOOKUP($C854,Acute!$B$8:$R$300,8,FALSE),"--")</f>
        <v>--</v>
      </c>
      <c r="M854" s="343" t="str">
        <f>IFERROR(VLOOKUP($C854,Acute!$B$8:$R$300,13,FALSE),"--")</f>
        <v>--</v>
      </c>
      <c r="N854" s="344" t="str">
        <f>IFERROR(VLOOKUP($C854,Acute!$B$8:$R$300,6,FALSE),"--")</f>
        <v>--</v>
      </c>
      <c r="O854" s="342" t="str">
        <f>IFERROR(VLOOKUP($C854,Acute!$B$8:$R$300,10,FALSE),"--")</f>
        <v>--</v>
      </c>
      <c r="P854" s="345" t="str">
        <f>IFERROR(VLOOKUP($C854,Acute!$B$8:$R$300,16,FALSE),"--")</f>
        <v>--</v>
      </c>
    </row>
    <row r="855" spans="2:16">
      <c r="B855" s="320" t="str">
        <f>Residential!A773</f>
        <v>Thallium Carbonate</v>
      </c>
      <c r="C855" s="211" t="str">
        <f>Residential!B773</f>
        <v>6533-73-9</v>
      </c>
      <c r="D855" s="332" t="str">
        <f>Residential!H773</f>
        <v>NITI</v>
      </c>
      <c r="E855" s="333" t="str">
        <f>Residential!K773</f>
        <v>NITI, NV</v>
      </c>
      <c r="F855" s="346" t="str">
        <f>Residential!M773</f>
        <v>NITI, NV</v>
      </c>
      <c r="G855" s="332" t="str">
        <f>Commercial!H773</f>
        <v>NITI</v>
      </c>
      <c r="H855" s="333" t="str">
        <f>Commercial!K773</f>
        <v>NITI, NV</v>
      </c>
      <c r="I855" s="346" t="str">
        <f>Commercial!M773</f>
        <v>NITI, NV</v>
      </c>
      <c r="J855" s="320"/>
      <c r="K855" s="341" t="str">
        <f>IFERROR(VLOOKUP($C855,Acute!$B$8:$R$300,4,FALSE),"--")</f>
        <v>--</v>
      </c>
      <c r="L855" s="342" t="str">
        <f>IFERROR(VLOOKUP($C855,Acute!$B$8:$R$300,8,FALSE),"--")</f>
        <v>--</v>
      </c>
      <c r="M855" s="343" t="str">
        <f>IFERROR(VLOOKUP($C855,Acute!$B$8:$R$300,13,FALSE),"--")</f>
        <v>--</v>
      </c>
      <c r="N855" s="344" t="str">
        <f>IFERROR(VLOOKUP($C855,Acute!$B$8:$R$300,6,FALSE),"--")</f>
        <v>--</v>
      </c>
      <c r="O855" s="342" t="str">
        <f>IFERROR(VLOOKUP($C855,Acute!$B$8:$R$300,10,FALSE),"--")</f>
        <v>--</v>
      </c>
      <c r="P855" s="345" t="str">
        <f>IFERROR(VLOOKUP($C855,Acute!$B$8:$R$300,16,FALSE),"--")</f>
        <v>--</v>
      </c>
    </row>
    <row r="856" spans="2:16">
      <c r="B856" s="320" t="str">
        <f>Residential!A774</f>
        <v>Thallium Chloride</v>
      </c>
      <c r="C856" s="211" t="str">
        <f>Residential!B774</f>
        <v>7791-12-0</v>
      </c>
      <c r="D856" s="332" t="str">
        <f>Residential!H774</f>
        <v>NITI</v>
      </c>
      <c r="E856" s="333" t="str">
        <f>Residential!K774</f>
        <v>NITI, NV</v>
      </c>
      <c r="F856" s="334" t="str">
        <f>Residential!M774</f>
        <v>NITI, NV</v>
      </c>
      <c r="G856" s="332" t="str">
        <f>Commercial!H774</f>
        <v>NITI</v>
      </c>
      <c r="H856" s="335" t="str">
        <f>Commercial!K774</f>
        <v>NITI, NV</v>
      </c>
      <c r="I856" s="334" t="str">
        <f>Commercial!M774</f>
        <v>NITI, NV</v>
      </c>
      <c r="J856" s="320"/>
      <c r="K856" s="341" t="str">
        <f>IFERROR(VLOOKUP($C856,Acute!$B$8:$R$300,4,FALSE),"--")</f>
        <v>--</v>
      </c>
      <c r="L856" s="342" t="str">
        <f>IFERROR(VLOOKUP($C856,Acute!$B$8:$R$300,8,FALSE),"--")</f>
        <v>--</v>
      </c>
      <c r="M856" s="343" t="str">
        <f>IFERROR(VLOOKUP($C856,Acute!$B$8:$R$300,13,FALSE),"--")</f>
        <v>--</v>
      </c>
      <c r="N856" s="344" t="str">
        <f>IFERROR(VLOOKUP($C856,Acute!$B$8:$R$300,6,FALSE),"--")</f>
        <v>--</v>
      </c>
      <c r="O856" s="342" t="str">
        <f>IFERROR(VLOOKUP($C856,Acute!$B$8:$R$300,10,FALSE),"--")</f>
        <v>--</v>
      </c>
      <c r="P856" s="345" t="str">
        <f>IFERROR(VLOOKUP($C856,Acute!$B$8:$R$300,16,FALSE),"--")</f>
        <v>--</v>
      </c>
    </row>
    <row r="857" spans="2:16">
      <c r="B857" s="320" t="str">
        <f>Residential!A775</f>
        <v>Thallium Selenite</v>
      </c>
      <c r="C857" s="211" t="str">
        <f>Residential!B775</f>
        <v>12039-52-0</v>
      </c>
      <c r="D857" s="332" t="str">
        <f>Residential!H775</f>
        <v>NITI</v>
      </c>
      <c r="E857" s="333" t="str">
        <f>Residential!K775</f>
        <v>NITI, NV</v>
      </c>
      <c r="F857" s="334" t="str">
        <f>Residential!M775</f>
        <v>NITI, NV</v>
      </c>
      <c r="G857" s="332" t="str">
        <f>Commercial!H775</f>
        <v>NITI</v>
      </c>
      <c r="H857" s="335" t="str">
        <f>Commercial!K775</f>
        <v>NITI, NV</v>
      </c>
      <c r="I857" s="334" t="str">
        <f>Commercial!M775</f>
        <v>NITI, NV</v>
      </c>
      <c r="J857" s="320"/>
      <c r="K857" s="341" t="str">
        <f>IFERROR(VLOOKUP($C857,Acute!$B$8:$R$300,4,FALSE),"--")</f>
        <v>--</v>
      </c>
      <c r="L857" s="342" t="str">
        <f>IFERROR(VLOOKUP($C857,Acute!$B$8:$R$300,8,FALSE),"--")</f>
        <v>--</v>
      </c>
      <c r="M857" s="343" t="str">
        <f>IFERROR(VLOOKUP($C857,Acute!$B$8:$R$300,13,FALSE),"--")</f>
        <v>--</v>
      </c>
      <c r="N857" s="344" t="str">
        <f>IFERROR(VLOOKUP($C857,Acute!$B$8:$R$300,6,FALSE),"--")</f>
        <v>--</v>
      </c>
      <c r="O857" s="342" t="str">
        <f>IFERROR(VLOOKUP($C857,Acute!$B$8:$R$300,10,FALSE),"--")</f>
        <v>--</v>
      </c>
      <c r="P857" s="345" t="str">
        <f>IFERROR(VLOOKUP($C857,Acute!$B$8:$R$300,16,FALSE),"--")</f>
        <v>--</v>
      </c>
    </row>
    <row r="858" spans="2:16">
      <c r="B858" s="320" t="str">
        <f>Residential!A776</f>
        <v>Thallium Sulfate</v>
      </c>
      <c r="C858" s="211" t="str">
        <f>Residential!B776</f>
        <v>7446-18-6</v>
      </c>
      <c r="D858" s="332" t="str">
        <f>Residential!H776</f>
        <v>NITI</v>
      </c>
      <c r="E858" s="333" t="str">
        <f>Residential!K776</f>
        <v>NITI, NV</v>
      </c>
      <c r="F858" s="334" t="str">
        <f>Residential!M776</f>
        <v>NITI, NV</v>
      </c>
      <c r="G858" s="332" t="str">
        <f>Commercial!H776</f>
        <v>NITI</v>
      </c>
      <c r="H858" s="335" t="str">
        <f>Commercial!K776</f>
        <v>NITI, NV</v>
      </c>
      <c r="I858" s="334" t="str">
        <f>Commercial!M776</f>
        <v>NITI, NV</v>
      </c>
      <c r="J858" s="320"/>
      <c r="K858" s="341" t="str">
        <f>IFERROR(VLOOKUP($C858,Acute!$B$8:$R$300,4,FALSE),"--")</f>
        <v>--</v>
      </c>
      <c r="L858" s="342" t="str">
        <f>IFERROR(VLOOKUP($C858,Acute!$B$8:$R$300,8,FALSE),"--")</f>
        <v>--</v>
      </c>
      <c r="M858" s="343" t="str">
        <f>IFERROR(VLOOKUP($C858,Acute!$B$8:$R$300,13,FALSE),"--")</f>
        <v>--</v>
      </c>
      <c r="N858" s="344" t="str">
        <f>IFERROR(VLOOKUP($C858,Acute!$B$8:$R$300,6,FALSE),"--")</f>
        <v>--</v>
      </c>
      <c r="O858" s="342" t="str">
        <f>IFERROR(VLOOKUP($C858,Acute!$B$8:$R$300,10,FALSE),"--")</f>
        <v>--</v>
      </c>
      <c r="P858" s="345" t="str">
        <f>IFERROR(VLOOKUP($C858,Acute!$B$8:$R$300,16,FALSE),"--")</f>
        <v>--</v>
      </c>
    </row>
    <row r="859" spans="2:16">
      <c r="B859" s="320" t="str">
        <f>Residential!A777</f>
        <v>Thifensulfuron-methyl</v>
      </c>
      <c r="C859" s="211" t="str">
        <f>Residential!B777</f>
        <v>79277-27-3</v>
      </c>
      <c r="D859" s="332" t="str">
        <f>Residential!H777</f>
        <v>NITI</v>
      </c>
      <c r="E859" s="333" t="str">
        <f>Residential!K777</f>
        <v>NITI, NV</v>
      </c>
      <c r="F859" s="334" t="str">
        <f>Residential!M777</f>
        <v>NITI, NV</v>
      </c>
      <c r="G859" s="332" t="str">
        <f>Commercial!H777</f>
        <v>NITI</v>
      </c>
      <c r="H859" s="335" t="str">
        <f>Commercial!K777</f>
        <v>NITI, NV</v>
      </c>
      <c r="I859" s="334" t="str">
        <f>Commercial!M777</f>
        <v>NITI, NV</v>
      </c>
      <c r="J859" s="320"/>
      <c r="K859" s="341" t="str">
        <f>IFERROR(VLOOKUP($C859,Acute!$B$8:$R$300,4,FALSE),"--")</f>
        <v>--</v>
      </c>
      <c r="L859" s="342" t="str">
        <f>IFERROR(VLOOKUP($C859,Acute!$B$8:$R$300,8,FALSE),"--")</f>
        <v>--</v>
      </c>
      <c r="M859" s="343" t="str">
        <f>IFERROR(VLOOKUP($C859,Acute!$B$8:$R$300,13,FALSE),"--")</f>
        <v>--</v>
      </c>
      <c r="N859" s="344" t="str">
        <f>IFERROR(VLOOKUP($C859,Acute!$B$8:$R$300,6,FALSE),"--")</f>
        <v>--</v>
      </c>
      <c r="O859" s="342" t="str">
        <f>IFERROR(VLOOKUP($C859,Acute!$B$8:$R$300,10,FALSE),"--")</f>
        <v>--</v>
      </c>
      <c r="P859" s="345" t="str">
        <f>IFERROR(VLOOKUP($C859,Acute!$B$8:$R$300,16,FALSE),"--")</f>
        <v>--</v>
      </c>
    </row>
    <row r="860" spans="2:16">
      <c r="B860" s="320" t="str">
        <f>Residential!A778</f>
        <v>Thiobencarb</v>
      </c>
      <c r="C860" s="211" t="str">
        <f>Residential!B778</f>
        <v>28249-77-6</v>
      </c>
      <c r="D860" s="332" t="str">
        <f>Residential!H778</f>
        <v>NITI</v>
      </c>
      <c r="E860" s="333" t="str">
        <f>Residential!K778</f>
        <v>NITI, NV</v>
      </c>
      <c r="F860" s="334" t="str">
        <f>Residential!M778</f>
        <v>NITI, NV</v>
      </c>
      <c r="G860" s="332" t="str">
        <f>Commercial!H778</f>
        <v>NITI</v>
      </c>
      <c r="H860" s="335" t="str">
        <f>Commercial!K778</f>
        <v>NITI, NV</v>
      </c>
      <c r="I860" s="334" t="str">
        <f>Commercial!M778</f>
        <v>NITI, NV</v>
      </c>
      <c r="J860" s="320"/>
      <c r="K860" s="341" t="str">
        <f>IFERROR(VLOOKUP($C860,Acute!$B$8:$R$300,4,FALSE),"--")</f>
        <v>--</v>
      </c>
      <c r="L860" s="342" t="str">
        <f>IFERROR(VLOOKUP($C860,Acute!$B$8:$R$300,8,FALSE),"--")</f>
        <v>--</v>
      </c>
      <c r="M860" s="343" t="str">
        <f>IFERROR(VLOOKUP($C860,Acute!$B$8:$R$300,13,FALSE),"--")</f>
        <v>--</v>
      </c>
      <c r="N860" s="344" t="str">
        <f>IFERROR(VLOOKUP($C860,Acute!$B$8:$R$300,6,FALSE),"--")</f>
        <v>--</v>
      </c>
      <c r="O860" s="342" t="str">
        <f>IFERROR(VLOOKUP($C860,Acute!$B$8:$R$300,10,FALSE),"--")</f>
        <v>--</v>
      </c>
      <c r="P860" s="345" t="str">
        <f>IFERROR(VLOOKUP($C860,Acute!$B$8:$R$300,16,FALSE),"--")</f>
        <v>--</v>
      </c>
    </row>
    <row r="861" spans="2:16">
      <c r="B861" s="320" t="str">
        <f>Residential!A779</f>
        <v>Thiocyanates</v>
      </c>
      <c r="C861" s="211" t="str">
        <f>Residential!B779</f>
        <v>NA</v>
      </c>
      <c r="D861" s="332" t="str">
        <f>Residential!H779</f>
        <v>NITI</v>
      </c>
      <c r="E861" s="333" t="str">
        <f>Residential!K779</f>
        <v>NITI, NV</v>
      </c>
      <c r="F861" s="334" t="str">
        <f>Residential!M779</f>
        <v>NITI, NV</v>
      </c>
      <c r="G861" s="332" t="str">
        <f>Commercial!H779</f>
        <v>NITI</v>
      </c>
      <c r="H861" s="335" t="str">
        <f>Commercial!K779</f>
        <v>NITI, NV</v>
      </c>
      <c r="I861" s="334" t="str">
        <f>Commercial!M779</f>
        <v>NITI, NV</v>
      </c>
      <c r="J861" s="320"/>
      <c r="K861" s="341" t="str">
        <f>IFERROR(VLOOKUP($C861,Acute!$B$8:$R$300,4,FALSE),"--")</f>
        <v>--</v>
      </c>
      <c r="L861" s="342" t="str">
        <f>IFERROR(VLOOKUP($C861,Acute!$B$8:$R$300,8,FALSE),"--")</f>
        <v>--</v>
      </c>
      <c r="M861" s="343" t="str">
        <f>IFERROR(VLOOKUP($C861,Acute!$B$8:$R$300,13,FALSE),"--")</f>
        <v>--</v>
      </c>
      <c r="N861" s="344" t="str">
        <f>IFERROR(VLOOKUP($C861,Acute!$B$8:$R$300,6,FALSE),"--")</f>
        <v>--</v>
      </c>
      <c r="O861" s="342" t="str">
        <f>IFERROR(VLOOKUP($C861,Acute!$B$8:$R$300,10,FALSE),"--")</f>
        <v>--</v>
      </c>
      <c r="P861" s="345" t="str">
        <f>IFERROR(VLOOKUP($C861,Acute!$B$8:$R$300,16,FALSE),"--")</f>
        <v>--</v>
      </c>
    </row>
    <row r="862" spans="2:16">
      <c r="B862" s="320" t="str">
        <f>Residential!A780</f>
        <v>Thiocyanic Acid</v>
      </c>
      <c r="C862" s="211" t="str">
        <f>Residential!B780</f>
        <v>463-56-9</v>
      </c>
      <c r="D862" s="332" t="str">
        <f>Residential!H780</f>
        <v>NITI</v>
      </c>
      <c r="E862" s="333" t="str">
        <f>Residential!K780</f>
        <v>NITI</v>
      </c>
      <c r="F862" s="334" t="str">
        <f>Residential!M780</f>
        <v>NITI</v>
      </c>
      <c r="G862" s="332" t="str">
        <f>Commercial!H780</f>
        <v>NITI</v>
      </c>
      <c r="H862" s="335" t="str">
        <f>Commercial!K780</f>
        <v>NITI</v>
      </c>
      <c r="I862" s="334" t="str">
        <f>Commercial!M780</f>
        <v>NITI</v>
      </c>
      <c r="J862" s="320"/>
      <c r="K862" s="341" t="str">
        <f>IFERROR(VLOOKUP($C862,Acute!$B$8:$R$300,4,FALSE),"--")</f>
        <v>--</v>
      </c>
      <c r="L862" s="342" t="str">
        <f>IFERROR(VLOOKUP($C862,Acute!$B$8:$R$300,8,FALSE),"--")</f>
        <v>--</v>
      </c>
      <c r="M862" s="343" t="str">
        <f>IFERROR(VLOOKUP($C862,Acute!$B$8:$R$300,13,FALSE),"--")</f>
        <v>--</v>
      </c>
      <c r="N862" s="344" t="str">
        <f>IFERROR(VLOOKUP($C862,Acute!$B$8:$R$300,6,FALSE),"--")</f>
        <v>--</v>
      </c>
      <c r="O862" s="342" t="str">
        <f>IFERROR(VLOOKUP($C862,Acute!$B$8:$R$300,10,FALSE),"--")</f>
        <v>--</v>
      </c>
      <c r="P862" s="345" t="str">
        <f>IFERROR(VLOOKUP($C862,Acute!$B$8:$R$300,16,FALSE),"--")</f>
        <v>--</v>
      </c>
    </row>
    <row r="863" spans="2:16">
      <c r="B863" s="320" t="str">
        <f>Residential!A781</f>
        <v>Thiocyanic acid, (2-benzothiazolylthio)methyl ester (TCMTB)</v>
      </c>
      <c r="C863" s="211" t="str">
        <f>Residential!B781</f>
        <v>21564-17-0</v>
      </c>
      <c r="D863" s="332" t="str">
        <f>Residential!H781</f>
        <v>NITI</v>
      </c>
      <c r="E863" s="333" t="str">
        <f>Residential!K781</f>
        <v>NITI, NV</v>
      </c>
      <c r="F863" s="334" t="str">
        <f>Residential!M781</f>
        <v>NITI, NV</v>
      </c>
      <c r="G863" s="332" t="str">
        <f>Commercial!H781</f>
        <v>NITI</v>
      </c>
      <c r="H863" s="335" t="str">
        <f>Commercial!K781</f>
        <v>NITI, NV</v>
      </c>
      <c r="I863" s="334" t="str">
        <f>Commercial!M781</f>
        <v>NITI, NV</v>
      </c>
      <c r="J863" s="320"/>
      <c r="K863" s="341" t="str">
        <f>IFERROR(VLOOKUP($C863,Acute!$B$8:$R$300,4,FALSE),"--")</f>
        <v>--</v>
      </c>
      <c r="L863" s="342" t="str">
        <f>IFERROR(VLOOKUP($C863,Acute!$B$8:$R$300,8,FALSE),"--")</f>
        <v>--</v>
      </c>
      <c r="M863" s="343" t="str">
        <f>IFERROR(VLOOKUP($C863,Acute!$B$8:$R$300,13,FALSE),"--")</f>
        <v>--</v>
      </c>
      <c r="N863" s="344" t="str">
        <f>IFERROR(VLOOKUP($C863,Acute!$B$8:$R$300,6,FALSE),"--")</f>
        <v>--</v>
      </c>
      <c r="O863" s="342" t="str">
        <f>IFERROR(VLOOKUP($C863,Acute!$B$8:$R$300,10,FALSE),"--")</f>
        <v>--</v>
      </c>
      <c r="P863" s="345" t="str">
        <f>IFERROR(VLOOKUP($C863,Acute!$B$8:$R$300,16,FALSE),"--")</f>
        <v>--</v>
      </c>
    </row>
    <row r="864" spans="2:16">
      <c r="B864" s="320" t="str">
        <f>Residential!A782</f>
        <v>Thiodiglycol</v>
      </c>
      <c r="C864" s="211" t="str">
        <f>Residential!B782</f>
        <v>111-48-8</v>
      </c>
      <c r="D864" s="332" t="str">
        <f>Residential!H782</f>
        <v>NITI</v>
      </c>
      <c r="E864" s="333" t="str">
        <f>Residential!K782</f>
        <v>NITI, NV</v>
      </c>
      <c r="F864" s="334" t="str">
        <f>Residential!M782</f>
        <v>NITI, NV</v>
      </c>
      <c r="G864" s="332" t="str">
        <f>Commercial!H782</f>
        <v>NITI</v>
      </c>
      <c r="H864" s="335" t="str">
        <f>Commercial!K782</f>
        <v>NITI, NV</v>
      </c>
      <c r="I864" s="334" t="str">
        <f>Commercial!M782</f>
        <v>NITI, NV</v>
      </c>
      <c r="J864" s="320"/>
      <c r="K864" s="341" t="str">
        <f>IFERROR(VLOOKUP($C864,Acute!$B$8:$R$300,4,FALSE),"--")</f>
        <v>--</v>
      </c>
      <c r="L864" s="342" t="str">
        <f>IFERROR(VLOOKUP($C864,Acute!$B$8:$R$300,8,FALSE),"--")</f>
        <v>--</v>
      </c>
      <c r="M864" s="343" t="str">
        <f>IFERROR(VLOOKUP($C864,Acute!$B$8:$R$300,13,FALSE),"--")</f>
        <v>--</v>
      </c>
      <c r="N864" s="344" t="str">
        <f>IFERROR(VLOOKUP($C864,Acute!$B$8:$R$300,6,FALSE),"--")</f>
        <v>--</v>
      </c>
      <c r="O864" s="342" t="str">
        <f>IFERROR(VLOOKUP($C864,Acute!$B$8:$R$300,10,FALSE),"--")</f>
        <v>--</v>
      </c>
      <c r="P864" s="345" t="str">
        <f>IFERROR(VLOOKUP($C864,Acute!$B$8:$R$300,16,FALSE),"--")</f>
        <v>--</v>
      </c>
    </row>
    <row r="865" spans="2:16">
      <c r="B865" s="320" t="str">
        <f>Residential!A783</f>
        <v>Thiofanox</v>
      </c>
      <c r="C865" s="211" t="str">
        <f>Residential!B783</f>
        <v>39196-18-4</v>
      </c>
      <c r="D865" s="332" t="str">
        <f>Residential!H783</f>
        <v>NITI</v>
      </c>
      <c r="E865" s="333" t="str">
        <f>Residential!K783</f>
        <v>NITI, NV</v>
      </c>
      <c r="F865" s="334" t="str">
        <f>Residential!M783</f>
        <v>NITI, NV</v>
      </c>
      <c r="G865" s="332" t="str">
        <f>Commercial!H783</f>
        <v>NITI</v>
      </c>
      <c r="H865" s="335" t="str">
        <f>Commercial!K783</f>
        <v>NITI, NV</v>
      </c>
      <c r="I865" s="334" t="str">
        <f>Commercial!M783</f>
        <v>NITI, NV</v>
      </c>
      <c r="J865" s="320"/>
      <c r="K865" s="341" t="str">
        <f>IFERROR(VLOOKUP($C865,Acute!$B$8:$R$300,4,FALSE),"--")</f>
        <v>--</v>
      </c>
      <c r="L865" s="342" t="str">
        <f>IFERROR(VLOOKUP($C865,Acute!$B$8:$R$300,8,FALSE),"--")</f>
        <v>--</v>
      </c>
      <c r="M865" s="343" t="str">
        <f>IFERROR(VLOOKUP($C865,Acute!$B$8:$R$300,13,FALSE),"--")</f>
        <v>--</v>
      </c>
      <c r="N865" s="344" t="str">
        <f>IFERROR(VLOOKUP($C865,Acute!$B$8:$R$300,6,FALSE),"--")</f>
        <v>--</v>
      </c>
      <c r="O865" s="342" t="str">
        <f>IFERROR(VLOOKUP($C865,Acute!$B$8:$R$300,10,FALSE),"--")</f>
        <v>--</v>
      </c>
      <c r="P865" s="345" t="str">
        <f>IFERROR(VLOOKUP($C865,Acute!$B$8:$R$300,16,FALSE),"--")</f>
        <v>--</v>
      </c>
    </row>
    <row r="866" spans="2:16">
      <c r="B866" s="320" t="str">
        <f>Residential!A784</f>
        <v>Thiophanate, Methyl</v>
      </c>
      <c r="C866" s="211" t="str">
        <f>Residential!B784</f>
        <v>23564-05-8</v>
      </c>
      <c r="D866" s="332" t="str">
        <f>Residential!H784</f>
        <v>NITI</v>
      </c>
      <c r="E866" s="333" t="str">
        <f>Residential!K784</f>
        <v>NITI, NV</v>
      </c>
      <c r="F866" s="346" t="str">
        <f>Residential!M784</f>
        <v>NITI, NV</v>
      </c>
      <c r="G866" s="332" t="str">
        <f>Commercial!H784</f>
        <v>NITI</v>
      </c>
      <c r="H866" s="333" t="str">
        <f>Commercial!K784</f>
        <v>NITI, NV</v>
      </c>
      <c r="I866" s="346" t="str">
        <f>Commercial!M784</f>
        <v>NITI, NV</v>
      </c>
      <c r="J866" s="320"/>
      <c r="K866" s="341" t="str">
        <f>IFERROR(VLOOKUP($C866,Acute!$B$8:$R$300,4,FALSE),"--")</f>
        <v>--</v>
      </c>
      <c r="L866" s="342" t="str">
        <f>IFERROR(VLOOKUP($C866,Acute!$B$8:$R$300,8,FALSE),"--")</f>
        <v>--</v>
      </c>
      <c r="M866" s="343" t="str">
        <f>IFERROR(VLOOKUP($C866,Acute!$B$8:$R$300,13,FALSE),"--")</f>
        <v>--</v>
      </c>
      <c r="N866" s="344" t="str">
        <f>IFERROR(VLOOKUP($C866,Acute!$B$8:$R$300,6,FALSE),"--")</f>
        <v>--</v>
      </c>
      <c r="O866" s="342" t="str">
        <f>IFERROR(VLOOKUP($C866,Acute!$B$8:$R$300,10,FALSE),"--")</f>
        <v>--</v>
      </c>
      <c r="P866" s="345" t="str">
        <f>IFERROR(VLOOKUP($C866,Acute!$B$8:$R$300,16,FALSE),"--")</f>
        <v>--</v>
      </c>
    </row>
    <row r="867" spans="2:16">
      <c r="B867" s="320" t="str">
        <f>Residential!A785</f>
        <v>Thiram</v>
      </c>
      <c r="C867" s="211" t="str">
        <f>Residential!B785</f>
        <v>137-26-8</v>
      </c>
      <c r="D867" s="332" t="str">
        <f>Residential!H785</f>
        <v>NITI</v>
      </c>
      <c r="E867" s="333" t="str">
        <f>Residential!K785</f>
        <v>NITI, NV</v>
      </c>
      <c r="F867" s="346" t="str">
        <f>Residential!M785</f>
        <v>NITI, NV</v>
      </c>
      <c r="G867" s="332" t="str">
        <f>Commercial!H785</f>
        <v>NITI</v>
      </c>
      <c r="H867" s="333" t="str">
        <f>Commercial!K785</f>
        <v>NITI, NV</v>
      </c>
      <c r="I867" s="346" t="str">
        <f>Commercial!M785</f>
        <v>NITI, NV</v>
      </c>
      <c r="J867" s="320"/>
      <c r="K867" s="341" t="str">
        <f>IFERROR(VLOOKUP($C867,Acute!$B$8:$R$300,4,FALSE),"--")</f>
        <v>--</v>
      </c>
      <c r="L867" s="342" t="str">
        <f>IFERROR(VLOOKUP($C867,Acute!$B$8:$R$300,8,FALSE),"--")</f>
        <v>--</v>
      </c>
      <c r="M867" s="343" t="str">
        <f>IFERROR(VLOOKUP($C867,Acute!$B$8:$R$300,13,FALSE),"--")</f>
        <v>--</v>
      </c>
      <c r="N867" s="344" t="str">
        <f>IFERROR(VLOOKUP($C867,Acute!$B$8:$R$300,6,FALSE),"--")</f>
        <v>--</v>
      </c>
      <c r="O867" s="342" t="str">
        <f>IFERROR(VLOOKUP($C867,Acute!$B$8:$R$300,10,FALSE),"--")</f>
        <v>--</v>
      </c>
      <c r="P867" s="345" t="str">
        <f>IFERROR(VLOOKUP($C867,Acute!$B$8:$R$300,16,FALSE),"--")</f>
        <v>--</v>
      </c>
    </row>
    <row r="868" spans="2:16">
      <c r="B868" s="320" t="str">
        <f>Residential!A786</f>
        <v>Tin</v>
      </c>
      <c r="C868" s="211" t="str">
        <f>Residential!B786</f>
        <v>7440-31-5</v>
      </c>
      <c r="D868" s="332" t="str">
        <f>Residential!H786</f>
        <v>NITI</v>
      </c>
      <c r="E868" s="333" t="str">
        <f>Residential!K786</f>
        <v>NITI, NV</v>
      </c>
      <c r="F868" s="346" t="str">
        <f>Residential!M786</f>
        <v>NITI, NV</v>
      </c>
      <c r="G868" s="332" t="str">
        <f>Commercial!H786</f>
        <v>NITI</v>
      </c>
      <c r="H868" s="333" t="str">
        <f>Commercial!K786</f>
        <v>NITI, NV</v>
      </c>
      <c r="I868" s="346" t="str">
        <f>Commercial!M786</f>
        <v>NITI, NV</v>
      </c>
      <c r="J868" s="320"/>
      <c r="K868" s="341" t="str">
        <f>IFERROR(VLOOKUP($C868,Acute!$B$8:$R$300,4,FALSE),"--")</f>
        <v>--</v>
      </c>
      <c r="L868" s="342" t="str">
        <f>IFERROR(VLOOKUP($C868,Acute!$B$8:$R$300,8,FALSE),"--")</f>
        <v>--</v>
      </c>
      <c r="M868" s="343" t="str">
        <f>IFERROR(VLOOKUP($C868,Acute!$B$8:$R$300,13,FALSE),"--")</f>
        <v>--</v>
      </c>
      <c r="N868" s="344" t="str">
        <f>IFERROR(VLOOKUP($C868,Acute!$B$8:$R$300,6,FALSE),"--")</f>
        <v>--</v>
      </c>
      <c r="O868" s="342" t="str">
        <f>IFERROR(VLOOKUP($C868,Acute!$B$8:$R$300,10,FALSE),"--")</f>
        <v>--</v>
      </c>
      <c r="P868" s="345" t="str">
        <f>IFERROR(VLOOKUP($C868,Acute!$B$8:$R$300,16,FALSE),"--")</f>
        <v>--</v>
      </c>
    </row>
    <row r="869" spans="2:16">
      <c r="B869" s="320" t="str">
        <f>Residential!A787</f>
        <v>Titanium Tetrachloride</v>
      </c>
      <c r="C869" s="211" t="str">
        <f>Residential!B787</f>
        <v>7550-45-0</v>
      </c>
      <c r="D869" s="426">
        <f>Residential!H787</f>
        <v>0.1</v>
      </c>
      <c r="E869" s="333">
        <f>Residential!K787</f>
        <v>3.5</v>
      </c>
      <c r="F869" s="334" t="str">
        <f>Residential!M787</f>
        <v>NV</v>
      </c>
      <c r="G869" s="332">
        <f>Commercial!H787</f>
        <v>0.44</v>
      </c>
      <c r="H869" s="335">
        <f>Commercial!K787</f>
        <v>15</v>
      </c>
      <c r="I869" s="334" t="str">
        <f>Commercial!M787</f>
        <v>NV</v>
      </c>
      <c r="J869" s="320"/>
      <c r="K869" s="341">
        <f>IFERROR(VLOOKUP($C869,Acute!$B$8:$R$300,4,FALSE),"--")</f>
        <v>10</v>
      </c>
      <c r="L869" s="342">
        <f>IFERROR(VLOOKUP($C869,Acute!$B$8:$R$300,8,FALSE),"--")</f>
        <v>330</v>
      </c>
      <c r="M869" s="343" t="str">
        <f>IFERROR(VLOOKUP($C869,Acute!$B$8:$R$300,13,FALSE),"--")</f>
        <v>NC</v>
      </c>
      <c r="N869" s="344">
        <f>IFERROR(VLOOKUP($C869,Acute!$B$8:$R$300,6,FALSE),"--")</f>
        <v>30</v>
      </c>
      <c r="O869" s="342">
        <f>IFERROR(VLOOKUP($C869,Acute!$B$8:$R$300,10,FALSE),"--")</f>
        <v>1000</v>
      </c>
      <c r="P869" s="345" t="str">
        <f>IFERROR(VLOOKUP($C869,Acute!$B$8:$R$300,16,FALSE),"--")</f>
        <v>NC</v>
      </c>
    </row>
    <row r="870" spans="2:16">
      <c r="B870" s="320" t="str">
        <f>Residential!A788</f>
        <v>Toluene</v>
      </c>
      <c r="C870" s="211" t="str">
        <f>Residential!B788</f>
        <v>108-88-3</v>
      </c>
      <c r="D870" s="332">
        <f>Residential!H788</f>
        <v>5200</v>
      </c>
      <c r="E870" s="333">
        <f>Residential!K788</f>
        <v>170000</v>
      </c>
      <c r="F870" s="334">
        <f>Residential!M788</f>
        <v>36000</v>
      </c>
      <c r="G870" s="332">
        <f>Commercial!H788</f>
        <v>22000</v>
      </c>
      <c r="H870" s="335">
        <f>Commercial!K788</f>
        <v>730000</v>
      </c>
      <c r="I870" s="334">
        <f>Commercial!M788</f>
        <v>150000</v>
      </c>
      <c r="J870" s="320"/>
      <c r="K870" s="341">
        <f>IFERROR(VLOOKUP($C870,Acute!$B$8:$R$300,4,FALSE),"--")</f>
        <v>7500</v>
      </c>
      <c r="L870" s="342">
        <f>IFERROR(VLOOKUP($C870,Acute!$B$8:$R$300,8,FALSE),"--")</f>
        <v>250000</v>
      </c>
      <c r="M870" s="343">
        <f>IFERROR(VLOOKUP($C870,Acute!$B$8:$R$300,13,FALSE),"--")</f>
        <v>52000</v>
      </c>
      <c r="N870" s="344">
        <f>IFERROR(VLOOKUP($C870,Acute!$B$8:$R$300,6,FALSE),"--")</f>
        <v>23000</v>
      </c>
      <c r="O870" s="342">
        <f>IFERROR(VLOOKUP($C870,Acute!$B$8:$R$300,10,FALSE),"--")</f>
        <v>770000</v>
      </c>
      <c r="P870" s="345">
        <f>IFERROR(VLOOKUP($C870,Acute!$B$8:$R$300,16,FALSE),"--")</f>
        <v>160000</v>
      </c>
    </row>
    <row r="871" spans="2:16">
      <c r="B871" s="320" t="str">
        <f>Residential!A789</f>
        <v>Toluene-2,4-diisocyanate</v>
      </c>
      <c r="C871" s="211" t="str">
        <f>Residential!B789</f>
        <v>584-84-9</v>
      </c>
      <c r="D871" s="332">
        <f>Residential!H789</f>
        <v>8.3000000000000001E-3</v>
      </c>
      <c r="E871" s="333">
        <f>Residential!K789</f>
        <v>0.28000000000000003</v>
      </c>
      <c r="F871" s="334">
        <f>Residential!M789</f>
        <v>60</v>
      </c>
      <c r="G871" s="332">
        <f>Commercial!H789</f>
        <v>3.5000000000000003E-2</v>
      </c>
      <c r="H871" s="439">
        <f>Commercial!K789</f>
        <v>1.2</v>
      </c>
      <c r="I871" s="334">
        <f>Commercial!M789</f>
        <v>250</v>
      </c>
      <c r="J871" s="320"/>
      <c r="K871" s="442">
        <f>IFERROR(VLOOKUP($C871,Acute!$B$8:$R$300,4,FALSE),"--")</f>
        <v>7.0999999999999994E-2</v>
      </c>
      <c r="L871" s="446">
        <f>IFERROR(VLOOKUP($C871,Acute!$B$8:$R$300,8,FALSE),"--")</f>
        <v>2.4</v>
      </c>
      <c r="M871" s="343">
        <f>IFERROR(VLOOKUP($C871,Acute!$B$8:$R$300,13,FALSE),"--")</f>
        <v>510</v>
      </c>
      <c r="N871" s="425">
        <f>IFERROR(VLOOKUP($C871,Acute!$B$8:$R$300,6,FALSE),"--")</f>
        <v>0.21</v>
      </c>
      <c r="O871" s="446">
        <f>IFERROR(VLOOKUP($C871,Acute!$B$8:$R$300,10,FALSE),"--")</f>
        <v>7</v>
      </c>
      <c r="P871" s="345">
        <f>IFERROR(VLOOKUP($C871,Acute!$B$8:$R$300,16,FALSE),"--")</f>
        <v>1500</v>
      </c>
    </row>
    <row r="872" spans="2:16">
      <c r="B872" s="320" t="str">
        <f>Residential!A790</f>
        <v>Toluene-2,6-diisocyanate</v>
      </c>
      <c r="C872" s="211" t="str">
        <f>Residential!B790</f>
        <v>91-08-7</v>
      </c>
      <c r="D872" s="332">
        <f>Residential!H790</f>
        <v>8.3000000000000001E-3</v>
      </c>
      <c r="E872" s="333">
        <f>Residential!K790</f>
        <v>0.28000000000000003</v>
      </c>
      <c r="F872" s="334">
        <f>Residential!M790</f>
        <v>49</v>
      </c>
      <c r="G872" s="332">
        <f>Commercial!H790</f>
        <v>3.5000000000000003E-2</v>
      </c>
      <c r="H872" s="439">
        <f>Commercial!K790</f>
        <v>1.2</v>
      </c>
      <c r="I872" s="334">
        <f>Commercial!M790</f>
        <v>210</v>
      </c>
      <c r="J872" s="320"/>
      <c r="K872" s="341" t="str">
        <f>IFERROR(VLOOKUP($C872,Acute!$B$8:$R$300,4,FALSE),"--")</f>
        <v>--</v>
      </c>
      <c r="L872" s="342" t="str">
        <f>IFERROR(VLOOKUP($C872,Acute!$B$8:$R$300,8,FALSE),"--")</f>
        <v>--</v>
      </c>
      <c r="M872" s="343" t="str">
        <f>IFERROR(VLOOKUP($C872,Acute!$B$8:$R$300,13,FALSE),"--")</f>
        <v>--</v>
      </c>
      <c r="N872" s="344" t="str">
        <f>IFERROR(VLOOKUP($C872,Acute!$B$8:$R$300,6,FALSE),"--")</f>
        <v>--</v>
      </c>
      <c r="O872" s="342" t="str">
        <f>IFERROR(VLOOKUP($C872,Acute!$B$8:$R$300,10,FALSE),"--")</f>
        <v>--</v>
      </c>
      <c r="P872" s="345" t="str">
        <f>IFERROR(VLOOKUP($C872,Acute!$B$8:$R$300,16,FALSE),"--")</f>
        <v>--</v>
      </c>
    </row>
    <row r="873" spans="2:16">
      <c r="B873" s="320" t="str">
        <f>Residential!A791</f>
        <v>Toluenediamine, 2,3-</v>
      </c>
      <c r="C873" s="211" t="str">
        <f>Residential!B791</f>
        <v>2687-25-4</v>
      </c>
      <c r="D873" s="332" t="str">
        <f>Residential!H791</f>
        <v>NITI</v>
      </c>
      <c r="E873" s="333" t="str">
        <f>Residential!K791</f>
        <v>NITI, NV</v>
      </c>
      <c r="F873" s="334" t="str">
        <f>Residential!M791</f>
        <v>NITI, NV</v>
      </c>
      <c r="G873" s="332" t="str">
        <f>Commercial!H791</f>
        <v>NITI</v>
      </c>
      <c r="H873" s="335" t="str">
        <f>Commercial!K791</f>
        <v>NITI, NV</v>
      </c>
      <c r="I873" s="334" t="str">
        <f>Commercial!M791</f>
        <v>NITI, NV</v>
      </c>
      <c r="J873" s="320"/>
      <c r="K873" s="341" t="str">
        <f>IFERROR(VLOOKUP($C873,Acute!$B$8:$R$300,4,FALSE),"--")</f>
        <v>--</v>
      </c>
      <c r="L873" s="342" t="str">
        <f>IFERROR(VLOOKUP($C873,Acute!$B$8:$R$300,8,FALSE),"--")</f>
        <v>--</v>
      </c>
      <c r="M873" s="343" t="str">
        <f>IFERROR(VLOOKUP($C873,Acute!$B$8:$R$300,13,FALSE),"--")</f>
        <v>--</v>
      </c>
      <c r="N873" s="344" t="str">
        <f>IFERROR(VLOOKUP($C873,Acute!$B$8:$R$300,6,FALSE),"--")</f>
        <v>--</v>
      </c>
      <c r="O873" s="342" t="str">
        <f>IFERROR(VLOOKUP($C873,Acute!$B$8:$R$300,10,FALSE),"--")</f>
        <v>--</v>
      </c>
      <c r="P873" s="345" t="str">
        <f>IFERROR(VLOOKUP($C873,Acute!$B$8:$R$300,16,FALSE),"--")</f>
        <v>--</v>
      </c>
    </row>
    <row r="874" spans="2:16">
      <c r="B874" s="320" t="str">
        <f>Residential!A792</f>
        <v>Toluenediamine, 2,5-</v>
      </c>
      <c r="C874" s="211" t="str">
        <f>Residential!B792</f>
        <v>95-70-5</v>
      </c>
      <c r="D874" s="352" t="str">
        <f>Residential!H792</f>
        <v>NITI</v>
      </c>
      <c r="E874" s="335" t="str">
        <f>Residential!K792</f>
        <v>NITI, NV</v>
      </c>
      <c r="F874" s="334" t="str">
        <f>Residential!M792</f>
        <v>NITI, NV</v>
      </c>
      <c r="G874" s="332" t="str">
        <f>Commercial!H792</f>
        <v>NITI</v>
      </c>
      <c r="H874" s="335" t="str">
        <f>Commercial!K792</f>
        <v>NITI, NV</v>
      </c>
      <c r="I874" s="334" t="str">
        <f>Commercial!M792</f>
        <v>NITI, NV</v>
      </c>
      <c r="J874" s="320"/>
      <c r="K874" s="341" t="str">
        <f>IFERROR(VLOOKUP($C874,Acute!$B$8:$R$300,4,FALSE),"--")</f>
        <v>--</v>
      </c>
      <c r="L874" s="342" t="str">
        <f>IFERROR(VLOOKUP($C874,Acute!$B$8:$R$300,8,FALSE),"--")</f>
        <v>--</v>
      </c>
      <c r="M874" s="343" t="str">
        <f>IFERROR(VLOOKUP($C874,Acute!$B$8:$R$300,13,FALSE),"--")</f>
        <v>--</v>
      </c>
      <c r="N874" s="344" t="str">
        <f>IFERROR(VLOOKUP($C874,Acute!$B$8:$R$300,6,FALSE),"--")</f>
        <v>--</v>
      </c>
      <c r="O874" s="342" t="str">
        <f>IFERROR(VLOOKUP($C874,Acute!$B$8:$R$300,10,FALSE),"--")</f>
        <v>--</v>
      </c>
      <c r="P874" s="345" t="str">
        <f>IFERROR(VLOOKUP($C874,Acute!$B$8:$R$300,16,FALSE),"--")</f>
        <v>--</v>
      </c>
    </row>
    <row r="875" spans="2:16">
      <c r="B875" s="320" t="str">
        <f>Residential!A793</f>
        <v>Toluenediamine, 3,4-</v>
      </c>
      <c r="C875" s="211" t="str">
        <f>Residential!B793</f>
        <v>496-72-0</v>
      </c>
      <c r="D875" s="352" t="str">
        <f>Residential!H793</f>
        <v>NITI</v>
      </c>
      <c r="E875" s="335" t="str">
        <f>Residential!K793</f>
        <v>NITI, NV</v>
      </c>
      <c r="F875" s="334" t="str">
        <f>Residential!M793</f>
        <v>NITI, NV</v>
      </c>
      <c r="G875" s="332" t="str">
        <f>Commercial!H793</f>
        <v>NITI</v>
      </c>
      <c r="H875" s="335" t="str">
        <f>Commercial!K793</f>
        <v>NITI, NV</v>
      </c>
      <c r="I875" s="334" t="str">
        <f>Commercial!M793</f>
        <v>NITI, NV</v>
      </c>
      <c r="J875" s="320"/>
      <c r="K875" s="341" t="str">
        <f>IFERROR(VLOOKUP($C875,Acute!$B$8:$R$300,4,FALSE),"--")</f>
        <v>--</v>
      </c>
      <c r="L875" s="342" t="str">
        <f>IFERROR(VLOOKUP($C875,Acute!$B$8:$R$300,8,FALSE),"--")</f>
        <v>--</v>
      </c>
      <c r="M875" s="343" t="str">
        <f>IFERROR(VLOOKUP($C875,Acute!$B$8:$R$300,13,FALSE),"--")</f>
        <v>--</v>
      </c>
      <c r="N875" s="344" t="str">
        <f>IFERROR(VLOOKUP($C875,Acute!$B$8:$R$300,6,FALSE),"--")</f>
        <v>--</v>
      </c>
      <c r="O875" s="342" t="str">
        <f>IFERROR(VLOOKUP($C875,Acute!$B$8:$R$300,10,FALSE),"--")</f>
        <v>--</v>
      </c>
      <c r="P875" s="345" t="str">
        <f>IFERROR(VLOOKUP($C875,Acute!$B$8:$R$300,16,FALSE),"--")</f>
        <v>--</v>
      </c>
    </row>
    <row r="876" spans="2:16">
      <c r="B876" s="320" t="str">
        <f>Residential!A794</f>
        <v>Toluic Acid, p-</v>
      </c>
      <c r="C876" s="211" t="str">
        <f>Residential!B794</f>
        <v>99-94-5</v>
      </c>
      <c r="D876" s="332" t="str">
        <f>Residential!H794</f>
        <v>NITI</v>
      </c>
      <c r="E876" s="333" t="str">
        <f>Residential!K794</f>
        <v>NITI, NV</v>
      </c>
      <c r="F876" s="334" t="str">
        <f>Residential!M794</f>
        <v>NITI, NV</v>
      </c>
      <c r="G876" s="332" t="str">
        <f>Commercial!H794</f>
        <v>NITI</v>
      </c>
      <c r="H876" s="335" t="str">
        <f>Commercial!K794</f>
        <v>NITI, NV</v>
      </c>
      <c r="I876" s="334" t="str">
        <f>Commercial!M794</f>
        <v>NITI, NV</v>
      </c>
      <c r="J876" s="320"/>
      <c r="K876" s="341" t="str">
        <f>IFERROR(VLOOKUP($C876,Acute!$B$8:$R$300,4,FALSE),"--")</f>
        <v>--</v>
      </c>
      <c r="L876" s="342" t="str">
        <f>IFERROR(VLOOKUP($C876,Acute!$B$8:$R$300,8,FALSE),"--")</f>
        <v>--</v>
      </c>
      <c r="M876" s="343" t="str">
        <f>IFERROR(VLOOKUP($C876,Acute!$B$8:$R$300,13,FALSE),"--")</f>
        <v>--</v>
      </c>
      <c r="N876" s="344" t="str">
        <f>IFERROR(VLOOKUP($C876,Acute!$B$8:$R$300,6,FALSE),"--")</f>
        <v>--</v>
      </c>
      <c r="O876" s="342" t="str">
        <f>IFERROR(VLOOKUP($C876,Acute!$B$8:$R$300,10,FALSE),"--")</f>
        <v>--</v>
      </c>
      <c r="P876" s="345" t="str">
        <f>IFERROR(VLOOKUP($C876,Acute!$B$8:$R$300,16,FALSE),"--")</f>
        <v>--</v>
      </c>
    </row>
    <row r="877" spans="2:16">
      <c r="B877" s="320" t="str">
        <f>Residential!A795</f>
        <v>Toluidine, o- (Methylaniline, 2-)</v>
      </c>
      <c r="C877" s="211" t="str">
        <f>Residential!B795</f>
        <v>95-53-4</v>
      </c>
      <c r="D877" s="332">
        <f>Residential!H795</f>
        <v>5.5E-2</v>
      </c>
      <c r="E877" s="333" t="str">
        <f>Residential!K795</f>
        <v>NV</v>
      </c>
      <c r="F877" s="334" t="str">
        <f>Residential!M795</f>
        <v>NV</v>
      </c>
      <c r="G877" s="332">
        <f>Commercial!H795</f>
        <v>0.24</v>
      </c>
      <c r="H877" s="335" t="str">
        <f>Commercial!K795</f>
        <v>NV</v>
      </c>
      <c r="I877" s="334" t="str">
        <f>Commercial!M795</f>
        <v>NV</v>
      </c>
      <c r="J877" s="320"/>
      <c r="K877" s="341" t="str">
        <f>IFERROR(VLOOKUP($C877,Acute!$B$8:$R$300,4,FALSE),"--")</f>
        <v>--</v>
      </c>
      <c r="L877" s="342" t="str">
        <f>IFERROR(VLOOKUP($C877,Acute!$B$8:$R$300,8,FALSE),"--")</f>
        <v>--</v>
      </c>
      <c r="M877" s="343" t="str">
        <f>IFERROR(VLOOKUP($C877,Acute!$B$8:$R$300,13,FALSE),"--")</f>
        <v>--</v>
      </c>
      <c r="N877" s="344" t="str">
        <f>IFERROR(VLOOKUP($C877,Acute!$B$8:$R$300,6,FALSE),"--")</f>
        <v>--</v>
      </c>
      <c r="O877" s="342" t="str">
        <f>IFERROR(VLOOKUP($C877,Acute!$B$8:$R$300,10,FALSE),"--")</f>
        <v>--</v>
      </c>
      <c r="P877" s="345" t="str">
        <f>IFERROR(VLOOKUP($C877,Acute!$B$8:$R$300,16,FALSE),"--")</f>
        <v>--</v>
      </c>
    </row>
    <row r="878" spans="2:16">
      <c r="B878" s="320" t="str">
        <f>Residential!A796</f>
        <v>Toluidine, p-</v>
      </c>
      <c r="C878" s="211" t="str">
        <f>Residential!B796</f>
        <v>106-49-0</v>
      </c>
      <c r="D878" s="332" t="str">
        <f>Residential!H796</f>
        <v>NITI</v>
      </c>
      <c r="E878" s="333" t="str">
        <f>Residential!K796</f>
        <v>NITI, NV</v>
      </c>
      <c r="F878" s="334" t="str">
        <f>Residential!M796</f>
        <v>NITI, NV</v>
      </c>
      <c r="G878" s="332" t="str">
        <f>Commercial!H796</f>
        <v>NITI</v>
      </c>
      <c r="H878" s="335" t="str">
        <f>Commercial!K796</f>
        <v>NITI, NV</v>
      </c>
      <c r="I878" s="334" t="str">
        <f>Commercial!M796</f>
        <v>NITI, NV</v>
      </c>
      <c r="J878" s="320"/>
      <c r="K878" s="341" t="str">
        <f>IFERROR(VLOOKUP($C878,Acute!$B$8:$R$300,4,FALSE),"--")</f>
        <v>--</v>
      </c>
      <c r="L878" s="342" t="str">
        <f>IFERROR(VLOOKUP($C878,Acute!$B$8:$R$300,8,FALSE),"--")</f>
        <v>--</v>
      </c>
      <c r="M878" s="343" t="str">
        <f>IFERROR(VLOOKUP($C878,Acute!$B$8:$R$300,13,FALSE),"--")</f>
        <v>--</v>
      </c>
      <c r="N878" s="344" t="str">
        <f>IFERROR(VLOOKUP($C878,Acute!$B$8:$R$300,6,FALSE),"--")</f>
        <v>--</v>
      </c>
      <c r="O878" s="342" t="str">
        <f>IFERROR(VLOOKUP($C878,Acute!$B$8:$R$300,10,FALSE),"--")</f>
        <v>--</v>
      </c>
      <c r="P878" s="345" t="str">
        <f>IFERROR(VLOOKUP($C878,Acute!$B$8:$R$300,16,FALSE),"--")</f>
        <v>--</v>
      </c>
    </row>
    <row r="879" spans="2:16">
      <c r="B879" s="320" t="str">
        <f>Residential!A797</f>
        <v>Total Petroleum Hydrocarbons (Aliphatic High)</v>
      </c>
      <c r="C879" s="211" t="str">
        <f>Residential!B797</f>
        <v>NA</v>
      </c>
      <c r="D879" s="332" t="str">
        <f>Residential!H797</f>
        <v>NITI</v>
      </c>
      <c r="E879" s="333" t="str">
        <f>Residential!K797</f>
        <v>NITI</v>
      </c>
      <c r="F879" s="334" t="str">
        <f>Residential!M797</f>
        <v>NITI</v>
      </c>
      <c r="G879" s="332" t="str">
        <f>Commercial!H797</f>
        <v>NITI</v>
      </c>
      <c r="H879" s="335" t="str">
        <f>Commercial!K797</f>
        <v>NITI</v>
      </c>
      <c r="I879" s="334" t="str">
        <f>Commercial!M797</f>
        <v>NITI</v>
      </c>
      <c r="J879" s="320"/>
      <c r="K879" s="341" t="str">
        <f>IFERROR(VLOOKUP($C879,Acute!$B$8:$R$300,4,FALSE),"--")</f>
        <v>--</v>
      </c>
      <c r="L879" s="342" t="str">
        <f>IFERROR(VLOOKUP($C879,Acute!$B$8:$R$300,8,FALSE),"--")</f>
        <v>--</v>
      </c>
      <c r="M879" s="343" t="str">
        <f>IFERROR(VLOOKUP($C879,Acute!$B$8:$R$300,13,FALSE),"--")</f>
        <v>--</v>
      </c>
      <c r="N879" s="344" t="str">
        <f>IFERROR(VLOOKUP($C879,Acute!$B$8:$R$300,6,FALSE),"--")</f>
        <v>--</v>
      </c>
      <c r="O879" s="342" t="str">
        <f>IFERROR(VLOOKUP($C879,Acute!$B$8:$R$300,10,FALSE),"--")</f>
        <v>--</v>
      </c>
      <c r="P879" s="345" t="str">
        <f>IFERROR(VLOOKUP($C879,Acute!$B$8:$R$300,16,FALSE),"--")</f>
        <v>--</v>
      </c>
    </row>
    <row r="880" spans="2:16">
      <c r="B880" s="320" t="str">
        <f>Residential!A798</f>
        <v>Total Petroleum Hydrocarbons (Aliphatic Low)</v>
      </c>
      <c r="C880" s="211" t="str">
        <f>Residential!B798</f>
        <v>NA</v>
      </c>
      <c r="D880" s="332">
        <f>Residential!H798</f>
        <v>420</v>
      </c>
      <c r="E880" s="333">
        <f>Residential!K798</f>
        <v>14000</v>
      </c>
      <c r="F880" s="334">
        <f>Residential!M798</f>
        <v>390</v>
      </c>
      <c r="G880" s="332">
        <f>Commercial!H798</f>
        <v>1800</v>
      </c>
      <c r="H880" s="335">
        <f>Commercial!K798</f>
        <v>58000</v>
      </c>
      <c r="I880" s="334">
        <f>Commercial!M798</f>
        <v>1700</v>
      </c>
      <c r="J880" s="320"/>
      <c r="K880" s="341" t="str">
        <f>IFERROR(VLOOKUP($C880,Acute!$B$8:$R$300,4,FALSE),"--")</f>
        <v>--</v>
      </c>
      <c r="L880" s="342" t="str">
        <f>IFERROR(VLOOKUP($C880,Acute!$B$8:$R$300,8,FALSE),"--")</f>
        <v>--</v>
      </c>
      <c r="M880" s="343" t="str">
        <f>IFERROR(VLOOKUP($C880,Acute!$B$8:$R$300,13,FALSE),"--")</f>
        <v>--</v>
      </c>
      <c r="N880" s="344" t="str">
        <f>IFERROR(VLOOKUP($C880,Acute!$B$8:$R$300,6,FALSE),"--")</f>
        <v>--</v>
      </c>
      <c r="O880" s="342" t="str">
        <f>IFERROR(VLOOKUP($C880,Acute!$B$8:$R$300,10,FALSE),"--")</f>
        <v>--</v>
      </c>
      <c r="P880" s="345" t="str">
        <f>IFERROR(VLOOKUP($C880,Acute!$B$8:$R$300,16,FALSE),"--")</f>
        <v>--</v>
      </c>
    </row>
    <row r="881" spans="2:16">
      <c r="B881" s="320" t="str">
        <f>Residential!A799</f>
        <v>Total Petroleum Hydrocarbons (Aliphatic Medium)</v>
      </c>
      <c r="C881" s="211" t="str">
        <f>Residential!B799</f>
        <v>NA</v>
      </c>
      <c r="D881" s="332">
        <f>Residential!H799</f>
        <v>100</v>
      </c>
      <c r="E881" s="333">
        <f>Residential!K799</f>
        <v>3500</v>
      </c>
      <c r="F881" s="440">
        <f>Residential!M799</f>
        <v>0.75</v>
      </c>
      <c r="G881" s="332">
        <f>Commercial!H799</f>
        <v>440</v>
      </c>
      <c r="H881" s="335">
        <f>Commercial!K799</f>
        <v>15000</v>
      </c>
      <c r="I881" s="430">
        <f>Commercial!M799</f>
        <v>3.2</v>
      </c>
      <c r="J881" s="320"/>
      <c r="K881" s="341" t="str">
        <f>IFERROR(VLOOKUP($C881,Acute!$B$8:$R$300,4,FALSE),"--")</f>
        <v>--</v>
      </c>
      <c r="L881" s="342" t="str">
        <f>IFERROR(VLOOKUP($C881,Acute!$B$8:$R$300,8,FALSE),"--")</f>
        <v>--</v>
      </c>
      <c r="M881" s="343" t="str">
        <f>IFERROR(VLOOKUP($C881,Acute!$B$8:$R$300,13,FALSE),"--")</f>
        <v>--</v>
      </c>
      <c r="N881" s="344" t="str">
        <f>IFERROR(VLOOKUP($C881,Acute!$B$8:$R$300,6,FALSE),"--")</f>
        <v>--</v>
      </c>
      <c r="O881" s="342" t="str">
        <f>IFERROR(VLOOKUP($C881,Acute!$B$8:$R$300,10,FALSE),"--")</f>
        <v>--</v>
      </c>
      <c r="P881" s="345" t="str">
        <f>IFERROR(VLOOKUP($C881,Acute!$B$8:$R$300,16,FALSE),"--")</f>
        <v>--</v>
      </c>
    </row>
    <row r="882" spans="2:16">
      <c r="B882" s="320" t="str">
        <f>Residential!A800</f>
        <v>Total Petroleum Hydrocarbons (Aromatic High)</v>
      </c>
      <c r="C882" s="211" t="str">
        <f>Residential!B800</f>
        <v>NA</v>
      </c>
      <c r="D882" s="332">
        <f>Residential!H800</f>
        <v>2.0999999999999999E-3</v>
      </c>
      <c r="E882" s="333" t="str">
        <f>Residential!K800</f>
        <v>NV</v>
      </c>
      <c r="F882" s="334" t="str">
        <f>Residential!M800</f>
        <v>NV</v>
      </c>
      <c r="G882" s="332">
        <f>Commercial!H800</f>
        <v>8.8000000000000005E-3</v>
      </c>
      <c r="H882" s="335" t="str">
        <f>Commercial!K800</f>
        <v>NV</v>
      </c>
      <c r="I882" s="334" t="str">
        <f>Commercial!M800</f>
        <v>NV</v>
      </c>
      <c r="J882" s="320"/>
      <c r="K882" s="341" t="str">
        <f>IFERROR(VLOOKUP($C882,Acute!$B$8:$R$300,4,FALSE),"--")</f>
        <v>--</v>
      </c>
      <c r="L882" s="342" t="str">
        <f>IFERROR(VLOOKUP($C882,Acute!$B$8:$R$300,8,FALSE),"--")</f>
        <v>--</v>
      </c>
      <c r="M882" s="343" t="str">
        <f>IFERROR(VLOOKUP($C882,Acute!$B$8:$R$300,13,FALSE),"--")</f>
        <v>--</v>
      </c>
      <c r="N882" s="344" t="str">
        <f>IFERROR(VLOOKUP($C882,Acute!$B$8:$R$300,6,FALSE),"--")</f>
        <v>--</v>
      </c>
      <c r="O882" s="342" t="str">
        <f>IFERROR(VLOOKUP($C882,Acute!$B$8:$R$300,10,FALSE),"--")</f>
        <v>--</v>
      </c>
      <c r="P882" s="345" t="str">
        <f>IFERROR(VLOOKUP($C882,Acute!$B$8:$R$300,16,FALSE),"--")</f>
        <v>--</v>
      </c>
    </row>
    <row r="883" spans="2:16">
      <c r="B883" s="320" t="str">
        <f>Residential!A801</f>
        <v>Total Petroleum Hydrocarbons (Aromatic Low)</v>
      </c>
      <c r="C883" s="211" t="str">
        <f>Residential!B801</f>
        <v>NA</v>
      </c>
      <c r="D883" s="332" t="str">
        <f>Residential!H801</f>
        <v>NITI</v>
      </c>
      <c r="E883" s="333" t="str">
        <f>Residential!K801</f>
        <v>NITI</v>
      </c>
      <c r="F883" s="334" t="str">
        <f>Residential!M801</f>
        <v>NITI</v>
      </c>
      <c r="G883" s="332" t="str">
        <f>Commercial!H801</f>
        <v>NITI</v>
      </c>
      <c r="H883" s="335" t="str">
        <f>Commercial!K801</f>
        <v>NITI</v>
      </c>
      <c r="I883" s="334" t="str">
        <f>Commercial!M801</f>
        <v>NITI</v>
      </c>
      <c r="J883" s="320"/>
      <c r="K883" s="341" t="str">
        <f>IFERROR(VLOOKUP($C883,Acute!$B$8:$R$300,4,FALSE),"--")</f>
        <v>--</v>
      </c>
      <c r="L883" s="342" t="str">
        <f>IFERROR(VLOOKUP($C883,Acute!$B$8:$R$300,8,FALSE),"--")</f>
        <v>--</v>
      </c>
      <c r="M883" s="343" t="str">
        <f>IFERROR(VLOOKUP($C883,Acute!$B$8:$R$300,13,FALSE),"--")</f>
        <v>--</v>
      </c>
      <c r="N883" s="344" t="str">
        <f>IFERROR(VLOOKUP($C883,Acute!$B$8:$R$300,6,FALSE),"--")</f>
        <v>--</v>
      </c>
      <c r="O883" s="342" t="str">
        <f>IFERROR(VLOOKUP($C883,Acute!$B$8:$R$300,10,FALSE),"--")</f>
        <v>--</v>
      </c>
      <c r="P883" s="345" t="str">
        <f>IFERROR(VLOOKUP($C883,Acute!$B$8:$R$300,16,FALSE),"--")</f>
        <v>--</v>
      </c>
    </row>
    <row r="884" spans="2:16">
      <c r="B884" s="320" t="str">
        <f>Residential!A802</f>
        <v>Total Petroleum Hydrocarbons (Aromatic Medium)</v>
      </c>
      <c r="C884" s="211" t="str">
        <f>Residential!B802</f>
        <v>NA</v>
      </c>
      <c r="D884" s="332">
        <f>Residential!H802</f>
        <v>63</v>
      </c>
      <c r="E884" s="333">
        <f>Residential!K802</f>
        <v>2100</v>
      </c>
      <c r="F884" s="334">
        <f>Residential!M802</f>
        <v>580</v>
      </c>
      <c r="G884" s="332">
        <f>Commercial!H802</f>
        <v>260</v>
      </c>
      <c r="H884" s="335">
        <f>Commercial!K802</f>
        <v>8800</v>
      </c>
      <c r="I884" s="334">
        <f>Commercial!M802</f>
        <v>2400</v>
      </c>
      <c r="J884" s="320"/>
      <c r="K884" s="341" t="str">
        <f>IFERROR(VLOOKUP($C884,Acute!$B$8:$R$300,4,FALSE),"--")</f>
        <v>--</v>
      </c>
      <c r="L884" s="342" t="str">
        <f>IFERROR(VLOOKUP($C884,Acute!$B$8:$R$300,8,FALSE),"--")</f>
        <v>--</v>
      </c>
      <c r="M884" s="343" t="str">
        <f>IFERROR(VLOOKUP($C884,Acute!$B$8:$R$300,13,FALSE),"--")</f>
        <v>--</v>
      </c>
      <c r="N884" s="344" t="str">
        <f>IFERROR(VLOOKUP($C884,Acute!$B$8:$R$300,6,FALSE),"--")</f>
        <v>--</v>
      </c>
      <c r="O884" s="342" t="str">
        <f>IFERROR(VLOOKUP($C884,Acute!$B$8:$R$300,10,FALSE),"--")</f>
        <v>--</v>
      </c>
      <c r="P884" s="345" t="str">
        <f>IFERROR(VLOOKUP($C884,Acute!$B$8:$R$300,16,FALSE),"--")</f>
        <v>--</v>
      </c>
    </row>
    <row r="885" spans="2:16">
      <c r="B885" s="320" t="str">
        <f>Residential!A803</f>
        <v>Toxaphene</v>
      </c>
      <c r="C885" s="211" t="str">
        <f>Residential!B803</f>
        <v>8001-35-2</v>
      </c>
      <c r="D885" s="332">
        <f>Residential!H803</f>
        <v>8.8000000000000005E-3</v>
      </c>
      <c r="E885" s="333" t="str">
        <f>Residential!K803</f>
        <v>NV</v>
      </c>
      <c r="F885" s="334" t="str">
        <f>Residential!M803</f>
        <v>NV</v>
      </c>
      <c r="G885" s="332">
        <f>Commercial!H803</f>
        <v>3.7999999999999999E-2</v>
      </c>
      <c r="H885" s="335" t="str">
        <f>Commercial!K803</f>
        <v>NV</v>
      </c>
      <c r="I885" s="334" t="str">
        <f>Commercial!M803</f>
        <v>NV</v>
      </c>
      <c r="J885" s="320"/>
      <c r="K885" s="341" t="str">
        <f>IFERROR(VLOOKUP($C885,Acute!$B$8:$R$300,4,FALSE),"--")</f>
        <v>--</v>
      </c>
      <c r="L885" s="342" t="str">
        <f>IFERROR(VLOOKUP($C885,Acute!$B$8:$R$300,8,FALSE),"--")</f>
        <v>--</v>
      </c>
      <c r="M885" s="343" t="str">
        <f>IFERROR(VLOOKUP($C885,Acute!$B$8:$R$300,13,FALSE),"--")</f>
        <v>--</v>
      </c>
      <c r="N885" s="344" t="str">
        <f>IFERROR(VLOOKUP($C885,Acute!$B$8:$R$300,6,FALSE),"--")</f>
        <v>--</v>
      </c>
      <c r="O885" s="342" t="str">
        <f>IFERROR(VLOOKUP($C885,Acute!$B$8:$R$300,10,FALSE),"--")</f>
        <v>--</v>
      </c>
      <c r="P885" s="345" t="str">
        <f>IFERROR(VLOOKUP($C885,Acute!$B$8:$R$300,16,FALSE),"--")</f>
        <v>--</v>
      </c>
    </row>
    <row r="886" spans="2:16">
      <c r="B886" s="320"/>
      <c r="C886" s="211"/>
      <c r="D886" s="381"/>
      <c r="E886" s="382"/>
      <c r="F886" s="387"/>
      <c r="G886" s="381"/>
      <c r="H886" s="388"/>
      <c r="I886" s="387"/>
      <c r="J886" s="211"/>
      <c r="K886" s="81"/>
      <c r="L886" s="82"/>
      <c r="M886" s="83"/>
      <c r="N886" s="81"/>
      <c r="O886" s="82"/>
      <c r="P886" s="83"/>
    </row>
    <row r="887" spans="2:16" ht="15" thickBot="1">
      <c r="B887" s="389"/>
      <c r="C887" s="390"/>
      <c r="D887" s="391"/>
      <c r="E887" s="391"/>
      <c r="F887" s="392"/>
      <c r="G887" s="391"/>
      <c r="H887" s="392"/>
      <c r="I887" s="392"/>
      <c r="J887" s="390"/>
      <c r="K887" s="392"/>
      <c r="L887" s="392"/>
      <c r="M887" s="392"/>
      <c r="N887" s="392"/>
      <c r="O887" s="392"/>
      <c r="P887" s="392" t="s">
        <v>2224</v>
      </c>
    </row>
    <row r="888" spans="2:16" ht="15">
      <c r="B888" s="393"/>
      <c r="C888" s="390"/>
      <c r="D888" s="557" t="s">
        <v>2196</v>
      </c>
      <c r="E888" s="558"/>
      <c r="F888" s="558"/>
      <c r="G888" s="558"/>
      <c r="H888" s="558"/>
      <c r="I888" s="559"/>
      <c r="J888" s="393"/>
      <c r="K888" s="560" t="s">
        <v>2197</v>
      </c>
      <c r="L888" s="561"/>
      <c r="M888" s="561"/>
      <c r="N888" s="561"/>
      <c r="O888" s="561"/>
      <c r="P888" s="562"/>
    </row>
    <row r="889" spans="2:16" ht="15">
      <c r="B889" s="393"/>
      <c r="C889" s="390"/>
      <c r="D889" s="563" t="s">
        <v>62</v>
      </c>
      <c r="E889" s="564"/>
      <c r="F889" s="565"/>
      <c r="G889" s="566" t="s">
        <v>2198</v>
      </c>
      <c r="H889" s="567"/>
      <c r="I889" s="568"/>
      <c r="J889" s="393"/>
      <c r="K889" s="569" t="s">
        <v>62</v>
      </c>
      <c r="L889" s="570"/>
      <c r="M889" s="571"/>
      <c r="N889" s="572" t="s">
        <v>2198</v>
      </c>
      <c r="O889" s="573"/>
      <c r="P889" s="574"/>
    </row>
    <row r="890" spans="2:16" ht="30" customHeight="1" thickBot="1">
      <c r="B890" s="394" t="s">
        <v>119</v>
      </c>
      <c r="C890" s="395" t="s">
        <v>141</v>
      </c>
      <c r="D890" s="396" t="s">
        <v>2225</v>
      </c>
      <c r="E890" s="397" t="s">
        <v>2226</v>
      </c>
      <c r="F890" s="398" t="s">
        <v>152</v>
      </c>
      <c r="G890" s="396" t="s">
        <v>2225</v>
      </c>
      <c r="H890" s="399" t="s">
        <v>2226</v>
      </c>
      <c r="I890" s="398" t="s">
        <v>152</v>
      </c>
      <c r="J890" s="400"/>
      <c r="K890" s="401" t="s">
        <v>2225</v>
      </c>
      <c r="L890" s="402" t="s">
        <v>2226</v>
      </c>
      <c r="M890" s="403" t="s">
        <v>152</v>
      </c>
      <c r="N890" s="401" t="s">
        <v>2225</v>
      </c>
      <c r="O890" s="402" t="s">
        <v>2226</v>
      </c>
      <c r="P890" s="404" t="s">
        <v>152</v>
      </c>
    </row>
    <row r="891" spans="2:16">
      <c r="B891" s="393" t="str">
        <f>Residential!A804</f>
        <v>Toxaphene, Weathered</v>
      </c>
      <c r="C891" s="390" t="str">
        <f>Residential!B804</f>
        <v>NA</v>
      </c>
      <c r="D891" s="405" t="str">
        <f>Residential!H804</f>
        <v>NITI</v>
      </c>
      <c r="E891" s="406" t="str">
        <f>Residential!K804</f>
        <v>NITI, NV</v>
      </c>
      <c r="F891" s="407" t="str">
        <f>Residential!M804</f>
        <v>NITI, NV</v>
      </c>
      <c r="G891" s="405" t="str">
        <f>Commercial!H804</f>
        <v>NITI</v>
      </c>
      <c r="H891" s="408" t="str">
        <f>Commercial!K804</f>
        <v>NITI, NV</v>
      </c>
      <c r="I891" s="407" t="str">
        <f>Commercial!M804</f>
        <v>NITI, NV</v>
      </c>
      <c r="J891" s="393"/>
      <c r="K891" s="409" t="str">
        <f>IFERROR(VLOOKUP($C891,Acute!$B$8:$R$300,4,FALSE),"--")</f>
        <v>--</v>
      </c>
      <c r="L891" s="410" t="str">
        <f>IFERROR(VLOOKUP($C891,Acute!$B$8:$R$300,8,FALSE),"--")</f>
        <v>--</v>
      </c>
      <c r="M891" s="411" t="str">
        <f>IFERROR(VLOOKUP($C891,Acute!$B$8:$R$300,13,FALSE),"--")</f>
        <v>--</v>
      </c>
      <c r="N891" s="412" t="str">
        <f>IFERROR(VLOOKUP($C891,Acute!$B$8:$R$300,6,FALSE),"--")</f>
        <v>--</v>
      </c>
      <c r="O891" s="410" t="str">
        <f>IFERROR(VLOOKUP($C891,Acute!$B$8:$R$300,10,FALSE),"--")</f>
        <v>--</v>
      </c>
      <c r="P891" s="413" t="str">
        <f>IFERROR(VLOOKUP($C891,Acute!$B$8:$R$300,16,FALSE),"--")</f>
        <v>--</v>
      </c>
    </row>
    <row r="892" spans="2:16">
      <c r="B892" s="393" t="str">
        <f>Residential!A805</f>
        <v>Tralomethrin</v>
      </c>
      <c r="C892" s="390" t="str">
        <f>Residential!B805</f>
        <v>66841-25-6</v>
      </c>
      <c r="D892" s="405" t="str">
        <f>Residential!H805</f>
        <v>NITI</v>
      </c>
      <c r="E892" s="406" t="str">
        <f>Residential!K805</f>
        <v>NITI, NV</v>
      </c>
      <c r="F892" s="407" t="str">
        <f>Residential!M805</f>
        <v>NITI, NV</v>
      </c>
      <c r="G892" s="405" t="str">
        <f>Commercial!H805</f>
        <v>NITI</v>
      </c>
      <c r="H892" s="408" t="str">
        <f>Commercial!K805</f>
        <v>NITI, NV</v>
      </c>
      <c r="I892" s="407" t="str">
        <f>Commercial!M805</f>
        <v>NITI, NV</v>
      </c>
      <c r="J892" s="393"/>
      <c r="K892" s="409" t="str">
        <f>IFERROR(VLOOKUP($C892,Acute!$B$8:$R$300,4,FALSE),"--")</f>
        <v>--</v>
      </c>
      <c r="L892" s="410" t="str">
        <f>IFERROR(VLOOKUP($C892,Acute!$B$8:$R$300,8,FALSE),"--")</f>
        <v>--</v>
      </c>
      <c r="M892" s="411" t="str">
        <f>IFERROR(VLOOKUP($C892,Acute!$B$8:$R$300,13,FALSE),"--")</f>
        <v>--</v>
      </c>
      <c r="N892" s="412" t="str">
        <f>IFERROR(VLOOKUP($C892,Acute!$B$8:$R$300,6,FALSE),"--")</f>
        <v>--</v>
      </c>
      <c r="O892" s="410" t="str">
        <f>IFERROR(VLOOKUP($C892,Acute!$B$8:$R$300,10,FALSE),"--")</f>
        <v>--</v>
      </c>
      <c r="P892" s="413" t="str">
        <f>IFERROR(VLOOKUP($C892,Acute!$B$8:$R$300,16,FALSE),"--")</f>
        <v>--</v>
      </c>
    </row>
    <row r="893" spans="2:16">
      <c r="B893" s="393" t="str">
        <f>Residential!A806</f>
        <v>Tri-n-butyltin</v>
      </c>
      <c r="C893" s="390" t="str">
        <f>Residential!B806</f>
        <v>688-73-3</v>
      </c>
      <c r="D893" s="405" t="str">
        <f>Residential!H806</f>
        <v>NITI</v>
      </c>
      <c r="E893" s="406" t="str">
        <f>Residential!K806</f>
        <v>NITI</v>
      </c>
      <c r="F893" s="407" t="str">
        <f>Residential!M806</f>
        <v>NITI</v>
      </c>
      <c r="G893" s="405" t="str">
        <f>Commercial!H806</f>
        <v>NITI</v>
      </c>
      <c r="H893" s="408" t="str">
        <f>Commercial!K806</f>
        <v>NITI</v>
      </c>
      <c r="I893" s="407" t="str">
        <f>Commercial!M806</f>
        <v>NITI</v>
      </c>
      <c r="J893" s="393"/>
      <c r="K893" s="409" t="str">
        <f>IFERROR(VLOOKUP($C893,Acute!$B$8:$R$300,4,FALSE),"--")</f>
        <v>--</v>
      </c>
      <c r="L893" s="410" t="str">
        <f>IFERROR(VLOOKUP($C893,Acute!$B$8:$R$300,8,FALSE),"--")</f>
        <v>--</v>
      </c>
      <c r="M893" s="411" t="str">
        <f>IFERROR(VLOOKUP($C893,Acute!$B$8:$R$300,13,FALSE),"--")</f>
        <v>--</v>
      </c>
      <c r="N893" s="412" t="str">
        <f>IFERROR(VLOOKUP($C893,Acute!$B$8:$R$300,6,FALSE),"--")</f>
        <v>--</v>
      </c>
      <c r="O893" s="410" t="str">
        <f>IFERROR(VLOOKUP($C893,Acute!$B$8:$R$300,10,FALSE),"--")</f>
        <v>--</v>
      </c>
      <c r="P893" s="413" t="str">
        <f>IFERROR(VLOOKUP($C893,Acute!$B$8:$R$300,16,FALSE),"--")</f>
        <v>--</v>
      </c>
    </row>
    <row r="894" spans="2:16">
      <c r="B894" s="393" t="str">
        <f>Residential!A807</f>
        <v>Triacetin</v>
      </c>
      <c r="C894" s="390" t="str">
        <f>Residential!B807</f>
        <v>102-76-1</v>
      </c>
      <c r="D894" s="405" t="str">
        <f>Residential!H807</f>
        <v>NITI</v>
      </c>
      <c r="E894" s="406" t="str">
        <f>Residential!K807</f>
        <v>NITI, NV</v>
      </c>
      <c r="F894" s="407" t="str">
        <f>Residential!M807</f>
        <v>NITI, NV</v>
      </c>
      <c r="G894" s="405" t="str">
        <f>Commercial!H807</f>
        <v>NITI</v>
      </c>
      <c r="H894" s="408" t="str">
        <f>Commercial!K807</f>
        <v>NITI, NV</v>
      </c>
      <c r="I894" s="407" t="str">
        <f>Commercial!M807</f>
        <v>NITI, NV</v>
      </c>
      <c r="J894" s="393"/>
      <c r="K894" s="409" t="str">
        <f>IFERROR(VLOOKUP($C894,Acute!$B$8:$R$300,4,FALSE),"--")</f>
        <v>--</v>
      </c>
      <c r="L894" s="410" t="str">
        <f>IFERROR(VLOOKUP($C894,Acute!$B$8:$R$300,8,FALSE),"--")</f>
        <v>--</v>
      </c>
      <c r="M894" s="411" t="str">
        <f>IFERROR(VLOOKUP($C894,Acute!$B$8:$R$300,13,FALSE),"--")</f>
        <v>--</v>
      </c>
      <c r="N894" s="412" t="str">
        <f>IFERROR(VLOOKUP($C894,Acute!$B$8:$R$300,6,FALSE),"--")</f>
        <v>--</v>
      </c>
      <c r="O894" s="410" t="str">
        <f>IFERROR(VLOOKUP($C894,Acute!$B$8:$R$300,10,FALSE),"--")</f>
        <v>--</v>
      </c>
      <c r="P894" s="413" t="str">
        <f>IFERROR(VLOOKUP($C894,Acute!$B$8:$R$300,16,FALSE),"--")</f>
        <v>--</v>
      </c>
    </row>
    <row r="895" spans="2:16">
      <c r="B895" s="393" t="str">
        <f>Residential!A808</f>
        <v>Triadimefon</v>
      </c>
      <c r="C895" s="390" t="str">
        <f>Residential!B808</f>
        <v>43121-43-3</v>
      </c>
      <c r="D895" s="405" t="str">
        <f>Residential!H808</f>
        <v>NITI</v>
      </c>
      <c r="E895" s="406" t="str">
        <f>Residential!K808</f>
        <v>NITI, NV</v>
      </c>
      <c r="F895" s="407" t="str">
        <f>Residential!M808</f>
        <v>NITI, NV</v>
      </c>
      <c r="G895" s="405" t="str">
        <f>Commercial!H808</f>
        <v>NITI</v>
      </c>
      <c r="H895" s="408" t="str">
        <f>Commercial!K808</f>
        <v>NITI, NV</v>
      </c>
      <c r="I895" s="407" t="str">
        <f>Commercial!M808</f>
        <v>NITI, NV</v>
      </c>
      <c r="J895" s="393"/>
      <c r="K895" s="409" t="str">
        <f>IFERROR(VLOOKUP($C895,Acute!$B$8:$R$300,4,FALSE),"--")</f>
        <v>--</v>
      </c>
      <c r="L895" s="410" t="str">
        <f>IFERROR(VLOOKUP($C895,Acute!$B$8:$R$300,8,FALSE),"--")</f>
        <v>--</v>
      </c>
      <c r="M895" s="411" t="str">
        <f>IFERROR(VLOOKUP($C895,Acute!$B$8:$R$300,13,FALSE),"--")</f>
        <v>--</v>
      </c>
      <c r="N895" s="412" t="str">
        <f>IFERROR(VLOOKUP($C895,Acute!$B$8:$R$300,6,FALSE),"--")</f>
        <v>--</v>
      </c>
      <c r="O895" s="410" t="str">
        <f>IFERROR(VLOOKUP($C895,Acute!$B$8:$R$300,10,FALSE),"--")</f>
        <v>--</v>
      </c>
      <c r="P895" s="413" t="str">
        <f>IFERROR(VLOOKUP($C895,Acute!$B$8:$R$300,16,FALSE),"--")</f>
        <v>--</v>
      </c>
    </row>
    <row r="896" spans="2:16">
      <c r="B896" s="393" t="str">
        <f>Residential!A809</f>
        <v>Triallate</v>
      </c>
      <c r="C896" s="390" t="str">
        <f>Residential!B809</f>
        <v>2303-17-5</v>
      </c>
      <c r="D896" s="405" t="str">
        <f>Residential!H809</f>
        <v>NITI</v>
      </c>
      <c r="E896" s="406" t="str">
        <f>Residential!K809</f>
        <v>NITI</v>
      </c>
      <c r="F896" s="407" t="str">
        <f>Residential!M809</f>
        <v>NITI</v>
      </c>
      <c r="G896" s="405" t="str">
        <f>Commercial!H809</f>
        <v>NITI</v>
      </c>
      <c r="H896" s="408" t="str">
        <f>Commercial!K809</f>
        <v>NITI</v>
      </c>
      <c r="I896" s="407" t="str">
        <f>Commercial!M809</f>
        <v>NITI</v>
      </c>
      <c r="J896" s="393"/>
      <c r="K896" s="409" t="str">
        <f>IFERROR(VLOOKUP($C896,Acute!$B$8:$R$300,4,FALSE),"--")</f>
        <v>--</v>
      </c>
      <c r="L896" s="410" t="str">
        <f>IFERROR(VLOOKUP($C896,Acute!$B$8:$R$300,8,FALSE),"--")</f>
        <v>--</v>
      </c>
      <c r="M896" s="411" t="str">
        <f>IFERROR(VLOOKUP($C896,Acute!$B$8:$R$300,13,FALSE),"--")</f>
        <v>--</v>
      </c>
      <c r="N896" s="412" t="str">
        <f>IFERROR(VLOOKUP($C896,Acute!$B$8:$R$300,6,FALSE),"--")</f>
        <v>--</v>
      </c>
      <c r="O896" s="410" t="str">
        <f>IFERROR(VLOOKUP($C896,Acute!$B$8:$R$300,10,FALSE),"--")</f>
        <v>--</v>
      </c>
      <c r="P896" s="413" t="str">
        <f>IFERROR(VLOOKUP($C896,Acute!$B$8:$R$300,16,FALSE),"--")</f>
        <v>--</v>
      </c>
    </row>
    <row r="897" spans="2:16">
      <c r="B897" s="393" t="str">
        <f>Residential!A810</f>
        <v>Trialuminum sodium tetra decahydrogenoctaorthophosphate (dihydrate)</v>
      </c>
      <c r="C897" s="390" t="str">
        <f>Residential!B810</f>
        <v>15136-87-5</v>
      </c>
      <c r="D897" s="405" t="str">
        <f>Residential!H810</f>
        <v>NITI</v>
      </c>
      <c r="E897" s="406" t="str">
        <f>Residential!K810</f>
        <v>NITI, NV</v>
      </c>
      <c r="F897" s="407" t="str">
        <f>Residential!M810</f>
        <v>NITI, NV</v>
      </c>
      <c r="G897" s="405" t="str">
        <f>Commercial!H810</f>
        <v>NITI</v>
      </c>
      <c r="H897" s="408" t="str">
        <f>Commercial!K810</f>
        <v>NITI, NV</v>
      </c>
      <c r="I897" s="407" t="str">
        <f>Commercial!M810</f>
        <v>NITI, NV</v>
      </c>
      <c r="J897" s="393"/>
      <c r="K897" s="409" t="str">
        <f>IFERROR(VLOOKUP($C897,Acute!$B$8:$R$300,4,FALSE),"--")</f>
        <v>--</v>
      </c>
      <c r="L897" s="410" t="str">
        <f>IFERROR(VLOOKUP($C897,Acute!$B$8:$R$300,8,FALSE),"--")</f>
        <v>--</v>
      </c>
      <c r="M897" s="411" t="str">
        <f>IFERROR(VLOOKUP($C897,Acute!$B$8:$R$300,13,FALSE),"--")</f>
        <v>--</v>
      </c>
      <c r="N897" s="412" t="str">
        <f>IFERROR(VLOOKUP($C897,Acute!$B$8:$R$300,6,FALSE),"--")</f>
        <v>--</v>
      </c>
      <c r="O897" s="410" t="str">
        <f>IFERROR(VLOOKUP($C897,Acute!$B$8:$R$300,10,FALSE),"--")</f>
        <v>--</v>
      </c>
      <c r="P897" s="413" t="str">
        <f>IFERROR(VLOOKUP($C897,Acute!$B$8:$R$300,16,FALSE),"--")</f>
        <v>--</v>
      </c>
    </row>
    <row r="898" spans="2:16">
      <c r="B898" s="393" t="str">
        <f>Residential!A811</f>
        <v>Triasulfuron</v>
      </c>
      <c r="C898" s="390" t="str">
        <f>Residential!B811</f>
        <v>82097-50-5</v>
      </c>
      <c r="D898" s="405" t="str">
        <f>Residential!H811</f>
        <v>NITI</v>
      </c>
      <c r="E898" s="406" t="str">
        <f>Residential!K811</f>
        <v>NITI, NV</v>
      </c>
      <c r="F898" s="407" t="str">
        <f>Residential!M811</f>
        <v>NITI, NV</v>
      </c>
      <c r="G898" s="405" t="str">
        <f>Commercial!H811</f>
        <v>NITI</v>
      </c>
      <c r="H898" s="408" t="str">
        <f>Commercial!K811</f>
        <v>NITI, NV</v>
      </c>
      <c r="I898" s="407" t="str">
        <f>Commercial!M811</f>
        <v>NITI, NV</v>
      </c>
      <c r="J898" s="393"/>
      <c r="K898" s="409" t="str">
        <f>IFERROR(VLOOKUP($C898,Acute!$B$8:$R$300,4,FALSE),"--")</f>
        <v>--</v>
      </c>
      <c r="L898" s="410" t="str">
        <f>IFERROR(VLOOKUP($C898,Acute!$B$8:$R$300,8,FALSE),"--")</f>
        <v>--</v>
      </c>
      <c r="M898" s="411" t="str">
        <f>IFERROR(VLOOKUP($C898,Acute!$B$8:$R$300,13,FALSE),"--")</f>
        <v>--</v>
      </c>
      <c r="N898" s="412" t="str">
        <f>IFERROR(VLOOKUP($C898,Acute!$B$8:$R$300,6,FALSE),"--")</f>
        <v>--</v>
      </c>
      <c r="O898" s="410" t="str">
        <f>IFERROR(VLOOKUP($C898,Acute!$B$8:$R$300,10,FALSE),"--")</f>
        <v>--</v>
      </c>
      <c r="P898" s="413" t="str">
        <f>IFERROR(VLOOKUP($C898,Acute!$B$8:$R$300,16,FALSE),"--")</f>
        <v>--</v>
      </c>
    </row>
    <row r="899" spans="2:16">
      <c r="B899" s="393" t="str">
        <f>Residential!A812</f>
        <v>Tribenuron-methyl</v>
      </c>
      <c r="C899" s="390" t="str">
        <f>Residential!B812</f>
        <v>101200-48-0</v>
      </c>
      <c r="D899" s="405" t="str">
        <f>Residential!H812</f>
        <v>NITI</v>
      </c>
      <c r="E899" s="406" t="str">
        <f>Residential!K812</f>
        <v>NITI, NV</v>
      </c>
      <c r="F899" s="407" t="str">
        <f>Residential!M812</f>
        <v>NITI, NV</v>
      </c>
      <c r="G899" s="405" t="str">
        <f>Commercial!H812</f>
        <v>NITI</v>
      </c>
      <c r="H899" s="408" t="str">
        <f>Commercial!K812</f>
        <v>NITI, NV</v>
      </c>
      <c r="I899" s="407" t="str">
        <f>Commercial!M812</f>
        <v>NITI, NV</v>
      </c>
      <c r="J899" s="393"/>
      <c r="K899" s="409" t="str">
        <f>IFERROR(VLOOKUP($C899,Acute!$B$8:$R$300,4,FALSE),"--")</f>
        <v>--</v>
      </c>
      <c r="L899" s="410" t="str">
        <f>IFERROR(VLOOKUP($C899,Acute!$B$8:$R$300,8,FALSE),"--")</f>
        <v>--</v>
      </c>
      <c r="M899" s="411" t="str">
        <f>IFERROR(VLOOKUP($C899,Acute!$B$8:$R$300,13,FALSE),"--")</f>
        <v>--</v>
      </c>
      <c r="N899" s="412" t="str">
        <f>IFERROR(VLOOKUP($C899,Acute!$B$8:$R$300,6,FALSE),"--")</f>
        <v>--</v>
      </c>
      <c r="O899" s="410" t="str">
        <f>IFERROR(VLOOKUP($C899,Acute!$B$8:$R$300,10,FALSE),"--")</f>
        <v>--</v>
      </c>
      <c r="P899" s="413" t="str">
        <f>IFERROR(VLOOKUP($C899,Acute!$B$8:$R$300,16,FALSE),"--")</f>
        <v>--</v>
      </c>
    </row>
    <row r="900" spans="2:16">
      <c r="B900" s="393" t="str">
        <f>Residential!A813</f>
        <v>Tribromobenzene, 1,2,4-</v>
      </c>
      <c r="C900" s="390" t="str">
        <f>Residential!B813</f>
        <v>615-54-3</v>
      </c>
      <c r="D900" s="405" t="str">
        <f>Residential!H813</f>
        <v>NITI</v>
      </c>
      <c r="E900" s="406" t="str">
        <f>Residential!K813</f>
        <v>NITI</v>
      </c>
      <c r="F900" s="407" t="str">
        <f>Residential!M813</f>
        <v>NITI</v>
      </c>
      <c r="G900" s="405" t="str">
        <f>Commercial!H813</f>
        <v>NITI</v>
      </c>
      <c r="H900" s="408" t="str">
        <f>Commercial!K813</f>
        <v>NITI</v>
      </c>
      <c r="I900" s="407" t="str">
        <f>Commercial!M813</f>
        <v>NITI</v>
      </c>
      <c r="J900" s="393"/>
      <c r="K900" s="409" t="str">
        <f>IFERROR(VLOOKUP($C900,Acute!$B$8:$R$300,4,FALSE),"--")</f>
        <v>--</v>
      </c>
      <c r="L900" s="410" t="str">
        <f>IFERROR(VLOOKUP($C900,Acute!$B$8:$R$300,8,FALSE),"--")</f>
        <v>--</v>
      </c>
      <c r="M900" s="411" t="str">
        <f>IFERROR(VLOOKUP($C900,Acute!$B$8:$R$300,13,FALSE),"--")</f>
        <v>--</v>
      </c>
      <c r="N900" s="412" t="str">
        <f>IFERROR(VLOOKUP($C900,Acute!$B$8:$R$300,6,FALSE),"--")</f>
        <v>--</v>
      </c>
      <c r="O900" s="410" t="str">
        <f>IFERROR(VLOOKUP($C900,Acute!$B$8:$R$300,10,FALSE),"--")</f>
        <v>--</v>
      </c>
      <c r="P900" s="413" t="str">
        <f>IFERROR(VLOOKUP($C900,Acute!$B$8:$R$300,16,FALSE),"--")</f>
        <v>--</v>
      </c>
    </row>
    <row r="901" spans="2:16">
      <c r="B901" s="393" t="str">
        <f>Residential!A814</f>
        <v>Tribromophenol, 2,4,6-</v>
      </c>
      <c r="C901" s="390" t="str">
        <f>Residential!B814</f>
        <v>118-79-6</v>
      </c>
      <c r="D901" s="405" t="str">
        <f>Residential!H814</f>
        <v>NITI</v>
      </c>
      <c r="E901" s="406" t="str">
        <f>Residential!K814</f>
        <v>NITI, NV</v>
      </c>
      <c r="F901" s="407" t="str">
        <f>Residential!M814</f>
        <v>NITI, NV</v>
      </c>
      <c r="G901" s="405" t="str">
        <f>Commercial!H814</f>
        <v>NITI</v>
      </c>
      <c r="H901" s="408" t="str">
        <f>Commercial!K814</f>
        <v>NITI, NV</v>
      </c>
      <c r="I901" s="407" t="str">
        <f>Commercial!M814</f>
        <v>NITI, NV</v>
      </c>
      <c r="J901" s="393"/>
      <c r="K901" s="409" t="str">
        <f>IFERROR(VLOOKUP($C901,Acute!$B$8:$R$300,4,FALSE),"--")</f>
        <v>--</v>
      </c>
      <c r="L901" s="410" t="str">
        <f>IFERROR(VLOOKUP($C901,Acute!$B$8:$R$300,8,FALSE),"--")</f>
        <v>--</v>
      </c>
      <c r="M901" s="411" t="str">
        <f>IFERROR(VLOOKUP($C901,Acute!$B$8:$R$300,13,FALSE),"--")</f>
        <v>--</v>
      </c>
      <c r="N901" s="412" t="str">
        <f>IFERROR(VLOOKUP($C901,Acute!$B$8:$R$300,6,FALSE),"--")</f>
        <v>--</v>
      </c>
      <c r="O901" s="410" t="str">
        <f>IFERROR(VLOOKUP($C901,Acute!$B$8:$R$300,10,FALSE),"--")</f>
        <v>--</v>
      </c>
      <c r="P901" s="413" t="str">
        <f>IFERROR(VLOOKUP($C901,Acute!$B$8:$R$300,16,FALSE),"--")</f>
        <v>--</v>
      </c>
    </row>
    <row r="902" spans="2:16">
      <c r="B902" s="393" t="str">
        <f>Residential!A815</f>
        <v>Tribufos</v>
      </c>
      <c r="C902" s="390" t="str">
        <f>Residential!B815</f>
        <v>78-48-8</v>
      </c>
      <c r="D902" s="405" t="str">
        <f>Residential!H815</f>
        <v>NITI</v>
      </c>
      <c r="E902" s="406" t="str">
        <f>Residential!K815</f>
        <v>NITI, NV</v>
      </c>
      <c r="F902" s="407" t="str">
        <f>Residential!M815</f>
        <v>NITI, NV</v>
      </c>
      <c r="G902" s="405" t="str">
        <f>Commercial!H815</f>
        <v>NITI</v>
      </c>
      <c r="H902" s="408" t="str">
        <f>Commercial!K815</f>
        <v>NITI, NV</v>
      </c>
      <c r="I902" s="407" t="str">
        <f>Commercial!M815</f>
        <v>NITI, NV</v>
      </c>
      <c r="J902" s="393"/>
      <c r="K902" s="409" t="str">
        <f>IFERROR(VLOOKUP($C902,Acute!$B$8:$R$300,4,FALSE),"--")</f>
        <v>--</v>
      </c>
      <c r="L902" s="410" t="str">
        <f>IFERROR(VLOOKUP($C902,Acute!$B$8:$R$300,8,FALSE),"--")</f>
        <v>--</v>
      </c>
      <c r="M902" s="411" t="str">
        <f>IFERROR(VLOOKUP($C902,Acute!$B$8:$R$300,13,FALSE),"--")</f>
        <v>--</v>
      </c>
      <c r="N902" s="412" t="str">
        <f>IFERROR(VLOOKUP($C902,Acute!$B$8:$R$300,6,FALSE),"--")</f>
        <v>--</v>
      </c>
      <c r="O902" s="410" t="str">
        <f>IFERROR(VLOOKUP($C902,Acute!$B$8:$R$300,10,FALSE),"--")</f>
        <v>--</v>
      </c>
      <c r="P902" s="413" t="str">
        <f>IFERROR(VLOOKUP($C902,Acute!$B$8:$R$300,16,FALSE),"--")</f>
        <v>--</v>
      </c>
    </row>
    <row r="903" spans="2:16">
      <c r="B903" s="393" t="str">
        <f>Residential!A816</f>
        <v>Tributyl Phosphate</v>
      </c>
      <c r="C903" s="390" t="str">
        <f>Residential!B816</f>
        <v>126-73-8</v>
      </c>
      <c r="D903" s="405" t="str">
        <f>Residential!H816</f>
        <v>NITI</v>
      </c>
      <c r="E903" s="406" t="str">
        <f>Residential!K816</f>
        <v>NITI, NV</v>
      </c>
      <c r="F903" s="407" t="str">
        <f>Residential!M816</f>
        <v>NITI, NV</v>
      </c>
      <c r="G903" s="405" t="str">
        <f>Commercial!H816</f>
        <v>NITI</v>
      </c>
      <c r="H903" s="408" t="str">
        <f>Commercial!K816</f>
        <v>NITI, NV</v>
      </c>
      <c r="I903" s="407" t="str">
        <f>Commercial!M816</f>
        <v>NITI, NV</v>
      </c>
      <c r="J903" s="393"/>
      <c r="K903" s="409" t="str">
        <f>IFERROR(VLOOKUP($C903,Acute!$B$8:$R$300,4,FALSE),"--")</f>
        <v>--</v>
      </c>
      <c r="L903" s="410" t="str">
        <f>IFERROR(VLOOKUP($C903,Acute!$B$8:$R$300,8,FALSE),"--")</f>
        <v>--</v>
      </c>
      <c r="M903" s="411" t="str">
        <f>IFERROR(VLOOKUP($C903,Acute!$B$8:$R$300,13,FALSE),"--")</f>
        <v>--</v>
      </c>
      <c r="N903" s="412" t="str">
        <f>IFERROR(VLOOKUP($C903,Acute!$B$8:$R$300,6,FALSE),"--")</f>
        <v>--</v>
      </c>
      <c r="O903" s="410" t="str">
        <f>IFERROR(VLOOKUP($C903,Acute!$B$8:$R$300,10,FALSE),"--")</f>
        <v>--</v>
      </c>
      <c r="P903" s="413" t="str">
        <f>IFERROR(VLOOKUP($C903,Acute!$B$8:$R$300,16,FALSE),"--")</f>
        <v>--</v>
      </c>
    </row>
    <row r="904" spans="2:16">
      <c r="B904" s="393" t="str">
        <f>Residential!A817</f>
        <v>Tributyltin Compounds</v>
      </c>
      <c r="C904" s="390" t="str">
        <f>Residential!B817</f>
        <v>NA</v>
      </c>
      <c r="D904" s="414" t="str">
        <f>Residential!H817</f>
        <v>NITI</v>
      </c>
      <c r="E904" s="408" t="str">
        <f>Residential!K817</f>
        <v>NITI, NV</v>
      </c>
      <c r="F904" s="407" t="str">
        <f>Residential!M817</f>
        <v>NITI, NV</v>
      </c>
      <c r="G904" s="405" t="str">
        <f>Commercial!H817</f>
        <v>NITI</v>
      </c>
      <c r="H904" s="408" t="str">
        <f>Commercial!K817</f>
        <v>NITI, NV</v>
      </c>
      <c r="I904" s="407" t="str">
        <f>Commercial!M817</f>
        <v>NITI, NV</v>
      </c>
      <c r="J904" s="393"/>
      <c r="K904" s="409" t="str">
        <f>IFERROR(VLOOKUP($C904,Acute!$B$8:$R$300,4,FALSE),"--")</f>
        <v>--</v>
      </c>
      <c r="L904" s="410" t="str">
        <f>IFERROR(VLOOKUP($C904,Acute!$B$8:$R$300,8,FALSE),"--")</f>
        <v>--</v>
      </c>
      <c r="M904" s="411" t="str">
        <f>IFERROR(VLOOKUP($C904,Acute!$B$8:$R$300,13,FALSE),"--")</f>
        <v>--</v>
      </c>
      <c r="N904" s="412" t="str">
        <f>IFERROR(VLOOKUP($C904,Acute!$B$8:$R$300,6,FALSE),"--")</f>
        <v>--</v>
      </c>
      <c r="O904" s="410" t="str">
        <f>IFERROR(VLOOKUP($C904,Acute!$B$8:$R$300,10,FALSE),"--")</f>
        <v>--</v>
      </c>
      <c r="P904" s="413" t="str">
        <f>IFERROR(VLOOKUP($C904,Acute!$B$8:$R$300,16,FALSE),"--")</f>
        <v>--</v>
      </c>
    </row>
    <row r="905" spans="2:16">
      <c r="B905" s="393" t="str">
        <f>Residential!A818</f>
        <v>Tributyltin Oxide</v>
      </c>
      <c r="C905" s="390" t="str">
        <f>Residential!B818</f>
        <v>56-35-9</v>
      </c>
      <c r="D905" s="405" t="str">
        <f>Residential!H818</f>
        <v>NITI</v>
      </c>
      <c r="E905" s="406" t="str">
        <f>Residential!K818</f>
        <v>NITI, NV</v>
      </c>
      <c r="F905" s="407" t="str">
        <f>Residential!M818</f>
        <v>NITI, NV</v>
      </c>
      <c r="G905" s="405" t="str">
        <f>Commercial!H818</f>
        <v>NITI</v>
      </c>
      <c r="H905" s="406" t="str">
        <f>Commercial!K818</f>
        <v>NITI, NV</v>
      </c>
      <c r="I905" s="407" t="str">
        <f>Commercial!M818</f>
        <v>NITI, NV</v>
      </c>
      <c r="J905" s="393"/>
      <c r="K905" s="415" t="str">
        <f>IFERROR(VLOOKUP($C905,Acute!$B$8:$R$300,4,FALSE),"--")</f>
        <v>--</v>
      </c>
      <c r="L905" s="416" t="str">
        <f>IFERROR(VLOOKUP($C905,Acute!$B$8:$R$300,8,FALSE),"--")</f>
        <v>--</v>
      </c>
      <c r="M905" s="417" t="str">
        <f>IFERROR(VLOOKUP($C905,Acute!$B$8:$R$300,13,FALSE),"--")</f>
        <v>--</v>
      </c>
      <c r="N905" s="418" t="str">
        <f>IFERROR(VLOOKUP($C905,Acute!$B$8:$R$300,6,FALSE),"--")</f>
        <v>--</v>
      </c>
      <c r="O905" s="410" t="str">
        <f>IFERROR(VLOOKUP($C905,Acute!$B$8:$R$300,10,FALSE),"--")</f>
        <v>--</v>
      </c>
      <c r="P905" s="413" t="str">
        <f>IFERROR(VLOOKUP($C905,Acute!$B$8:$R$300,16,FALSE),"--")</f>
        <v>--</v>
      </c>
    </row>
    <row r="906" spans="2:16">
      <c r="B906" s="393" t="str">
        <f>Residential!A819</f>
        <v>Trichloro-1,2,2-trifluoroethane, 1,1,2-</v>
      </c>
      <c r="C906" s="390" t="str">
        <f>Residential!B819</f>
        <v>76-13-1</v>
      </c>
      <c r="D906" s="405">
        <f>Residential!H819</f>
        <v>5200</v>
      </c>
      <c r="E906" s="406">
        <f>Residential!K819</f>
        <v>170000</v>
      </c>
      <c r="F906" s="407">
        <f>Residential!M819</f>
        <v>390</v>
      </c>
      <c r="G906" s="405">
        <f>Commercial!H819</f>
        <v>22000</v>
      </c>
      <c r="H906" s="408">
        <f>Commercial!K819</f>
        <v>730000</v>
      </c>
      <c r="I906" s="407">
        <f>Commercial!M819</f>
        <v>1600</v>
      </c>
      <c r="J906" s="393"/>
      <c r="K906" s="415" t="str">
        <f>IFERROR(VLOOKUP($C906,Acute!$B$8:$R$300,4,FALSE),"--")</f>
        <v>--</v>
      </c>
      <c r="L906" s="416" t="str">
        <f>IFERROR(VLOOKUP($C906,Acute!$B$8:$R$300,8,FALSE),"--")</f>
        <v>--</v>
      </c>
      <c r="M906" s="417" t="str">
        <f>IFERROR(VLOOKUP($C906,Acute!$B$8:$R$300,13,FALSE),"--")</f>
        <v>--</v>
      </c>
      <c r="N906" s="418" t="str">
        <f>IFERROR(VLOOKUP($C906,Acute!$B$8:$R$300,6,FALSE),"--")</f>
        <v>--</v>
      </c>
      <c r="O906" s="410" t="str">
        <f>IFERROR(VLOOKUP($C906,Acute!$B$8:$R$300,10,FALSE),"--")</f>
        <v>--</v>
      </c>
      <c r="P906" s="413" t="str">
        <f>IFERROR(VLOOKUP($C906,Acute!$B$8:$R$300,16,FALSE),"--")</f>
        <v>--</v>
      </c>
    </row>
    <row r="907" spans="2:16">
      <c r="B907" s="393" t="str">
        <f>Residential!A820</f>
        <v>Trichloroacetic Acid</v>
      </c>
      <c r="C907" s="390" t="str">
        <f>Residential!B820</f>
        <v>76-03-9</v>
      </c>
      <c r="D907" s="405" t="str">
        <f>Residential!H820</f>
        <v>NITI</v>
      </c>
      <c r="E907" s="406" t="str">
        <f>Residential!K820</f>
        <v>NITI, NV</v>
      </c>
      <c r="F907" s="407" t="str">
        <f>Residential!M820</f>
        <v>NITI, NV</v>
      </c>
      <c r="G907" s="405" t="str">
        <f>Commercial!H820</f>
        <v>NITI</v>
      </c>
      <c r="H907" s="406" t="str">
        <f>Commercial!K820</f>
        <v>NITI, NV</v>
      </c>
      <c r="I907" s="407" t="str">
        <f>Commercial!M820</f>
        <v>NITI, NV</v>
      </c>
      <c r="J907" s="393"/>
      <c r="K907" s="409" t="str">
        <f>IFERROR(VLOOKUP($C907,Acute!$B$8:$R$300,4,FALSE),"--")</f>
        <v>--</v>
      </c>
      <c r="L907" s="410" t="str">
        <f>IFERROR(VLOOKUP($C907,Acute!$B$8:$R$300,8,FALSE),"--")</f>
        <v>--</v>
      </c>
      <c r="M907" s="411" t="str">
        <f>IFERROR(VLOOKUP($C907,Acute!$B$8:$R$300,13,FALSE),"--")</f>
        <v>--</v>
      </c>
      <c r="N907" s="412" t="str">
        <f>IFERROR(VLOOKUP($C907,Acute!$B$8:$R$300,6,FALSE),"--")</f>
        <v>--</v>
      </c>
      <c r="O907" s="410" t="str">
        <f>IFERROR(VLOOKUP($C907,Acute!$B$8:$R$300,10,FALSE),"--")</f>
        <v>--</v>
      </c>
      <c r="P907" s="413" t="str">
        <f>IFERROR(VLOOKUP($C907,Acute!$B$8:$R$300,16,FALSE),"--")</f>
        <v>--</v>
      </c>
    </row>
    <row r="908" spans="2:16">
      <c r="B908" s="393" t="str">
        <f>Residential!A821</f>
        <v>Trichloroaniline HCl, 2,4,6-</v>
      </c>
      <c r="C908" s="390" t="str">
        <f>Residential!B821</f>
        <v>33663-50-2</v>
      </c>
      <c r="D908" s="405" t="str">
        <f>Residential!H821</f>
        <v>NITI</v>
      </c>
      <c r="E908" s="406" t="str">
        <f>Residential!K821</f>
        <v>NITI, NV</v>
      </c>
      <c r="F908" s="407" t="str">
        <f>Residential!M821</f>
        <v>NITI, NV</v>
      </c>
      <c r="G908" s="405" t="str">
        <f>Commercial!H821</f>
        <v>NITI</v>
      </c>
      <c r="H908" s="408" t="str">
        <f>Commercial!K821</f>
        <v>NITI, NV</v>
      </c>
      <c r="I908" s="407" t="str">
        <f>Commercial!M821</f>
        <v>NITI, NV</v>
      </c>
      <c r="J908" s="393"/>
      <c r="K908" s="409" t="str">
        <f>IFERROR(VLOOKUP($C908,Acute!$B$8:$R$300,4,FALSE),"--")</f>
        <v>--</v>
      </c>
      <c r="L908" s="410" t="str">
        <f>IFERROR(VLOOKUP($C908,Acute!$B$8:$R$300,8,FALSE),"--")</f>
        <v>--</v>
      </c>
      <c r="M908" s="411" t="str">
        <f>IFERROR(VLOOKUP($C908,Acute!$B$8:$R$300,13,FALSE),"--")</f>
        <v>--</v>
      </c>
      <c r="N908" s="412" t="str">
        <f>IFERROR(VLOOKUP($C908,Acute!$B$8:$R$300,6,FALSE),"--")</f>
        <v>--</v>
      </c>
      <c r="O908" s="410" t="str">
        <f>IFERROR(VLOOKUP($C908,Acute!$B$8:$R$300,10,FALSE),"--")</f>
        <v>--</v>
      </c>
      <c r="P908" s="413" t="str">
        <f>IFERROR(VLOOKUP($C908,Acute!$B$8:$R$300,16,FALSE),"--")</f>
        <v>--</v>
      </c>
    </row>
    <row r="909" spans="2:16">
      <c r="B909" s="393" t="str">
        <f>Residential!A822</f>
        <v>Trichloroaniline, 2,4,6-</v>
      </c>
      <c r="C909" s="390" t="str">
        <f>Residential!B822</f>
        <v>634-93-5</v>
      </c>
      <c r="D909" s="405" t="str">
        <f>Residential!H822</f>
        <v>NITI</v>
      </c>
      <c r="E909" s="406" t="str">
        <f>Residential!K822</f>
        <v>NITI, NV</v>
      </c>
      <c r="F909" s="407" t="str">
        <f>Residential!M822</f>
        <v>NITI, NV</v>
      </c>
      <c r="G909" s="405" t="str">
        <f>Commercial!H822</f>
        <v>NITI</v>
      </c>
      <c r="H909" s="408" t="str">
        <f>Commercial!K822</f>
        <v>NITI, NV</v>
      </c>
      <c r="I909" s="407" t="str">
        <f>Commercial!M822</f>
        <v>NITI, NV</v>
      </c>
      <c r="J909" s="393"/>
      <c r="K909" s="409" t="str">
        <f>IFERROR(VLOOKUP($C909,Acute!$B$8:$R$300,4,FALSE),"--")</f>
        <v>--</v>
      </c>
      <c r="L909" s="410" t="str">
        <f>IFERROR(VLOOKUP($C909,Acute!$B$8:$R$300,8,FALSE),"--")</f>
        <v>--</v>
      </c>
      <c r="M909" s="411" t="str">
        <f>IFERROR(VLOOKUP($C909,Acute!$B$8:$R$300,13,FALSE),"--")</f>
        <v>--</v>
      </c>
      <c r="N909" s="412" t="str">
        <f>IFERROR(VLOOKUP($C909,Acute!$B$8:$R$300,6,FALSE),"--")</f>
        <v>--</v>
      </c>
      <c r="O909" s="410" t="str">
        <f>IFERROR(VLOOKUP($C909,Acute!$B$8:$R$300,10,FALSE),"--")</f>
        <v>--</v>
      </c>
      <c r="P909" s="413" t="str">
        <f>IFERROR(VLOOKUP($C909,Acute!$B$8:$R$300,16,FALSE),"--")</f>
        <v>--</v>
      </c>
    </row>
    <row r="910" spans="2:16">
      <c r="B910" s="393" t="str">
        <f>Residential!A823</f>
        <v>Trichlorobenzene, 1,2,3-</v>
      </c>
      <c r="C910" s="390" t="str">
        <f>Residential!B823</f>
        <v>87-61-6</v>
      </c>
      <c r="D910" s="405" t="str">
        <f>Residential!H823</f>
        <v>NITI</v>
      </c>
      <c r="E910" s="406" t="str">
        <f>Residential!K823</f>
        <v>NITI</v>
      </c>
      <c r="F910" s="407" t="str">
        <f>Residential!M823</f>
        <v>NITI</v>
      </c>
      <c r="G910" s="405" t="str">
        <f>Commercial!H823</f>
        <v>NITI</v>
      </c>
      <c r="H910" s="408" t="str">
        <f>Commercial!K823</f>
        <v>NITI</v>
      </c>
      <c r="I910" s="407" t="str">
        <f>Commercial!M823</f>
        <v>NITI</v>
      </c>
      <c r="J910" s="393"/>
      <c r="K910" s="409" t="str">
        <f>IFERROR(VLOOKUP($C910,Acute!$B$8:$R$300,4,FALSE),"--")</f>
        <v>--</v>
      </c>
      <c r="L910" s="410" t="str">
        <f>IFERROR(VLOOKUP($C910,Acute!$B$8:$R$300,8,FALSE),"--")</f>
        <v>--</v>
      </c>
      <c r="M910" s="411" t="str">
        <f>IFERROR(VLOOKUP($C910,Acute!$B$8:$R$300,13,FALSE),"--")</f>
        <v>--</v>
      </c>
      <c r="N910" s="412" t="str">
        <f>IFERROR(VLOOKUP($C910,Acute!$B$8:$R$300,6,FALSE),"--")</f>
        <v>--</v>
      </c>
      <c r="O910" s="410" t="str">
        <f>IFERROR(VLOOKUP($C910,Acute!$B$8:$R$300,10,FALSE),"--")</f>
        <v>--</v>
      </c>
      <c r="P910" s="413" t="str">
        <f>IFERROR(VLOOKUP($C910,Acute!$B$8:$R$300,16,FALSE),"--")</f>
        <v>--</v>
      </c>
    </row>
    <row r="911" spans="2:16">
      <c r="B911" s="393" t="str">
        <f>Residential!A824</f>
        <v>Trichlorobenzene, 1,2,4-</v>
      </c>
      <c r="C911" s="390" t="str">
        <f>Residential!B824</f>
        <v>120-82-1</v>
      </c>
      <c r="D911" s="405">
        <f>Residential!H824</f>
        <v>2.1</v>
      </c>
      <c r="E911" s="406">
        <f>Residential!K824</f>
        <v>70</v>
      </c>
      <c r="F911" s="407">
        <f>Residential!M824</f>
        <v>91</v>
      </c>
      <c r="G911" s="405">
        <f>Commercial!H824</f>
        <v>8.8000000000000007</v>
      </c>
      <c r="H911" s="408">
        <f>Commercial!K824</f>
        <v>290</v>
      </c>
      <c r="I911" s="407">
        <f>Commercial!M824</f>
        <v>380</v>
      </c>
      <c r="J911" s="393"/>
      <c r="K911" s="409" t="str">
        <f>IFERROR(VLOOKUP($C911,Acute!$B$8:$R$300,4,FALSE),"--")</f>
        <v>--</v>
      </c>
      <c r="L911" s="410" t="str">
        <f>IFERROR(VLOOKUP($C911,Acute!$B$8:$R$300,8,FALSE),"--")</f>
        <v>--</v>
      </c>
      <c r="M911" s="411" t="str">
        <f>IFERROR(VLOOKUP($C911,Acute!$B$8:$R$300,13,FALSE),"--")</f>
        <v>--</v>
      </c>
      <c r="N911" s="412" t="str">
        <f>IFERROR(VLOOKUP($C911,Acute!$B$8:$R$300,6,FALSE),"--")</f>
        <v>--</v>
      </c>
      <c r="O911" s="410" t="str">
        <f>IFERROR(VLOOKUP($C911,Acute!$B$8:$R$300,10,FALSE),"--")</f>
        <v>--</v>
      </c>
      <c r="P911" s="413" t="str">
        <f>IFERROR(VLOOKUP($C911,Acute!$B$8:$R$300,16,FALSE),"--")</f>
        <v>--</v>
      </c>
    </row>
    <row r="912" spans="2:16">
      <c r="B912" s="393" t="str">
        <f>Residential!A825</f>
        <v>Trichloroethane, 1,1,1-</v>
      </c>
      <c r="C912" s="390" t="str">
        <f>Residential!B825</f>
        <v>71-55-6</v>
      </c>
      <c r="D912" s="414">
        <f>Residential!H825</f>
        <v>5200</v>
      </c>
      <c r="E912" s="408">
        <f>Residential!K825</f>
        <v>170000</v>
      </c>
      <c r="F912" s="407">
        <f>Residential!M825</f>
        <v>13000</v>
      </c>
      <c r="G912" s="414">
        <f>Commercial!H825</f>
        <v>22000</v>
      </c>
      <c r="H912" s="408">
        <f>Commercial!K825</f>
        <v>730000</v>
      </c>
      <c r="I912" s="407">
        <f>Commercial!M825</f>
        <v>53000</v>
      </c>
      <c r="J912" s="393"/>
      <c r="K912" s="409">
        <f>IFERROR(VLOOKUP($C912,Acute!$B$8:$R$300,4,FALSE),"--")</f>
        <v>11000</v>
      </c>
      <c r="L912" s="410">
        <f>IFERROR(VLOOKUP($C912,Acute!$B$8:$R$300,8,FALSE),"--")</f>
        <v>370000</v>
      </c>
      <c r="M912" s="411">
        <f>IFERROR(VLOOKUP($C912,Acute!$B$8:$R$300,13,FALSE),"--")</f>
        <v>28000</v>
      </c>
      <c r="N912" s="412">
        <f>IFERROR(VLOOKUP($C912,Acute!$B$8:$R$300,6,FALSE),"--")</f>
        <v>33000</v>
      </c>
      <c r="O912" s="410">
        <f>IFERROR(VLOOKUP($C912,Acute!$B$8:$R$300,10,FALSE),"--")</f>
        <v>1100000</v>
      </c>
      <c r="P912" s="413">
        <f>IFERROR(VLOOKUP($C912,Acute!$B$8:$R$300,16,FALSE),"--")</f>
        <v>80000</v>
      </c>
    </row>
    <row r="913" spans="2:16">
      <c r="B913" s="393" t="str">
        <f>Residential!A826</f>
        <v>Trichloroethane, 1,1,2-</v>
      </c>
      <c r="C913" s="390" t="str">
        <f>Residential!B826</f>
        <v>79-00-5</v>
      </c>
      <c r="D913" s="405">
        <f>Residential!H826</f>
        <v>0.18</v>
      </c>
      <c r="E913" s="406">
        <f>Residential!K826</f>
        <v>5.9</v>
      </c>
      <c r="F913" s="407">
        <f>Residential!M826</f>
        <v>10</v>
      </c>
      <c r="G913" s="405">
        <f>Commercial!H826</f>
        <v>0.77</v>
      </c>
      <c r="H913" s="408">
        <f>Commercial!K826</f>
        <v>26</v>
      </c>
      <c r="I913" s="407">
        <f>Commercial!M826</f>
        <v>44</v>
      </c>
      <c r="J913" s="393"/>
      <c r="K913" s="409" t="str">
        <f>IFERROR(VLOOKUP($C913,Acute!$B$8:$R$300,4,FALSE),"--")</f>
        <v>--</v>
      </c>
      <c r="L913" s="410" t="str">
        <f>IFERROR(VLOOKUP($C913,Acute!$B$8:$R$300,8,FALSE),"--")</f>
        <v>--</v>
      </c>
      <c r="M913" s="411" t="str">
        <f>IFERROR(VLOOKUP($C913,Acute!$B$8:$R$300,13,FALSE),"--")</f>
        <v>--</v>
      </c>
      <c r="N913" s="412" t="str">
        <f>IFERROR(VLOOKUP($C913,Acute!$B$8:$R$300,6,FALSE),"--")</f>
        <v>--</v>
      </c>
      <c r="O913" s="410" t="str">
        <f>IFERROR(VLOOKUP($C913,Acute!$B$8:$R$300,10,FALSE),"--")</f>
        <v>--</v>
      </c>
      <c r="P913" s="413" t="str">
        <f>IFERROR(VLOOKUP($C913,Acute!$B$8:$R$300,16,FALSE),"--")</f>
        <v>--</v>
      </c>
    </row>
    <row r="914" spans="2:16">
      <c r="B914" s="393" t="str">
        <f>Residential!A827</f>
        <v>Trichloroethylene</v>
      </c>
      <c r="C914" s="390" t="str">
        <f>Residential!B827</f>
        <v>79-01-6</v>
      </c>
      <c r="D914" s="405">
        <f>Residential!H827</f>
        <v>0.48</v>
      </c>
      <c r="E914" s="408">
        <f>Residential!K827</f>
        <v>16</v>
      </c>
      <c r="F914" s="460">
        <f>Residential!M827</f>
        <v>2.1</v>
      </c>
      <c r="G914" s="461">
        <f>Commercial!H827</f>
        <v>3</v>
      </c>
      <c r="H914" s="408">
        <f>Commercial!K827</f>
        <v>100</v>
      </c>
      <c r="I914" s="407">
        <f>Commercial!M827</f>
        <v>13</v>
      </c>
      <c r="J914" s="393"/>
      <c r="K914" s="462">
        <f>IFERROR(VLOOKUP($C914,Acute!$B$8:$R$300,4,FALSE),"--")</f>
        <v>2.1</v>
      </c>
      <c r="L914" s="410">
        <f>IFERROR(VLOOKUP($C914,Acute!$B$8:$R$300,8,FALSE),"--")</f>
        <v>70</v>
      </c>
      <c r="M914" s="463">
        <f>IFERROR(VLOOKUP($C914,Acute!$B$8:$R$300,13,FALSE),"--")</f>
        <v>9.1999999999999993</v>
      </c>
      <c r="N914" s="464">
        <f>IFERROR(VLOOKUP($C914,Acute!$B$8:$R$300,6,FALSE),"--")</f>
        <v>6.3</v>
      </c>
      <c r="O914" s="410">
        <f>IFERROR(VLOOKUP($C914,Acute!$B$8:$R$300,10,FALSE),"--")</f>
        <v>210</v>
      </c>
      <c r="P914" s="413">
        <f>IFERROR(VLOOKUP($C914,Acute!$B$8:$R$300,16,FALSE),"--")</f>
        <v>27</v>
      </c>
    </row>
    <row r="915" spans="2:16">
      <c r="B915" s="393" t="str">
        <f>Residential!A828</f>
        <v>Trichlorofluoromethane</v>
      </c>
      <c r="C915" s="390" t="str">
        <f>Residential!B828</f>
        <v>75-69-4</v>
      </c>
      <c r="D915" s="405" t="str">
        <f>Residential!H828</f>
        <v>NITI</v>
      </c>
      <c r="E915" s="408" t="str">
        <f>Residential!K828</f>
        <v>NITI</v>
      </c>
      <c r="F915" s="419" t="str">
        <f>Residential!M828</f>
        <v>NITI</v>
      </c>
      <c r="G915" s="405" t="str">
        <f>Commercial!H828</f>
        <v>NITI</v>
      </c>
      <c r="H915" s="408" t="str">
        <f>Commercial!K828</f>
        <v>NITI</v>
      </c>
      <c r="I915" s="419" t="str">
        <f>Commercial!M828</f>
        <v>NITI</v>
      </c>
      <c r="J915" s="393"/>
      <c r="K915" s="409" t="str">
        <f>IFERROR(VLOOKUP($C915,Acute!$B$8:$R$300,4,FALSE),"--")</f>
        <v>--</v>
      </c>
      <c r="L915" s="410" t="str">
        <f>IFERROR(VLOOKUP($C915,Acute!$B$8:$R$300,8,FALSE),"--")</f>
        <v>--</v>
      </c>
      <c r="M915" s="411" t="str">
        <f>IFERROR(VLOOKUP($C915,Acute!$B$8:$R$300,13,FALSE),"--")</f>
        <v>--</v>
      </c>
      <c r="N915" s="412" t="str">
        <f>IFERROR(VLOOKUP($C915,Acute!$B$8:$R$300,6,FALSE),"--")</f>
        <v>--</v>
      </c>
      <c r="O915" s="410" t="str">
        <f>IFERROR(VLOOKUP($C915,Acute!$B$8:$R$300,10,FALSE),"--")</f>
        <v>--</v>
      </c>
      <c r="P915" s="413" t="str">
        <f>IFERROR(VLOOKUP($C915,Acute!$B$8:$R$300,16,FALSE),"--")</f>
        <v>--</v>
      </c>
    </row>
    <row r="916" spans="2:16">
      <c r="B916" s="393" t="str">
        <f>Residential!A829</f>
        <v>Trichlorophenol, 2,4,5-</v>
      </c>
      <c r="C916" s="390" t="str">
        <f>Residential!B829</f>
        <v>95-95-4</v>
      </c>
      <c r="D916" s="405" t="str">
        <f>Residential!H829</f>
        <v>NITI</v>
      </c>
      <c r="E916" s="408" t="str">
        <f>Residential!K829</f>
        <v>NITI, NV</v>
      </c>
      <c r="F916" s="407" t="str">
        <f>Residential!M829</f>
        <v>NITI, NV</v>
      </c>
      <c r="G916" s="405" t="str">
        <f>Commercial!H829</f>
        <v>NITI</v>
      </c>
      <c r="H916" s="408" t="str">
        <f>Commercial!K829</f>
        <v>NITI, NV</v>
      </c>
      <c r="I916" s="407" t="str">
        <f>Commercial!M829</f>
        <v>NITI, NV</v>
      </c>
      <c r="J916" s="393"/>
      <c r="K916" s="409" t="str">
        <f>IFERROR(VLOOKUP($C916,Acute!$B$8:$R$300,4,FALSE),"--")</f>
        <v>--</v>
      </c>
      <c r="L916" s="410" t="str">
        <f>IFERROR(VLOOKUP($C916,Acute!$B$8:$R$300,8,FALSE),"--")</f>
        <v>--</v>
      </c>
      <c r="M916" s="411" t="str">
        <f>IFERROR(VLOOKUP($C916,Acute!$B$8:$R$300,13,FALSE),"--")</f>
        <v>--</v>
      </c>
      <c r="N916" s="412" t="str">
        <f>IFERROR(VLOOKUP($C916,Acute!$B$8:$R$300,6,FALSE),"--")</f>
        <v>--</v>
      </c>
      <c r="O916" s="410" t="str">
        <f>IFERROR(VLOOKUP($C916,Acute!$B$8:$R$300,10,FALSE),"--")</f>
        <v>--</v>
      </c>
      <c r="P916" s="413" t="str">
        <f>IFERROR(VLOOKUP($C916,Acute!$B$8:$R$300,16,FALSE),"--")</f>
        <v>--</v>
      </c>
    </row>
    <row r="917" spans="2:16">
      <c r="B917" s="393" t="str">
        <f>Residential!A830</f>
        <v>Trichlorophenol, 2,4,6-</v>
      </c>
      <c r="C917" s="390" t="str">
        <f>Residential!B830</f>
        <v>88-06-2</v>
      </c>
      <c r="D917" s="405">
        <f>Residential!H830</f>
        <v>0.91</v>
      </c>
      <c r="E917" s="408" t="str">
        <f>Residential!K830</f>
        <v>NV</v>
      </c>
      <c r="F917" s="407" t="str">
        <f>Residential!M830</f>
        <v>NV</v>
      </c>
      <c r="G917" s="405">
        <f>Commercial!H830</f>
        <v>4</v>
      </c>
      <c r="H917" s="408" t="str">
        <f>Commercial!K830</f>
        <v>NV</v>
      </c>
      <c r="I917" s="407" t="str">
        <f>Commercial!M830</f>
        <v>NV</v>
      </c>
      <c r="J917" s="393"/>
      <c r="K917" s="409" t="str">
        <f>IFERROR(VLOOKUP($C917,Acute!$B$8:$R$300,4,FALSE),"--")</f>
        <v>--</v>
      </c>
      <c r="L917" s="410" t="str">
        <f>IFERROR(VLOOKUP($C917,Acute!$B$8:$R$300,8,FALSE),"--")</f>
        <v>--</v>
      </c>
      <c r="M917" s="411" t="str">
        <f>IFERROR(VLOOKUP($C917,Acute!$B$8:$R$300,13,FALSE),"--")</f>
        <v>--</v>
      </c>
      <c r="N917" s="412" t="str">
        <f>IFERROR(VLOOKUP($C917,Acute!$B$8:$R$300,6,FALSE),"--")</f>
        <v>--</v>
      </c>
      <c r="O917" s="410" t="str">
        <f>IFERROR(VLOOKUP($C917,Acute!$B$8:$R$300,10,FALSE),"--")</f>
        <v>--</v>
      </c>
      <c r="P917" s="413" t="str">
        <f>IFERROR(VLOOKUP($C917,Acute!$B$8:$R$300,16,FALSE),"--")</f>
        <v>--</v>
      </c>
    </row>
    <row r="918" spans="2:16">
      <c r="B918" s="393" t="str">
        <f>Residential!A831</f>
        <v>Trichlorophenoxyacetic Acid, 2,4,5-</v>
      </c>
      <c r="C918" s="390" t="str">
        <f>Residential!B831</f>
        <v>93-76-5</v>
      </c>
      <c r="D918" s="405" t="str">
        <f>Residential!H831</f>
        <v>NITI</v>
      </c>
      <c r="E918" s="408" t="str">
        <f>Residential!K831</f>
        <v>NITI, NV</v>
      </c>
      <c r="F918" s="407" t="str">
        <f>Residential!M831</f>
        <v>NITI, NV</v>
      </c>
      <c r="G918" s="405" t="str">
        <f>Commercial!H831</f>
        <v>NITI</v>
      </c>
      <c r="H918" s="408" t="str">
        <f>Commercial!K831</f>
        <v>NITI, NV</v>
      </c>
      <c r="I918" s="407" t="str">
        <f>Commercial!M831</f>
        <v>NITI, NV</v>
      </c>
      <c r="J918" s="393"/>
      <c r="K918" s="409" t="str">
        <f>IFERROR(VLOOKUP($C918,Acute!$B$8:$R$300,4,FALSE),"--")</f>
        <v>--</v>
      </c>
      <c r="L918" s="410" t="str">
        <f>IFERROR(VLOOKUP($C918,Acute!$B$8:$R$300,8,FALSE),"--")</f>
        <v>--</v>
      </c>
      <c r="M918" s="411" t="str">
        <f>IFERROR(VLOOKUP($C918,Acute!$B$8:$R$300,13,FALSE),"--")</f>
        <v>--</v>
      </c>
      <c r="N918" s="412" t="str">
        <f>IFERROR(VLOOKUP($C918,Acute!$B$8:$R$300,6,FALSE),"--")</f>
        <v>--</v>
      </c>
      <c r="O918" s="410" t="str">
        <f>IFERROR(VLOOKUP($C918,Acute!$B$8:$R$300,10,FALSE),"--")</f>
        <v>--</v>
      </c>
      <c r="P918" s="413" t="str">
        <f>IFERROR(VLOOKUP($C918,Acute!$B$8:$R$300,16,FALSE),"--")</f>
        <v>--</v>
      </c>
    </row>
    <row r="919" spans="2:16">
      <c r="B919" s="393" t="str">
        <f>Residential!A832</f>
        <v>Trichlorophenoxypropionic acid, -2,4,5</v>
      </c>
      <c r="C919" s="390" t="str">
        <f>Residential!B832</f>
        <v>93-72-1</v>
      </c>
      <c r="D919" s="405" t="str">
        <f>Residential!H832</f>
        <v>NITI</v>
      </c>
      <c r="E919" s="406" t="str">
        <f>Residential!K832</f>
        <v>NITI, NV</v>
      </c>
      <c r="F919" s="407" t="str">
        <f>Residential!M832</f>
        <v>NITI, NV</v>
      </c>
      <c r="G919" s="405" t="str">
        <f>Commercial!H832</f>
        <v>NITI</v>
      </c>
      <c r="H919" s="408" t="str">
        <f>Commercial!K832</f>
        <v>NITI, NV</v>
      </c>
      <c r="I919" s="407" t="str">
        <f>Commercial!M832</f>
        <v>NITI, NV</v>
      </c>
      <c r="J919" s="393"/>
      <c r="K919" s="409" t="str">
        <f>IFERROR(VLOOKUP($C919,Acute!$B$8:$R$300,4,FALSE),"--")</f>
        <v>--</v>
      </c>
      <c r="L919" s="410" t="str">
        <f>IFERROR(VLOOKUP($C919,Acute!$B$8:$R$300,8,FALSE),"--")</f>
        <v>--</v>
      </c>
      <c r="M919" s="411" t="str">
        <f>IFERROR(VLOOKUP($C919,Acute!$B$8:$R$300,13,FALSE),"--")</f>
        <v>--</v>
      </c>
      <c r="N919" s="412" t="str">
        <f>IFERROR(VLOOKUP($C919,Acute!$B$8:$R$300,6,FALSE),"--")</f>
        <v>--</v>
      </c>
      <c r="O919" s="410" t="str">
        <f>IFERROR(VLOOKUP($C919,Acute!$B$8:$R$300,10,FALSE),"--")</f>
        <v>--</v>
      </c>
      <c r="P919" s="413" t="str">
        <f>IFERROR(VLOOKUP($C919,Acute!$B$8:$R$300,16,FALSE),"--")</f>
        <v>--</v>
      </c>
    </row>
    <row r="920" spans="2:16">
      <c r="B920" s="393" t="str">
        <f>Residential!A833</f>
        <v>Trichloropropane, 1,1,2-</v>
      </c>
      <c r="C920" s="390" t="str">
        <f>Residential!B833</f>
        <v>598-77-6</v>
      </c>
      <c r="D920" s="405" t="str">
        <f>Residential!H833</f>
        <v>NITI</v>
      </c>
      <c r="E920" s="406" t="str">
        <f>Residential!K833</f>
        <v>NITI</v>
      </c>
      <c r="F920" s="407" t="str">
        <f>Residential!M833</f>
        <v>NITI</v>
      </c>
      <c r="G920" s="405" t="str">
        <f>Commercial!H833</f>
        <v>NITI</v>
      </c>
      <c r="H920" s="408" t="str">
        <f>Commercial!K833</f>
        <v>NITI</v>
      </c>
      <c r="I920" s="407" t="str">
        <f>Commercial!M833</f>
        <v>NITI</v>
      </c>
      <c r="J920" s="393"/>
      <c r="K920" s="409" t="str">
        <f>IFERROR(VLOOKUP($C920,Acute!$B$8:$R$300,4,FALSE),"--")</f>
        <v>--</v>
      </c>
      <c r="L920" s="410" t="str">
        <f>IFERROR(VLOOKUP($C920,Acute!$B$8:$R$300,8,FALSE),"--")</f>
        <v>--</v>
      </c>
      <c r="M920" s="411" t="str">
        <f>IFERROR(VLOOKUP($C920,Acute!$B$8:$R$300,13,FALSE),"--")</f>
        <v>--</v>
      </c>
      <c r="N920" s="412" t="str">
        <f>IFERROR(VLOOKUP($C920,Acute!$B$8:$R$300,6,FALSE),"--")</f>
        <v>--</v>
      </c>
      <c r="O920" s="410" t="str">
        <f>IFERROR(VLOOKUP($C920,Acute!$B$8:$R$300,10,FALSE),"--")</f>
        <v>--</v>
      </c>
      <c r="P920" s="413" t="str">
        <f>IFERROR(VLOOKUP($C920,Acute!$B$8:$R$300,16,FALSE),"--")</f>
        <v>--</v>
      </c>
    </row>
    <row r="921" spans="2:16">
      <c r="B921" s="393" t="str">
        <f>Residential!A834</f>
        <v>Trichloropropane, 1,2,3-</v>
      </c>
      <c r="C921" s="390" t="str">
        <f>Residential!B834</f>
        <v>96-18-4</v>
      </c>
      <c r="D921" s="405">
        <f>Residential!H834</f>
        <v>0.31</v>
      </c>
      <c r="E921" s="406">
        <f>Residential!K834</f>
        <v>10</v>
      </c>
      <c r="F921" s="407">
        <f>Residential!M834</f>
        <v>47</v>
      </c>
      <c r="G921" s="405">
        <f>Commercial!H834</f>
        <v>1.3</v>
      </c>
      <c r="H921" s="408">
        <f>Commercial!K834</f>
        <v>44</v>
      </c>
      <c r="I921" s="407">
        <f>Commercial!M834</f>
        <v>200</v>
      </c>
      <c r="J921" s="393"/>
      <c r="K921" s="462">
        <f>IFERROR(VLOOKUP($C921,Acute!$B$8:$R$300,4,FALSE),"--")</f>
        <v>1.8</v>
      </c>
      <c r="L921" s="410">
        <f>IFERROR(VLOOKUP($C921,Acute!$B$8:$R$300,8,FALSE),"--")</f>
        <v>60</v>
      </c>
      <c r="M921" s="411">
        <f>IFERROR(VLOOKUP($C921,Acute!$B$8:$R$300,13,FALSE),"--")</f>
        <v>270</v>
      </c>
      <c r="N921" s="464">
        <f>IFERROR(VLOOKUP($C921,Acute!$B$8:$R$300,6,FALSE),"--")</f>
        <v>5.4</v>
      </c>
      <c r="O921" s="410">
        <f>IFERROR(VLOOKUP($C921,Acute!$B$8:$R$300,10,FALSE),"--")</f>
        <v>180</v>
      </c>
      <c r="P921" s="413">
        <f>IFERROR(VLOOKUP($C921,Acute!$B$8:$R$300,16,FALSE),"--")</f>
        <v>830</v>
      </c>
    </row>
    <row r="922" spans="2:16">
      <c r="B922" s="393" t="str">
        <f>Residential!A835</f>
        <v>Trichloropropene, 1,2,3-</v>
      </c>
      <c r="C922" s="390" t="str">
        <f>Residential!B835</f>
        <v>96-19-5</v>
      </c>
      <c r="D922" s="405">
        <f>Residential!H835</f>
        <v>0.31</v>
      </c>
      <c r="E922" s="406">
        <f>Residential!K835</f>
        <v>10</v>
      </c>
      <c r="F922" s="465">
        <f>Residential!M835</f>
        <v>0.89</v>
      </c>
      <c r="G922" s="405">
        <f>Commercial!H835</f>
        <v>1.3</v>
      </c>
      <c r="H922" s="408">
        <f>Commercial!K835</f>
        <v>44</v>
      </c>
      <c r="I922" s="460">
        <f>Commercial!M835</f>
        <v>3.7</v>
      </c>
      <c r="J922" s="393"/>
      <c r="K922" s="409" t="str">
        <f>IFERROR(VLOOKUP($C922,Acute!$B$8:$R$300,4,FALSE),"--")</f>
        <v>--</v>
      </c>
      <c r="L922" s="410" t="str">
        <f>IFERROR(VLOOKUP($C922,Acute!$B$8:$R$300,8,FALSE),"--")</f>
        <v>--</v>
      </c>
      <c r="M922" s="411" t="str">
        <f>IFERROR(VLOOKUP($C922,Acute!$B$8:$R$300,13,FALSE),"--")</f>
        <v>--</v>
      </c>
      <c r="N922" s="412" t="str">
        <f>IFERROR(VLOOKUP($C922,Acute!$B$8:$R$300,6,FALSE),"--")</f>
        <v>--</v>
      </c>
      <c r="O922" s="410" t="str">
        <f>IFERROR(VLOOKUP($C922,Acute!$B$8:$R$300,10,FALSE),"--")</f>
        <v>--</v>
      </c>
      <c r="P922" s="413" t="str">
        <f>IFERROR(VLOOKUP($C922,Acute!$B$8:$R$300,16,FALSE),"--")</f>
        <v>--</v>
      </c>
    </row>
    <row r="923" spans="2:16">
      <c r="B923" s="393" t="str">
        <f>Residential!A836</f>
        <v>Tricresyl Phosphate (TCP)</v>
      </c>
      <c r="C923" s="390" t="str">
        <f>Residential!B836</f>
        <v>1330-78-5</v>
      </c>
      <c r="D923" s="405" t="str">
        <f>Residential!H836</f>
        <v>NITI</v>
      </c>
      <c r="E923" s="406" t="str">
        <f>Residential!K836</f>
        <v>NITI, NV</v>
      </c>
      <c r="F923" s="407" t="str">
        <f>Residential!M836</f>
        <v>NITI, NV</v>
      </c>
      <c r="G923" s="405" t="str">
        <f>Commercial!H836</f>
        <v>NITI</v>
      </c>
      <c r="H923" s="408" t="str">
        <f>Commercial!K836</f>
        <v>NITI, NV</v>
      </c>
      <c r="I923" s="407" t="str">
        <f>Commercial!M836</f>
        <v>NITI, NV</v>
      </c>
      <c r="J923" s="393"/>
      <c r="K923" s="409" t="str">
        <f>IFERROR(VLOOKUP($C923,Acute!$B$8:$R$300,4,FALSE),"--")</f>
        <v>--</v>
      </c>
      <c r="L923" s="410" t="str">
        <f>IFERROR(VLOOKUP($C923,Acute!$B$8:$R$300,8,FALSE),"--")</f>
        <v>--</v>
      </c>
      <c r="M923" s="411" t="str">
        <f>IFERROR(VLOOKUP($C923,Acute!$B$8:$R$300,13,FALSE),"--")</f>
        <v>--</v>
      </c>
      <c r="N923" s="412" t="str">
        <f>IFERROR(VLOOKUP($C923,Acute!$B$8:$R$300,6,FALSE),"--")</f>
        <v>--</v>
      </c>
      <c r="O923" s="410" t="str">
        <f>IFERROR(VLOOKUP($C923,Acute!$B$8:$R$300,10,FALSE),"--")</f>
        <v>--</v>
      </c>
      <c r="P923" s="413" t="str">
        <f>IFERROR(VLOOKUP($C923,Acute!$B$8:$R$300,16,FALSE),"--")</f>
        <v>--</v>
      </c>
    </row>
    <row r="924" spans="2:16">
      <c r="B924" s="393" t="str">
        <f>Residential!A837</f>
        <v>Tridiphane</v>
      </c>
      <c r="C924" s="390" t="str">
        <f>Residential!B837</f>
        <v>58138-08-2</v>
      </c>
      <c r="D924" s="405" t="str">
        <f>Residential!H837</f>
        <v>NITI</v>
      </c>
      <c r="E924" s="406" t="str">
        <f>Residential!K837</f>
        <v>NITI, NV</v>
      </c>
      <c r="F924" s="407" t="str">
        <f>Residential!M837</f>
        <v>NITI, NV</v>
      </c>
      <c r="G924" s="405" t="str">
        <f>Commercial!H837</f>
        <v>NITI</v>
      </c>
      <c r="H924" s="408" t="str">
        <f>Commercial!K837</f>
        <v>NITI, NV</v>
      </c>
      <c r="I924" s="407" t="str">
        <f>Commercial!M837</f>
        <v>NITI, NV</v>
      </c>
      <c r="J924" s="393"/>
      <c r="K924" s="409" t="str">
        <f>IFERROR(VLOOKUP($C924,Acute!$B$8:$R$300,4,FALSE),"--")</f>
        <v>--</v>
      </c>
      <c r="L924" s="410" t="str">
        <f>IFERROR(VLOOKUP($C924,Acute!$B$8:$R$300,8,FALSE),"--")</f>
        <v>--</v>
      </c>
      <c r="M924" s="411" t="str">
        <f>IFERROR(VLOOKUP($C924,Acute!$B$8:$R$300,13,FALSE),"--")</f>
        <v>--</v>
      </c>
      <c r="N924" s="412" t="str">
        <f>IFERROR(VLOOKUP($C924,Acute!$B$8:$R$300,6,FALSE),"--")</f>
        <v>--</v>
      </c>
      <c r="O924" s="410" t="str">
        <f>IFERROR(VLOOKUP($C924,Acute!$B$8:$R$300,10,FALSE),"--")</f>
        <v>--</v>
      </c>
      <c r="P924" s="413" t="str">
        <f>IFERROR(VLOOKUP($C924,Acute!$B$8:$R$300,16,FALSE),"--")</f>
        <v>--</v>
      </c>
    </row>
    <row r="925" spans="2:16">
      <c r="B925" s="393" t="str">
        <f>Residential!A838</f>
        <v>Triethylamine</v>
      </c>
      <c r="C925" s="390" t="str">
        <f>Residential!B838</f>
        <v>121-44-8</v>
      </c>
      <c r="D925" s="405">
        <f>Residential!H838</f>
        <v>7.3</v>
      </c>
      <c r="E925" s="406">
        <f>Residential!K838</f>
        <v>240</v>
      </c>
      <c r="F925" s="407">
        <f>Residential!M838</f>
        <v>2200</v>
      </c>
      <c r="G925" s="405">
        <f>Commercial!H838</f>
        <v>31</v>
      </c>
      <c r="H925" s="408">
        <f>Commercial!K838</f>
        <v>1000</v>
      </c>
      <c r="I925" s="407">
        <f>Commercial!M838</f>
        <v>9100</v>
      </c>
      <c r="J925" s="393"/>
      <c r="K925" s="409">
        <f>IFERROR(VLOOKUP($C925,Acute!$B$8:$R$300,4,FALSE),"--")</f>
        <v>2800</v>
      </c>
      <c r="L925" s="410">
        <f>IFERROR(VLOOKUP($C925,Acute!$B$8:$R$300,8,FALSE),"--")</f>
        <v>93000</v>
      </c>
      <c r="M925" s="411">
        <f>IFERROR(VLOOKUP($C925,Acute!$B$8:$R$300,13,FALSE),"--")</f>
        <v>840000</v>
      </c>
      <c r="N925" s="412">
        <f>IFERROR(VLOOKUP($C925,Acute!$B$8:$R$300,6,FALSE),"--")</f>
        <v>8400</v>
      </c>
      <c r="O925" s="410">
        <f>IFERROR(VLOOKUP($C925,Acute!$B$8:$R$300,10,FALSE),"--")</f>
        <v>280000</v>
      </c>
      <c r="P925" s="413">
        <f>IFERROR(VLOOKUP($C925,Acute!$B$8:$R$300,16,FALSE),"--")</f>
        <v>2500000</v>
      </c>
    </row>
    <row r="926" spans="2:16">
      <c r="B926" s="393" t="str">
        <f>Residential!A839</f>
        <v>Triethylene Glycol</v>
      </c>
      <c r="C926" s="390" t="str">
        <f>Residential!B839</f>
        <v>112-27-6</v>
      </c>
      <c r="D926" s="405" t="str">
        <f>Residential!H839</f>
        <v>NITI</v>
      </c>
      <c r="E926" s="406" t="str">
        <f>Residential!K839</f>
        <v>NITI, NV</v>
      </c>
      <c r="F926" s="407" t="str">
        <f>Residential!M839</f>
        <v>NITI, NV</v>
      </c>
      <c r="G926" s="405" t="str">
        <f>Commercial!H839</f>
        <v>NITI</v>
      </c>
      <c r="H926" s="408" t="str">
        <f>Commercial!K839</f>
        <v>NITI, NV</v>
      </c>
      <c r="I926" s="407" t="str">
        <f>Commercial!M839</f>
        <v>NITI, NV</v>
      </c>
      <c r="J926" s="393"/>
      <c r="K926" s="409" t="str">
        <f>IFERROR(VLOOKUP($C926,Acute!$B$8:$R$300,4,FALSE),"--")</f>
        <v>--</v>
      </c>
      <c r="L926" s="410" t="str">
        <f>IFERROR(VLOOKUP($C926,Acute!$B$8:$R$300,8,FALSE),"--")</f>
        <v>--</v>
      </c>
      <c r="M926" s="411" t="str">
        <f>IFERROR(VLOOKUP($C926,Acute!$B$8:$R$300,13,FALSE),"--")</f>
        <v>--</v>
      </c>
      <c r="N926" s="412" t="str">
        <f>IFERROR(VLOOKUP($C926,Acute!$B$8:$R$300,6,FALSE),"--")</f>
        <v>--</v>
      </c>
      <c r="O926" s="410" t="str">
        <f>IFERROR(VLOOKUP($C926,Acute!$B$8:$R$300,10,FALSE),"--")</f>
        <v>--</v>
      </c>
      <c r="P926" s="413" t="str">
        <f>IFERROR(VLOOKUP($C926,Acute!$B$8:$R$300,16,FALSE),"--")</f>
        <v>--</v>
      </c>
    </row>
    <row r="927" spans="2:16">
      <c r="B927" s="393" t="str">
        <f>Residential!A840</f>
        <v>Trifluoroethane, 1,1,1-</v>
      </c>
      <c r="C927" s="390" t="str">
        <f>Residential!B840</f>
        <v>420-46-2</v>
      </c>
      <c r="D927" s="405">
        <f>Residential!H840</f>
        <v>21000</v>
      </c>
      <c r="E927" s="406">
        <f>Residential!K840</f>
        <v>700000</v>
      </c>
      <c r="F927" s="407">
        <f>Residential!M840</f>
        <v>820</v>
      </c>
      <c r="G927" s="405">
        <f>Commercial!H840</f>
        <v>88000</v>
      </c>
      <c r="H927" s="408">
        <f>Commercial!K840</f>
        <v>2900000</v>
      </c>
      <c r="I927" s="407">
        <f>Commercial!M840</f>
        <v>3500</v>
      </c>
      <c r="J927" s="393"/>
      <c r="K927" s="409" t="str">
        <f>IFERROR(VLOOKUP($C927,Acute!$B$8:$R$300,4,FALSE),"--")</f>
        <v>--</v>
      </c>
      <c r="L927" s="410" t="str">
        <f>IFERROR(VLOOKUP($C927,Acute!$B$8:$R$300,8,FALSE),"--")</f>
        <v>--</v>
      </c>
      <c r="M927" s="411" t="str">
        <f>IFERROR(VLOOKUP($C927,Acute!$B$8:$R$300,13,FALSE),"--")</f>
        <v>--</v>
      </c>
      <c r="N927" s="412" t="str">
        <f>IFERROR(VLOOKUP($C927,Acute!$B$8:$R$300,6,FALSE),"--")</f>
        <v>--</v>
      </c>
      <c r="O927" s="410" t="str">
        <f>IFERROR(VLOOKUP($C927,Acute!$B$8:$R$300,10,FALSE),"--")</f>
        <v>--</v>
      </c>
      <c r="P927" s="413" t="str">
        <f>IFERROR(VLOOKUP($C927,Acute!$B$8:$R$300,16,FALSE),"--")</f>
        <v>--</v>
      </c>
    </row>
    <row r="928" spans="2:16">
      <c r="B928" s="393" t="str">
        <f>Residential!A841</f>
        <v>Trifluralin</v>
      </c>
      <c r="C928" s="390" t="str">
        <f>Residential!B841</f>
        <v>1582-09-8</v>
      </c>
      <c r="D928" s="405" t="str">
        <f>Residential!H841</f>
        <v>NITI</v>
      </c>
      <c r="E928" s="406" t="str">
        <f>Residential!K841</f>
        <v>NITI</v>
      </c>
      <c r="F928" s="407" t="str">
        <f>Residential!M841</f>
        <v>NITI</v>
      </c>
      <c r="G928" s="405" t="str">
        <f>Commercial!H841</f>
        <v>NITI</v>
      </c>
      <c r="H928" s="408" t="str">
        <f>Commercial!K841</f>
        <v>NITI</v>
      </c>
      <c r="I928" s="407" t="str">
        <f>Commercial!M841</f>
        <v>NITI</v>
      </c>
      <c r="J928" s="393"/>
      <c r="K928" s="409" t="str">
        <f>IFERROR(VLOOKUP($C928,Acute!$B$8:$R$300,4,FALSE),"--")</f>
        <v>--</v>
      </c>
      <c r="L928" s="410" t="str">
        <f>IFERROR(VLOOKUP($C928,Acute!$B$8:$R$300,8,FALSE),"--")</f>
        <v>--</v>
      </c>
      <c r="M928" s="411" t="str">
        <f>IFERROR(VLOOKUP($C928,Acute!$B$8:$R$300,13,FALSE),"--")</f>
        <v>--</v>
      </c>
      <c r="N928" s="412" t="str">
        <f>IFERROR(VLOOKUP($C928,Acute!$B$8:$R$300,6,FALSE),"--")</f>
        <v>--</v>
      </c>
      <c r="O928" s="410" t="str">
        <f>IFERROR(VLOOKUP($C928,Acute!$B$8:$R$300,10,FALSE),"--")</f>
        <v>--</v>
      </c>
      <c r="P928" s="413" t="str">
        <f>IFERROR(VLOOKUP($C928,Acute!$B$8:$R$300,16,FALSE),"--")</f>
        <v>--</v>
      </c>
    </row>
    <row r="929" spans="2:16">
      <c r="B929" s="393" t="str">
        <f>Residential!A842</f>
        <v>Trimethyl Phosphate</v>
      </c>
      <c r="C929" s="390" t="str">
        <f>Residential!B842</f>
        <v>512-56-1</v>
      </c>
      <c r="D929" s="405" t="str">
        <f>Residential!H842</f>
        <v>NITI</v>
      </c>
      <c r="E929" s="406" t="str">
        <f>Residential!K842</f>
        <v>NITI, NV</v>
      </c>
      <c r="F929" s="407" t="str">
        <f>Residential!M842</f>
        <v>NITI, NV</v>
      </c>
      <c r="G929" s="405" t="str">
        <f>Commercial!H842</f>
        <v>NITI</v>
      </c>
      <c r="H929" s="408" t="str">
        <f>Commercial!K842</f>
        <v>NITI, NV</v>
      </c>
      <c r="I929" s="407" t="str">
        <f>Commercial!M842</f>
        <v>NITI, NV</v>
      </c>
      <c r="J929" s="393"/>
      <c r="K929" s="409" t="str">
        <f>IFERROR(VLOOKUP($C929,Acute!$B$8:$R$300,4,FALSE),"--")</f>
        <v>--</v>
      </c>
      <c r="L929" s="410" t="str">
        <f>IFERROR(VLOOKUP($C929,Acute!$B$8:$R$300,8,FALSE),"--")</f>
        <v>--</v>
      </c>
      <c r="M929" s="411" t="str">
        <f>IFERROR(VLOOKUP($C929,Acute!$B$8:$R$300,13,FALSE),"--")</f>
        <v>--</v>
      </c>
      <c r="N929" s="412" t="str">
        <f>IFERROR(VLOOKUP($C929,Acute!$B$8:$R$300,6,FALSE),"--")</f>
        <v>--</v>
      </c>
      <c r="O929" s="410" t="str">
        <f>IFERROR(VLOOKUP($C929,Acute!$B$8:$R$300,10,FALSE),"--")</f>
        <v>--</v>
      </c>
      <c r="P929" s="413" t="str">
        <f>IFERROR(VLOOKUP($C929,Acute!$B$8:$R$300,16,FALSE),"--")</f>
        <v>--</v>
      </c>
    </row>
    <row r="930" spans="2:16">
      <c r="B930" s="393" t="str">
        <f>Residential!A843</f>
        <v>Trimethylbenzene, 1,2,3-</v>
      </c>
      <c r="C930" s="390" t="str">
        <f>Residential!B843</f>
        <v>526-73-8</v>
      </c>
      <c r="D930" s="405">
        <f>Residential!H843</f>
        <v>63</v>
      </c>
      <c r="E930" s="406">
        <f>Residential!K843</f>
        <v>2100</v>
      </c>
      <c r="F930" s="407">
        <f>Residential!M843</f>
        <v>990</v>
      </c>
      <c r="G930" s="405">
        <f>Commercial!H843</f>
        <v>260</v>
      </c>
      <c r="H930" s="408">
        <f>Commercial!K843</f>
        <v>8800</v>
      </c>
      <c r="I930" s="407">
        <f>Commercial!M843</f>
        <v>4100</v>
      </c>
      <c r="J930" s="393"/>
      <c r="K930" s="409" t="str">
        <f>IFERROR(VLOOKUP($C930,Acute!$B$8:$R$300,4,FALSE),"--")</f>
        <v>--</v>
      </c>
      <c r="L930" s="410" t="str">
        <f>IFERROR(VLOOKUP($C930,Acute!$B$8:$R$300,8,FALSE),"--")</f>
        <v>--</v>
      </c>
      <c r="M930" s="411" t="str">
        <f>IFERROR(VLOOKUP($C930,Acute!$B$8:$R$300,13,FALSE),"--")</f>
        <v>--</v>
      </c>
      <c r="N930" s="412" t="str">
        <f>IFERROR(VLOOKUP($C930,Acute!$B$8:$R$300,6,FALSE),"--")</f>
        <v>--</v>
      </c>
      <c r="O930" s="410" t="str">
        <f>IFERROR(VLOOKUP($C930,Acute!$B$8:$R$300,10,FALSE),"--")</f>
        <v>--</v>
      </c>
      <c r="P930" s="413" t="str">
        <f>IFERROR(VLOOKUP($C930,Acute!$B$8:$R$300,16,FALSE),"--")</f>
        <v>--</v>
      </c>
    </row>
    <row r="931" spans="2:16">
      <c r="B931" s="393" t="str">
        <f>Residential!A844</f>
        <v>Trimethylbenzene, 1,2,4-</v>
      </c>
      <c r="C931" s="390" t="str">
        <f>Residential!B844</f>
        <v>95-63-6</v>
      </c>
      <c r="D931" s="405">
        <f>Residential!H844</f>
        <v>63</v>
      </c>
      <c r="E931" s="406">
        <f>Residential!K844</f>
        <v>2100</v>
      </c>
      <c r="F931" s="407">
        <f>Residential!M844</f>
        <v>560</v>
      </c>
      <c r="G931" s="405">
        <f>Commercial!H844</f>
        <v>260</v>
      </c>
      <c r="H931" s="408">
        <f>Commercial!K844</f>
        <v>8800</v>
      </c>
      <c r="I931" s="407">
        <f>Commercial!M844</f>
        <v>2400</v>
      </c>
      <c r="J931" s="393"/>
      <c r="K931" s="409" t="str">
        <f>IFERROR(VLOOKUP($C931,Acute!$B$8:$R$300,4,FALSE),"--")</f>
        <v>--</v>
      </c>
      <c r="L931" s="410" t="str">
        <f>IFERROR(VLOOKUP($C931,Acute!$B$8:$R$300,8,FALSE),"--")</f>
        <v>--</v>
      </c>
      <c r="M931" s="411" t="str">
        <f>IFERROR(VLOOKUP($C931,Acute!$B$8:$R$300,13,FALSE),"--")</f>
        <v>--</v>
      </c>
      <c r="N931" s="412" t="str">
        <f>IFERROR(VLOOKUP($C931,Acute!$B$8:$R$300,6,FALSE),"--")</f>
        <v>--</v>
      </c>
      <c r="O931" s="410" t="str">
        <f>IFERROR(VLOOKUP($C931,Acute!$B$8:$R$300,10,FALSE),"--")</f>
        <v>--</v>
      </c>
      <c r="P931" s="413" t="str">
        <f>IFERROR(VLOOKUP($C931,Acute!$B$8:$R$300,16,FALSE),"--")</f>
        <v>--</v>
      </c>
    </row>
    <row r="932" spans="2:16">
      <c r="B932" s="393" t="str">
        <f>Residential!A845</f>
        <v>Trimethylbenzene, 1,3,5-</v>
      </c>
      <c r="C932" s="390" t="str">
        <f>Residential!B845</f>
        <v>108-67-8</v>
      </c>
      <c r="D932" s="405">
        <f>Residential!H845</f>
        <v>63</v>
      </c>
      <c r="E932" s="406">
        <f>Residential!K845</f>
        <v>2100</v>
      </c>
      <c r="F932" s="407">
        <f>Residential!M845</f>
        <v>400</v>
      </c>
      <c r="G932" s="405">
        <f>Commercial!H845</f>
        <v>260</v>
      </c>
      <c r="H932" s="408">
        <f>Commercial!K845</f>
        <v>8800</v>
      </c>
      <c r="I932" s="407">
        <f>Commercial!M845</f>
        <v>1700</v>
      </c>
      <c r="J932" s="393"/>
      <c r="K932" s="409" t="str">
        <f>IFERROR(VLOOKUP($C932,Acute!$B$8:$R$300,4,FALSE),"--")</f>
        <v>--</v>
      </c>
      <c r="L932" s="410" t="str">
        <f>IFERROR(VLOOKUP($C932,Acute!$B$8:$R$300,8,FALSE),"--")</f>
        <v>--</v>
      </c>
      <c r="M932" s="411" t="str">
        <f>IFERROR(VLOOKUP($C932,Acute!$B$8:$R$300,13,FALSE),"--")</f>
        <v>--</v>
      </c>
      <c r="N932" s="412" t="str">
        <f>IFERROR(VLOOKUP($C932,Acute!$B$8:$R$300,6,FALSE),"--")</f>
        <v>--</v>
      </c>
      <c r="O932" s="410" t="str">
        <f>IFERROR(VLOOKUP($C932,Acute!$B$8:$R$300,10,FALSE),"--")</f>
        <v>--</v>
      </c>
      <c r="P932" s="413" t="str">
        <f>IFERROR(VLOOKUP($C932,Acute!$B$8:$R$300,16,FALSE),"--")</f>
        <v>--</v>
      </c>
    </row>
    <row r="933" spans="2:16">
      <c r="B933" s="393" t="str">
        <f>Residential!A846</f>
        <v>Trimethylpentene, 2,4,4-</v>
      </c>
      <c r="C933" s="390" t="str">
        <f>Residential!B846</f>
        <v>25167-70-8</v>
      </c>
      <c r="D933" s="405" t="str">
        <f>Residential!H846</f>
        <v>NITI</v>
      </c>
      <c r="E933" s="406" t="str">
        <f>Residential!K846</f>
        <v>NITI</v>
      </c>
      <c r="F933" s="407" t="str">
        <f>Residential!M846</f>
        <v>NITI</v>
      </c>
      <c r="G933" s="405" t="str">
        <f>Commercial!H846</f>
        <v>NITI</v>
      </c>
      <c r="H933" s="408" t="str">
        <f>Commercial!K846</f>
        <v>NITI</v>
      </c>
      <c r="I933" s="407" t="str">
        <f>Commercial!M846</f>
        <v>NITI</v>
      </c>
      <c r="J933" s="393"/>
      <c r="K933" s="409" t="str">
        <f>IFERROR(VLOOKUP($C933,Acute!$B$8:$R$300,4,FALSE),"--")</f>
        <v>--</v>
      </c>
      <c r="L933" s="410" t="str">
        <f>IFERROR(VLOOKUP($C933,Acute!$B$8:$R$300,8,FALSE),"--")</f>
        <v>--</v>
      </c>
      <c r="M933" s="411" t="str">
        <f>IFERROR(VLOOKUP($C933,Acute!$B$8:$R$300,13,FALSE),"--")</f>
        <v>--</v>
      </c>
      <c r="N933" s="412" t="str">
        <f>IFERROR(VLOOKUP($C933,Acute!$B$8:$R$300,6,FALSE),"--")</f>
        <v>--</v>
      </c>
      <c r="O933" s="410" t="str">
        <f>IFERROR(VLOOKUP($C933,Acute!$B$8:$R$300,10,FALSE),"--")</f>
        <v>--</v>
      </c>
      <c r="P933" s="413" t="str">
        <f>IFERROR(VLOOKUP($C933,Acute!$B$8:$R$300,16,FALSE),"--")</f>
        <v>--</v>
      </c>
    </row>
    <row r="934" spans="2:16">
      <c r="B934" s="393" t="str">
        <f>Residential!A847</f>
        <v>Trinitrobenzene, 1,3,5-</v>
      </c>
      <c r="C934" s="390" t="str">
        <f>Residential!B847</f>
        <v>99-35-4</v>
      </c>
      <c r="D934" s="405" t="str">
        <f>Residential!H847</f>
        <v>NITI</v>
      </c>
      <c r="E934" s="406" t="str">
        <f>Residential!K847</f>
        <v>NITI, NV</v>
      </c>
      <c r="F934" s="407" t="str">
        <f>Residential!M847</f>
        <v>NITI, NV</v>
      </c>
      <c r="G934" s="405" t="str">
        <f>Commercial!H847</f>
        <v>NITI</v>
      </c>
      <c r="H934" s="408" t="str">
        <f>Commercial!K847</f>
        <v>NITI, NV</v>
      </c>
      <c r="I934" s="407" t="str">
        <f>Commercial!M847</f>
        <v>NITI, NV</v>
      </c>
      <c r="J934" s="393"/>
      <c r="K934" s="409" t="str">
        <f>IFERROR(VLOOKUP($C934,Acute!$B$8:$R$300,4,FALSE),"--")</f>
        <v>--</v>
      </c>
      <c r="L934" s="410" t="str">
        <f>IFERROR(VLOOKUP($C934,Acute!$B$8:$R$300,8,FALSE),"--")</f>
        <v>--</v>
      </c>
      <c r="M934" s="411" t="str">
        <f>IFERROR(VLOOKUP($C934,Acute!$B$8:$R$300,13,FALSE),"--")</f>
        <v>--</v>
      </c>
      <c r="N934" s="412" t="str">
        <f>IFERROR(VLOOKUP($C934,Acute!$B$8:$R$300,6,FALSE),"--")</f>
        <v>--</v>
      </c>
      <c r="O934" s="410" t="str">
        <f>IFERROR(VLOOKUP($C934,Acute!$B$8:$R$300,10,FALSE),"--")</f>
        <v>--</v>
      </c>
      <c r="P934" s="413" t="str">
        <f>IFERROR(VLOOKUP($C934,Acute!$B$8:$R$300,16,FALSE),"--")</f>
        <v>--</v>
      </c>
    </row>
    <row r="935" spans="2:16">
      <c r="B935" s="393" t="str">
        <f>Residential!A848</f>
        <v>Trinitrotoluene, 2,4,6-</v>
      </c>
      <c r="C935" s="390" t="str">
        <f>Residential!B848</f>
        <v>118-96-7</v>
      </c>
      <c r="D935" s="405" t="str">
        <f>Residential!H848</f>
        <v>NITI</v>
      </c>
      <c r="E935" s="408" t="str">
        <f>Residential!K848</f>
        <v>NITI, NV</v>
      </c>
      <c r="F935" s="407" t="str">
        <f>Residential!M848</f>
        <v>NITI, NV</v>
      </c>
      <c r="G935" s="405" t="str">
        <f>Commercial!H848</f>
        <v>NITI</v>
      </c>
      <c r="H935" s="408" t="str">
        <f>Commercial!K848</f>
        <v>NITI, NV</v>
      </c>
      <c r="I935" s="407" t="str">
        <f>Commercial!M848</f>
        <v>NITI, NV</v>
      </c>
      <c r="J935" s="393"/>
      <c r="K935" s="409" t="str">
        <f>IFERROR(VLOOKUP($C935,Acute!$B$8:$R$300,4,FALSE),"--")</f>
        <v>--</v>
      </c>
      <c r="L935" s="410" t="str">
        <f>IFERROR(VLOOKUP($C935,Acute!$B$8:$R$300,8,FALSE),"--")</f>
        <v>--</v>
      </c>
      <c r="M935" s="411" t="str">
        <f>IFERROR(VLOOKUP($C935,Acute!$B$8:$R$300,13,FALSE),"--")</f>
        <v>--</v>
      </c>
      <c r="N935" s="412" t="str">
        <f>IFERROR(VLOOKUP($C935,Acute!$B$8:$R$300,6,FALSE),"--")</f>
        <v>--</v>
      </c>
      <c r="O935" s="410" t="str">
        <f>IFERROR(VLOOKUP($C935,Acute!$B$8:$R$300,10,FALSE),"--")</f>
        <v>--</v>
      </c>
      <c r="P935" s="413" t="str">
        <f>IFERROR(VLOOKUP($C935,Acute!$B$8:$R$300,16,FALSE),"--")</f>
        <v>--</v>
      </c>
    </row>
    <row r="936" spans="2:16">
      <c r="B936" s="393" t="str">
        <f>Residential!A849</f>
        <v>Triphenylphosphine Oxide</v>
      </c>
      <c r="C936" s="390" t="str">
        <f>Residential!B849</f>
        <v>791-28-6</v>
      </c>
      <c r="D936" s="405" t="str">
        <f>Residential!H849</f>
        <v>NITI</v>
      </c>
      <c r="E936" s="408" t="str">
        <f>Residential!K849</f>
        <v>NITI, NV</v>
      </c>
      <c r="F936" s="407" t="str">
        <f>Residential!M849</f>
        <v>NITI, NV</v>
      </c>
      <c r="G936" s="405" t="str">
        <f>Commercial!H849</f>
        <v>NITI</v>
      </c>
      <c r="H936" s="408" t="str">
        <f>Commercial!K849</f>
        <v>NITI, NV</v>
      </c>
      <c r="I936" s="407" t="str">
        <f>Commercial!M849</f>
        <v>NITI, NV</v>
      </c>
      <c r="J936" s="393"/>
      <c r="K936" s="409" t="str">
        <f>IFERROR(VLOOKUP($C936,Acute!$B$8:$R$300,4,FALSE),"--")</f>
        <v>--</v>
      </c>
      <c r="L936" s="410" t="str">
        <f>IFERROR(VLOOKUP($C936,Acute!$B$8:$R$300,8,FALSE),"--")</f>
        <v>--</v>
      </c>
      <c r="M936" s="411" t="str">
        <f>IFERROR(VLOOKUP($C936,Acute!$B$8:$R$300,13,FALSE),"--")</f>
        <v>--</v>
      </c>
      <c r="N936" s="412" t="str">
        <f>IFERROR(VLOOKUP($C936,Acute!$B$8:$R$300,6,FALSE),"--")</f>
        <v>--</v>
      </c>
      <c r="O936" s="410" t="str">
        <f>IFERROR(VLOOKUP($C936,Acute!$B$8:$R$300,10,FALSE),"--")</f>
        <v>--</v>
      </c>
      <c r="P936" s="413" t="str">
        <f>IFERROR(VLOOKUP($C936,Acute!$B$8:$R$300,16,FALSE),"--")</f>
        <v>--</v>
      </c>
    </row>
    <row r="937" spans="2:16">
      <c r="B937" s="393" t="str">
        <f>Residential!A850</f>
        <v>Triphosphoric acid, aluminum salt (1:1) [aluminum triphosphate]</v>
      </c>
      <c r="C937" s="390" t="str">
        <f>Residential!B850</f>
        <v>13939-25-8</v>
      </c>
      <c r="D937" s="405" t="str">
        <f>Residential!H850</f>
        <v>NITI</v>
      </c>
      <c r="E937" s="408" t="str">
        <f>Residential!K850</f>
        <v>NITI, NV</v>
      </c>
      <c r="F937" s="407" t="str">
        <f>Residential!M850</f>
        <v>NITI, NV</v>
      </c>
      <c r="G937" s="405" t="str">
        <f>Commercial!H850</f>
        <v>NITI</v>
      </c>
      <c r="H937" s="408" t="str">
        <f>Commercial!K850</f>
        <v>NITI, NV</v>
      </c>
      <c r="I937" s="407" t="str">
        <f>Commercial!M850</f>
        <v>NITI, NV</v>
      </c>
      <c r="J937" s="393"/>
      <c r="K937" s="409" t="str">
        <f>IFERROR(VLOOKUP($C937,Acute!$B$8:$R$300,4,FALSE),"--")</f>
        <v>--</v>
      </c>
      <c r="L937" s="410" t="str">
        <f>IFERROR(VLOOKUP($C937,Acute!$B$8:$R$300,8,FALSE),"--")</f>
        <v>--</v>
      </c>
      <c r="M937" s="411" t="str">
        <f>IFERROR(VLOOKUP($C937,Acute!$B$8:$R$300,13,FALSE),"--")</f>
        <v>--</v>
      </c>
      <c r="N937" s="412" t="str">
        <f>IFERROR(VLOOKUP($C937,Acute!$B$8:$R$300,6,FALSE),"--")</f>
        <v>--</v>
      </c>
      <c r="O937" s="410" t="str">
        <f>IFERROR(VLOOKUP($C937,Acute!$B$8:$R$300,10,FALSE),"--")</f>
        <v>--</v>
      </c>
      <c r="P937" s="413" t="str">
        <f>IFERROR(VLOOKUP($C937,Acute!$B$8:$R$300,16,FALSE),"--")</f>
        <v>--</v>
      </c>
    </row>
    <row r="938" spans="2:16" ht="15" thickBot="1">
      <c r="B938" s="393"/>
      <c r="C938" s="390"/>
      <c r="D938" s="471"/>
      <c r="E938" s="472"/>
      <c r="F938" s="472"/>
      <c r="G938" s="471"/>
      <c r="H938" s="472"/>
      <c r="I938" s="472"/>
      <c r="J938" s="473"/>
      <c r="K938" s="474"/>
      <c r="L938" s="475"/>
      <c r="M938" s="475"/>
      <c r="N938" s="475"/>
      <c r="O938" s="475"/>
      <c r="P938" s="392" t="s">
        <v>2227</v>
      </c>
    </row>
    <row r="939" spans="2:16" ht="15">
      <c r="B939" s="320"/>
      <c r="C939" s="211"/>
      <c r="D939" s="532" t="s">
        <v>2196</v>
      </c>
      <c r="E939" s="533"/>
      <c r="F939" s="533"/>
      <c r="G939" s="533"/>
      <c r="H939" s="533"/>
      <c r="I939" s="549"/>
      <c r="J939" s="320"/>
      <c r="K939" s="550" t="s">
        <v>2197</v>
      </c>
      <c r="L939" s="551"/>
      <c r="M939" s="551"/>
      <c r="N939" s="551"/>
      <c r="O939" s="551"/>
      <c r="P939" s="552"/>
    </row>
    <row r="940" spans="2:16" ht="15">
      <c r="B940" s="320"/>
      <c r="C940" s="211"/>
      <c r="D940" s="538" t="s">
        <v>62</v>
      </c>
      <c r="E940" s="539"/>
      <c r="F940" s="553"/>
      <c r="G940" s="540" t="s">
        <v>2198</v>
      </c>
      <c r="H940" s="541"/>
      <c r="I940" s="554"/>
      <c r="J940" s="320"/>
      <c r="K940" s="555" t="s">
        <v>62</v>
      </c>
      <c r="L940" s="544"/>
      <c r="M940" s="556"/>
      <c r="N940" s="546" t="s">
        <v>2198</v>
      </c>
      <c r="O940" s="547"/>
      <c r="P940" s="548"/>
    </row>
    <row r="941" spans="2:16" ht="36.6" customHeight="1" thickBot="1">
      <c r="B941" s="321" t="s">
        <v>119</v>
      </c>
      <c r="C941" s="322" t="s">
        <v>141</v>
      </c>
      <c r="D941" s="323" t="s">
        <v>2206</v>
      </c>
      <c r="E941" s="324" t="s">
        <v>2207</v>
      </c>
      <c r="F941" s="325" t="s">
        <v>152</v>
      </c>
      <c r="G941" s="323" t="s">
        <v>2206</v>
      </c>
      <c r="H941" s="326" t="s">
        <v>2207</v>
      </c>
      <c r="I941" s="325" t="s">
        <v>152</v>
      </c>
      <c r="J941" s="327"/>
      <c r="K941" s="328" t="s">
        <v>2206</v>
      </c>
      <c r="L941" s="329" t="s">
        <v>2207</v>
      </c>
      <c r="M941" s="330" t="s">
        <v>152</v>
      </c>
      <c r="N941" s="328" t="s">
        <v>2206</v>
      </c>
      <c r="O941" s="329" t="s">
        <v>2207</v>
      </c>
      <c r="P941" s="331" t="s">
        <v>152</v>
      </c>
    </row>
    <row r="942" spans="2:16">
      <c r="B942" s="320" t="str">
        <f>Residential!A851</f>
        <v>Tripotassium phosphate</v>
      </c>
      <c r="C942" s="211" t="str">
        <f>Residential!B851</f>
        <v>7778-53-2</v>
      </c>
      <c r="D942" s="332" t="str">
        <f>Residential!H851</f>
        <v>NITI</v>
      </c>
      <c r="E942" s="335" t="str">
        <f>Residential!K851</f>
        <v>NITI, NV</v>
      </c>
      <c r="F942" s="334" t="str">
        <f>Residential!M851</f>
        <v>NITI, NV</v>
      </c>
      <c r="G942" s="332" t="str">
        <f>Commercial!H851</f>
        <v>NITI</v>
      </c>
      <c r="H942" s="335" t="str">
        <f>Commercial!K851</f>
        <v>NITI, NV</v>
      </c>
      <c r="I942" s="334" t="str">
        <f>Commercial!M851</f>
        <v>NITI, NV</v>
      </c>
      <c r="J942" s="320"/>
      <c r="K942" s="341" t="str">
        <f>IFERROR(VLOOKUP($C942,Acute!$B$8:$R$300,4,FALSE),"--")</f>
        <v>--</v>
      </c>
      <c r="L942" s="342" t="str">
        <f>IFERROR(VLOOKUP($C942,Acute!$B$8:$R$300,8,FALSE),"--")</f>
        <v>--</v>
      </c>
      <c r="M942" s="343" t="str">
        <f>IFERROR(VLOOKUP($C942,Acute!$B$8:$R$300,13,FALSE),"--")</f>
        <v>--</v>
      </c>
      <c r="N942" s="344" t="str">
        <f>IFERROR(VLOOKUP($C942,Acute!$B$8:$R$300,6,FALSE),"--")</f>
        <v>--</v>
      </c>
      <c r="O942" s="342" t="str">
        <f>IFERROR(VLOOKUP($C942,Acute!$B$8:$R$300,10,FALSE),"--")</f>
        <v>--</v>
      </c>
      <c r="P942" s="345" t="str">
        <f>IFERROR(VLOOKUP($C942,Acute!$B$8:$R$300,16,FALSE),"--")</f>
        <v>--</v>
      </c>
    </row>
    <row r="943" spans="2:16">
      <c r="B943" s="320" t="str">
        <f>Residential!A852</f>
        <v>Tris(1,3-Dichloro-2-propyl) Phosphate</v>
      </c>
      <c r="C943" s="211" t="str">
        <f>Residential!B852</f>
        <v>13674-87-8</v>
      </c>
      <c r="D943" s="332" t="str">
        <f>Residential!H852</f>
        <v>NITI</v>
      </c>
      <c r="E943" s="335" t="str">
        <f>Residential!K852</f>
        <v>NITI, NV</v>
      </c>
      <c r="F943" s="334" t="str">
        <f>Residential!M852</f>
        <v>NITI, NV</v>
      </c>
      <c r="G943" s="332" t="str">
        <f>Commercial!H852</f>
        <v>NITI</v>
      </c>
      <c r="H943" s="335" t="str">
        <f>Commercial!K852</f>
        <v>NITI, NV</v>
      </c>
      <c r="I943" s="334" t="str">
        <f>Commercial!M852</f>
        <v>NITI, NV</v>
      </c>
      <c r="J943" s="320"/>
      <c r="K943" s="341" t="str">
        <f>IFERROR(VLOOKUP($C943,Acute!$B$8:$R$300,4,FALSE),"--")</f>
        <v>--</v>
      </c>
      <c r="L943" s="342" t="str">
        <f>IFERROR(VLOOKUP($C943,Acute!$B$8:$R$300,8,FALSE),"--")</f>
        <v>--</v>
      </c>
      <c r="M943" s="343" t="str">
        <f>IFERROR(VLOOKUP($C943,Acute!$B$8:$R$300,13,FALSE),"--")</f>
        <v>--</v>
      </c>
      <c r="N943" s="344" t="str">
        <f>IFERROR(VLOOKUP($C943,Acute!$B$8:$R$300,6,FALSE),"--")</f>
        <v>--</v>
      </c>
      <c r="O943" s="342" t="str">
        <f>IFERROR(VLOOKUP($C943,Acute!$B$8:$R$300,10,FALSE),"--")</f>
        <v>--</v>
      </c>
      <c r="P943" s="345" t="str">
        <f>IFERROR(VLOOKUP($C943,Acute!$B$8:$R$300,16,FALSE),"--")</f>
        <v>--</v>
      </c>
    </row>
    <row r="944" spans="2:16">
      <c r="B944" s="320" t="str">
        <f>Residential!A853</f>
        <v>Tris(1-chloro-2-propyl)phosphate</v>
      </c>
      <c r="C944" s="211" t="str">
        <f>Residential!B853</f>
        <v>13674-84-5</v>
      </c>
      <c r="D944" s="332" t="str">
        <f>Residential!H853</f>
        <v>NITI</v>
      </c>
      <c r="E944" s="335" t="str">
        <f>Residential!K853</f>
        <v>NITI, NV</v>
      </c>
      <c r="F944" s="334" t="str">
        <f>Residential!M853</f>
        <v>NITI, NV</v>
      </c>
      <c r="G944" s="332" t="str">
        <f>Commercial!H853</f>
        <v>NITI</v>
      </c>
      <c r="H944" s="335" t="str">
        <f>Commercial!K853</f>
        <v>NITI, NV</v>
      </c>
      <c r="I944" s="334" t="str">
        <f>Commercial!M853</f>
        <v>NITI, NV</v>
      </c>
      <c r="J944" s="320"/>
      <c r="K944" s="341" t="str">
        <f>IFERROR(VLOOKUP($C944,Acute!$B$8:$R$300,4,FALSE),"--")</f>
        <v>--</v>
      </c>
      <c r="L944" s="342" t="str">
        <f>IFERROR(VLOOKUP($C944,Acute!$B$8:$R$300,8,FALSE),"--")</f>
        <v>--</v>
      </c>
      <c r="M944" s="343" t="str">
        <f>IFERROR(VLOOKUP($C944,Acute!$B$8:$R$300,13,FALSE),"--")</f>
        <v>--</v>
      </c>
      <c r="N944" s="344" t="str">
        <f>IFERROR(VLOOKUP($C944,Acute!$B$8:$R$300,6,FALSE),"--")</f>
        <v>--</v>
      </c>
      <c r="O944" s="342" t="str">
        <f>IFERROR(VLOOKUP($C944,Acute!$B$8:$R$300,10,FALSE),"--")</f>
        <v>--</v>
      </c>
      <c r="P944" s="345" t="str">
        <f>IFERROR(VLOOKUP($C944,Acute!$B$8:$R$300,16,FALSE),"--")</f>
        <v>--</v>
      </c>
    </row>
    <row r="945" spans="2:16">
      <c r="B945" s="320" t="str">
        <f>Residential!A854</f>
        <v>Tris(2,3-dibromopropyl)phosphate</v>
      </c>
      <c r="C945" s="211" t="str">
        <f>Residential!B854</f>
        <v>126-72-7</v>
      </c>
      <c r="D945" s="332">
        <f>Residential!H854</f>
        <v>4.3E-3</v>
      </c>
      <c r="E945" s="448">
        <f>Residential!K854</f>
        <v>0.14000000000000001</v>
      </c>
      <c r="F945" s="430">
        <f>Residential!M854</f>
        <v>4.8</v>
      </c>
      <c r="G945" s="332">
        <f>Commercial!H854</f>
        <v>1.9E-2</v>
      </c>
      <c r="H945" s="448">
        <f>Commercial!K854</f>
        <v>0.62</v>
      </c>
      <c r="I945" s="334">
        <f>Commercial!M854</f>
        <v>21</v>
      </c>
      <c r="J945" s="320"/>
      <c r="K945" s="341" t="str">
        <f>IFERROR(VLOOKUP($C945,Acute!$B$8:$R$300,4,FALSE),"--")</f>
        <v>--</v>
      </c>
      <c r="L945" s="342" t="str">
        <f>IFERROR(VLOOKUP($C945,Acute!$B$8:$R$300,8,FALSE),"--")</f>
        <v>--</v>
      </c>
      <c r="M945" s="343" t="str">
        <f>IFERROR(VLOOKUP($C945,Acute!$B$8:$R$300,13,FALSE),"--")</f>
        <v>--</v>
      </c>
      <c r="N945" s="344" t="str">
        <f>IFERROR(VLOOKUP($C945,Acute!$B$8:$R$300,6,FALSE),"--")</f>
        <v>--</v>
      </c>
      <c r="O945" s="342" t="str">
        <f>IFERROR(VLOOKUP($C945,Acute!$B$8:$R$300,10,FALSE),"--")</f>
        <v>--</v>
      </c>
      <c r="P945" s="345" t="str">
        <f>IFERROR(VLOOKUP($C945,Acute!$B$8:$R$300,16,FALSE),"--")</f>
        <v>--</v>
      </c>
    </row>
    <row r="946" spans="2:16">
      <c r="B946" s="320" t="str">
        <f>Residential!A855</f>
        <v>Tris(2-chloroethyl)phosphate</v>
      </c>
      <c r="C946" s="211" t="str">
        <f>Residential!B855</f>
        <v>115-96-8</v>
      </c>
      <c r="D946" s="332" t="str">
        <f>Residential!H855</f>
        <v>NITI</v>
      </c>
      <c r="E946" s="335" t="str">
        <f>Residential!K855</f>
        <v>NITI, NV</v>
      </c>
      <c r="F946" s="334" t="str">
        <f>Residential!M855</f>
        <v>NITI, NV</v>
      </c>
      <c r="G946" s="332" t="str">
        <f>Commercial!H855</f>
        <v>NITI</v>
      </c>
      <c r="H946" s="335" t="str">
        <f>Commercial!K855</f>
        <v>NITI, NV</v>
      </c>
      <c r="I946" s="334" t="str">
        <f>Commercial!M855</f>
        <v>NITI, NV</v>
      </c>
      <c r="J946" s="320"/>
      <c r="K946" s="341" t="str">
        <f>IFERROR(VLOOKUP($C946,Acute!$B$8:$R$300,4,FALSE),"--")</f>
        <v>--</v>
      </c>
      <c r="L946" s="342" t="str">
        <f>IFERROR(VLOOKUP($C946,Acute!$B$8:$R$300,8,FALSE),"--")</f>
        <v>--</v>
      </c>
      <c r="M946" s="343" t="str">
        <f>IFERROR(VLOOKUP($C946,Acute!$B$8:$R$300,13,FALSE),"--")</f>
        <v>--</v>
      </c>
      <c r="N946" s="344" t="str">
        <f>IFERROR(VLOOKUP($C946,Acute!$B$8:$R$300,6,FALSE),"--")</f>
        <v>--</v>
      </c>
      <c r="O946" s="342" t="str">
        <f>IFERROR(VLOOKUP($C946,Acute!$B$8:$R$300,10,FALSE),"--")</f>
        <v>--</v>
      </c>
      <c r="P946" s="345" t="str">
        <f>IFERROR(VLOOKUP($C946,Acute!$B$8:$R$300,16,FALSE),"--")</f>
        <v>--</v>
      </c>
    </row>
    <row r="947" spans="2:16">
      <c r="B947" s="320" t="str">
        <f>Residential!A856</f>
        <v>Tris(2-ethylhexyl)phosphate</v>
      </c>
      <c r="C947" s="211" t="str">
        <f>Residential!B856</f>
        <v>78-42-2</v>
      </c>
      <c r="D947" s="332" t="str">
        <f>Residential!H856</f>
        <v>NITI</v>
      </c>
      <c r="E947" s="333" t="str">
        <f>Residential!K856</f>
        <v>NITI, NV</v>
      </c>
      <c r="F947" s="346" t="str">
        <f>Residential!M856</f>
        <v>NITI, NV</v>
      </c>
      <c r="G947" s="332" t="str">
        <f>Commercial!H856</f>
        <v>NITI</v>
      </c>
      <c r="H947" s="335" t="str">
        <f>Commercial!K856</f>
        <v>NITI, NV</v>
      </c>
      <c r="I947" s="334" t="str">
        <f>Commercial!M856</f>
        <v>NITI, NV</v>
      </c>
      <c r="J947" s="320"/>
      <c r="K947" s="341" t="str">
        <f>IFERROR(VLOOKUP($C947,Acute!$B$8:$R$300,4,FALSE),"--")</f>
        <v>--</v>
      </c>
      <c r="L947" s="342" t="str">
        <f>IFERROR(VLOOKUP($C947,Acute!$B$8:$R$300,8,FALSE),"--")</f>
        <v>--</v>
      </c>
      <c r="M947" s="343" t="str">
        <f>IFERROR(VLOOKUP($C947,Acute!$B$8:$R$300,13,FALSE),"--")</f>
        <v>--</v>
      </c>
      <c r="N947" s="344" t="str">
        <f>IFERROR(VLOOKUP($C947,Acute!$B$8:$R$300,6,FALSE),"--")</f>
        <v>--</v>
      </c>
      <c r="O947" s="342" t="str">
        <f>IFERROR(VLOOKUP($C947,Acute!$B$8:$R$300,10,FALSE),"--")</f>
        <v>--</v>
      </c>
      <c r="P947" s="345" t="str">
        <f>IFERROR(VLOOKUP($C947,Acute!$B$8:$R$300,16,FALSE),"--")</f>
        <v>--</v>
      </c>
    </row>
    <row r="948" spans="2:16">
      <c r="B948" s="320" t="str">
        <f>Residential!A857</f>
        <v>Trisodium phosphate</v>
      </c>
      <c r="C948" s="211" t="str">
        <f>Residential!B857</f>
        <v>7601-54-9</v>
      </c>
      <c r="D948" s="332" t="str">
        <f>Residential!H857</f>
        <v>NITI</v>
      </c>
      <c r="E948" s="333" t="str">
        <f>Residential!K857</f>
        <v>NITI, NV</v>
      </c>
      <c r="F948" s="346" t="str">
        <f>Residential!M857</f>
        <v>NITI, NV</v>
      </c>
      <c r="G948" s="332" t="str">
        <f>Commercial!H857</f>
        <v>NITI</v>
      </c>
      <c r="H948" s="335" t="str">
        <f>Commercial!K857</f>
        <v>NITI, NV</v>
      </c>
      <c r="I948" s="334" t="str">
        <f>Commercial!M857</f>
        <v>NITI, NV</v>
      </c>
      <c r="J948" s="320"/>
      <c r="K948" s="347" t="str">
        <f>IFERROR(VLOOKUP($C948,Acute!$B$8:$R$300,4,FALSE),"--")</f>
        <v>--</v>
      </c>
      <c r="L948" s="342" t="str">
        <f>IFERROR(VLOOKUP($C948,Acute!$B$8:$R$300,8,FALSE),"--")</f>
        <v>--</v>
      </c>
      <c r="M948" s="349" t="str">
        <f>IFERROR(VLOOKUP($C948,Acute!$B$8:$R$300,13,FALSE),"--")</f>
        <v>--</v>
      </c>
      <c r="N948" s="350" t="str">
        <f>IFERROR(VLOOKUP($C948,Acute!$B$8:$R$300,6,FALSE),"--")</f>
        <v>--</v>
      </c>
      <c r="O948" s="342" t="str">
        <f>IFERROR(VLOOKUP($C948,Acute!$B$8:$R$300,10,FALSE),"--")</f>
        <v>--</v>
      </c>
      <c r="P948" s="345" t="str">
        <f>IFERROR(VLOOKUP($C948,Acute!$B$8:$R$300,16,FALSE),"--")</f>
        <v>--</v>
      </c>
    </row>
    <row r="949" spans="2:16">
      <c r="B949" s="320" t="str">
        <f>Residential!A858</f>
        <v>Tungsten</v>
      </c>
      <c r="C949" s="211" t="str">
        <f>Residential!B858</f>
        <v>7440-33-7</v>
      </c>
      <c r="D949" s="332" t="str">
        <f>Residential!H858</f>
        <v>NITI</v>
      </c>
      <c r="E949" s="333" t="str">
        <f>Residential!K858</f>
        <v>NITI, NV</v>
      </c>
      <c r="F949" s="334" t="str">
        <f>Residential!M858</f>
        <v>NITI, NV</v>
      </c>
      <c r="G949" s="332" t="str">
        <f>Commercial!H858</f>
        <v>NITI</v>
      </c>
      <c r="H949" s="335" t="str">
        <f>Commercial!K858</f>
        <v>NITI, NV</v>
      </c>
      <c r="I949" s="334" t="str">
        <f>Commercial!M858</f>
        <v>NITI, NV</v>
      </c>
      <c r="J949" s="320"/>
      <c r="K949" s="341" t="str">
        <f>IFERROR(VLOOKUP($C949,Acute!$B$8:$R$300,4,FALSE),"--")</f>
        <v>--</v>
      </c>
      <c r="L949" s="342" t="str">
        <f>IFERROR(VLOOKUP($C949,Acute!$B$8:$R$300,8,FALSE),"--")</f>
        <v>--</v>
      </c>
      <c r="M949" s="343" t="str">
        <f>IFERROR(VLOOKUP($C949,Acute!$B$8:$R$300,13,FALSE),"--")</f>
        <v>--</v>
      </c>
      <c r="N949" s="344" t="str">
        <f>IFERROR(VLOOKUP($C949,Acute!$B$8:$R$300,6,FALSE),"--")</f>
        <v>--</v>
      </c>
      <c r="O949" s="342" t="str">
        <f>IFERROR(VLOOKUP($C949,Acute!$B$8:$R$300,10,FALSE),"--")</f>
        <v>--</v>
      </c>
      <c r="P949" s="345" t="str">
        <f>IFERROR(VLOOKUP($C949,Acute!$B$8:$R$300,16,FALSE),"--")</f>
        <v>--</v>
      </c>
    </row>
    <row r="950" spans="2:16">
      <c r="B950" s="320" t="str">
        <f>Residential!A859</f>
        <v>Uranium</v>
      </c>
      <c r="C950" s="211" t="str">
        <f>Residential!B859</f>
        <v>7440-61-1</v>
      </c>
      <c r="D950" s="332">
        <f>Residential!H859</f>
        <v>4.2000000000000003E-2</v>
      </c>
      <c r="E950" s="333" t="str">
        <f>Residential!K859</f>
        <v>NV</v>
      </c>
      <c r="F950" s="334" t="str">
        <f>Residential!M859</f>
        <v>NV</v>
      </c>
      <c r="G950" s="332">
        <f>Commercial!H859</f>
        <v>0.18</v>
      </c>
      <c r="H950" s="335" t="str">
        <f>Commercial!K859</f>
        <v>NV</v>
      </c>
      <c r="I950" s="334" t="str">
        <f>Commercial!M859</f>
        <v>NV</v>
      </c>
      <c r="J950" s="320"/>
      <c r="K950" s="341" t="str">
        <f>IFERROR(VLOOKUP($C950,Acute!$B$8:$R$300,4,FALSE),"--")</f>
        <v>--</v>
      </c>
      <c r="L950" s="342" t="str">
        <f>IFERROR(VLOOKUP($C950,Acute!$B$8:$R$300,8,FALSE),"--")</f>
        <v>--</v>
      </c>
      <c r="M950" s="343" t="str">
        <f>IFERROR(VLOOKUP($C950,Acute!$B$8:$R$300,13,FALSE),"--")</f>
        <v>--</v>
      </c>
      <c r="N950" s="344" t="str">
        <f>IFERROR(VLOOKUP($C950,Acute!$B$8:$R$300,6,FALSE),"--")</f>
        <v>--</v>
      </c>
      <c r="O950" s="342" t="str">
        <f>IFERROR(VLOOKUP($C950,Acute!$B$8:$R$300,10,FALSE),"--")</f>
        <v>--</v>
      </c>
      <c r="P950" s="345" t="str">
        <f>IFERROR(VLOOKUP($C950,Acute!$B$8:$R$300,16,FALSE),"--")</f>
        <v>--</v>
      </c>
    </row>
    <row r="951" spans="2:16">
      <c r="B951" s="320" t="str">
        <f>Residential!A860</f>
        <v>Urethane</v>
      </c>
      <c r="C951" s="211" t="str">
        <f>Residential!B860</f>
        <v>51-79-6</v>
      </c>
      <c r="D951" s="332">
        <f>Residential!H860</f>
        <v>3.5000000000000001E-3</v>
      </c>
      <c r="E951" s="333" t="str">
        <f>Residential!K860</f>
        <v>NV</v>
      </c>
      <c r="F951" s="346" t="str">
        <f>Residential!M860</f>
        <v>NV</v>
      </c>
      <c r="G951" s="332">
        <f>Commercial!H860</f>
        <v>4.2000000000000003E-2</v>
      </c>
      <c r="H951" s="333" t="str">
        <f>Commercial!K860</f>
        <v>NV</v>
      </c>
      <c r="I951" s="346" t="str">
        <f>Commercial!M860</f>
        <v>NV</v>
      </c>
      <c r="J951" s="320"/>
      <c r="K951" s="341" t="str">
        <f>IFERROR(VLOOKUP($C951,Acute!$B$8:$R$300,4,FALSE),"--")</f>
        <v>--</v>
      </c>
      <c r="L951" s="342" t="str">
        <f>IFERROR(VLOOKUP($C951,Acute!$B$8:$R$300,8,FALSE),"--")</f>
        <v>--</v>
      </c>
      <c r="M951" s="343" t="str">
        <f>IFERROR(VLOOKUP($C951,Acute!$B$8:$R$300,13,FALSE),"--")</f>
        <v>--</v>
      </c>
      <c r="N951" s="344" t="str">
        <f>IFERROR(VLOOKUP($C951,Acute!$B$8:$R$300,6,FALSE),"--")</f>
        <v>--</v>
      </c>
      <c r="O951" s="342" t="str">
        <f>IFERROR(VLOOKUP($C951,Acute!$B$8:$R$300,10,FALSE),"--")</f>
        <v>--</v>
      </c>
      <c r="P951" s="345" t="str">
        <f>IFERROR(VLOOKUP($C951,Acute!$B$8:$R$300,16,FALSE),"--")</f>
        <v>--</v>
      </c>
    </row>
    <row r="952" spans="2:16">
      <c r="B952" s="320" t="str">
        <f>Residential!A861</f>
        <v>Vanadium Pentoxide</v>
      </c>
      <c r="C952" s="211" t="str">
        <f>Residential!B861</f>
        <v>1314-62-1</v>
      </c>
      <c r="D952" s="332">
        <f>Residential!H861</f>
        <v>3.4000000000000002E-4</v>
      </c>
      <c r="E952" s="333" t="str">
        <f>Residential!K861</f>
        <v>NV</v>
      </c>
      <c r="F952" s="346" t="str">
        <f>Residential!M861</f>
        <v>NV</v>
      </c>
      <c r="G952" s="332">
        <f>Commercial!H861</f>
        <v>1.5E-3</v>
      </c>
      <c r="H952" s="333" t="str">
        <f>Commercial!K861</f>
        <v>NV</v>
      </c>
      <c r="I952" s="346" t="str">
        <f>Commercial!M861</f>
        <v>NV</v>
      </c>
      <c r="J952" s="320"/>
      <c r="K952" s="341">
        <f>IFERROR(VLOOKUP($C952,Acute!$B$8:$R$300,4,FALSE),"--")</f>
        <v>30</v>
      </c>
      <c r="L952" s="342" t="str">
        <f>IFERROR(VLOOKUP($C952,Acute!$B$8:$R$300,8,FALSE),"--")</f>
        <v>NV</v>
      </c>
      <c r="M952" s="343" t="str">
        <f>IFERROR(VLOOKUP($C952,Acute!$B$8:$R$300,13,FALSE),"--")</f>
        <v>NV</v>
      </c>
      <c r="N952" s="344">
        <f>IFERROR(VLOOKUP($C952,Acute!$B$8:$R$300,6,FALSE),"--")</f>
        <v>90</v>
      </c>
      <c r="O952" s="342" t="str">
        <f>IFERROR(VLOOKUP($C952,Acute!$B$8:$R$300,10,FALSE),"--")</f>
        <v>NV</v>
      </c>
      <c r="P952" s="345" t="str">
        <f>IFERROR(VLOOKUP($C952,Acute!$B$8:$R$300,16,FALSE),"--")</f>
        <v>NV</v>
      </c>
    </row>
    <row r="953" spans="2:16">
      <c r="B953" s="320" t="str">
        <f>Residential!A862</f>
        <v>Vanadium and Compounds</v>
      </c>
      <c r="C953" s="211" t="str">
        <f>Residential!B862</f>
        <v>7440-62-2</v>
      </c>
      <c r="D953" s="426">
        <f>Residential!H862</f>
        <v>0.1</v>
      </c>
      <c r="E953" s="333" t="str">
        <f>Residential!K862</f>
        <v>NV</v>
      </c>
      <c r="F953" s="346" t="str">
        <f>Residential!M862</f>
        <v>NV</v>
      </c>
      <c r="G953" s="332">
        <f>Commercial!H862</f>
        <v>0.44</v>
      </c>
      <c r="H953" s="333" t="str">
        <f>Commercial!K862</f>
        <v>NV</v>
      </c>
      <c r="I953" s="346" t="str">
        <f>Commercial!M862</f>
        <v>NV</v>
      </c>
      <c r="J953" s="320"/>
      <c r="K953" s="423">
        <f>IFERROR(VLOOKUP($C953,Acute!$B$8:$R$300,4,FALSE),"--")</f>
        <v>0.8</v>
      </c>
      <c r="L953" s="342" t="str">
        <f>IFERROR(VLOOKUP($C953,Acute!$B$8:$R$300,8,FALSE),"--")</f>
        <v>NV</v>
      </c>
      <c r="M953" s="343" t="str">
        <f>IFERROR(VLOOKUP($C953,Acute!$B$8:$R$300,13,FALSE),"--")</f>
        <v>NV</v>
      </c>
      <c r="N953" s="424">
        <f>IFERROR(VLOOKUP($C953,Acute!$B$8:$R$300,6,FALSE),"--")</f>
        <v>2.4</v>
      </c>
      <c r="O953" s="342" t="str">
        <f>IFERROR(VLOOKUP($C953,Acute!$B$8:$R$300,10,FALSE),"--")</f>
        <v>NV</v>
      </c>
      <c r="P953" s="345" t="str">
        <f>IFERROR(VLOOKUP($C953,Acute!$B$8:$R$300,16,FALSE),"--")</f>
        <v>NV</v>
      </c>
    </row>
    <row r="954" spans="2:16">
      <c r="B954" s="320" t="str">
        <f>Residential!A863</f>
        <v>Vernolate</v>
      </c>
      <c r="C954" s="211" t="str">
        <f>Residential!B863</f>
        <v>1929-77-7</v>
      </c>
      <c r="D954" s="332" t="str">
        <f>Residential!H863</f>
        <v>NITI</v>
      </c>
      <c r="E954" s="333" t="str">
        <f>Residential!K863</f>
        <v>NITI</v>
      </c>
      <c r="F954" s="346" t="str">
        <f>Residential!M863</f>
        <v>NITI</v>
      </c>
      <c r="G954" s="332" t="str">
        <f>Commercial!H863</f>
        <v>NITI</v>
      </c>
      <c r="H954" s="333" t="str">
        <f>Commercial!K863</f>
        <v>NITI</v>
      </c>
      <c r="I954" s="346" t="str">
        <f>Commercial!M863</f>
        <v>NITI</v>
      </c>
      <c r="J954" s="320"/>
      <c r="K954" s="341" t="str">
        <f>IFERROR(VLOOKUP($C954,Acute!$B$8:$R$300,4,FALSE),"--")</f>
        <v>--</v>
      </c>
      <c r="L954" s="342" t="str">
        <f>IFERROR(VLOOKUP($C954,Acute!$B$8:$R$300,8,FALSE),"--")</f>
        <v>--</v>
      </c>
      <c r="M954" s="343" t="str">
        <f>IFERROR(VLOOKUP($C954,Acute!$B$8:$R$300,13,FALSE),"--")</f>
        <v>--</v>
      </c>
      <c r="N954" s="344" t="str">
        <f>IFERROR(VLOOKUP($C954,Acute!$B$8:$R$300,6,FALSE),"--")</f>
        <v>--</v>
      </c>
      <c r="O954" s="342" t="str">
        <f>IFERROR(VLOOKUP($C954,Acute!$B$8:$R$300,10,FALSE),"--")</f>
        <v>--</v>
      </c>
      <c r="P954" s="345" t="str">
        <f>IFERROR(VLOOKUP($C954,Acute!$B$8:$R$300,16,FALSE),"--")</f>
        <v>--</v>
      </c>
    </row>
    <row r="955" spans="2:16">
      <c r="B955" s="320" t="str">
        <f>Residential!A864</f>
        <v>Vinclozolin</v>
      </c>
      <c r="C955" s="211" t="str">
        <f>Residential!B864</f>
        <v>50471-44-8</v>
      </c>
      <c r="D955" s="332" t="str">
        <f>Residential!H864</f>
        <v>NITI</v>
      </c>
      <c r="E955" s="333" t="str">
        <f>Residential!K864</f>
        <v>NITI, NV</v>
      </c>
      <c r="F955" s="346" t="str">
        <f>Residential!M864</f>
        <v>NITI, NV</v>
      </c>
      <c r="G955" s="332" t="str">
        <f>Commercial!H864</f>
        <v>NITI</v>
      </c>
      <c r="H955" s="333" t="str">
        <f>Commercial!K864</f>
        <v>NITI, NV</v>
      </c>
      <c r="I955" s="346" t="str">
        <f>Commercial!M864</f>
        <v>NITI, NV</v>
      </c>
      <c r="J955" s="320"/>
      <c r="K955" s="347" t="str">
        <f>IFERROR(VLOOKUP($C955,Acute!$B$8:$R$300,4,FALSE),"--")</f>
        <v>--</v>
      </c>
      <c r="L955" s="348" t="str">
        <f>IFERROR(VLOOKUP($C955,Acute!$B$8:$R$300,8,FALSE),"--")</f>
        <v>--</v>
      </c>
      <c r="M955" s="349" t="str">
        <f>IFERROR(VLOOKUP($C955,Acute!$B$8:$R$300,13,FALSE),"--")</f>
        <v>--</v>
      </c>
      <c r="N955" s="350" t="str">
        <f>IFERROR(VLOOKUP($C955,Acute!$B$8:$R$300,6,FALSE),"--")</f>
        <v>--</v>
      </c>
      <c r="O955" s="342" t="str">
        <f>IFERROR(VLOOKUP($C955,Acute!$B$8:$R$300,10,FALSE),"--")</f>
        <v>--</v>
      </c>
      <c r="P955" s="345" t="str">
        <f>IFERROR(VLOOKUP($C955,Acute!$B$8:$R$300,16,FALSE),"--")</f>
        <v>--</v>
      </c>
    </row>
    <row r="956" spans="2:16">
      <c r="B956" s="320" t="str">
        <f>Residential!A865</f>
        <v>Vinyl Acetate</v>
      </c>
      <c r="C956" s="211" t="str">
        <f>Residential!B865</f>
        <v>108-05-4</v>
      </c>
      <c r="D956" s="332">
        <f>Residential!H865</f>
        <v>210</v>
      </c>
      <c r="E956" s="335">
        <f>Residential!K865</f>
        <v>7000</v>
      </c>
      <c r="F956" s="334">
        <f>Residential!M865</f>
        <v>19000</v>
      </c>
      <c r="G956" s="352">
        <f>Commercial!H865</f>
        <v>880</v>
      </c>
      <c r="H956" s="335">
        <f>Commercial!K865</f>
        <v>29000</v>
      </c>
      <c r="I956" s="334">
        <f>Commercial!M865</f>
        <v>80000</v>
      </c>
      <c r="J956" s="320"/>
      <c r="K956" s="341">
        <f>IFERROR(VLOOKUP($C956,Acute!$B$8:$R$300,4,FALSE),"--")</f>
        <v>200</v>
      </c>
      <c r="L956" s="342">
        <f>IFERROR(VLOOKUP($C956,Acute!$B$8:$R$300,8,FALSE),"--")</f>
        <v>6700</v>
      </c>
      <c r="M956" s="343">
        <f>IFERROR(VLOOKUP($C956,Acute!$B$8:$R$300,13,FALSE),"--")</f>
        <v>18000</v>
      </c>
      <c r="N956" s="344">
        <f>IFERROR(VLOOKUP($C956,Acute!$B$8:$R$300,6,FALSE),"--")</f>
        <v>600</v>
      </c>
      <c r="O956" s="342">
        <f>IFERROR(VLOOKUP($C956,Acute!$B$8:$R$300,10,FALSE),"--")</f>
        <v>20000</v>
      </c>
      <c r="P956" s="345">
        <f>IFERROR(VLOOKUP($C956,Acute!$B$8:$R$300,16,FALSE),"--")</f>
        <v>55000</v>
      </c>
    </row>
    <row r="957" spans="2:16">
      <c r="B957" s="320" t="str">
        <f>Residential!A866</f>
        <v>Vinyl Bromide</v>
      </c>
      <c r="C957" s="211" t="str">
        <f>Residential!B866</f>
        <v>593-60-2</v>
      </c>
      <c r="D957" s="332">
        <f>Residential!H866</f>
        <v>0.19</v>
      </c>
      <c r="E957" s="333">
        <f>Residential!K866</f>
        <v>6.2</v>
      </c>
      <c r="F957" s="440">
        <f>Residential!M866</f>
        <v>0.54</v>
      </c>
      <c r="G957" s="332">
        <f>Commercial!H866</f>
        <v>0.82</v>
      </c>
      <c r="H957" s="335">
        <f>Commercial!K866</f>
        <v>27</v>
      </c>
      <c r="I957" s="430">
        <f>Commercial!M866</f>
        <v>2.4</v>
      </c>
      <c r="J957" s="320"/>
      <c r="K957" s="341" t="str">
        <f>IFERROR(VLOOKUP($C957,Acute!$B$8:$R$300,4,FALSE),"--")</f>
        <v>--</v>
      </c>
      <c r="L957" s="342" t="str">
        <f>IFERROR(VLOOKUP($C957,Acute!$B$8:$R$300,8,FALSE),"--")</f>
        <v>--</v>
      </c>
      <c r="M957" s="343" t="str">
        <f>IFERROR(VLOOKUP($C957,Acute!$B$8:$R$300,13,FALSE),"--")</f>
        <v>--</v>
      </c>
      <c r="N957" s="344" t="str">
        <f>IFERROR(VLOOKUP($C957,Acute!$B$8:$R$300,6,FALSE),"--")</f>
        <v>--</v>
      </c>
      <c r="O957" s="342" t="str">
        <f>IFERROR(VLOOKUP($C957,Acute!$B$8:$R$300,10,FALSE),"--")</f>
        <v>--</v>
      </c>
      <c r="P957" s="345" t="str">
        <f>IFERROR(VLOOKUP($C957,Acute!$B$8:$R$300,16,FALSE),"--")</f>
        <v>--</v>
      </c>
    </row>
    <row r="958" spans="2:16">
      <c r="B958" s="320" t="str">
        <f>Residential!A867</f>
        <v>Vinyl Chloride</v>
      </c>
      <c r="C958" s="211" t="str">
        <f>Residential!B867</f>
        <v>75-01-4</v>
      </c>
      <c r="D958" s="332">
        <f>Residential!H867</f>
        <v>0.17</v>
      </c>
      <c r="E958" s="333">
        <f>Residential!K867</f>
        <v>5.6</v>
      </c>
      <c r="F958" s="440">
        <f>Residential!M867</f>
        <v>0.2</v>
      </c>
      <c r="G958" s="332">
        <f>Commercial!H867</f>
        <v>2.8</v>
      </c>
      <c r="H958" s="335">
        <f>Commercial!K867</f>
        <v>93</v>
      </c>
      <c r="I958" s="430">
        <f>Commercial!M867</f>
        <v>3.3</v>
      </c>
      <c r="J958" s="320"/>
      <c r="K958" s="341">
        <f>IFERROR(VLOOKUP($C958,Acute!$B$8:$R$300,4,FALSE),"--")</f>
        <v>1300</v>
      </c>
      <c r="L958" s="342">
        <f>IFERROR(VLOOKUP($C958,Acute!$B$8:$R$300,8,FALSE),"--")</f>
        <v>43000</v>
      </c>
      <c r="M958" s="343">
        <f>IFERROR(VLOOKUP($C958,Acute!$B$8:$R$300,13,FALSE),"--")</f>
        <v>1500</v>
      </c>
      <c r="N958" s="344">
        <f>IFERROR(VLOOKUP($C958,Acute!$B$8:$R$300,6,FALSE),"--")</f>
        <v>3900</v>
      </c>
      <c r="O958" s="342">
        <f>IFERROR(VLOOKUP($C958,Acute!$B$8:$R$300,10,FALSE),"--")</f>
        <v>130000</v>
      </c>
      <c r="P958" s="345">
        <f>IFERROR(VLOOKUP($C958,Acute!$B$8:$R$300,16,FALSE),"--")</f>
        <v>4600</v>
      </c>
    </row>
    <row r="959" spans="2:16">
      <c r="B959" s="320" t="str">
        <f>Residential!A868</f>
        <v>Warfarin</v>
      </c>
      <c r="C959" s="211" t="str">
        <f>Residential!B868</f>
        <v>81-81-2</v>
      </c>
      <c r="D959" s="332" t="str">
        <f>Residential!H868</f>
        <v>NITI</v>
      </c>
      <c r="E959" s="333" t="str">
        <f>Residential!K868</f>
        <v>NITI, NV</v>
      </c>
      <c r="F959" s="334" t="str">
        <f>Residential!M868</f>
        <v>NITI, NV</v>
      </c>
      <c r="G959" s="332" t="str">
        <f>Commercial!H868</f>
        <v>NITI</v>
      </c>
      <c r="H959" s="335" t="str">
        <f>Commercial!K868</f>
        <v>NITI, NV</v>
      </c>
      <c r="I959" s="334" t="str">
        <f>Commercial!M868</f>
        <v>NITI, NV</v>
      </c>
      <c r="J959" s="320"/>
      <c r="K959" s="341" t="str">
        <f>IFERROR(VLOOKUP($C959,Acute!$B$8:$R$300,4,FALSE),"--")</f>
        <v>--</v>
      </c>
      <c r="L959" s="342" t="str">
        <f>IFERROR(VLOOKUP($C959,Acute!$B$8:$R$300,8,FALSE),"--")</f>
        <v>--</v>
      </c>
      <c r="M959" s="343" t="str">
        <f>IFERROR(VLOOKUP($C959,Acute!$B$8:$R$300,13,FALSE),"--")</f>
        <v>--</v>
      </c>
      <c r="N959" s="344" t="str">
        <f>IFERROR(VLOOKUP($C959,Acute!$B$8:$R$300,6,FALSE),"--")</f>
        <v>--</v>
      </c>
      <c r="O959" s="342" t="str">
        <f>IFERROR(VLOOKUP($C959,Acute!$B$8:$R$300,10,FALSE),"--")</f>
        <v>--</v>
      </c>
      <c r="P959" s="345" t="str">
        <f>IFERROR(VLOOKUP($C959,Acute!$B$8:$R$300,16,FALSE),"--")</f>
        <v>--</v>
      </c>
    </row>
    <row r="960" spans="2:16">
      <c r="B960" s="320" t="str">
        <f>Residential!A869</f>
        <v>Xylene, m-</v>
      </c>
      <c r="C960" s="211" t="str">
        <f>Residential!B869</f>
        <v>108-38-3</v>
      </c>
      <c r="D960" s="332">
        <f>Residential!H869</f>
        <v>100</v>
      </c>
      <c r="E960" s="333">
        <f>Residential!K869</f>
        <v>3500</v>
      </c>
      <c r="F960" s="334">
        <f>Residential!M869</f>
        <v>730</v>
      </c>
      <c r="G960" s="332">
        <f>Commercial!H869</f>
        <v>440</v>
      </c>
      <c r="H960" s="335">
        <f>Commercial!K869</f>
        <v>15000</v>
      </c>
      <c r="I960" s="334">
        <f>Commercial!M869</f>
        <v>3000</v>
      </c>
      <c r="J960" s="320"/>
      <c r="K960" s="341" t="str">
        <f>IFERROR(VLOOKUP($C960,Acute!$B$8:$R$300,4,FALSE),"--")</f>
        <v>--</v>
      </c>
      <c r="L960" s="342" t="str">
        <f>IFERROR(VLOOKUP($C960,Acute!$B$8:$R$300,8,FALSE),"--")</f>
        <v>--</v>
      </c>
      <c r="M960" s="343" t="str">
        <f>IFERROR(VLOOKUP($C960,Acute!$B$8:$R$300,13,FALSE),"--")</f>
        <v>--</v>
      </c>
      <c r="N960" s="344" t="str">
        <f>IFERROR(VLOOKUP($C960,Acute!$B$8:$R$300,6,FALSE),"--")</f>
        <v>--</v>
      </c>
      <c r="O960" s="342" t="str">
        <f>IFERROR(VLOOKUP($C960,Acute!$B$8:$R$300,10,FALSE),"--")</f>
        <v>--</v>
      </c>
      <c r="P960" s="345" t="str">
        <f>IFERROR(VLOOKUP($C960,Acute!$B$8:$R$300,16,FALSE),"--")</f>
        <v>--</v>
      </c>
    </row>
    <row r="961" spans="2:16">
      <c r="B961" s="320" t="str">
        <f>Residential!A870</f>
        <v>Xylene, o-</v>
      </c>
      <c r="C961" s="211" t="str">
        <f>Residential!B870</f>
        <v>95-47-6</v>
      </c>
      <c r="D961" s="352">
        <f>Residential!H870</f>
        <v>100</v>
      </c>
      <c r="E961" s="335">
        <f>Residential!K870</f>
        <v>3500</v>
      </c>
      <c r="F961" s="334">
        <f>Residential!M870</f>
        <v>1000</v>
      </c>
      <c r="G961" s="332">
        <f>Commercial!H870</f>
        <v>440</v>
      </c>
      <c r="H961" s="335">
        <f>Commercial!K870</f>
        <v>15000</v>
      </c>
      <c r="I961" s="334">
        <f>Commercial!M870</f>
        <v>4300</v>
      </c>
      <c r="J961" s="320"/>
      <c r="K961" s="341" t="str">
        <f>IFERROR(VLOOKUP($C961,Acute!$B$8:$R$300,4,FALSE),"--")</f>
        <v>--</v>
      </c>
      <c r="L961" s="342" t="str">
        <f>IFERROR(VLOOKUP($C961,Acute!$B$8:$R$300,8,FALSE),"--")</f>
        <v>--</v>
      </c>
      <c r="M961" s="343" t="str">
        <f>IFERROR(VLOOKUP($C961,Acute!$B$8:$R$300,13,FALSE),"--")</f>
        <v>--</v>
      </c>
      <c r="N961" s="344" t="str">
        <f>IFERROR(VLOOKUP($C961,Acute!$B$8:$R$300,6,FALSE),"--")</f>
        <v>--</v>
      </c>
      <c r="O961" s="342" t="str">
        <f>IFERROR(VLOOKUP($C961,Acute!$B$8:$R$300,10,FALSE),"--")</f>
        <v>--</v>
      </c>
      <c r="P961" s="345" t="str">
        <f>IFERROR(VLOOKUP($C961,Acute!$B$8:$R$300,16,FALSE),"--")</f>
        <v>--</v>
      </c>
    </row>
    <row r="962" spans="2:16">
      <c r="B962" s="320" t="str">
        <f>Residential!A871</f>
        <v>Xylene, p-</v>
      </c>
      <c r="C962" s="211" t="str">
        <f>Residential!B871</f>
        <v>106-42-3</v>
      </c>
      <c r="D962" s="352">
        <f>Residential!H871</f>
        <v>100</v>
      </c>
      <c r="E962" s="335">
        <f>Residential!K871</f>
        <v>3500</v>
      </c>
      <c r="F962" s="334">
        <f>Residential!M871</f>
        <v>750</v>
      </c>
      <c r="G962" s="332">
        <f>Commercial!H871</f>
        <v>440</v>
      </c>
      <c r="H962" s="335">
        <f>Commercial!K871</f>
        <v>15000</v>
      </c>
      <c r="I962" s="334">
        <f>Commercial!M871</f>
        <v>3200</v>
      </c>
      <c r="J962" s="320"/>
      <c r="K962" s="341" t="str">
        <f>IFERROR(VLOOKUP($C962,Acute!$B$8:$R$300,4,FALSE),"--")</f>
        <v>--</v>
      </c>
      <c r="L962" s="342" t="str">
        <f>IFERROR(VLOOKUP($C962,Acute!$B$8:$R$300,8,FALSE),"--")</f>
        <v>--</v>
      </c>
      <c r="M962" s="343" t="str">
        <f>IFERROR(VLOOKUP($C962,Acute!$B$8:$R$300,13,FALSE),"--")</f>
        <v>--</v>
      </c>
      <c r="N962" s="344" t="str">
        <f>IFERROR(VLOOKUP($C962,Acute!$B$8:$R$300,6,FALSE),"--")</f>
        <v>--</v>
      </c>
      <c r="O962" s="342" t="str">
        <f>IFERROR(VLOOKUP($C962,Acute!$B$8:$R$300,10,FALSE),"--")</f>
        <v>--</v>
      </c>
      <c r="P962" s="345" t="str">
        <f>IFERROR(VLOOKUP($C962,Acute!$B$8:$R$300,16,FALSE),"--")</f>
        <v>--</v>
      </c>
    </row>
    <row r="963" spans="2:16">
      <c r="B963" s="320" t="str">
        <f>Residential!A872</f>
        <v>Xylenes</v>
      </c>
      <c r="C963" s="211" t="str">
        <f>Residential!B872</f>
        <v>1330-20-7</v>
      </c>
      <c r="D963" s="352">
        <f>Residential!H872</f>
        <v>100</v>
      </c>
      <c r="E963" s="335">
        <f>Residential!K872</f>
        <v>3500</v>
      </c>
      <c r="F963" s="334">
        <f>Residential!M872</f>
        <v>780</v>
      </c>
      <c r="G963" s="332">
        <f>Commercial!H872</f>
        <v>440</v>
      </c>
      <c r="H963" s="335">
        <f>Commercial!K872</f>
        <v>15000</v>
      </c>
      <c r="I963" s="334">
        <f>Commercial!M872</f>
        <v>3300</v>
      </c>
      <c r="J963" s="320"/>
      <c r="K963" s="341">
        <f>IFERROR(VLOOKUP($C963,Acute!$B$8:$R$300,4,FALSE),"--")</f>
        <v>8700</v>
      </c>
      <c r="L963" s="342">
        <f>IFERROR(VLOOKUP($C963,Acute!$B$8:$R$300,8,FALSE),"--")</f>
        <v>290000</v>
      </c>
      <c r="M963" s="343">
        <f>IFERROR(VLOOKUP($C963,Acute!$B$8:$R$300,13,FALSE),"--")</f>
        <v>68000</v>
      </c>
      <c r="N963" s="344">
        <f>IFERROR(VLOOKUP($C963,Acute!$B$8:$R$300,6,FALSE),"--")</f>
        <v>26000</v>
      </c>
      <c r="O963" s="342">
        <f>IFERROR(VLOOKUP($C963,Acute!$B$8:$R$300,10,FALSE),"--")</f>
        <v>870000</v>
      </c>
      <c r="P963" s="345">
        <f>IFERROR(VLOOKUP($C963,Acute!$B$8:$R$300,16,FALSE),"--")</f>
        <v>200000</v>
      </c>
    </row>
    <row r="964" spans="2:16">
      <c r="B964" s="320" t="str">
        <f>Residential!A873</f>
        <v>Zinc Cyanide</v>
      </c>
      <c r="C964" s="211" t="str">
        <f>Residential!B873</f>
        <v>557-21-1</v>
      </c>
      <c r="D964" s="352" t="str">
        <f>Residential!H873</f>
        <v>NITI</v>
      </c>
      <c r="E964" s="335" t="str">
        <f>Residential!K873</f>
        <v>NITI, NV</v>
      </c>
      <c r="F964" s="334" t="str">
        <f>Residential!M873</f>
        <v>NITI, NV</v>
      </c>
      <c r="G964" s="332" t="str">
        <f>Commercial!H873</f>
        <v>NITI</v>
      </c>
      <c r="H964" s="335" t="str">
        <f>Commercial!K873</f>
        <v>NITI, NV</v>
      </c>
      <c r="I964" s="334" t="str">
        <f>Commercial!M873</f>
        <v>NITI, NV</v>
      </c>
      <c r="J964" s="320"/>
      <c r="K964" s="341" t="str">
        <f>IFERROR(VLOOKUP($C964,Acute!$B$8:$R$300,4,FALSE),"--")</f>
        <v>--</v>
      </c>
      <c r="L964" s="342" t="str">
        <f>IFERROR(VLOOKUP($C964,Acute!$B$8:$R$300,8,FALSE),"--")</f>
        <v>--</v>
      </c>
      <c r="M964" s="343" t="str">
        <f>IFERROR(VLOOKUP($C964,Acute!$B$8:$R$300,13,FALSE),"--")</f>
        <v>--</v>
      </c>
      <c r="N964" s="344" t="str">
        <f>IFERROR(VLOOKUP($C964,Acute!$B$8:$R$300,6,FALSE),"--")</f>
        <v>--</v>
      </c>
      <c r="O964" s="342" t="str">
        <f>IFERROR(VLOOKUP($C964,Acute!$B$8:$R$300,10,FALSE),"--")</f>
        <v>--</v>
      </c>
      <c r="P964" s="345" t="str">
        <f>IFERROR(VLOOKUP($C964,Acute!$B$8:$R$300,16,FALSE),"--")</f>
        <v>--</v>
      </c>
    </row>
    <row r="965" spans="2:16">
      <c r="B965" s="320" t="str">
        <f>Residential!A874</f>
        <v>Zinc Phosphide</v>
      </c>
      <c r="C965" s="211" t="str">
        <f>Residential!B874</f>
        <v>1314-84-7</v>
      </c>
      <c r="D965" s="352" t="str">
        <f>Residential!H874</f>
        <v>NITI</v>
      </c>
      <c r="E965" s="335" t="str">
        <f>Residential!K874</f>
        <v>NITI, NV</v>
      </c>
      <c r="F965" s="334" t="str">
        <f>Residential!M874</f>
        <v>NITI, NV</v>
      </c>
      <c r="G965" s="332" t="str">
        <f>Commercial!H874</f>
        <v>NITI</v>
      </c>
      <c r="H965" s="335" t="str">
        <f>Commercial!K874</f>
        <v>NITI, NV</v>
      </c>
      <c r="I965" s="334" t="str">
        <f>Commercial!M874</f>
        <v>NITI, NV</v>
      </c>
      <c r="J965" s="320"/>
      <c r="K965" s="341" t="str">
        <f>IFERROR(VLOOKUP($C965,Acute!$B$8:$R$300,4,FALSE),"--")</f>
        <v>--</v>
      </c>
      <c r="L965" s="342" t="str">
        <f>IFERROR(VLOOKUP($C965,Acute!$B$8:$R$300,8,FALSE),"--")</f>
        <v>--</v>
      </c>
      <c r="M965" s="343" t="str">
        <f>IFERROR(VLOOKUP($C965,Acute!$B$8:$R$300,13,FALSE),"--")</f>
        <v>--</v>
      </c>
      <c r="N965" s="344" t="str">
        <f>IFERROR(VLOOKUP($C965,Acute!$B$8:$R$300,6,FALSE),"--")</f>
        <v>--</v>
      </c>
      <c r="O965" s="342" t="str">
        <f>IFERROR(VLOOKUP($C965,Acute!$B$8:$R$300,10,FALSE),"--")</f>
        <v>--</v>
      </c>
      <c r="P965" s="345" t="str">
        <f>IFERROR(VLOOKUP($C965,Acute!$B$8:$R$300,16,FALSE),"--")</f>
        <v>--</v>
      </c>
    </row>
    <row r="966" spans="2:16">
      <c r="B966" s="320" t="str">
        <f>Residential!A875</f>
        <v>Zinc and Compounds</v>
      </c>
      <c r="C966" s="211" t="str">
        <f>Residential!B875</f>
        <v>7440-66-6</v>
      </c>
      <c r="D966" s="352" t="str">
        <f>Residential!H875</f>
        <v>NITI</v>
      </c>
      <c r="E966" s="335" t="str">
        <f>Residential!K875</f>
        <v>NITI, NV</v>
      </c>
      <c r="F966" s="334" t="str">
        <f>Residential!M875</f>
        <v>NITI, NV</v>
      </c>
      <c r="G966" s="332" t="str">
        <f>Commercial!H875</f>
        <v>NITI</v>
      </c>
      <c r="H966" s="335" t="str">
        <f>Commercial!K875</f>
        <v>NITI, NV</v>
      </c>
      <c r="I966" s="334" t="str">
        <f>Commercial!M875</f>
        <v>NITI, NV</v>
      </c>
      <c r="J966" s="320"/>
      <c r="K966" s="341" t="str">
        <f>IFERROR(VLOOKUP($C966,Acute!$B$8:$R$300,4,FALSE),"--")</f>
        <v>--</v>
      </c>
      <c r="L966" s="342" t="str">
        <f>IFERROR(VLOOKUP($C966,Acute!$B$8:$R$300,8,FALSE),"--")</f>
        <v>--</v>
      </c>
      <c r="M966" s="343" t="str">
        <f>IFERROR(VLOOKUP($C966,Acute!$B$8:$R$300,13,FALSE),"--")</f>
        <v>--</v>
      </c>
      <c r="N966" s="344" t="str">
        <f>IFERROR(VLOOKUP($C966,Acute!$B$8:$R$300,6,FALSE),"--")</f>
        <v>--</v>
      </c>
      <c r="O966" s="342" t="str">
        <f>IFERROR(VLOOKUP($C966,Acute!$B$8:$R$300,10,FALSE),"--")</f>
        <v>--</v>
      </c>
      <c r="P966" s="345" t="str">
        <f>IFERROR(VLOOKUP($C966,Acute!$B$8:$R$300,16,FALSE),"--")</f>
        <v>--</v>
      </c>
    </row>
    <row r="967" spans="2:16">
      <c r="B967" s="320" t="str">
        <f>Residential!A876</f>
        <v>Zineb</v>
      </c>
      <c r="C967" s="211" t="str">
        <f>Residential!B876</f>
        <v>12122-67-7</v>
      </c>
      <c r="D967" s="332" t="str">
        <f>Residential!H876</f>
        <v>NITI</v>
      </c>
      <c r="E967" s="333" t="str">
        <f>Residential!K876</f>
        <v>NITI, NV</v>
      </c>
      <c r="F967" s="334" t="str">
        <f>Residential!M876</f>
        <v>NITI, NV</v>
      </c>
      <c r="G967" s="332" t="str">
        <f>Commercial!H876</f>
        <v>NITI</v>
      </c>
      <c r="H967" s="335" t="str">
        <f>Commercial!K876</f>
        <v>NITI, NV</v>
      </c>
      <c r="I967" s="334" t="str">
        <f>Commercial!M876</f>
        <v>NITI, NV</v>
      </c>
      <c r="J967" s="320"/>
      <c r="K967" s="341" t="str">
        <f>IFERROR(VLOOKUP($C967,Acute!$B$8:$R$300,4,FALSE),"--")</f>
        <v>--</v>
      </c>
      <c r="L967" s="342" t="str">
        <f>IFERROR(VLOOKUP($C967,Acute!$B$8:$R$300,8,FALSE),"--")</f>
        <v>--</v>
      </c>
      <c r="M967" s="343" t="str">
        <f>IFERROR(VLOOKUP($C967,Acute!$B$8:$R$300,13,FALSE),"--")</f>
        <v>--</v>
      </c>
      <c r="N967" s="344" t="str">
        <f>IFERROR(VLOOKUP($C967,Acute!$B$8:$R$300,6,FALSE),"--")</f>
        <v>--</v>
      </c>
      <c r="O967" s="342" t="str">
        <f>IFERROR(VLOOKUP($C967,Acute!$B$8:$R$300,10,FALSE),"--")</f>
        <v>--</v>
      </c>
      <c r="P967" s="345" t="str">
        <f>IFERROR(VLOOKUP($C967,Acute!$B$8:$R$300,16,FALSE),"--")</f>
        <v>--</v>
      </c>
    </row>
    <row r="968" spans="2:16">
      <c r="B968" s="320" t="str">
        <f>Residential!A877</f>
        <v>Zirconium</v>
      </c>
      <c r="C968" s="211" t="str">
        <f>Residential!B877</f>
        <v>7440-67-7</v>
      </c>
      <c r="D968" s="332" t="str">
        <f>Residential!H877</f>
        <v>NITI</v>
      </c>
      <c r="E968" s="333" t="str">
        <f>Residential!K877</f>
        <v>NITI, NV</v>
      </c>
      <c r="F968" s="334" t="str">
        <f>Residential!M877</f>
        <v>NITI, NV</v>
      </c>
      <c r="G968" s="332" t="str">
        <f>Commercial!H877</f>
        <v>NITI</v>
      </c>
      <c r="H968" s="335" t="str">
        <f>Commercial!K877</f>
        <v>NITI, NV</v>
      </c>
      <c r="I968" s="334" t="str">
        <f>Commercial!M877</f>
        <v>NITI, NV</v>
      </c>
      <c r="J968" s="320"/>
      <c r="K968" s="341" t="str">
        <f>IFERROR(VLOOKUP($C968,Acute!$B$8:$R$300,4,FALSE),"--")</f>
        <v>--</v>
      </c>
      <c r="L968" s="342" t="str">
        <f>IFERROR(VLOOKUP($C968,Acute!$B$8:$R$300,8,FALSE),"--")</f>
        <v>--</v>
      </c>
      <c r="M968" s="343" t="str">
        <f>IFERROR(VLOOKUP($C968,Acute!$B$8:$R$300,13,FALSE),"--")</f>
        <v>--</v>
      </c>
      <c r="N968" s="344" t="str">
        <f>IFERROR(VLOOKUP($C968,Acute!$B$8:$R$300,6,FALSE),"--")</f>
        <v>--</v>
      </c>
      <c r="O968" s="342" t="str">
        <f>IFERROR(VLOOKUP($C968,Acute!$B$8:$R$300,10,FALSE),"--")</f>
        <v>--</v>
      </c>
      <c r="P968" s="345" t="str">
        <f>IFERROR(VLOOKUP($C968,Acute!$B$8:$R$300,16,FALSE),"--")</f>
        <v>--</v>
      </c>
    </row>
    <row r="969" spans="2:16">
      <c r="B969" s="320"/>
      <c r="C969" s="211"/>
      <c r="D969" s="332"/>
      <c r="E969" s="333"/>
      <c r="F969" s="334"/>
      <c r="G969" s="332"/>
      <c r="H969" s="335"/>
      <c r="I969" s="334"/>
      <c r="J969" s="320"/>
      <c r="K969" s="341"/>
      <c r="L969" s="342"/>
      <c r="M969" s="343"/>
      <c r="N969" s="344"/>
      <c r="O969" s="342"/>
      <c r="P969" s="345"/>
    </row>
    <row r="970" spans="2:16" ht="15">
      <c r="B970" s="353" t="s">
        <v>1932</v>
      </c>
      <c r="C970" s="211"/>
      <c r="D970" s="332"/>
      <c r="E970" s="333"/>
      <c r="F970" s="334"/>
      <c r="G970" s="332"/>
      <c r="H970" s="335"/>
      <c r="I970" s="334"/>
      <c r="J970" s="320"/>
      <c r="K970" s="341"/>
      <c r="L970" s="342"/>
      <c r="M970" s="343"/>
      <c r="N970" s="344"/>
      <c r="O970" s="342"/>
      <c r="P970" s="345"/>
    </row>
    <row r="971" spans="2:16">
      <c r="B971" s="354" t="s">
        <v>57</v>
      </c>
      <c r="C971" s="211"/>
      <c r="D971" s="332">
        <f>Residential!H881</f>
        <v>300</v>
      </c>
      <c r="E971" s="335">
        <f>Residential!K881</f>
        <v>10000</v>
      </c>
      <c r="F971" s="334">
        <f>Residential!M881</f>
        <v>120</v>
      </c>
      <c r="G971" s="332">
        <f>Commercial!H881</f>
        <v>1200</v>
      </c>
      <c r="H971" s="335">
        <f>Commercial!K881</f>
        <v>40000</v>
      </c>
      <c r="I971" s="334">
        <f>Commercial!M881</f>
        <v>520</v>
      </c>
      <c r="J971" s="320"/>
      <c r="K971" s="341"/>
      <c r="L971" s="342"/>
      <c r="M971" s="343"/>
      <c r="N971" s="344"/>
      <c r="O971" s="342"/>
      <c r="P971" s="345"/>
    </row>
    <row r="972" spans="2:16">
      <c r="B972" s="354" t="s">
        <v>110</v>
      </c>
      <c r="C972" s="211"/>
      <c r="D972" s="332">
        <f>Residential!H882</f>
        <v>100</v>
      </c>
      <c r="E972" s="333">
        <f>Residential!K882</f>
        <v>3300</v>
      </c>
      <c r="F972" s="334">
        <f>Residential!M882</f>
        <v>400</v>
      </c>
      <c r="G972" s="332">
        <f>Commercial!H882</f>
        <v>430</v>
      </c>
      <c r="H972" s="335">
        <f>Commercial!K882</f>
        <v>14000</v>
      </c>
      <c r="I972" s="334">
        <f>Commercial!M882</f>
        <v>1700</v>
      </c>
      <c r="J972" s="320"/>
      <c r="K972" s="341"/>
      <c r="L972" s="342"/>
      <c r="M972" s="343"/>
      <c r="N972" s="344"/>
      <c r="O972" s="342"/>
      <c r="P972" s="345"/>
    </row>
    <row r="973" spans="2:16" ht="15" thickBot="1">
      <c r="B973" s="355" t="s">
        <v>1933</v>
      </c>
      <c r="C973" s="356"/>
      <c r="D973" s="357">
        <f>Residential!H883</f>
        <v>140</v>
      </c>
      <c r="E973" s="358">
        <f>Residential!K883</f>
        <v>4700</v>
      </c>
      <c r="F973" s="359">
        <f>Residential!M883</f>
        <v>360</v>
      </c>
      <c r="G973" s="357">
        <f>Commercial!H883</f>
        <v>620</v>
      </c>
      <c r="H973" s="360">
        <f>Commercial!K883</f>
        <v>21000</v>
      </c>
      <c r="I973" s="361">
        <f>Commercial!M883</f>
        <v>1500</v>
      </c>
      <c r="J973" s="362"/>
      <c r="K973" s="363"/>
      <c r="L973" s="364"/>
      <c r="M973" s="365"/>
      <c r="N973" s="366"/>
      <c r="O973" s="364"/>
      <c r="P973" s="367"/>
    </row>
    <row r="974" spans="2:16">
      <c r="B974" s="211"/>
      <c r="C974" s="211"/>
      <c r="D974" s="368"/>
      <c r="E974" s="368"/>
      <c r="F974" s="369"/>
      <c r="G974" s="368"/>
      <c r="H974" s="369"/>
      <c r="I974" s="369"/>
      <c r="J974" s="211"/>
      <c r="K974" s="370"/>
      <c r="L974" s="370"/>
      <c r="M974" s="370"/>
      <c r="N974" s="370"/>
      <c r="O974" s="370"/>
      <c r="P974" s="370"/>
    </row>
    <row r="975" spans="2:16" ht="15">
      <c r="B975" s="371" t="s">
        <v>2189</v>
      </c>
      <c r="C975" s="211" t="s">
        <v>2201</v>
      </c>
      <c r="D975" s="368"/>
      <c r="E975" s="368"/>
      <c r="F975" s="369"/>
      <c r="G975" s="368"/>
      <c r="H975" s="369"/>
      <c r="I975" s="369"/>
      <c r="J975" s="211"/>
      <c r="K975" s="370"/>
      <c r="L975" s="370"/>
      <c r="M975" s="370"/>
      <c r="N975" s="370"/>
      <c r="O975" s="370"/>
      <c r="P975" s="370"/>
    </row>
    <row r="976" spans="2:16">
      <c r="B976" s="294" t="s">
        <v>2195</v>
      </c>
      <c r="C976" s="211" t="s">
        <v>2202</v>
      </c>
      <c r="D976" s="368"/>
      <c r="E976" s="368"/>
      <c r="F976" s="369"/>
      <c r="G976" s="368"/>
      <c r="H976" s="369"/>
      <c r="I976" s="369"/>
      <c r="J976" s="211"/>
      <c r="K976" s="370"/>
      <c r="L976" s="370"/>
      <c r="M976" s="370"/>
      <c r="N976" s="370"/>
      <c r="O976" s="370"/>
      <c r="P976" s="370"/>
    </row>
    <row r="977" spans="2:16">
      <c r="B977" s="294" t="s">
        <v>2203</v>
      </c>
      <c r="C977" s="211" t="s">
        <v>2204</v>
      </c>
      <c r="D977" s="368"/>
      <c r="E977" s="368"/>
      <c r="F977" s="369"/>
      <c r="G977" s="368"/>
      <c r="H977" s="369"/>
      <c r="I977" s="369"/>
      <c r="J977" s="211"/>
      <c r="K977" s="370"/>
      <c r="L977" s="370"/>
      <c r="M977" s="370"/>
      <c r="N977" s="370"/>
      <c r="O977" s="370"/>
      <c r="P977" s="370"/>
    </row>
    <row r="978" spans="2:16">
      <c r="B978" s="211" t="s">
        <v>2228</v>
      </c>
      <c r="C978" s="211"/>
      <c r="D978" s="368"/>
      <c r="E978" s="368"/>
      <c r="F978" s="369"/>
      <c r="G978" s="368"/>
      <c r="H978" s="369"/>
      <c r="I978" s="369"/>
      <c r="J978" s="211"/>
      <c r="K978" s="370"/>
      <c r="L978" s="370"/>
      <c r="M978" s="370"/>
      <c r="N978" s="370"/>
      <c r="O978" s="370"/>
      <c r="P978" s="370"/>
    </row>
    <row r="979" spans="2:16">
      <c r="B979" s="211"/>
      <c r="C979" s="211"/>
      <c r="D979" s="368"/>
      <c r="E979" s="368"/>
      <c r="F979" s="369"/>
      <c r="G979" s="368"/>
      <c r="H979" s="369"/>
      <c r="I979" s="369"/>
      <c r="J979" s="211"/>
      <c r="K979" s="370"/>
      <c r="L979" s="370"/>
      <c r="M979" s="370"/>
      <c r="N979" s="370"/>
      <c r="O979" s="370"/>
      <c r="P979" s="370"/>
    </row>
    <row r="980" spans="2:16">
      <c r="B980" s="211"/>
      <c r="C980" s="211"/>
      <c r="D980" s="368"/>
      <c r="E980" s="368"/>
      <c r="F980" s="369"/>
      <c r="G980" s="368"/>
      <c r="H980" s="369"/>
      <c r="I980" s="369"/>
      <c r="J980" s="211"/>
      <c r="K980" s="370"/>
      <c r="L980" s="370"/>
      <c r="M980" s="370"/>
      <c r="N980" s="370"/>
      <c r="O980" s="370"/>
      <c r="P980" s="370"/>
    </row>
    <row r="981" spans="2:16">
      <c r="B981" s="211"/>
      <c r="C981" s="211"/>
      <c r="D981" s="368"/>
      <c r="E981" s="368"/>
      <c r="F981" s="369"/>
      <c r="G981" s="368"/>
      <c r="H981" s="369"/>
      <c r="I981" s="369"/>
      <c r="J981" s="211"/>
      <c r="K981" s="370"/>
      <c r="L981" s="370"/>
      <c r="M981" s="370"/>
      <c r="N981" s="370"/>
      <c r="O981" s="370"/>
      <c r="P981" s="370"/>
    </row>
    <row r="982" spans="2:16">
      <c r="B982" s="211"/>
      <c r="C982" s="211"/>
      <c r="D982" s="368"/>
      <c r="E982" s="368"/>
      <c r="F982" s="369"/>
      <c r="G982" s="368"/>
      <c r="H982" s="369"/>
      <c r="I982" s="369"/>
      <c r="J982" s="211"/>
      <c r="K982" s="370"/>
      <c r="L982" s="370"/>
      <c r="M982" s="370"/>
      <c r="N982" s="370"/>
      <c r="O982" s="370"/>
      <c r="P982" s="370"/>
    </row>
    <row r="983" spans="2:16">
      <c r="B983" s="211"/>
      <c r="C983" s="211"/>
      <c r="D983" s="368"/>
      <c r="E983" s="368"/>
      <c r="F983" s="369"/>
      <c r="G983" s="368"/>
      <c r="H983" s="369"/>
      <c r="I983" s="369"/>
      <c r="J983" s="211"/>
      <c r="K983" s="370"/>
      <c r="L983" s="370"/>
      <c r="M983" s="370"/>
      <c r="N983" s="370"/>
      <c r="O983" s="370"/>
      <c r="P983" s="370"/>
    </row>
    <row r="984" spans="2:16">
      <c r="B984" s="211"/>
      <c r="C984" s="211"/>
      <c r="D984" s="368"/>
      <c r="E984" s="368"/>
      <c r="F984" s="369"/>
      <c r="G984" s="368"/>
      <c r="H984" s="369"/>
      <c r="I984" s="369"/>
      <c r="J984" s="211"/>
      <c r="K984" s="370"/>
      <c r="L984" s="370"/>
      <c r="M984" s="370"/>
      <c r="N984" s="370"/>
      <c r="O984" s="370"/>
      <c r="P984" s="370"/>
    </row>
    <row r="985" spans="2:16">
      <c r="B985" s="211"/>
      <c r="C985" s="211"/>
      <c r="D985" s="368"/>
      <c r="E985" s="368"/>
      <c r="F985" s="369"/>
      <c r="G985" s="368"/>
      <c r="H985" s="369"/>
      <c r="I985" s="369"/>
      <c r="J985" s="211"/>
      <c r="K985" s="370"/>
      <c r="L985" s="370"/>
      <c r="M985" s="370"/>
      <c r="N985" s="370"/>
      <c r="O985" s="370"/>
      <c r="P985" s="370"/>
    </row>
    <row r="986" spans="2:16">
      <c r="B986" s="211"/>
      <c r="C986" s="211"/>
      <c r="D986" s="368"/>
      <c r="E986" s="368"/>
      <c r="F986" s="369"/>
      <c r="G986" s="368"/>
      <c r="H986" s="369"/>
      <c r="I986" s="369"/>
      <c r="J986" s="211"/>
      <c r="K986" s="370"/>
      <c r="L986" s="370"/>
      <c r="M986" s="370"/>
      <c r="N986" s="370"/>
      <c r="O986" s="370"/>
      <c r="P986" s="370"/>
    </row>
    <row r="987" spans="2:16">
      <c r="B987" s="211"/>
      <c r="C987" s="211"/>
      <c r="D987" s="368"/>
      <c r="E987" s="368"/>
      <c r="F987" s="369"/>
      <c r="G987" s="368"/>
      <c r="H987" s="369"/>
      <c r="I987" s="369"/>
      <c r="J987" s="211"/>
      <c r="K987" s="370"/>
      <c r="L987" s="370"/>
      <c r="M987" s="370"/>
      <c r="N987" s="370"/>
      <c r="O987" s="370"/>
      <c r="P987" s="370"/>
    </row>
    <row r="988" spans="2:16">
      <c r="B988" s="211"/>
      <c r="C988" s="211"/>
      <c r="D988" s="368"/>
      <c r="E988" s="368"/>
      <c r="F988" s="369"/>
      <c r="G988" s="368"/>
      <c r="H988" s="369"/>
      <c r="I988" s="369"/>
      <c r="J988" s="211"/>
      <c r="K988" s="370"/>
      <c r="L988" s="370"/>
      <c r="M988" s="370"/>
      <c r="N988" s="370"/>
      <c r="O988" s="370"/>
      <c r="P988" s="370"/>
    </row>
    <row r="989" spans="2:16">
      <c r="B989" s="211"/>
      <c r="C989" s="211"/>
      <c r="D989" s="368"/>
      <c r="E989" s="368"/>
      <c r="F989" s="369"/>
      <c r="G989" s="368"/>
      <c r="H989" s="369"/>
      <c r="I989" s="369"/>
      <c r="J989" s="211"/>
      <c r="K989" s="370"/>
      <c r="L989" s="370"/>
      <c r="M989" s="370"/>
      <c r="N989" s="370"/>
      <c r="O989" s="370"/>
      <c r="P989" s="370"/>
    </row>
    <row r="990" spans="2:16">
      <c r="B990" s="211"/>
      <c r="C990" s="211"/>
      <c r="D990" s="368"/>
      <c r="E990" s="368"/>
      <c r="F990" s="369"/>
      <c r="G990" s="368"/>
      <c r="H990" s="369"/>
      <c r="I990" s="369"/>
      <c r="J990" s="211"/>
      <c r="K990" s="370"/>
      <c r="L990" s="370"/>
      <c r="M990" s="370"/>
      <c r="N990" s="370"/>
      <c r="O990" s="370"/>
      <c r="P990" s="370"/>
    </row>
  </sheetData>
  <mergeCells count="114">
    <mergeCell ref="D2:I2"/>
    <mergeCell ref="K2:P2"/>
    <mergeCell ref="D3:F3"/>
    <mergeCell ref="G3:I3"/>
    <mergeCell ref="K3:M3"/>
    <mergeCell ref="N3:P3"/>
    <mergeCell ref="D54:I54"/>
    <mergeCell ref="K54:P54"/>
    <mergeCell ref="D55:F55"/>
    <mergeCell ref="G55:I55"/>
    <mergeCell ref="K55:M55"/>
    <mergeCell ref="N55:P55"/>
    <mergeCell ref="D107:I107"/>
    <mergeCell ref="K107:P107"/>
    <mergeCell ref="D108:F108"/>
    <mergeCell ref="G108:I108"/>
    <mergeCell ref="K108:M108"/>
    <mergeCell ref="N108:P108"/>
    <mergeCell ref="D263:I263"/>
    <mergeCell ref="K263:P263"/>
    <mergeCell ref="D264:F264"/>
    <mergeCell ref="G264:I264"/>
    <mergeCell ref="K264:M264"/>
    <mergeCell ref="N264:P264"/>
    <mergeCell ref="D159:I159"/>
    <mergeCell ref="K159:P159"/>
    <mergeCell ref="D160:F160"/>
    <mergeCell ref="G160:I160"/>
    <mergeCell ref="K160:M160"/>
    <mergeCell ref="N160:P160"/>
    <mergeCell ref="D211:I211"/>
    <mergeCell ref="K211:P211"/>
    <mergeCell ref="D212:F212"/>
    <mergeCell ref="G212:I212"/>
    <mergeCell ref="K212:M212"/>
    <mergeCell ref="N212:P212"/>
    <mergeCell ref="N316:P316"/>
    <mergeCell ref="K316:M316"/>
    <mergeCell ref="G316:I316"/>
    <mergeCell ref="D316:F316"/>
    <mergeCell ref="K315:P315"/>
    <mergeCell ref="D315:I315"/>
    <mergeCell ref="D367:I367"/>
    <mergeCell ref="K367:P367"/>
    <mergeCell ref="D368:F368"/>
    <mergeCell ref="G368:I368"/>
    <mergeCell ref="K368:M368"/>
    <mergeCell ref="N368:P368"/>
    <mergeCell ref="D419:I419"/>
    <mergeCell ref="K419:P419"/>
    <mergeCell ref="D420:F420"/>
    <mergeCell ref="G420:I420"/>
    <mergeCell ref="K420:M420"/>
    <mergeCell ref="N420:P420"/>
    <mergeCell ref="D471:I471"/>
    <mergeCell ref="K471:P471"/>
    <mergeCell ref="D472:F472"/>
    <mergeCell ref="G472:I472"/>
    <mergeCell ref="K472:M472"/>
    <mergeCell ref="N472:P472"/>
    <mergeCell ref="D523:I523"/>
    <mergeCell ref="K523:P523"/>
    <mergeCell ref="D524:F524"/>
    <mergeCell ref="G524:I524"/>
    <mergeCell ref="K524:M524"/>
    <mergeCell ref="N524:P524"/>
    <mergeCell ref="D575:I575"/>
    <mergeCell ref="K575:P575"/>
    <mergeCell ref="D576:F576"/>
    <mergeCell ref="G576:I576"/>
    <mergeCell ref="K576:M576"/>
    <mergeCell ref="N576:P576"/>
    <mergeCell ref="D627:I627"/>
    <mergeCell ref="K627:P627"/>
    <mergeCell ref="D628:F628"/>
    <mergeCell ref="G628:I628"/>
    <mergeCell ref="K628:M628"/>
    <mergeCell ref="N628:P628"/>
    <mergeCell ref="D679:I679"/>
    <mergeCell ref="K679:P679"/>
    <mergeCell ref="D680:F680"/>
    <mergeCell ref="G680:I680"/>
    <mergeCell ref="K680:M680"/>
    <mergeCell ref="N680:P680"/>
    <mergeCell ref="D732:I732"/>
    <mergeCell ref="K732:P732"/>
    <mergeCell ref="D733:F733"/>
    <mergeCell ref="G733:I733"/>
    <mergeCell ref="K733:M733"/>
    <mergeCell ref="N733:P733"/>
    <mergeCell ref="D784:I784"/>
    <mergeCell ref="K784:P784"/>
    <mergeCell ref="D785:F785"/>
    <mergeCell ref="G785:I785"/>
    <mergeCell ref="K785:M785"/>
    <mergeCell ref="N785:P785"/>
    <mergeCell ref="D939:I939"/>
    <mergeCell ref="K939:P939"/>
    <mergeCell ref="D940:F940"/>
    <mergeCell ref="G940:I940"/>
    <mergeCell ref="K940:M940"/>
    <mergeCell ref="N940:P940"/>
    <mergeCell ref="D836:I836"/>
    <mergeCell ref="K836:P836"/>
    <mergeCell ref="D837:F837"/>
    <mergeCell ref="G837:I837"/>
    <mergeCell ref="K837:M837"/>
    <mergeCell ref="N837:P837"/>
    <mergeCell ref="D888:I888"/>
    <mergeCell ref="K888:P888"/>
    <mergeCell ref="D889:F889"/>
    <mergeCell ref="G889:I889"/>
    <mergeCell ref="K889:M889"/>
    <mergeCell ref="N889:P889"/>
  </mergeCells>
  <pageMargins left="0.7" right="0.7" top="0.75" bottom="0.75" header="0.3" footer="0.3"/>
  <pageSetup scale="68" orientation="landscape" r:id="rId1"/>
  <headerFooter>
    <oddHeader>&amp;C&amp;"Arial,Bold"&amp;14Table 1. Chronic and Acute Vapor Intrusion Risk-Based Concentrations</oddHeader>
    <oddFooter xml:space="preserve">&amp;LOregon Department of Environmental Quality&amp;CCalculations based on December 2023 EPA VISL data. DEQ RBCs published March 2024.&amp;R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43"/>
  <sheetViews>
    <sheetView zoomScaleNormal="100" workbookViewId="0">
      <selection activeCell="B2" sqref="B2"/>
    </sheetView>
  </sheetViews>
  <sheetFormatPr defaultColWidth="11.5703125" defaultRowHeight="12" customHeight="1"/>
  <cols>
    <col min="1" max="1" width="65.7109375" bestFit="1" customWidth="1"/>
    <col min="2" max="2" width="24.42578125" customWidth="1"/>
  </cols>
  <sheetData>
    <row r="2" spans="1:2" ht="18.75" customHeight="1">
      <c r="A2" s="5" t="s">
        <v>62</v>
      </c>
    </row>
    <row r="3" spans="1:2" ht="18" customHeight="1">
      <c r="A3" s="1" t="s">
        <v>2229</v>
      </c>
      <c r="B3" s="1" t="s">
        <v>2230</v>
      </c>
    </row>
    <row r="4" spans="1:2" ht="13.9" customHeight="1">
      <c r="A4" s="2" t="s">
        <v>2231</v>
      </c>
      <c r="B4" s="2" t="s">
        <v>2232</v>
      </c>
    </row>
    <row r="5" spans="1:2" ht="13.9" customHeight="1">
      <c r="A5" s="2" t="s">
        <v>2233</v>
      </c>
      <c r="B5" s="2">
        <v>12.5</v>
      </c>
    </row>
    <row r="6" spans="1:2" ht="13.9" customHeight="1">
      <c r="A6" s="2" t="s">
        <v>2234</v>
      </c>
      <c r="B6" s="2">
        <v>26</v>
      </c>
    </row>
    <row r="7" spans="1:2" ht="13.9" customHeight="1">
      <c r="A7" s="2" t="s">
        <v>2235</v>
      </c>
      <c r="B7" s="2">
        <v>9.9999999999999995E-7</v>
      </c>
    </row>
    <row r="8" spans="1:2" ht="13.9" customHeight="1">
      <c r="A8" s="2" t="s">
        <v>2236</v>
      </c>
      <c r="B8" s="2">
        <v>1</v>
      </c>
    </row>
    <row r="9" spans="1:2" ht="13.9" customHeight="1">
      <c r="A9" s="2" t="s">
        <v>2237</v>
      </c>
      <c r="B9" s="2">
        <v>70</v>
      </c>
    </row>
    <row r="10" spans="1:2" ht="13.9" customHeight="1">
      <c r="A10" s="2" t="s">
        <v>2238</v>
      </c>
      <c r="B10" s="2">
        <v>350</v>
      </c>
    </row>
    <row r="11" spans="1:2" ht="13.9" customHeight="1">
      <c r="A11" s="2" t="s">
        <v>2239</v>
      </c>
      <c r="B11" s="2">
        <v>2</v>
      </c>
    </row>
    <row r="12" spans="1:2" ht="13.9" customHeight="1">
      <c r="A12" s="2" t="s">
        <v>2240</v>
      </c>
      <c r="B12" s="2">
        <v>4</v>
      </c>
    </row>
    <row r="13" spans="1:2" ht="13.9" customHeight="1">
      <c r="A13" s="2" t="s">
        <v>2241</v>
      </c>
      <c r="B13" s="2">
        <v>10</v>
      </c>
    </row>
    <row r="14" spans="1:2" ht="13.9" customHeight="1">
      <c r="A14" s="2" t="s">
        <v>2242</v>
      </c>
      <c r="B14" s="2">
        <v>10</v>
      </c>
    </row>
    <row r="15" spans="1:2" ht="13.9" customHeight="1">
      <c r="A15" s="2" t="s">
        <v>2243</v>
      </c>
      <c r="B15" s="2">
        <v>350</v>
      </c>
    </row>
    <row r="16" spans="1:2" ht="13.9" customHeight="1">
      <c r="A16" s="2" t="s">
        <v>2244</v>
      </c>
      <c r="B16" s="2">
        <v>350</v>
      </c>
    </row>
    <row r="17" spans="1:2" ht="13.9" customHeight="1">
      <c r="A17" s="2" t="s">
        <v>2245</v>
      </c>
      <c r="B17" s="2">
        <v>350</v>
      </c>
    </row>
    <row r="18" spans="1:2" ht="13.9" customHeight="1">
      <c r="A18" s="2" t="s">
        <v>2246</v>
      </c>
      <c r="B18" s="2">
        <v>350</v>
      </c>
    </row>
    <row r="19" spans="1:2" ht="13.9" customHeight="1">
      <c r="A19" s="2" t="s">
        <v>2247</v>
      </c>
      <c r="B19" s="2">
        <v>24</v>
      </c>
    </row>
    <row r="20" spans="1:2" ht="13.9" customHeight="1">
      <c r="A20" s="2" t="s">
        <v>2248</v>
      </c>
      <c r="B20" s="2">
        <v>24</v>
      </c>
    </row>
    <row r="21" spans="1:2" ht="13.9" customHeight="1">
      <c r="A21" s="2" t="s">
        <v>2249</v>
      </c>
      <c r="B21" s="2">
        <v>24</v>
      </c>
    </row>
    <row r="22" spans="1:2" ht="13.9" customHeight="1">
      <c r="A22" s="2" t="s">
        <v>2250</v>
      </c>
      <c r="B22" s="2">
        <v>24</v>
      </c>
    </row>
    <row r="23" spans="1:2" ht="13.9" customHeight="1">
      <c r="A23" s="2" t="s">
        <v>2251</v>
      </c>
      <c r="B23" s="2">
        <v>24</v>
      </c>
    </row>
    <row r="24" spans="1:2" ht="13.9" customHeight="1">
      <c r="A24" s="2" t="s">
        <v>2252</v>
      </c>
      <c r="B24" s="2">
        <v>1E-3</v>
      </c>
    </row>
    <row r="25" spans="1:2" ht="13.9" customHeight="1">
      <c r="A25" s="2" t="s">
        <v>2253</v>
      </c>
      <c r="B25" s="2">
        <v>0.03</v>
      </c>
    </row>
    <row r="26" spans="1:2" ht="13.9" customHeight="1"/>
    <row r="27" spans="1:2" ht="13.9" customHeight="1">
      <c r="A27" s="519" t="s">
        <v>1934</v>
      </c>
      <c r="B27" s="519"/>
    </row>
    <row r="28" spans="1:2" ht="13.9" customHeight="1"/>
    <row r="29" spans="1:2" ht="17.25" customHeight="1">
      <c r="A29" s="5" t="s">
        <v>2198</v>
      </c>
    </row>
    <row r="30" spans="1:2" ht="14.45" customHeight="1">
      <c r="A30" s="1" t="s">
        <v>2229</v>
      </c>
      <c r="B30" s="1" t="s">
        <v>2230</v>
      </c>
    </row>
    <row r="31" spans="1:2" ht="13.9" customHeight="1">
      <c r="A31" s="2" t="s">
        <v>2231</v>
      </c>
      <c r="B31" s="2" t="s">
        <v>2198</v>
      </c>
    </row>
    <row r="32" spans="1:2" ht="13.9" customHeight="1">
      <c r="A32" s="2" t="s">
        <v>2233</v>
      </c>
      <c r="B32" s="2">
        <v>12.5</v>
      </c>
    </row>
    <row r="33" spans="1:2" ht="13.9" customHeight="1">
      <c r="A33" s="2" t="s">
        <v>2236</v>
      </c>
      <c r="B33" s="2">
        <v>1</v>
      </c>
    </row>
    <row r="34" spans="1:2" ht="13.9" customHeight="1">
      <c r="A34" s="2" t="s">
        <v>2235</v>
      </c>
      <c r="B34" s="2">
        <v>9.9999999999999995E-7</v>
      </c>
    </row>
    <row r="35" spans="1:2" ht="13.9" customHeight="1">
      <c r="A35" s="2" t="s">
        <v>2254</v>
      </c>
      <c r="B35" s="2">
        <v>365</v>
      </c>
    </row>
    <row r="36" spans="1:2" ht="13.9" customHeight="1">
      <c r="A36" s="2" t="s">
        <v>2255</v>
      </c>
      <c r="B36" s="2">
        <v>250</v>
      </c>
    </row>
    <row r="37" spans="1:2" ht="13.9" customHeight="1">
      <c r="A37" s="2" t="s">
        <v>2256</v>
      </c>
      <c r="B37" s="2">
        <v>25</v>
      </c>
    </row>
    <row r="38" spans="1:2" ht="13.9" customHeight="1">
      <c r="A38" s="2" t="s">
        <v>2257</v>
      </c>
      <c r="B38" s="2">
        <v>8</v>
      </c>
    </row>
    <row r="39" spans="1:2" ht="13.9" customHeight="1">
      <c r="A39" s="2" t="s">
        <v>2258</v>
      </c>
      <c r="B39" s="2">
        <v>70</v>
      </c>
    </row>
    <row r="40" spans="1:2" ht="13.9" customHeight="1">
      <c r="A40" s="2" t="s">
        <v>2252</v>
      </c>
      <c r="B40" s="2">
        <v>1E-3</v>
      </c>
    </row>
    <row r="41" spans="1:2" ht="13.9" customHeight="1">
      <c r="A41" s="2" t="s">
        <v>2253</v>
      </c>
      <c r="B41" s="2">
        <v>0.03</v>
      </c>
    </row>
    <row r="42" spans="1:2" ht="13.9" customHeight="1"/>
    <row r="43" spans="1:2" ht="13.9" customHeight="1">
      <c r="A43" s="519" t="s">
        <v>1936</v>
      </c>
      <c r="B43" s="519"/>
    </row>
  </sheetData>
  <mergeCells count="2">
    <mergeCell ref="A43:B43"/>
    <mergeCell ref="A27:B27"/>
  </mergeCells>
  <pageMargins left="0.05" right="0.05" top="0.5" bottom="0.5" header="0" footer="0"/>
  <pageSetup orientation="portrait" horizontalDpi="300" verticalDpi="300" r:id="rId1"/>
  <headerFooter>
    <oddHeader>Default VISL Results_x000D_ _x000D_/HTML"&lt;a href=/tmp/Resident_chem_visl_11MAY2023_visl1363334.xlsx class=button&gt;Output to XLS&lt;/a&gt;_x000D_/HTML"&lt;a href=/tmp/Resident_chem_visl_11MAY2023_visl1363334.pdf class=button&gt;Output to PDF&lt;/a&gt;&lt;/div&gt;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879"/>
  <sheetViews>
    <sheetView zoomScaleNormal="100" workbookViewId="0">
      <pane xSplit="2" ySplit="4" topLeftCell="R5" activePane="bottomRight" state="frozen"/>
      <selection pane="topRight" activeCell="C1" sqref="C1"/>
      <selection pane="bottomLeft" activeCell="A5" sqref="A5"/>
      <selection pane="bottomRight" activeCell="B3" sqref="B3"/>
    </sheetView>
  </sheetViews>
  <sheetFormatPr defaultColWidth="11.5703125" defaultRowHeight="12" customHeight="1"/>
  <cols>
    <col min="1" max="1" width="47.7109375" bestFit="1" customWidth="1"/>
    <col min="2" max="2" width="13.7109375" bestFit="1" customWidth="1"/>
    <col min="3" max="3" width="14.7109375" bestFit="1" customWidth="1"/>
    <col min="4" max="5" width="11.7109375" bestFit="1" customWidth="1"/>
    <col min="6" max="6" width="14.28515625" customWidth="1"/>
    <col min="7" max="7" width="10.7109375" bestFit="1" customWidth="1"/>
    <col min="8" max="8" width="12.28515625" customWidth="1"/>
    <col min="9" max="9" width="9.7109375" bestFit="1" customWidth="1"/>
    <col min="10" max="13" width="10.7109375" bestFit="1" customWidth="1"/>
    <col min="14" max="14" width="11.140625" customWidth="1"/>
    <col min="15" max="16" width="14.7109375" bestFit="1" customWidth="1"/>
    <col min="17" max="17" width="8.85546875" customWidth="1"/>
    <col min="18" max="18" width="11.7109375" bestFit="1" customWidth="1"/>
    <col min="19" max="19" width="15" customWidth="1"/>
    <col min="20" max="20" width="15.7109375" bestFit="1" customWidth="1"/>
    <col min="21" max="21" width="10.7109375" bestFit="1" customWidth="1"/>
    <col min="22" max="22" width="11.5703125" customWidth="1"/>
    <col min="23" max="23" width="10.7109375" bestFit="1" customWidth="1"/>
    <col min="24" max="24" width="14.7109375" bestFit="1" customWidth="1"/>
    <col min="25" max="25" width="12.85546875" customWidth="1"/>
    <col min="26" max="26" width="11.7109375" bestFit="1" customWidth="1"/>
    <col min="27" max="27" width="7.7109375" bestFit="1" customWidth="1"/>
  </cols>
  <sheetData>
    <row r="1" spans="1:27" ht="16.149999999999999" customHeight="1">
      <c r="A1" s="578" t="s">
        <v>2259</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row>
    <row r="2" spans="1:27" ht="15" customHeight="1">
      <c r="A2" s="580" t="s">
        <v>1934</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row>
    <row r="4" spans="1:27" ht="78.599999999999994" customHeight="1">
      <c r="A4" s="1" t="s">
        <v>119</v>
      </c>
      <c r="B4" s="1" t="s">
        <v>141</v>
      </c>
      <c r="C4" s="1" t="s">
        <v>142</v>
      </c>
      <c r="D4" s="1" t="s">
        <v>143</v>
      </c>
      <c r="E4" s="317" t="s">
        <v>2260</v>
      </c>
      <c r="F4" s="1" t="s">
        <v>2261</v>
      </c>
      <c r="G4" s="1" t="s">
        <v>2262</v>
      </c>
      <c r="H4" s="1" t="s">
        <v>2263</v>
      </c>
      <c r="I4" s="1" t="s">
        <v>2264</v>
      </c>
      <c r="J4" s="1" t="s">
        <v>2265</v>
      </c>
      <c r="K4" s="1" t="s">
        <v>2266</v>
      </c>
      <c r="L4" s="1" t="s">
        <v>2267</v>
      </c>
      <c r="M4" s="1" t="s">
        <v>2268</v>
      </c>
      <c r="N4" s="1" t="s">
        <v>2269</v>
      </c>
      <c r="O4" s="1" t="s">
        <v>2270</v>
      </c>
      <c r="P4" s="1" t="s">
        <v>2271</v>
      </c>
      <c r="Q4" s="1" t="s">
        <v>2272</v>
      </c>
      <c r="R4" s="1" t="s">
        <v>2273</v>
      </c>
      <c r="S4" s="1" t="s">
        <v>2274</v>
      </c>
      <c r="T4" s="1" t="s">
        <v>2275</v>
      </c>
      <c r="U4" s="1" t="s">
        <v>2276</v>
      </c>
      <c r="V4" s="1" t="s">
        <v>2277</v>
      </c>
      <c r="W4" s="1" t="s">
        <v>2278</v>
      </c>
      <c r="X4" s="1" t="s">
        <v>2279</v>
      </c>
      <c r="Y4" s="1" t="s">
        <v>2280</v>
      </c>
      <c r="Z4" s="1" t="s">
        <v>158</v>
      </c>
      <c r="AA4" s="1" t="s">
        <v>159</v>
      </c>
    </row>
    <row r="5" spans="1:27" ht="13.9" customHeight="1">
      <c r="A5" s="2" t="s">
        <v>168</v>
      </c>
      <c r="B5" s="2" t="s">
        <v>169</v>
      </c>
      <c r="C5" s="3" t="s">
        <v>170</v>
      </c>
      <c r="D5" s="3" t="s">
        <v>171</v>
      </c>
      <c r="E5" s="3">
        <v>154.21</v>
      </c>
      <c r="F5" s="3" t="s">
        <v>2281</v>
      </c>
      <c r="G5" s="3">
        <v>3.9</v>
      </c>
      <c r="H5" s="3" t="s">
        <v>2281</v>
      </c>
      <c r="I5" s="3" t="s">
        <v>173</v>
      </c>
      <c r="J5" s="3">
        <v>1.84E-4</v>
      </c>
      <c r="K5" s="3">
        <v>7.5199999999999998E-3</v>
      </c>
      <c r="L5" s="3">
        <v>2.3800000000000002E-3</v>
      </c>
      <c r="M5" s="3">
        <v>2.3800000000000002E-3</v>
      </c>
      <c r="N5" s="3" t="s">
        <v>2281</v>
      </c>
      <c r="O5" s="3">
        <v>16100</v>
      </c>
      <c r="P5" s="3">
        <v>12200</v>
      </c>
      <c r="Q5" s="3" t="s">
        <v>2282</v>
      </c>
      <c r="R5" s="3">
        <v>552.15</v>
      </c>
      <c r="S5" s="3" t="s">
        <v>2281</v>
      </c>
      <c r="T5" s="3">
        <v>0.39273560356097997</v>
      </c>
      <c r="U5" s="3">
        <v>2.15E-3</v>
      </c>
      <c r="V5" s="3" t="s">
        <v>2281</v>
      </c>
      <c r="W5" s="3">
        <v>6.5200000000000002E-4</v>
      </c>
      <c r="X5" s="3">
        <v>803</v>
      </c>
      <c r="Y5" s="3" t="s">
        <v>174</v>
      </c>
      <c r="Z5" s="3">
        <v>0.8</v>
      </c>
      <c r="AA5" s="3" t="s">
        <v>174</v>
      </c>
    </row>
    <row r="6" spans="1:27" ht="13.9" customHeight="1">
      <c r="A6" s="2" t="s">
        <v>176</v>
      </c>
      <c r="B6" s="2" t="s">
        <v>177</v>
      </c>
      <c r="C6" s="3" t="s">
        <v>171</v>
      </c>
      <c r="D6" s="3" t="s">
        <v>171</v>
      </c>
      <c r="E6" s="3">
        <v>183.17</v>
      </c>
      <c r="F6" s="3" t="s">
        <v>2281</v>
      </c>
      <c r="G6" s="3">
        <v>818000</v>
      </c>
      <c r="H6" s="3" t="s">
        <v>2281</v>
      </c>
      <c r="I6" s="3" t="s">
        <v>173</v>
      </c>
      <c r="J6" s="3">
        <v>5.0099999999999999E-13</v>
      </c>
      <c r="K6" s="3">
        <v>2.05E-11</v>
      </c>
      <c r="L6" s="3" t="s">
        <v>173</v>
      </c>
      <c r="M6" s="3">
        <v>2.05E-11</v>
      </c>
      <c r="N6" s="3" t="s">
        <v>2283</v>
      </c>
      <c r="O6" s="3" t="s">
        <v>173</v>
      </c>
      <c r="P6" s="3" t="s">
        <v>173</v>
      </c>
      <c r="Q6" s="2"/>
      <c r="R6" s="3">
        <v>613.63</v>
      </c>
      <c r="S6" s="3" t="s">
        <v>2283</v>
      </c>
      <c r="T6" s="3">
        <v>0.3</v>
      </c>
      <c r="U6" s="3">
        <v>1.7E-6</v>
      </c>
      <c r="V6" s="3" t="s">
        <v>2281</v>
      </c>
      <c r="W6" s="3" t="s">
        <v>173</v>
      </c>
      <c r="X6" s="3" t="s">
        <v>173</v>
      </c>
      <c r="Y6" s="2"/>
      <c r="Z6" s="3" t="s">
        <v>173</v>
      </c>
      <c r="AA6" s="2"/>
    </row>
    <row r="7" spans="1:27" ht="13.9" customHeight="1">
      <c r="A7" s="2" t="s">
        <v>179</v>
      </c>
      <c r="B7" s="2" t="s">
        <v>180</v>
      </c>
      <c r="C7" s="3" t="s">
        <v>170</v>
      </c>
      <c r="D7" s="3" t="s">
        <v>170</v>
      </c>
      <c r="E7" s="3">
        <v>44.054000000000002</v>
      </c>
      <c r="F7" s="3" t="s">
        <v>2281</v>
      </c>
      <c r="G7" s="3">
        <v>1000000</v>
      </c>
      <c r="H7" s="3" t="s">
        <v>2281</v>
      </c>
      <c r="I7" s="3" t="s">
        <v>173</v>
      </c>
      <c r="J7" s="3">
        <v>6.6699999999999995E-5</v>
      </c>
      <c r="K7" s="3">
        <v>2.7299999999999998E-3</v>
      </c>
      <c r="L7" s="3">
        <v>1.7899999999999999E-3</v>
      </c>
      <c r="M7" s="3">
        <v>1.7899999999999999E-3</v>
      </c>
      <c r="N7" s="3" t="s">
        <v>2281</v>
      </c>
      <c r="O7" s="3">
        <v>6250</v>
      </c>
      <c r="P7" s="3">
        <v>6160</v>
      </c>
      <c r="Q7" s="3" t="s">
        <v>183</v>
      </c>
      <c r="R7" s="3">
        <v>293.25</v>
      </c>
      <c r="S7" s="3" t="s">
        <v>2281</v>
      </c>
      <c r="T7" s="3">
        <v>0.35370779220778997</v>
      </c>
      <c r="U7" s="3">
        <v>902</v>
      </c>
      <c r="V7" s="3" t="s">
        <v>2281</v>
      </c>
      <c r="W7" s="3">
        <v>568</v>
      </c>
      <c r="X7" s="3">
        <v>462</v>
      </c>
      <c r="Y7" s="3" t="s">
        <v>183</v>
      </c>
      <c r="Z7" s="3">
        <v>4</v>
      </c>
      <c r="AA7" s="3" t="s">
        <v>183</v>
      </c>
    </row>
    <row r="8" spans="1:27" ht="13.9" customHeight="1">
      <c r="A8" s="2" t="s">
        <v>185</v>
      </c>
      <c r="B8" s="2" t="s">
        <v>186</v>
      </c>
      <c r="C8" s="3" t="s">
        <v>171</v>
      </c>
      <c r="D8" s="3" t="s">
        <v>171</v>
      </c>
      <c r="E8" s="3">
        <v>269.77</v>
      </c>
      <c r="F8" s="3" t="s">
        <v>2281</v>
      </c>
      <c r="G8" s="3">
        <v>223</v>
      </c>
      <c r="H8" s="3" t="s">
        <v>2281</v>
      </c>
      <c r="I8" s="3" t="s">
        <v>173</v>
      </c>
      <c r="J8" s="3">
        <v>2.2300000000000001E-8</v>
      </c>
      <c r="K8" s="3">
        <v>9.1200000000000001E-7</v>
      </c>
      <c r="L8" s="3" t="s">
        <v>173</v>
      </c>
      <c r="M8" s="3">
        <v>9.1200000000000001E-7</v>
      </c>
      <c r="N8" s="3" t="s">
        <v>2281</v>
      </c>
      <c r="O8" s="3" t="s">
        <v>173</v>
      </c>
      <c r="P8" s="3" t="s">
        <v>173</v>
      </c>
      <c r="Q8" s="2"/>
      <c r="R8" s="3">
        <v>435.15</v>
      </c>
      <c r="S8" s="3" t="s">
        <v>2283</v>
      </c>
      <c r="T8" s="3">
        <v>0.37733333333333002</v>
      </c>
      <c r="U8" s="3">
        <v>2.8E-5</v>
      </c>
      <c r="V8" s="3" t="s">
        <v>2281</v>
      </c>
      <c r="W8" s="3" t="s">
        <v>173</v>
      </c>
      <c r="X8" s="3">
        <v>653</v>
      </c>
      <c r="Y8" s="4" t="s">
        <v>2284</v>
      </c>
      <c r="Z8" s="3" t="s">
        <v>173</v>
      </c>
      <c r="AA8" s="2"/>
    </row>
    <row r="9" spans="1:27" ht="13.9" customHeight="1">
      <c r="A9" s="2" t="s">
        <v>187</v>
      </c>
      <c r="B9" s="2" t="s">
        <v>188</v>
      </c>
      <c r="C9" s="3" t="s">
        <v>170</v>
      </c>
      <c r="D9" s="3" t="s">
        <v>171</v>
      </c>
      <c r="E9" s="3">
        <v>58.081000000000003</v>
      </c>
      <c r="F9" s="3" t="s">
        <v>2281</v>
      </c>
      <c r="G9" s="3">
        <v>1000000</v>
      </c>
      <c r="H9" s="3" t="s">
        <v>2281</v>
      </c>
      <c r="I9" s="3" t="s">
        <v>173</v>
      </c>
      <c r="J9" s="3">
        <v>3.4999999999999997E-5</v>
      </c>
      <c r="K9" s="3">
        <v>1.4300000000000001E-3</v>
      </c>
      <c r="L9" s="3">
        <v>8.5599999999999999E-4</v>
      </c>
      <c r="M9" s="3">
        <v>8.5599999999999999E-4</v>
      </c>
      <c r="N9" s="3" t="s">
        <v>2281</v>
      </c>
      <c r="O9" s="3">
        <v>7530</v>
      </c>
      <c r="P9" s="3">
        <v>6960</v>
      </c>
      <c r="Q9" s="3" t="s">
        <v>183</v>
      </c>
      <c r="R9" s="3">
        <v>329.15</v>
      </c>
      <c r="S9" s="3" t="s">
        <v>2281</v>
      </c>
      <c r="T9" s="3">
        <v>0.36337610706554002</v>
      </c>
      <c r="U9" s="3">
        <v>232</v>
      </c>
      <c r="V9" s="3" t="s">
        <v>2281</v>
      </c>
      <c r="W9" s="3">
        <v>133</v>
      </c>
      <c r="X9" s="3">
        <v>508</v>
      </c>
      <c r="Y9" s="3" t="s">
        <v>183</v>
      </c>
      <c r="Z9" s="3">
        <v>2.5</v>
      </c>
      <c r="AA9" s="3" t="s">
        <v>183</v>
      </c>
    </row>
    <row r="10" spans="1:27" ht="13.9" customHeight="1">
      <c r="A10" s="2" t="s">
        <v>189</v>
      </c>
      <c r="B10" s="2" t="s">
        <v>190</v>
      </c>
      <c r="C10" s="3" t="s">
        <v>171</v>
      </c>
      <c r="D10" s="3" t="s">
        <v>170</v>
      </c>
      <c r="E10" s="3">
        <v>85.105999999999995</v>
      </c>
      <c r="F10" s="3" t="s">
        <v>2281</v>
      </c>
      <c r="G10" s="3">
        <v>1000000</v>
      </c>
      <c r="H10" s="3" t="s">
        <v>2281</v>
      </c>
      <c r="I10" s="3" t="s">
        <v>173</v>
      </c>
      <c r="J10" s="3">
        <v>1.97E-9</v>
      </c>
      <c r="K10" s="3">
        <v>8.05E-8</v>
      </c>
      <c r="L10" s="3">
        <v>3.3699999999999997E-8</v>
      </c>
      <c r="M10" s="3">
        <v>3.3699999999999997E-8</v>
      </c>
      <c r="N10" s="3" t="s">
        <v>2281</v>
      </c>
      <c r="O10" s="3">
        <v>12400</v>
      </c>
      <c r="P10" s="3">
        <v>9520</v>
      </c>
      <c r="Q10" s="3" t="s">
        <v>174</v>
      </c>
      <c r="R10" s="3">
        <v>444.15</v>
      </c>
      <c r="S10" s="3" t="s">
        <v>2281</v>
      </c>
      <c r="T10" s="3">
        <v>0.41</v>
      </c>
      <c r="U10" s="3">
        <v>0.34100000000000003</v>
      </c>
      <c r="V10" s="3" t="s">
        <v>2281</v>
      </c>
      <c r="W10" s="3">
        <v>0.13700000000000001</v>
      </c>
      <c r="X10" s="3">
        <v>620</v>
      </c>
      <c r="Y10" s="3" t="s">
        <v>174</v>
      </c>
      <c r="Z10" s="3">
        <v>2.2000000000000002</v>
      </c>
      <c r="AA10" s="3" t="s">
        <v>183</v>
      </c>
    </row>
    <row r="11" spans="1:27" ht="13.9" customHeight="1">
      <c r="A11" s="2" t="s">
        <v>192</v>
      </c>
      <c r="B11" s="2" t="s">
        <v>193</v>
      </c>
      <c r="C11" s="3" t="s">
        <v>170</v>
      </c>
      <c r="D11" s="3" t="s">
        <v>170</v>
      </c>
      <c r="E11" s="3">
        <v>41.052999999999997</v>
      </c>
      <c r="F11" s="3" t="s">
        <v>2281</v>
      </c>
      <c r="G11" s="3">
        <v>1000000</v>
      </c>
      <c r="H11" s="3" t="s">
        <v>2281</v>
      </c>
      <c r="I11" s="3" t="s">
        <v>173</v>
      </c>
      <c r="J11" s="3">
        <v>3.4499999999999998E-5</v>
      </c>
      <c r="K11" s="3">
        <v>1.41E-3</v>
      </c>
      <c r="L11" s="3">
        <v>8.1800000000000004E-4</v>
      </c>
      <c r="M11" s="3">
        <v>8.1800000000000004E-4</v>
      </c>
      <c r="N11" s="3" t="s">
        <v>2281</v>
      </c>
      <c r="O11" s="3">
        <v>7960</v>
      </c>
      <c r="P11" s="3">
        <v>7110</v>
      </c>
      <c r="Q11" s="3" t="s">
        <v>183</v>
      </c>
      <c r="R11" s="3">
        <v>354.75</v>
      </c>
      <c r="S11" s="3" t="s">
        <v>2281</v>
      </c>
      <c r="T11" s="3">
        <v>0.36526386419050999</v>
      </c>
      <c r="U11" s="3">
        <v>88.8</v>
      </c>
      <c r="V11" s="3" t="s">
        <v>2281</v>
      </c>
      <c r="W11" s="3">
        <v>49.3</v>
      </c>
      <c r="X11" s="3">
        <v>545</v>
      </c>
      <c r="Y11" s="3" t="s">
        <v>183</v>
      </c>
      <c r="Z11" s="3">
        <v>3</v>
      </c>
      <c r="AA11" s="3" t="s">
        <v>183</v>
      </c>
    </row>
    <row r="12" spans="1:27" ht="13.9" customHeight="1">
      <c r="A12" s="2" t="s">
        <v>195</v>
      </c>
      <c r="B12" s="2" t="s">
        <v>196</v>
      </c>
      <c r="C12" s="3" t="s">
        <v>170</v>
      </c>
      <c r="D12" s="3" t="s">
        <v>171</v>
      </c>
      <c r="E12" s="3">
        <v>120.15</v>
      </c>
      <c r="F12" s="3" t="s">
        <v>2281</v>
      </c>
      <c r="G12" s="3">
        <v>6130</v>
      </c>
      <c r="H12" s="3" t="s">
        <v>2281</v>
      </c>
      <c r="I12" s="3" t="s">
        <v>173</v>
      </c>
      <c r="J12" s="3">
        <v>1.04E-5</v>
      </c>
      <c r="K12" s="3">
        <v>4.2499999999999998E-4</v>
      </c>
      <c r="L12" s="3">
        <v>1.6799999999999999E-4</v>
      </c>
      <c r="M12" s="3">
        <v>1.6799999999999999E-4</v>
      </c>
      <c r="N12" s="3" t="s">
        <v>2281</v>
      </c>
      <c r="O12" s="3">
        <v>13200</v>
      </c>
      <c r="P12" s="3">
        <v>10500</v>
      </c>
      <c r="Q12" s="3" t="s">
        <v>183</v>
      </c>
      <c r="R12" s="3">
        <v>475.15</v>
      </c>
      <c r="S12" s="3" t="s">
        <v>2281</v>
      </c>
      <c r="T12" s="3">
        <v>0.37957575757576001</v>
      </c>
      <c r="U12" s="3">
        <v>0.39700000000000002</v>
      </c>
      <c r="V12" s="3" t="s">
        <v>2281</v>
      </c>
      <c r="W12" s="3">
        <v>0.15</v>
      </c>
      <c r="X12" s="3">
        <v>710</v>
      </c>
      <c r="Y12" s="3" t="s">
        <v>183</v>
      </c>
      <c r="Z12" s="3">
        <v>1.1000000000000001</v>
      </c>
      <c r="AA12" s="3" t="s">
        <v>174</v>
      </c>
    </row>
    <row r="13" spans="1:27" ht="13.9" customHeight="1">
      <c r="A13" s="2" t="s">
        <v>197</v>
      </c>
      <c r="B13" s="2" t="s">
        <v>198</v>
      </c>
      <c r="C13" s="3" t="s">
        <v>171</v>
      </c>
      <c r="D13" s="3" t="s">
        <v>170</v>
      </c>
      <c r="E13" s="3">
        <v>223.28</v>
      </c>
      <c r="F13" s="3" t="s">
        <v>2281</v>
      </c>
      <c r="G13" s="3">
        <v>5.53</v>
      </c>
      <c r="H13" s="3" t="s">
        <v>2281</v>
      </c>
      <c r="I13" s="3" t="s">
        <v>173</v>
      </c>
      <c r="J13" s="3">
        <v>1.9200000000000001E-10</v>
      </c>
      <c r="K13" s="3">
        <v>7.8500000000000008E-9</v>
      </c>
      <c r="L13" s="3" t="s">
        <v>173</v>
      </c>
      <c r="M13" s="3">
        <v>7.8500000000000008E-9</v>
      </c>
      <c r="N13" s="3" t="s">
        <v>2281</v>
      </c>
      <c r="O13" s="3" t="s">
        <v>173</v>
      </c>
      <c r="P13" s="3" t="s">
        <v>173</v>
      </c>
      <c r="Q13" s="2"/>
      <c r="R13" s="3">
        <v>576.15</v>
      </c>
      <c r="S13" s="3" t="s">
        <v>2281</v>
      </c>
      <c r="T13" s="3">
        <v>0.37733333333333002</v>
      </c>
      <c r="U13" s="3">
        <v>9.4399999999999998E-8</v>
      </c>
      <c r="V13" s="3" t="s">
        <v>2281</v>
      </c>
      <c r="W13" s="3" t="s">
        <v>173</v>
      </c>
      <c r="X13" s="3">
        <v>864</v>
      </c>
      <c r="Y13" s="4" t="s">
        <v>2284</v>
      </c>
      <c r="Z13" s="3" t="s">
        <v>173</v>
      </c>
      <c r="AA13" s="2"/>
    </row>
    <row r="14" spans="1:27" ht="13.9" customHeight="1">
      <c r="A14" s="2" t="s">
        <v>200</v>
      </c>
      <c r="B14" s="2" t="s">
        <v>201</v>
      </c>
      <c r="C14" s="3" t="s">
        <v>170</v>
      </c>
      <c r="D14" s="3" t="s">
        <v>170</v>
      </c>
      <c r="E14" s="3">
        <v>56.064999999999998</v>
      </c>
      <c r="F14" s="3" t="s">
        <v>2281</v>
      </c>
      <c r="G14" s="3">
        <v>212000</v>
      </c>
      <c r="H14" s="3" t="s">
        <v>2281</v>
      </c>
      <c r="I14" s="3" t="s">
        <v>173</v>
      </c>
      <c r="J14" s="3">
        <v>1.22E-4</v>
      </c>
      <c r="K14" s="3">
        <v>4.9899999999999996E-3</v>
      </c>
      <c r="L14" s="3">
        <v>3.0400000000000002E-3</v>
      </c>
      <c r="M14" s="3">
        <v>3.0400000000000002E-3</v>
      </c>
      <c r="N14" s="3" t="s">
        <v>2281</v>
      </c>
      <c r="O14" s="3">
        <v>7270</v>
      </c>
      <c r="P14" s="3">
        <v>6760</v>
      </c>
      <c r="Q14" s="3" t="s">
        <v>183</v>
      </c>
      <c r="R14" s="3">
        <v>325.75</v>
      </c>
      <c r="S14" s="3" t="s">
        <v>2281</v>
      </c>
      <c r="T14" s="3">
        <v>0.36039328063241</v>
      </c>
      <c r="U14" s="3">
        <v>274</v>
      </c>
      <c r="V14" s="3" t="s">
        <v>2281</v>
      </c>
      <c r="W14" s="3">
        <v>160</v>
      </c>
      <c r="X14" s="3">
        <v>506</v>
      </c>
      <c r="Y14" s="3" t="s">
        <v>174</v>
      </c>
      <c r="Z14" s="3">
        <v>2.8</v>
      </c>
      <c r="AA14" s="3" t="s">
        <v>183</v>
      </c>
    </row>
    <row r="15" spans="1:27" ht="13.9" customHeight="1">
      <c r="A15" s="2" t="s">
        <v>202</v>
      </c>
      <c r="B15" s="2" t="s">
        <v>203</v>
      </c>
      <c r="C15" s="3" t="s">
        <v>171</v>
      </c>
      <c r="D15" s="3" t="s">
        <v>170</v>
      </c>
      <c r="E15" s="3">
        <v>71.078999999999994</v>
      </c>
      <c r="F15" s="3" t="s">
        <v>2281</v>
      </c>
      <c r="G15" s="3">
        <v>390000</v>
      </c>
      <c r="H15" s="3" t="s">
        <v>2281</v>
      </c>
      <c r="I15" s="3" t="s">
        <v>173</v>
      </c>
      <c r="J15" s="3">
        <v>1.6999999999999999E-9</v>
      </c>
      <c r="K15" s="3">
        <v>6.9499999999999994E-8</v>
      </c>
      <c r="L15" s="3">
        <v>1.4999999999999999E-8</v>
      </c>
      <c r="M15" s="3">
        <v>1.4999999999999999E-8</v>
      </c>
      <c r="N15" s="3" t="s">
        <v>2283</v>
      </c>
      <c r="O15" s="3">
        <v>21400</v>
      </c>
      <c r="P15" s="3">
        <v>18400</v>
      </c>
      <c r="Q15" s="3" t="s">
        <v>174</v>
      </c>
      <c r="R15" s="3">
        <v>465.75</v>
      </c>
      <c r="S15" s="3" t="s">
        <v>2281</v>
      </c>
      <c r="T15" s="3">
        <v>0.32814304123711002</v>
      </c>
      <c r="U15" s="3">
        <v>7.0000000000000001E-3</v>
      </c>
      <c r="V15" s="3" t="s">
        <v>2281</v>
      </c>
      <c r="W15" s="3">
        <v>1.4400000000000001E-3</v>
      </c>
      <c r="X15" s="3">
        <v>776</v>
      </c>
      <c r="Y15" s="3" t="s">
        <v>174</v>
      </c>
      <c r="Z15" s="3">
        <v>2.7</v>
      </c>
      <c r="AA15" s="3" t="s">
        <v>174</v>
      </c>
    </row>
    <row r="16" spans="1:27" ht="13.9" customHeight="1">
      <c r="A16" s="2" t="s">
        <v>205</v>
      </c>
      <c r="B16" s="2" t="s">
        <v>206</v>
      </c>
      <c r="C16" s="3" t="s">
        <v>170</v>
      </c>
      <c r="D16" s="3" t="s">
        <v>170</v>
      </c>
      <c r="E16" s="3">
        <v>72.063999999999993</v>
      </c>
      <c r="F16" s="3" t="s">
        <v>2281</v>
      </c>
      <c r="G16" s="3">
        <v>1000000</v>
      </c>
      <c r="H16" s="3" t="s">
        <v>2281</v>
      </c>
      <c r="I16" s="3" t="s">
        <v>173</v>
      </c>
      <c r="J16" s="3">
        <v>3.7E-7</v>
      </c>
      <c r="K16" s="3">
        <v>1.5099999999999999E-5</v>
      </c>
      <c r="L16" s="3">
        <v>5.9399999999999999E-6</v>
      </c>
      <c r="M16" s="3">
        <v>5.9399999999999999E-6</v>
      </c>
      <c r="N16" s="3" t="s">
        <v>2283</v>
      </c>
      <c r="O16" s="3">
        <v>13200</v>
      </c>
      <c r="P16" s="3">
        <v>11000</v>
      </c>
      <c r="Q16" s="4" t="s">
        <v>2285</v>
      </c>
      <c r="R16" s="3">
        <v>414.15</v>
      </c>
      <c r="S16" s="3" t="s">
        <v>2281</v>
      </c>
      <c r="T16" s="3">
        <v>0.38232682926828998</v>
      </c>
      <c r="U16" s="3">
        <v>3.97</v>
      </c>
      <c r="V16" s="3" t="s">
        <v>2281</v>
      </c>
      <c r="W16" s="3">
        <v>1.49</v>
      </c>
      <c r="X16" s="3">
        <v>615</v>
      </c>
      <c r="Y16" s="3" t="s">
        <v>174</v>
      </c>
      <c r="Z16" s="3">
        <v>2.4</v>
      </c>
      <c r="AA16" s="3" t="s">
        <v>183</v>
      </c>
    </row>
    <row r="17" spans="1:27" ht="13.9" customHeight="1">
      <c r="A17" s="2" t="s">
        <v>208</v>
      </c>
      <c r="B17" s="2" t="s">
        <v>209</v>
      </c>
      <c r="C17" s="3" t="s">
        <v>170</v>
      </c>
      <c r="D17" s="3" t="s">
        <v>170</v>
      </c>
      <c r="E17" s="3">
        <v>53.064</v>
      </c>
      <c r="F17" s="3" t="s">
        <v>2281</v>
      </c>
      <c r="G17" s="3">
        <v>74500</v>
      </c>
      <c r="H17" s="3" t="s">
        <v>2281</v>
      </c>
      <c r="I17" s="3" t="s">
        <v>173</v>
      </c>
      <c r="J17" s="3">
        <v>1.3799999999999999E-4</v>
      </c>
      <c r="K17" s="3">
        <v>5.64E-3</v>
      </c>
      <c r="L17" s="3">
        <v>3.0999999999999999E-3</v>
      </c>
      <c r="M17" s="3">
        <v>3.0999999999999999E-3</v>
      </c>
      <c r="N17" s="3" t="s">
        <v>2281</v>
      </c>
      <c r="O17" s="3">
        <v>8670</v>
      </c>
      <c r="P17" s="3">
        <v>7790</v>
      </c>
      <c r="Q17" s="3" t="s">
        <v>183</v>
      </c>
      <c r="R17" s="3">
        <v>350.45</v>
      </c>
      <c r="S17" s="3" t="s">
        <v>2281</v>
      </c>
      <c r="T17" s="3">
        <v>0.36424629629630001</v>
      </c>
      <c r="U17" s="3">
        <v>109</v>
      </c>
      <c r="V17" s="3" t="s">
        <v>2281</v>
      </c>
      <c r="W17" s="3">
        <v>57.2</v>
      </c>
      <c r="X17" s="3">
        <v>540</v>
      </c>
      <c r="Y17" s="3" t="s">
        <v>183</v>
      </c>
      <c r="Z17" s="3">
        <v>3</v>
      </c>
      <c r="AA17" s="3" t="s">
        <v>183</v>
      </c>
    </row>
    <row r="18" spans="1:27" ht="13.9" customHeight="1">
      <c r="A18" s="2" t="s">
        <v>210</v>
      </c>
      <c r="B18" s="2" t="s">
        <v>211</v>
      </c>
      <c r="C18" s="3" t="s">
        <v>171</v>
      </c>
      <c r="D18" s="3" t="s">
        <v>170</v>
      </c>
      <c r="E18" s="3">
        <v>108.14</v>
      </c>
      <c r="F18" s="3" t="s">
        <v>2281</v>
      </c>
      <c r="G18" s="3">
        <v>80000</v>
      </c>
      <c r="H18" s="3" t="s">
        <v>2281</v>
      </c>
      <c r="I18" s="3" t="s">
        <v>173</v>
      </c>
      <c r="J18" s="3">
        <v>1.21E-9</v>
      </c>
      <c r="K18" s="3">
        <v>4.95E-8</v>
      </c>
      <c r="L18" s="3">
        <v>1.2299999999999999E-8</v>
      </c>
      <c r="M18" s="3">
        <v>1.2299999999999999E-8</v>
      </c>
      <c r="N18" s="3" t="s">
        <v>2283</v>
      </c>
      <c r="O18" s="3">
        <v>19400</v>
      </c>
      <c r="P18" s="3">
        <v>13800</v>
      </c>
      <c r="Q18" s="3" t="s">
        <v>174</v>
      </c>
      <c r="R18" s="3">
        <v>568.15</v>
      </c>
      <c r="S18" s="3" t="s">
        <v>2281</v>
      </c>
      <c r="T18" s="3">
        <v>0.41</v>
      </c>
      <c r="U18" s="3">
        <v>6.7900000000000002E-4</v>
      </c>
      <c r="V18" s="3" t="s">
        <v>2281</v>
      </c>
      <c r="W18" s="3">
        <v>1.6200000000000001E-4</v>
      </c>
      <c r="X18" s="3">
        <v>781</v>
      </c>
      <c r="Y18" s="3" t="s">
        <v>174</v>
      </c>
      <c r="Z18" s="3">
        <v>1</v>
      </c>
      <c r="AA18" s="3" t="s">
        <v>183</v>
      </c>
    </row>
    <row r="19" spans="1:27" ht="13.9" customHeight="1">
      <c r="A19" s="2" t="s">
        <v>212</v>
      </c>
      <c r="B19" s="2" t="s">
        <v>213</v>
      </c>
      <c r="C19" s="3" t="s">
        <v>171</v>
      </c>
      <c r="D19" s="3" t="s">
        <v>171</v>
      </c>
      <c r="E19" s="3">
        <v>269.77</v>
      </c>
      <c r="F19" s="3" t="s">
        <v>2281</v>
      </c>
      <c r="G19" s="3">
        <v>240</v>
      </c>
      <c r="H19" s="3" t="s">
        <v>2281</v>
      </c>
      <c r="I19" s="3">
        <v>2</v>
      </c>
      <c r="J19" s="3">
        <v>8.3199999999999994E-9</v>
      </c>
      <c r="K19" s="3">
        <v>3.3999999999999997E-7</v>
      </c>
      <c r="L19" s="3" t="s">
        <v>173</v>
      </c>
      <c r="M19" s="3">
        <v>3.3999999999999997E-7</v>
      </c>
      <c r="N19" s="3" t="s">
        <v>2281</v>
      </c>
      <c r="O19" s="3" t="s">
        <v>173</v>
      </c>
      <c r="P19" s="3" t="s">
        <v>173</v>
      </c>
      <c r="Q19" s="2"/>
      <c r="R19" s="3">
        <v>651.32000000000005</v>
      </c>
      <c r="S19" s="3" t="s">
        <v>2283</v>
      </c>
      <c r="T19" s="3">
        <v>0.41</v>
      </c>
      <c r="U19" s="3">
        <v>2.1999999999999999E-5</v>
      </c>
      <c r="V19" s="3" t="s">
        <v>2281</v>
      </c>
      <c r="W19" s="3" t="s">
        <v>173</v>
      </c>
      <c r="X19" s="3">
        <v>560</v>
      </c>
      <c r="Y19" s="4" t="s">
        <v>2284</v>
      </c>
      <c r="Z19" s="3" t="s">
        <v>173</v>
      </c>
      <c r="AA19" s="2"/>
    </row>
    <row r="20" spans="1:27" ht="13.9" customHeight="1">
      <c r="A20" s="2" t="s">
        <v>214</v>
      </c>
      <c r="B20" s="2" t="s">
        <v>215</v>
      </c>
      <c r="C20" s="3" t="s">
        <v>171</v>
      </c>
      <c r="D20" s="3" t="s">
        <v>171</v>
      </c>
      <c r="E20" s="3">
        <v>190.27</v>
      </c>
      <c r="F20" s="3" t="s">
        <v>2281</v>
      </c>
      <c r="G20" s="3">
        <v>6030</v>
      </c>
      <c r="H20" s="3" t="s">
        <v>2281</v>
      </c>
      <c r="I20" s="3">
        <v>3</v>
      </c>
      <c r="J20" s="3">
        <v>1.44E-9</v>
      </c>
      <c r="K20" s="3">
        <v>5.8899999999999998E-8</v>
      </c>
      <c r="L20" s="3" t="s">
        <v>173</v>
      </c>
      <c r="M20" s="3">
        <v>5.8899999999999998E-8</v>
      </c>
      <c r="N20" s="3" t="s">
        <v>2283</v>
      </c>
      <c r="O20" s="3" t="s">
        <v>173</v>
      </c>
      <c r="P20" s="3" t="s">
        <v>173</v>
      </c>
      <c r="Q20" s="2"/>
      <c r="R20" s="3">
        <v>524.1</v>
      </c>
      <c r="S20" s="3" t="s">
        <v>2283</v>
      </c>
      <c r="T20" s="3">
        <v>0.3</v>
      </c>
      <c r="U20" s="3">
        <v>3.4700000000000003E-5</v>
      </c>
      <c r="V20" s="3" t="s">
        <v>2281</v>
      </c>
      <c r="W20" s="3" t="s">
        <v>173</v>
      </c>
      <c r="X20" s="3" t="s">
        <v>173</v>
      </c>
      <c r="Y20" s="2"/>
      <c r="Z20" s="3" t="s">
        <v>173</v>
      </c>
      <c r="AA20" s="2"/>
    </row>
    <row r="21" spans="1:27" ht="13.9" customHeight="1">
      <c r="A21" s="2" t="s">
        <v>216</v>
      </c>
      <c r="B21" s="2" t="s">
        <v>217</v>
      </c>
      <c r="C21" s="3" t="s">
        <v>171</v>
      </c>
      <c r="D21" s="3" t="s">
        <v>171</v>
      </c>
      <c r="E21" s="3">
        <v>222.26</v>
      </c>
      <c r="F21" s="3" t="s">
        <v>2281</v>
      </c>
      <c r="G21" s="3">
        <v>10000</v>
      </c>
      <c r="H21" s="3" t="s">
        <v>2281</v>
      </c>
      <c r="I21" s="3">
        <v>2</v>
      </c>
      <c r="J21" s="3">
        <v>3.3700000000000001E-9</v>
      </c>
      <c r="K21" s="3">
        <v>1.3799999999999999E-7</v>
      </c>
      <c r="L21" s="3" t="s">
        <v>173</v>
      </c>
      <c r="M21" s="3">
        <v>1.3799999999999999E-7</v>
      </c>
      <c r="N21" s="3" t="s">
        <v>2283</v>
      </c>
      <c r="O21" s="3" t="s">
        <v>173</v>
      </c>
      <c r="P21" s="3" t="s">
        <v>173</v>
      </c>
      <c r="Q21" s="2"/>
      <c r="R21" s="3">
        <v>589.65</v>
      </c>
      <c r="S21" s="3" t="s">
        <v>2283</v>
      </c>
      <c r="T21" s="3">
        <v>0.3</v>
      </c>
      <c r="U21" s="3">
        <v>9.0000000000000006E-5</v>
      </c>
      <c r="V21" s="3" t="s">
        <v>2281</v>
      </c>
      <c r="W21" s="3" t="s">
        <v>173</v>
      </c>
      <c r="X21" s="3" t="s">
        <v>173</v>
      </c>
      <c r="Y21" s="2"/>
      <c r="Z21" s="3" t="s">
        <v>173</v>
      </c>
      <c r="AA21" s="2"/>
    </row>
    <row r="22" spans="1:27" ht="13.9" customHeight="1">
      <c r="A22" s="2" t="s">
        <v>218</v>
      </c>
      <c r="B22" s="2" t="s">
        <v>219</v>
      </c>
      <c r="C22" s="3" t="s">
        <v>170</v>
      </c>
      <c r="D22" s="3" t="s">
        <v>170</v>
      </c>
      <c r="E22" s="3">
        <v>364.92</v>
      </c>
      <c r="F22" s="3" t="s">
        <v>2281</v>
      </c>
      <c r="G22" s="3">
        <v>1.7000000000000001E-2</v>
      </c>
      <c r="H22" s="3" t="s">
        <v>2281</v>
      </c>
      <c r="I22" s="3" t="s">
        <v>173</v>
      </c>
      <c r="J22" s="3">
        <v>4.3999999999999999E-5</v>
      </c>
      <c r="K22" s="3">
        <v>1.8E-3</v>
      </c>
      <c r="L22" s="3">
        <v>7.0699999999999997E-5</v>
      </c>
      <c r="M22" s="3">
        <v>7.0699999999999997E-5</v>
      </c>
      <c r="N22" s="3" t="s">
        <v>2281</v>
      </c>
      <c r="O22" s="3">
        <v>44400</v>
      </c>
      <c r="P22" s="3">
        <v>15000</v>
      </c>
      <c r="Q22" s="3" t="s">
        <v>2282</v>
      </c>
      <c r="R22" s="3">
        <v>603.01</v>
      </c>
      <c r="S22" s="3" t="s">
        <v>2283</v>
      </c>
      <c r="T22" s="3">
        <v>0.41</v>
      </c>
      <c r="U22" s="3">
        <v>1.2E-4</v>
      </c>
      <c r="V22" s="3" t="s">
        <v>2281</v>
      </c>
      <c r="W22" s="3">
        <v>4.5199999999999999E-6</v>
      </c>
      <c r="X22" s="3">
        <v>627</v>
      </c>
      <c r="Y22" s="4" t="s">
        <v>2284</v>
      </c>
      <c r="Z22" s="3" t="s">
        <v>173</v>
      </c>
      <c r="AA22" s="2"/>
    </row>
    <row r="23" spans="1:27" ht="13.9" customHeight="1">
      <c r="A23" s="2" t="s">
        <v>220</v>
      </c>
      <c r="B23" s="2" t="s">
        <v>221</v>
      </c>
      <c r="C23" s="3" t="s">
        <v>170</v>
      </c>
      <c r="D23" s="3" t="s">
        <v>170</v>
      </c>
      <c r="E23" s="3">
        <v>58.081000000000003</v>
      </c>
      <c r="F23" s="3" t="s">
        <v>2281</v>
      </c>
      <c r="G23" s="3">
        <v>1000000</v>
      </c>
      <c r="H23" s="3" t="s">
        <v>2281</v>
      </c>
      <c r="I23" s="3" t="s">
        <v>173</v>
      </c>
      <c r="J23" s="3">
        <v>4.9899999999999997E-6</v>
      </c>
      <c r="K23" s="3">
        <v>2.04E-4</v>
      </c>
      <c r="L23" s="3">
        <v>9.31E-5</v>
      </c>
      <c r="M23" s="3">
        <v>9.31E-5</v>
      </c>
      <c r="N23" s="3" t="s">
        <v>2281</v>
      </c>
      <c r="O23" s="3">
        <v>11200</v>
      </c>
      <c r="P23" s="3">
        <v>9560</v>
      </c>
      <c r="Q23" s="3" t="s">
        <v>183</v>
      </c>
      <c r="R23" s="3">
        <v>370.15</v>
      </c>
      <c r="S23" s="3" t="s">
        <v>2281</v>
      </c>
      <c r="T23" s="3">
        <v>0.39143052982586002</v>
      </c>
      <c r="U23" s="3">
        <v>26.1</v>
      </c>
      <c r="V23" s="3" t="s">
        <v>2281</v>
      </c>
      <c r="W23" s="3">
        <v>11.4</v>
      </c>
      <c r="X23" s="3">
        <v>540</v>
      </c>
      <c r="Y23" s="3" t="s">
        <v>183</v>
      </c>
      <c r="Z23" s="3">
        <v>2.5</v>
      </c>
      <c r="AA23" s="3" t="s">
        <v>183</v>
      </c>
    </row>
    <row r="24" spans="1:27" ht="13.9" customHeight="1">
      <c r="A24" s="2" t="s">
        <v>222</v>
      </c>
      <c r="B24" s="2" t="s">
        <v>223</v>
      </c>
      <c r="C24" s="3" t="s">
        <v>170</v>
      </c>
      <c r="D24" s="3" t="s">
        <v>170</v>
      </c>
      <c r="E24" s="3">
        <v>76.525999999999996</v>
      </c>
      <c r="F24" s="3" t="s">
        <v>2281</v>
      </c>
      <c r="G24" s="3">
        <v>3370</v>
      </c>
      <c r="H24" s="3" t="s">
        <v>2281</v>
      </c>
      <c r="I24" s="3" t="s">
        <v>173</v>
      </c>
      <c r="J24" s="3">
        <v>1.0999999999999999E-2</v>
      </c>
      <c r="K24" s="3">
        <v>0.45</v>
      </c>
      <c r="L24" s="3">
        <v>0.27400000000000002</v>
      </c>
      <c r="M24" s="3">
        <v>0.27400000000000002</v>
      </c>
      <c r="N24" s="3" t="s">
        <v>2283</v>
      </c>
      <c r="O24" s="3">
        <v>7310</v>
      </c>
      <c r="P24" s="3">
        <v>6930</v>
      </c>
      <c r="Q24" s="3" t="s">
        <v>183</v>
      </c>
      <c r="R24" s="3">
        <v>318.25</v>
      </c>
      <c r="S24" s="3" t="s">
        <v>2281</v>
      </c>
      <c r="T24" s="3">
        <v>0.34204726247203998</v>
      </c>
      <c r="U24" s="3">
        <v>368</v>
      </c>
      <c r="V24" s="3" t="s">
        <v>2281</v>
      </c>
      <c r="W24" s="3">
        <v>214</v>
      </c>
      <c r="X24" s="3">
        <v>514</v>
      </c>
      <c r="Y24" s="3" t="s">
        <v>174</v>
      </c>
      <c r="Z24" s="3">
        <v>2.9</v>
      </c>
      <c r="AA24" s="3" t="s">
        <v>183</v>
      </c>
    </row>
    <row r="25" spans="1:27" ht="13.9" customHeight="1">
      <c r="A25" s="2" t="s">
        <v>224</v>
      </c>
      <c r="B25" s="2" t="s">
        <v>225</v>
      </c>
      <c r="C25" s="3" t="s">
        <v>171</v>
      </c>
      <c r="D25" s="3" t="s">
        <v>170</v>
      </c>
      <c r="E25" s="3">
        <v>26.981999999999999</v>
      </c>
      <c r="F25" s="3" t="s">
        <v>183</v>
      </c>
      <c r="G25" s="3" t="s">
        <v>173</v>
      </c>
      <c r="H25" s="2"/>
      <c r="I25" s="3" t="s">
        <v>173</v>
      </c>
      <c r="J25" s="3" t="s">
        <v>173</v>
      </c>
      <c r="K25" s="3" t="s">
        <v>173</v>
      </c>
      <c r="L25" s="3" t="s">
        <v>173</v>
      </c>
      <c r="M25" s="3" t="s">
        <v>173</v>
      </c>
      <c r="N25" s="2"/>
      <c r="O25" s="3">
        <v>81500</v>
      </c>
      <c r="P25" s="3">
        <v>70300</v>
      </c>
      <c r="Q25" s="3" t="s">
        <v>183</v>
      </c>
      <c r="R25" s="3">
        <v>2792.15</v>
      </c>
      <c r="S25" s="3" t="s">
        <v>183</v>
      </c>
      <c r="T25" s="3">
        <v>0.3</v>
      </c>
      <c r="U25" s="3">
        <v>0</v>
      </c>
      <c r="V25" s="4" t="s">
        <v>2286</v>
      </c>
      <c r="W25" s="3">
        <v>0</v>
      </c>
      <c r="X25" s="3">
        <v>6700</v>
      </c>
      <c r="Y25" s="3" t="s">
        <v>183</v>
      </c>
      <c r="Z25" s="3" t="s">
        <v>173</v>
      </c>
      <c r="AA25" s="2"/>
    </row>
    <row r="26" spans="1:27" ht="13.9" customHeight="1">
      <c r="A26" s="2" t="s">
        <v>226</v>
      </c>
      <c r="B26" s="2" t="s">
        <v>227</v>
      </c>
      <c r="C26" s="3" t="s">
        <v>228</v>
      </c>
      <c r="D26" s="3" t="s">
        <v>171</v>
      </c>
      <c r="E26" s="3">
        <v>57.954999999999998</v>
      </c>
      <c r="F26" s="3" t="s">
        <v>2281</v>
      </c>
      <c r="G26" s="3" t="s">
        <v>173</v>
      </c>
      <c r="H26" s="2"/>
      <c r="I26" s="3" t="s">
        <v>173</v>
      </c>
      <c r="J26" s="3" t="s">
        <v>173</v>
      </c>
      <c r="K26" s="3" t="s">
        <v>173</v>
      </c>
      <c r="L26" s="3" t="s">
        <v>173</v>
      </c>
      <c r="M26" s="3" t="s">
        <v>173</v>
      </c>
      <c r="N26" s="2"/>
      <c r="O26" s="3" t="s">
        <v>173</v>
      </c>
      <c r="P26" s="3" t="s">
        <v>173</v>
      </c>
      <c r="Q26" s="2"/>
      <c r="R26" s="3" t="s">
        <v>173</v>
      </c>
      <c r="S26" s="2"/>
      <c r="T26" s="3">
        <v>0.3</v>
      </c>
      <c r="U26" s="3" t="s">
        <v>173</v>
      </c>
      <c r="V26" s="2"/>
      <c r="W26" s="3" t="s">
        <v>173</v>
      </c>
      <c r="X26" s="3" t="s">
        <v>173</v>
      </c>
      <c r="Y26" s="2"/>
      <c r="Z26" s="3" t="s">
        <v>173</v>
      </c>
      <c r="AA26" s="2"/>
    </row>
    <row r="27" spans="1:27" ht="13.9" customHeight="1">
      <c r="A27" s="2" t="s">
        <v>229</v>
      </c>
      <c r="B27" s="2" t="s">
        <v>230</v>
      </c>
      <c r="C27" s="3" t="s">
        <v>228</v>
      </c>
      <c r="D27" s="3" t="s">
        <v>171</v>
      </c>
      <c r="E27" s="3">
        <v>263.89999999999998</v>
      </c>
      <c r="F27" s="3" t="s">
        <v>183</v>
      </c>
      <c r="G27" s="3" t="s">
        <v>173</v>
      </c>
      <c r="H27" s="2"/>
      <c r="I27" s="3" t="s">
        <v>173</v>
      </c>
      <c r="J27" s="3" t="s">
        <v>173</v>
      </c>
      <c r="K27" s="3" t="s">
        <v>173</v>
      </c>
      <c r="L27" s="3" t="s">
        <v>173</v>
      </c>
      <c r="M27" s="3" t="s">
        <v>173</v>
      </c>
      <c r="N27" s="2"/>
      <c r="O27" s="3" t="s">
        <v>173</v>
      </c>
      <c r="P27" s="3" t="s">
        <v>173</v>
      </c>
      <c r="Q27" s="2"/>
      <c r="R27" s="3" t="s">
        <v>173</v>
      </c>
      <c r="S27" s="2"/>
      <c r="T27" s="3">
        <v>0.3</v>
      </c>
      <c r="U27" s="3" t="s">
        <v>173</v>
      </c>
      <c r="V27" s="2"/>
      <c r="W27" s="3" t="s">
        <v>173</v>
      </c>
      <c r="X27" s="3" t="s">
        <v>173</v>
      </c>
      <c r="Y27" s="2"/>
      <c r="Z27" s="3" t="s">
        <v>173</v>
      </c>
      <c r="AA27" s="2"/>
    </row>
    <row r="28" spans="1:27" ht="13.9" customHeight="1">
      <c r="A28" s="2" t="s">
        <v>231</v>
      </c>
      <c r="B28" s="2" t="s">
        <v>232</v>
      </c>
      <c r="C28" s="3" t="s">
        <v>228</v>
      </c>
      <c r="D28" s="3" t="s">
        <v>171</v>
      </c>
      <c r="E28" s="3" t="s">
        <v>173</v>
      </c>
      <c r="F28" s="2"/>
      <c r="G28" s="3" t="s">
        <v>173</v>
      </c>
      <c r="H28" s="2"/>
      <c r="I28" s="3" t="s">
        <v>173</v>
      </c>
      <c r="J28" s="3" t="s">
        <v>173</v>
      </c>
      <c r="K28" s="3" t="s">
        <v>173</v>
      </c>
      <c r="L28" s="3" t="s">
        <v>173</v>
      </c>
      <c r="M28" s="3" t="s">
        <v>173</v>
      </c>
      <c r="N28" s="2"/>
      <c r="O28" s="3" t="s">
        <v>173</v>
      </c>
      <c r="P28" s="3" t="s">
        <v>173</v>
      </c>
      <c r="Q28" s="2"/>
      <c r="R28" s="3" t="s">
        <v>173</v>
      </c>
      <c r="S28" s="2"/>
      <c r="T28" s="3">
        <v>0.3</v>
      </c>
      <c r="U28" s="3" t="s">
        <v>173</v>
      </c>
      <c r="V28" s="2"/>
      <c r="W28" s="3" t="s">
        <v>173</v>
      </c>
      <c r="X28" s="3" t="s">
        <v>173</v>
      </c>
      <c r="Y28" s="2"/>
      <c r="Z28" s="3" t="s">
        <v>173</v>
      </c>
      <c r="AA28" s="2"/>
    </row>
    <row r="29" spans="1:27" ht="13.9" customHeight="1">
      <c r="A29" s="2" t="s">
        <v>233</v>
      </c>
      <c r="B29" s="2" t="s">
        <v>234</v>
      </c>
      <c r="C29" s="3" t="s">
        <v>171</v>
      </c>
      <c r="D29" s="3" t="s">
        <v>171</v>
      </c>
      <c r="E29" s="3">
        <v>227.33</v>
      </c>
      <c r="F29" s="3" t="s">
        <v>2281</v>
      </c>
      <c r="G29" s="3">
        <v>209</v>
      </c>
      <c r="H29" s="3" t="s">
        <v>2281</v>
      </c>
      <c r="I29" s="3" t="s">
        <v>173</v>
      </c>
      <c r="J29" s="3">
        <v>2.4300000000000001E-9</v>
      </c>
      <c r="K29" s="3">
        <v>9.9299999999999996E-8</v>
      </c>
      <c r="L29" s="3" t="s">
        <v>173</v>
      </c>
      <c r="M29" s="3">
        <v>9.9299999999999996E-8</v>
      </c>
      <c r="N29" s="3" t="s">
        <v>2283</v>
      </c>
      <c r="O29" s="3" t="s">
        <v>173</v>
      </c>
      <c r="P29" s="3" t="s">
        <v>173</v>
      </c>
      <c r="Q29" s="2"/>
      <c r="R29" s="3">
        <v>618.15</v>
      </c>
      <c r="S29" s="3" t="s">
        <v>2281</v>
      </c>
      <c r="T29" s="3">
        <v>0.37733333333333002</v>
      </c>
      <c r="U29" s="3">
        <v>2.74E-6</v>
      </c>
      <c r="V29" s="3" t="s">
        <v>2281</v>
      </c>
      <c r="W29" s="3" t="s">
        <v>173</v>
      </c>
      <c r="X29" s="3">
        <v>927</v>
      </c>
      <c r="Y29" s="4" t="s">
        <v>2284</v>
      </c>
      <c r="Z29" s="3" t="s">
        <v>173</v>
      </c>
      <c r="AA29" s="2"/>
    </row>
    <row r="30" spans="1:27" ht="13.9" customHeight="1">
      <c r="A30" s="2" t="s">
        <v>235</v>
      </c>
      <c r="B30" s="2" t="s">
        <v>236</v>
      </c>
      <c r="C30" s="3" t="s">
        <v>171</v>
      </c>
      <c r="D30" s="3" t="s">
        <v>170</v>
      </c>
      <c r="E30" s="3">
        <v>169.23</v>
      </c>
      <c r="F30" s="3" t="s">
        <v>2281</v>
      </c>
      <c r="G30" s="3">
        <v>224</v>
      </c>
      <c r="H30" s="3" t="s">
        <v>2281</v>
      </c>
      <c r="I30" s="3" t="s">
        <v>173</v>
      </c>
      <c r="J30" s="3">
        <v>1.4600000000000001E-7</v>
      </c>
      <c r="K30" s="3">
        <v>5.9699999999999996E-6</v>
      </c>
      <c r="L30" s="3">
        <v>1.7E-6</v>
      </c>
      <c r="M30" s="3">
        <v>1.7E-6</v>
      </c>
      <c r="N30" s="3" t="s">
        <v>2281</v>
      </c>
      <c r="O30" s="3">
        <v>17500</v>
      </c>
      <c r="P30" s="3">
        <v>13600</v>
      </c>
      <c r="Q30" s="3" t="s">
        <v>174</v>
      </c>
      <c r="R30" s="3">
        <v>575.15</v>
      </c>
      <c r="S30" s="3" t="s">
        <v>2281</v>
      </c>
      <c r="T30" s="3">
        <v>0.37490080738178</v>
      </c>
      <c r="U30" s="3">
        <v>1.17E-4</v>
      </c>
      <c r="V30" s="3" t="s">
        <v>2281</v>
      </c>
      <c r="W30" s="3">
        <v>3.1999999999999999E-5</v>
      </c>
      <c r="X30" s="3">
        <v>867</v>
      </c>
      <c r="Y30" s="3" t="s">
        <v>174</v>
      </c>
      <c r="Z30" s="3">
        <v>0.7</v>
      </c>
      <c r="AA30" s="3" t="s">
        <v>174</v>
      </c>
    </row>
    <row r="31" spans="1:27" ht="13.9" customHeight="1">
      <c r="A31" s="2" t="s">
        <v>237</v>
      </c>
      <c r="B31" s="2" t="s">
        <v>238</v>
      </c>
      <c r="C31" s="3" t="s">
        <v>171</v>
      </c>
      <c r="D31" s="3" t="s">
        <v>171</v>
      </c>
      <c r="E31" s="3">
        <v>109.13</v>
      </c>
      <c r="F31" s="3" t="s">
        <v>2281</v>
      </c>
      <c r="G31" s="3">
        <v>27000</v>
      </c>
      <c r="H31" s="3" t="s">
        <v>2281</v>
      </c>
      <c r="I31" s="3" t="s">
        <v>173</v>
      </c>
      <c r="J31" s="3">
        <v>1.9799999999999999E-10</v>
      </c>
      <c r="K31" s="3">
        <v>8.09E-9</v>
      </c>
      <c r="L31" s="3">
        <v>3.1899999999999999E-9</v>
      </c>
      <c r="M31" s="3">
        <v>3.1899999999999999E-9</v>
      </c>
      <c r="N31" s="3" t="s">
        <v>2281</v>
      </c>
      <c r="O31" s="3">
        <v>13200</v>
      </c>
      <c r="P31" s="3">
        <v>10800</v>
      </c>
      <c r="Q31" s="3" t="s">
        <v>174</v>
      </c>
      <c r="R31" s="3">
        <v>437.15</v>
      </c>
      <c r="S31" s="3" t="s">
        <v>2287</v>
      </c>
      <c r="T31" s="3">
        <v>0.37733333333333002</v>
      </c>
      <c r="U31" s="3">
        <v>9.5499999999999995E-3</v>
      </c>
      <c r="V31" s="3" t="s">
        <v>2281</v>
      </c>
      <c r="W31" s="3">
        <v>3.6099999999999999E-3</v>
      </c>
      <c r="X31" s="3">
        <v>656</v>
      </c>
      <c r="Y31" s="4" t="s">
        <v>2284</v>
      </c>
      <c r="Z31" s="3" t="s">
        <v>173</v>
      </c>
      <c r="AA31" s="2"/>
    </row>
    <row r="32" spans="1:27" ht="13.9" customHeight="1">
      <c r="A32" s="2" t="s">
        <v>239</v>
      </c>
      <c r="B32" s="2" t="s">
        <v>240</v>
      </c>
      <c r="C32" s="3" t="s">
        <v>171</v>
      </c>
      <c r="D32" s="3" t="s">
        <v>171</v>
      </c>
      <c r="E32" s="3">
        <v>109.13</v>
      </c>
      <c r="F32" s="3" t="s">
        <v>2281</v>
      </c>
      <c r="G32" s="3">
        <v>20000</v>
      </c>
      <c r="H32" s="3" t="s">
        <v>2281</v>
      </c>
      <c r="I32" s="3" t="s">
        <v>173</v>
      </c>
      <c r="J32" s="3">
        <v>1.9799999999999999E-10</v>
      </c>
      <c r="K32" s="3">
        <v>8.09E-9</v>
      </c>
      <c r="L32" s="3" t="s">
        <v>173</v>
      </c>
      <c r="M32" s="3">
        <v>8.09E-9</v>
      </c>
      <c r="N32" s="3" t="s">
        <v>2281</v>
      </c>
      <c r="O32" s="3" t="s">
        <v>173</v>
      </c>
      <c r="P32" s="3">
        <v>10800</v>
      </c>
      <c r="Q32" s="3" t="s">
        <v>174</v>
      </c>
      <c r="R32" s="3">
        <v>514.99</v>
      </c>
      <c r="S32" s="3" t="s">
        <v>2283</v>
      </c>
      <c r="T32" s="3">
        <v>0.3</v>
      </c>
      <c r="U32" s="3">
        <v>9.5499999999999995E-3</v>
      </c>
      <c r="V32" s="3" t="s">
        <v>2281</v>
      </c>
      <c r="W32" s="3" t="s">
        <v>173</v>
      </c>
      <c r="X32" s="3" t="s">
        <v>173</v>
      </c>
      <c r="Y32" s="2"/>
      <c r="Z32" s="3" t="s">
        <v>173</v>
      </c>
      <c r="AA32" s="2"/>
    </row>
    <row r="33" spans="1:27" ht="13.9" customHeight="1">
      <c r="A33" s="2" t="s">
        <v>241</v>
      </c>
      <c r="B33" s="2" t="s">
        <v>242</v>
      </c>
      <c r="C33" s="3" t="s">
        <v>171</v>
      </c>
      <c r="D33" s="3" t="s">
        <v>171</v>
      </c>
      <c r="E33" s="3">
        <v>109.13</v>
      </c>
      <c r="F33" s="3" t="s">
        <v>2281</v>
      </c>
      <c r="G33" s="3">
        <v>16000</v>
      </c>
      <c r="H33" s="3" t="s">
        <v>2281</v>
      </c>
      <c r="I33" s="3" t="s">
        <v>173</v>
      </c>
      <c r="J33" s="3">
        <v>3.59E-10</v>
      </c>
      <c r="K33" s="3">
        <v>1.4699999999999999E-8</v>
      </c>
      <c r="L33" s="3">
        <v>5.4599999999999998E-9</v>
      </c>
      <c r="M33" s="3">
        <v>5.4599999999999998E-9</v>
      </c>
      <c r="N33" s="3" t="s">
        <v>2283</v>
      </c>
      <c r="O33" s="3">
        <v>14000</v>
      </c>
      <c r="P33" s="3">
        <v>10800</v>
      </c>
      <c r="Q33" s="3" t="s">
        <v>174</v>
      </c>
      <c r="R33" s="3">
        <v>557.15</v>
      </c>
      <c r="S33" s="3" t="s">
        <v>2281</v>
      </c>
      <c r="T33" s="3">
        <v>0.37733333333333002</v>
      </c>
      <c r="U33" s="3">
        <v>4.0000000000000003E-5</v>
      </c>
      <c r="V33" s="3" t="s">
        <v>2283</v>
      </c>
      <c r="W33" s="3">
        <v>1.42E-5</v>
      </c>
      <c r="X33" s="3">
        <v>836</v>
      </c>
      <c r="Y33" s="4" t="s">
        <v>2284</v>
      </c>
      <c r="Z33" s="3" t="s">
        <v>173</v>
      </c>
      <c r="AA33" s="2"/>
    </row>
    <row r="34" spans="1:27" ht="13.9" customHeight="1">
      <c r="A34" s="2" t="s">
        <v>243</v>
      </c>
      <c r="B34" s="2" t="s">
        <v>244</v>
      </c>
      <c r="C34" s="3" t="s">
        <v>171</v>
      </c>
      <c r="D34" s="3" t="s">
        <v>171</v>
      </c>
      <c r="E34" s="3">
        <v>293.42</v>
      </c>
      <c r="F34" s="3" t="s">
        <v>2281</v>
      </c>
      <c r="G34" s="3">
        <v>1</v>
      </c>
      <c r="H34" s="3" t="s">
        <v>2281</v>
      </c>
      <c r="I34" s="3" t="s">
        <v>173</v>
      </c>
      <c r="J34" s="3">
        <v>9.8700000000000004E-6</v>
      </c>
      <c r="K34" s="3">
        <v>4.0400000000000001E-4</v>
      </c>
      <c r="L34" s="3" t="s">
        <v>173</v>
      </c>
      <c r="M34" s="3">
        <v>4.0400000000000001E-4</v>
      </c>
      <c r="N34" s="3" t="s">
        <v>2281</v>
      </c>
      <c r="O34" s="3" t="s">
        <v>173</v>
      </c>
      <c r="P34" s="3" t="s">
        <v>173</v>
      </c>
      <c r="Q34" s="2"/>
      <c r="R34" s="3">
        <v>669.87</v>
      </c>
      <c r="S34" s="3" t="s">
        <v>2283</v>
      </c>
      <c r="T34" s="3">
        <v>0.3</v>
      </c>
      <c r="U34" s="3">
        <v>1.9999999999999999E-6</v>
      </c>
      <c r="V34" s="3" t="s">
        <v>2281</v>
      </c>
      <c r="W34" s="3" t="s">
        <v>173</v>
      </c>
      <c r="X34" s="3" t="s">
        <v>173</v>
      </c>
      <c r="Y34" s="2"/>
      <c r="Z34" s="3" t="s">
        <v>173</v>
      </c>
      <c r="AA34" s="2"/>
    </row>
    <row r="35" spans="1:27" ht="13.9" customHeight="1">
      <c r="A35" s="2" t="s">
        <v>245</v>
      </c>
      <c r="B35" s="2" t="s">
        <v>246</v>
      </c>
      <c r="C35" s="3" t="s">
        <v>170</v>
      </c>
      <c r="D35" s="3" t="s">
        <v>170</v>
      </c>
      <c r="E35" s="3">
        <v>17.030999999999999</v>
      </c>
      <c r="F35" s="3" t="s">
        <v>2281</v>
      </c>
      <c r="G35" s="3">
        <v>482000</v>
      </c>
      <c r="H35" s="3" t="s">
        <v>2281</v>
      </c>
      <c r="I35" s="3" t="s">
        <v>173</v>
      </c>
      <c r="J35" s="3">
        <v>1.6099999999999998E-5</v>
      </c>
      <c r="K35" s="3">
        <v>6.5799999999999995E-4</v>
      </c>
      <c r="L35" s="3">
        <v>4.7399999999999997E-4</v>
      </c>
      <c r="M35" s="3">
        <v>4.7399999999999997E-4</v>
      </c>
      <c r="N35" s="3" t="s">
        <v>2281</v>
      </c>
      <c r="O35" s="3">
        <v>5020</v>
      </c>
      <c r="P35" s="3">
        <v>5580</v>
      </c>
      <c r="Q35" s="3" t="s">
        <v>183</v>
      </c>
      <c r="R35" s="3">
        <v>239.8</v>
      </c>
      <c r="S35" s="3" t="s">
        <v>2281</v>
      </c>
      <c r="T35" s="3">
        <v>0.32154808166485999</v>
      </c>
      <c r="U35" s="3">
        <v>7510</v>
      </c>
      <c r="V35" s="3" t="s">
        <v>2281</v>
      </c>
      <c r="W35" s="3">
        <v>5180</v>
      </c>
      <c r="X35" s="3">
        <v>406</v>
      </c>
      <c r="Y35" s="3" t="s">
        <v>183</v>
      </c>
      <c r="Z35" s="3">
        <v>16</v>
      </c>
      <c r="AA35" s="3" t="s">
        <v>183</v>
      </c>
    </row>
    <row r="36" spans="1:27" ht="13.9" customHeight="1">
      <c r="A36" s="2" t="s">
        <v>247</v>
      </c>
      <c r="B36" s="2" t="s">
        <v>248</v>
      </c>
      <c r="C36" s="3" t="s">
        <v>228</v>
      </c>
      <c r="D36" s="3" t="s">
        <v>171</v>
      </c>
      <c r="E36" s="3">
        <v>117.49</v>
      </c>
      <c r="F36" s="3" t="s">
        <v>2281</v>
      </c>
      <c r="G36" s="3">
        <v>245000</v>
      </c>
      <c r="H36" s="3" t="s">
        <v>2281</v>
      </c>
      <c r="I36" s="3" t="s">
        <v>173</v>
      </c>
      <c r="J36" s="3" t="s">
        <v>173</v>
      </c>
      <c r="K36" s="3" t="s">
        <v>173</v>
      </c>
      <c r="L36" s="3" t="s">
        <v>173</v>
      </c>
      <c r="M36" s="3" t="s">
        <v>173</v>
      </c>
      <c r="N36" s="2"/>
      <c r="O36" s="3" t="s">
        <v>173</v>
      </c>
      <c r="P36" s="3" t="s">
        <v>173</v>
      </c>
      <c r="Q36" s="2"/>
      <c r="R36" s="3" t="s">
        <v>173</v>
      </c>
      <c r="S36" s="2"/>
      <c r="T36" s="3">
        <v>0.3</v>
      </c>
      <c r="U36" s="3" t="s">
        <v>173</v>
      </c>
      <c r="V36" s="2"/>
      <c r="W36" s="3" t="s">
        <v>173</v>
      </c>
      <c r="X36" s="3" t="s">
        <v>173</v>
      </c>
      <c r="Y36" s="2"/>
      <c r="Z36" s="3" t="s">
        <v>173</v>
      </c>
      <c r="AA36" s="2"/>
    </row>
    <row r="37" spans="1:27" ht="13.9" customHeight="1">
      <c r="A37" s="2" t="s">
        <v>249</v>
      </c>
      <c r="B37" s="2" t="s">
        <v>250</v>
      </c>
      <c r="C37" s="3" t="s">
        <v>171</v>
      </c>
      <c r="D37" s="3" t="s">
        <v>171</v>
      </c>
      <c r="E37" s="3">
        <v>229.11</v>
      </c>
      <c r="F37" s="3" t="s">
        <v>2281</v>
      </c>
      <c r="G37" s="3">
        <v>12700</v>
      </c>
      <c r="H37" s="3" t="s">
        <v>2281</v>
      </c>
      <c r="I37" s="3" t="s">
        <v>173</v>
      </c>
      <c r="J37" s="3">
        <v>1.6999999999999999E-11</v>
      </c>
      <c r="K37" s="3">
        <v>6.9499999999999998E-10</v>
      </c>
      <c r="L37" s="3" t="s">
        <v>173</v>
      </c>
      <c r="M37" s="3">
        <v>6.9499999999999998E-10</v>
      </c>
      <c r="N37" s="3" t="s">
        <v>2283</v>
      </c>
      <c r="O37" s="3" t="s">
        <v>173</v>
      </c>
      <c r="P37" s="3" t="s">
        <v>173</v>
      </c>
      <c r="Q37" s="2"/>
      <c r="R37" s="3">
        <v>661.53</v>
      </c>
      <c r="S37" s="3" t="s">
        <v>2283</v>
      </c>
      <c r="T37" s="3">
        <v>0.41</v>
      </c>
      <c r="U37" s="3">
        <v>7.5000000000000002E-7</v>
      </c>
      <c r="V37" s="3" t="s">
        <v>2281</v>
      </c>
      <c r="W37" s="3" t="s">
        <v>173</v>
      </c>
      <c r="X37" s="3">
        <v>860</v>
      </c>
      <c r="Y37" s="4" t="s">
        <v>2284</v>
      </c>
      <c r="Z37" s="3" t="s">
        <v>173</v>
      </c>
      <c r="AA37" s="2"/>
    </row>
    <row r="38" spans="1:27" ht="13.9" customHeight="1">
      <c r="A38" s="2" t="s">
        <v>251</v>
      </c>
      <c r="B38" s="2" t="s">
        <v>252</v>
      </c>
      <c r="C38" s="3" t="s">
        <v>171</v>
      </c>
      <c r="D38" s="3" t="s">
        <v>171</v>
      </c>
      <c r="E38" s="3">
        <v>114.124</v>
      </c>
      <c r="F38" s="3" t="s">
        <v>183</v>
      </c>
      <c r="G38" s="3">
        <v>1340000</v>
      </c>
      <c r="H38" s="3" t="s">
        <v>2288</v>
      </c>
      <c r="I38" s="3" t="s">
        <v>173</v>
      </c>
      <c r="J38" s="3" t="s">
        <v>173</v>
      </c>
      <c r="K38" s="3" t="s">
        <v>173</v>
      </c>
      <c r="L38" s="3" t="s">
        <v>173</v>
      </c>
      <c r="M38" s="3" t="s">
        <v>173</v>
      </c>
      <c r="N38" s="2"/>
      <c r="O38" s="3" t="s">
        <v>173</v>
      </c>
      <c r="P38" s="3" t="s">
        <v>173</v>
      </c>
      <c r="Q38" s="2"/>
      <c r="R38" s="3">
        <v>433.15</v>
      </c>
      <c r="S38" s="3" t="s">
        <v>183</v>
      </c>
      <c r="T38" s="3">
        <v>0.3</v>
      </c>
      <c r="U38" s="3">
        <v>0</v>
      </c>
      <c r="V38" s="4" t="s">
        <v>2286</v>
      </c>
      <c r="W38" s="3" t="s">
        <v>173</v>
      </c>
      <c r="X38" s="3" t="s">
        <v>173</v>
      </c>
      <c r="Y38" s="2"/>
      <c r="Z38" s="3" t="s">
        <v>173</v>
      </c>
      <c r="AA38" s="2"/>
    </row>
    <row r="39" spans="1:27" ht="13.9" customHeight="1">
      <c r="A39" s="2" t="s">
        <v>253</v>
      </c>
      <c r="B39" s="2" t="s">
        <v>254</v>
      </c>
      <c r="C39" s="3" t="s">
        <v>228</v>
      </c>
      <c r="D39" s="3" t="s">
        <v>171</v>
      </c>
      <c r="E39" s="3">
        <v>347.08</v>
      </c>
      <c r="F39" s="3" t="s">
        <v>2289</v>
      </c>
      <c r="G39" s="3" t="s">
        <v>173</v>
      </c>
      <c r="H39" s="2"/>
      <c r="I39" s="3" t="s">
        <v>173</v>
      </c>
      <c r="J39" s="3" t="s">
        <v>173</v>
      </c>
      <c r="K39" s="3" t="s">
        <v>173</v>
      </c>
      <c r="L39" s="3" t="s">
        <v>173</v>
      </c>
      <c r="M39" s="3" t="s">
        <v>173</v>
      </c>
      <c r="N39" s="2"/>
      <c r="O39" s="3" t="s">
        <v>173</v>
      </c>
      <c r="P39" s="3" t="s">
        <v>173</v>
      </c>
      <c r="Q39" s="2"/>
      <c r="R39" s="3" t="s">
        <v>173</v>
      </c>
      <c r="S39" s="2"/>
      <c r="T39" s="3">
        <v>0.3</v>
      </c>
      <c r="U39" s="3" t="s">
        <v>173</v>
      </c>
      <c r="V39" s="2"/>
      <c r="W39" s="3" t="s">
        <v>173</v>
      </c>
      <c r="X39" s="3" t="s">
        <v>173</v>
      </c>
      <c r="Y39" s="2"/>
      <c r="Z39" s="3" t="s">
        <v>173</v>
      </c>
      <c r="AA39" s="2"/>
    </row>
    <row r="40" spans="1:27" ht="13.9" customHeight="1">
      <c r="A40" s="2" t="s">
        <v>255</v>
      </c>
      <c r="B40" s="2" t="s">
        <v>256</v>
      </c>
      <c r="C40" s="3" t="s">
        <v>170</v>
      </c>
      <c r="D40" s="3" t="s">
        <v>171</v>
      </c>
      <c r="E40" s="3">
        <v>231.07</v>
      </c>
      <c r="F40" s="3" t="s">
        <v>2290</v>
      </c>
      <c r="G40" s="3">
        <v>483</v>
      </c>
      <c r="H40" s="3" t="s">
        <v>2290</v>
      </c>
      <c r="I40" s="3" t="s">
        <v>173</v>
      </c>
      <c r="J40" s="3">
        <v>5.0099999999999998E-5</v>
      </c>
      <c r="K40" s="3">
        <v>2.0500000000000002E-3</v>
      </c>
      <c r="L40" s="3" t="s">
        <v>173</v>
      </c>
      <c r="M40" s="3">
        <v>2.0500000000000002E-3</v>
      </c>
      <c r="N40" s="3" t="s">
        <v>2290</v>
      </c>
      <c r="O40" s="3" t="s">
        <v>173</v>
      </c>
      <c r="P40" s="3" t="s">
        <v>173</v>
      </c>
      <c r="Q40" s="2"/>
      <c r="R40" s="3">
        <v>394.15</v>
      </c>
      <c r="S40" s="3" t="s">
        <v>2290</v>
      </c>
      <c r="T40" s="3">
        <v>0.3</v>
      </c>
      <c r="U40" s="3">
        <v>33.9</v>
      </c>
      <c r="V40" s="3" t="s">
        <v>2290</v>
      </c>
      <c r="W40" s="3" t="s">
        <v>173</v>
      </c>
      <c r="X40" s="3" t="s">
        <v>173</v>
      </c>
      <c r="Y40" s="2"/>
      <c r="Z40" s="3" t="s">
        <v>173</v>
      </c>
      <c r="AA40" s="2"/>
    </row>
    <row r="41" spans="1:27" ht="13.9" customHeight="1">
      <c r="A41" s="2" t="s">
        <v>257</v>
      </c>
      <c r="B41" s="2" t="s">
        <v>258</v>
      </c>
      <c r="C41" s="3" t="s">
        <v>171</v>
      </c>
      <c r="D41" s="3" t="s">
        <v>171</v>
      </c>
      <c r="E41" s="3">
        <v>331.08499999999998</v>
      </c>
      <c r="F41" s="3" t="s">
        <v>2290</v>
      </c>
      <c r="G41" s="3">
        <v>1110</v>
      </c>
      <c r="H41" s="3" t="s">
        <v>2290</v>
      </c>
      <c r="I41" s="3" t="s">
        <v>173</v>
      </c>
      <c r="J41" s="3">
        <v>2.3500000000000002E-10</v>
      </c>
      <c r="K41" s="3">
        <v>9.6099999999999997E-9</v>
      </c>
      <c r="L41" s="3" t="s">
        <v>173</v>
      </c>
      <c r="M41" s="3">
        <v>9.6099999999999997E-9</v>
      </c>
      <c r="N41" s="3" t="s">
        <v>2290</v>
      </c>
      <c r="O41" s="3" t="s">
        <v>173</v>
      </c>
      <c r="P41" s="3" t="s">
        <v>173</v>
      </c>
      <c r="Q41" s="2"/>
      <c r="R41" s="3">
        <v>429.15</v>
      </c>
      <c r="S41" s="3" t="s">
        <v>2290</v>
      </c>
      <c r="T41" s="3">
        <v>0.3</v>
      </c>
      <c r="U41" s="3" t="s">
        <v>173</v>
      </c>
      <c r="V41" s="2"/>
      <c r="W41" s="3" t="s">
        <v>173</v>
      </c>
      <c r="X41" s="3" t="s">
        <v>173</v>
      </c>
      <c r="Y41" s="2"/>
      <c r="Z41" s="3" t="s">
        <v>173</v>
      </c>
      <c r="AA41" s="2"/>
    </row>
    <row r="42" spans="1:27" ht="13.9" customHeight="1">
      <c r="A42" s="2" t="s">
        <v>259</v>
      </c>
      <c r="B42" s="2" t="s">
        <v>260</v>
      </c>
      <c r="C42" s="3" t="s">
        <v>170</v>
      </c>
      <c r="D42" s="3" t="s">
        <v>170</v>
      </c>
      <c r="E42" s="3">
        <v>88.150999999999996</v>
      </c>
      <c r="F42" s="3" t="s">
        <v>2281</v>
      </c>
      <c r="G42" s="3">
        <v>110000</v>
      </c>
      <c r="H42" s="3" t="s">
        <v>2281</v>
      </c>
      <c r="I42" s="3" t="s">
        <v>173</v>
      </c>
      <c r="J42" s="3">
        <v>1.38E-5</v>
      </c>
      <c r="K42" s="3">
        <v>5.6400000000000005E-4</v>
      </c>
      <c r="L42" s="3">
        <v>2.5999999999999998E-4</v>
      </c>
      <c r="M42" s="3">
        <v>2.5999999999999998E-4</v>
      </c>
      <c r="N42" s="3" t="s">
        <v>2281</v>
      </c>
      <c r="O42" s="3">
        <v>11000</v>
      </c>
      <c r="P42" s="3">
        <v>9330</v>
      </c>
      <c r="Q42" s="3" t="s">
        <v>183</v>
      </c>
      <c r="R42" s="3">
        <v>375.55</v>
      </c>
      <c r="S42" s="3" t="s">
        <v>2281</v>
      </c>
      <c r="T42" s="3">
        <v>0.39485845588235002</v>
      </c>
      <c r="U42" s="3">
        <v>16.7</v>
      </c>
      <c r="V42" s="3" t="s">
        <v>2281</v>
      </c>
      <c r="W42" s="3">
        <v>7.39</v>
      </c>
      <c r="X42" s="3">
        <v>544</v>
      </c>
      <c r="Y42" s="3" t="s">
        <v>183</v>
      </c>
      <c r="Z42" s="3">
        <v>1.2</v>
      </c>
      <c r="AA42" s="3" t="s">
        <v>183</v>
      </c>
    </row>
    <row r="43" spans="1:27" ht="13.9" customHeight="1">
      <c r="A43" s="2" t="s">
        <v>261</v>
      </c>
      <c r="B43" s="2" t="s">
        <v>262</v>
      </c>
      <c r="C43" s="3" t="s">
        <v>171</v>
      </c>
      <c r="D43" s="3" t="s">
        <v>170</v>
      </c>
      <c r="E43" s="3">
        <v>93.129000000000005</v>
      </c>
      <c r="F43" s="3" t="s">
        <v>2281</v>
      </c>
      <c r="G43" s="3">
        <v>36000</v>
      </c>
      <c r="H43" s="3" t="s">
        <v>2281</v>
      </c>
      <c r="I43" s="3" t="s">
        <v>173</v>
      </c>
      <c r="J43" s="3">
        <v>2.0200000000000001E-6</v>
      </c>
      <c r="K43" s="3">
        <v>8.2600000000000002E-5</v>
      </c>
      <c r="L43" s="3">
        <v>3.4700000000000003E-5</v>
      </c>
      <c r="M43" s="3">
        <v>3.4700000000000003E-5</v>
      </c>
      <c r="N43" s="3" t="s">
        <v>2281</v>
      </c>
      <c r="O43" s="3">
        <v>12300</v>
      </c>
      <c r="P43" s="3">
        <v>10100</v>
      </c>
      <c r="Q43" s="3" t="s">
        <v>183</v>
      </c>
      <c r="R43" s="3">
        <v>457.32</v>
      </c>
      <c r="S43" s="3" t="s">
        <v>2281</v>
      </c>
      <c r="T43" s="3">
        <v>0.36470568181818003</v>
      </c>
      <c r="U43" s="3">
        <v>0.66700000000000004</v>
      </c>
      <c r="V43" s="3" t="s">
        <v>2281</v>
      </c>
      <c r="W43" s="3">
        <v>0.26900000000000002</v>
      </c>
      <c r="X43" s="3">
        <v>704</v>
      </c>
      <c r="Y43" s="3" t="s">
        <v>183</v>
      </c>
      <c r="Z43" s="3">
        <v>1.3</v>
      </c>
      <c r="AA43" s="3" t="s">
        <v>183</v>
      </c>
    </row>
    <row r="44" spans="1:27" ht="13.9" customHeight="1">
      <c r="A44" s="2" t="s">
        <v>263</v>
      </c>
      <c r="B44" s="2" t="s">
        <v>264</v>
      </c>
      <c r="C44" s="3" t="s">
        <v>170</v>
      </c>
      <c r="D44" s="3" t="s">
        <v>171</v>
      </c>
      <c r="E44" s="3">
        <v>178.24</v>
      </c>
      <c r="F44" s="3" t="s">
        <v>2281</v>
      </c>
      <c r="G44" s="3">
        <v>4.3400000000000001E-2</v>
      </c>
      <c r="H44" s="3" t="s">
        <v>2281</v>
      </c>
      <c r="I44" s="3" t="s">
        <v>173</v>
      </c>
      <c r="J44" s="3">
        <v>5.5600000000000003E-5</v>
      </c>
      <c r="K44" s="3">
        <v>2.2699999999999999E-3</v>
      </c>
      <c r="L44" s="3">
        <v>6.1700000000000004E-4</v>
      </c>
      <c r="M44" s="3">
        <v>6.1700000000000004E-4</v>
      </c>
      <c r="N44" s="3" t="s">
        <v>2281</v>
      </c>
      <c r="O44" s="3">
        <v>18200</v>
      </c>
      <c r="P44" s="3">
        <v>13100</v>
      </c>
      <c r="Q44" s="3" t="s">
        <v>2282</v>
      </c>
      <c r="R44" s="3">
        <v>613.04999999999995</v>
      </c>
      <c r="S44" s="3" t="s">
        <v>2281</v>
      </c>
      <c r="T44" s="3">
        <v>0.40365292096220001</v>
      </c>
      <c r="U44" s="3">
        <v>6.5300000000000002E-6</v>
      </c>
      <c r="V44" s="3" t="s">
        <v>2283</v>
      </c>
      <c r="W44" s="3">
        <v>1.7E-6</v>
      </c>
      <c r="X44" s="3">
        <v>873</v>
      </c>
      <c r="Y44" s="3" t="s">
        <v>174</v>
      </c>
      <c r="Z44" s="3">
        <v>0.6</v>
      </c>
      <c r="AA44" s="3" t="s">
        <v>183</v>
      </c>
    </row>
    <row r="45" spans="1:27" ht="13.9" customHeight="1">
      <c r="A45" s="2" t="s">
        <v>265</v>
      </c>
      <c r="B45" s="2" t="s">
        <v>266</v>
      </c>
      <c r="C45" s="3" t="s">
        <v>171</v>
      </c>
      <c r="D45" s="3" t="s">
        <v>171</v>
      </c>
      <c r="E45" s="3">
        <v>208.22</v>
      </c>
      <c r="F45" s="3" t="s">
        <v>2281</v>
      </c>
      <c r="G45" s="3">
        <v>1.35</v>
      </c>
      <c r="H45" s="3" t="s">
        <v>2281</v>
      </c>
      <c r="I45" s="3" t="s">
        <v>173</v>
      </c>
      <c r="J45" s="3">
        <v>2.3499999999999999E-8</v>
      </c>
      <c r="K45" s="3">
        <v>9.6099999999999999E-7</v>
      </c>
      <c r="L45" s="3">
        <v>2.0599999999999999E-7</v>
      </c>
      <c r="M45" s="3">
        <v>2.0599999999999999E-7</v>
      </c>
      <c r="N45" s="3" t="s">
        <v>2283</v>
      </c>
      <c r="O45" s="3">
        <v>21400</v>
      </c>
      <c r="P45" s="3">
        <v>14800</v>
      </c>
      <c r="Q45" s="3" t="s">
        <v>174</v>
      </c>
      <c r="R45" s="3">
        <v>650.15</v>
      </c>
      <c r="S45" s="3" t="s">
        <v>2281</v>
      </c>
      <c r="T45" s="3">
        <v>0.41</v>
      </c>
      <c r="U45" s="3">
        <v>1.1600000000000001E-7</v>
      </c>
      <c r="V45" s="3" t="s">
        <v>2281</v>
      </c>
      <c r="W45" s="3">
        <v>2.3800000000000001E-8</v>
      </c>
      <c r="X45" s="3">
        <v>900</v>
      </c>
      <c r="Y45" s="3" t="s">
        <v>174</v>
      </c>
      <c r="Z45" s="3" t="s">
        <v>173</v>
      </c>
      <c r="AA45" s="2"/>
    </row>
    <row r="46" spans="1:27" ht="13.9" customHeight="1">
      <c r="A46" s="2" t="s">
        <v>267</v>
      </c>
      <c r="B46" s="2" t="s">
        <v>268</v>
      </c>
      <c r="C46" s="3" t="s">
        <v>171</v>
      </c>
      <c r="D46" s="3" t="s">
        <v>170</v>
      </c>
      <c r="E46" s="3">
        <v>121.76</v>
      </c>
      <c r="F46" s="3" t="s">
        <v>183</v>
      </c>
      <c r="G46" s="3" t="s">
        <v>173</v>
      </c>
      <c r="H46" s="2"/>
      <c r="I46" s="3">
        <v>6</v>
      </c>
      <c r="J46" s="3" t="s">
        <v>173</v>
      </c>
      <c r="K46" s="3" t="s">
        <v>173</v>
      </c>
      <c r="L46" s="3" t="s">
        <v>173</v>
      </c>
      <c r="M46" s="3" t="s">
        <v>173</v>
      </c>
      <c r="N46" s="2"/>
      <c r="O46" s="3">
        <v>52300</v>
      </c>
      <c r="P46" s="3">
        <v>46200</v>
      </c>
      <c r="Q46" s="3" t="s">
        <v>174</v>
      </c>
      <c r="R46" s="3">
        <v>1908.15</v>
      </c>
      <c r="S46" s="3" t="s">
        <v>2281</v>
      </c>
      <c r="T46" s="3">
        <v>0.3</v>
      </c>
      <c r="U46" s="3">
        <v>0</v>
      </c>
      <c r="V46" s="4" t="s">
        <v>2286</v>
      </c>
      <c r="W46" s="3">
        <v>0</v>
      </c>
      <c r="X46" s="3">
        <v>5070</v>
      </c>
      <c r="Y46" s="3" t="s">
        <v>174</v>
      </c>
      <c r="Z46" s="3" t="s">
        <v>173</v>
      </c>
      <c r="AA46" s="2"/>
    </row>
    <row r="47" spans="1:27" ht="13.9" customHeight="1">
      <c r="A47" s="2" t="s">
        <v>270</v>
      </c>
      <c r="B47" s="2" t="s">
        <v>271</v>
      </c>
      <c r="C47" s="3" t="s">
        <v>228</v>
      </c>
      <c r="D47" s="3" t="s">
        <v>171</v>
      </c>
      <c r="E47" s="3">
        <v>323.517</v>
      </c>
      <c r="F47" s="3" t="s">
        <v>183</v>
      </c>
      <c r="G47" s="3">
        <v>3000</v>
      </c>
      <c r="H47" s="3" t="s">
        <v>183</v>
      </c>
      <c r="I47" s="3" t="s">
        <v>173</v>
      </c>
      <c r="J47" s="3" t="s">
        <v>173</v>
      </c>
      <c r="K47" s="3" t="s">
        <v>173</v>
      </c>
      <c r="L47" s="3" t="s">
        <v>173</v>
      </c>
      <c r="M47" s="3" t="s">
        <v>173</v>
      </c>
      <c r="N47" s="2"/>
      <c r="O47" s="3" t="s">
        <v>173</v>
      </c>
      <c r="P47" s="3" t="s">
        <v>173</v>
      </c>
      <c r="Q47" s="2"/>
      <c r="R47" s="3" t="s">
        <v>173</v>
      </c>
      <c r="S47" s="2"/>
      <c r="T47" s="3">
        <v>0.3</v>
      </c>
      <c r="U47" s="3" t="s">
        <v>173</v>
      </c>
      <c r="V47" s="2"/>
      <c r="W47" s="3" t="s">
        <v>173</v>
      </c>
      <c r="X47" s="3" t="s">
        <v>173</v>
      </c>
      <c r="Y47" s="2"/>
      <c r="Z47" s="3" t="s">
        <v>173</v>
      </c>
      <c r="AA47" s="2"/>
    </row>
    <row r="48" spans="1:27" ht="13.9" customHeight="1">
      <c r="A48" s="2" t="s">
        <v>272</v>
      </c>
      <c r="B48" s="2" t="s">
        <v>273</v>
      </c>
      <c r="C48" s="3" t="s">
        <v>228</v>
      </c>
      <c r="D48" s="3" t="s">
        <v>171</v>
      </c>
      <c r="E48" s="3">
        <v>307.52</v>
      </c>
      <c r="F48" s="3" t="s">
        <v>2283</v>
      </c>
      <c r="G48" s="3" t="s">
        <v>173</v>
      </c>
      <c r="H48" s="2"/>
      <c r="I48" s="3" t="s">
        <v>173</v>
      </c>
      <c r="J48" s="3" t="s">
        <v>173</v>
      </c>
      <c r="K48" s="3" t="s">
        <v>173</v>
      </c>
      <c r="L48" s="3" t="s">
        <v>173</v>
      </c>
      <c r="M48" s="3" t="s">
        <v>173</v>
      </c>
      <c r="N48" s="2"/>
      <c r="O48" s="3" t="s">
        <v>173</v>
      </c>
      <c r="P48" s="3" t="s">
        <v>173</v>
      </c>
      <c r="Q48" s="2"/>
      <c r="R48" s="3" t="s">
        <v>173</v>
      </c>
      <c r="S48" s="2"/>
      <c r="T48" s="3">
        <v>0.3</v>
      </c>
      <c r="U48" s="3" t="s">
        <v>173</v>
      </c>
      <c r="V48" s="2"/>
      <c r="W48" s="3" t="s">
        <v>173</v>
      </c>
      <c r="X48" s="3" t="s">
        <v>173</v>
      </c>
      <c r="Y48" s="2"/>
      <c r="Z48" s="3" t="s">
        <v>173</v>
      </c>
      <c r="AA48" s="2"/>
    </row>
    <row r="49" spans="1:27" ht="13.9" customHeight="1">
      <c r="A49" s="2" t="s">
        <v>274</v>
      </c>
      <c r="B49" s="2" t="s">
        <v>275</v>
      </c>
      <c r="C49" s="3" t="s">
        <v>228</v>
      </c>
      <c r="D49" s="3" t="s">
        <v>170</v>
      </c>
      <c r="E49" s="3">
        <v>291.52</v>
      </c>
      <c r="F49" s="3" t="s">
        <v>2283</v>
      </c>
      <c r="G49" s="3" t="s">
        <v>173</v>
      </c>
      <c r="H49" s="2"/>
      <c r="I49" s="3" t="s">
        <v>173</v>
      </c>
      <c r="J49" s="3" t="s">
        <v>173</v>
      </c>
      <c r="K49" s="3" t="s">
        <v>173</v>
      </c>
      <c r="L49" s="3" t="s">
        <v>173</v>
      </c>
      <c r="M49" s="3" t="s">
        <v>173</v>
      </c>
      <c r="N49" s="2"/>
      <c r="O49" s="3">
        <v>6770</v>
      </c>
      <c r="P49" s="3">
        <v>5090</v>
      </c>
      <c r="Q49" s="3" t="s">
        <v>2291</v>
      </c>
      <c r="R49" s="3">
        <v>1698.15</v>
      </c>
      <c r="S49" s="3" t="s">
        <v>183</v>
      </c>
      <c r="T49" s="3">
        <v>0.33835944347222002</v>
      </c>
      <c r="U49" s="3" t="s">
        <v>173</v>
      </c>
      <c r="V49" s="2"/>
      <c r="W49" s="3" t="s">
        <v>173</v>
      </c>
      <c r="X49" s="3">
        <v>2770</v>
      </c>
      <c r="Y49" s="3" t="s">
        <v>174</v>
      </c>
      <c r="Z49" s="3" t="s">
        <v>173</v>
      </c>
      <c r="AA49" s="2"/>
    </row>
    <row r="50" spans="1:27" ht="13.9" customHeight="1">
      <c r="A50" s="2" t="s">
        <v>276</v>
      </c>
      <c r="B50" s="2" t="s">
        <v>277</v>
      </c>
      <c r="C50" s="3" t="s">
        <v>170</v>
      </c>
      <c r="D50" s="3" t="s">
        <v>170</v>
      </c>
      <c r="E50" s="3">
        <v>257.55</v>
      </c>
      <c r="F50" s="3" t="s">
        <v>2283</v>
      </c>
      <c r="G50" s="3">
        <v>0.42</v>
      </c>
      <c r="H50" s="3" t="s">
        <v>2281</v>
      </c>
      <c r="I50" s="3" t="s">
        <v>173</v>
      </c>
      <c r="J50" s="3">
        <v>2.0000000000000001E-4</v>
      </c>
      <c r="K50" s="3">
        <v>8.1799999999999998E-3</v>
      </c>
      <c r="L50" s="3" t="s">
        <v>173</v>
      </c>
      <c r="M50" s="3">
        <v>8.1799999999999998E-3</v>
      </c>
      <c r="N50" s="3" t="s">
        <v>2283</v>
      </c>
      <c r="O50" s="3" t="s">
        <v>173</v>
      </c>
      <c r="P50" s="3" t="s">
        <v>173</v>
      </c>
      <c r="Q50" s="2"/>
      <c r="R50" s="3">
        <v>613.85</v>
      </c>
      <c r="S50" s="3" t="s">
        <v>2283</v>
      </c>
      <c r="T50" s="3">
        <v>0.39198065363862999</v>
      </c>
      <c r="U50" s="3">
        <v>4.0000000000000002E-4</v>
      </c>
      <c r="V50" s="3" t="s">
        <v>2281</v>
      </c>
      <c r="W50" s="3" t="s">
        <v>173</v>
      </c>
      <c r="X50" s="3">
        <v>894</v>
      </c>
      <c r="Y50" s="4" t="s">
        <v>2284</v>
      </c>
      <c r="Z50" s="3" t="s">
        <v>173</v>
      </c>
      <c r="AA50" s="2"/>
    </row>
    <row r="51" spans="1:27" ht="13.9" customHeight="1">
      <c r="A51" s="2" t="s">
        <v>280</v>
      </c>
      <c r="B51" s="2" t="s">
        <v>281</v>
      </c>
      <c r="C51" s="3" t="s">
        <v>170</v>
      </c>
      <c r="D51" s="3" t="s">
        <v>170</v>
      </c>
      <c r="E51" s="3">
        <v>188.66</v>
      </c>
      <c r="F51" s="3" t="s">
        <v>2281</v>
      </c>
      <c r="G51" s="3">
        <v>15</v>
      </c>
      <c r="H51" s="3" t="s">
        <v>2281</v>
      </c>
      <c r="I51" s="3" t="s">
        <v>173</v>
      </c>
      <c r="J51" s="3">
        <v>2.2800000000000001E-4</v>
      </c>
      <c r="K51" s="3">
        <v>9.3200000000000002E-3</v>
      </c>
      <c r="L51" s="3" t="s">
        <v>173</v>
      </c>
      <c r="M51" s="3">
        <v>9.3200000000000002E-3</v>
      </c>
      <c r="N51" s="3" t="s">
        <v>2281</v>
      </c>
      <c r="O51" s="3" t="s">
        <v>173</v>
      </c>
      <c r="P51" s="3" t="s">
        <v>173</v>
      </c>
      <c r="Q51" s="2"/>
      <c r="R51" s="3">
        <v>547.15</v>
      </c>
      <c r="S51" s="3" t="s">
        <v>2283</v>
      </c>
      <c r="T51" s="3">
        <v>0.36331693746485999</v>
      </c>
      <c r="U51" s="3">
        <v>6.7000000000000002E-3</v>
      </c>
      <c r="V51" s="3" t="s">
        <v>2281</v>
      </c>
      <c r="W51" s="3" t="s">
        <v>173</v>
      </c>
      <c r="X51" s="3">
        <v>845</v>
      </c>
      <c r="Y51" s="4" t="s">
        <v>2284</v>
      </c>
      <c r="Z51" s="3" t="s">
        <v>173</v>
      </c>
      <c r="AA51" s="2"/>
    </row>
    <row r="52" spans="1:27" ht="13.9" customHeight="1">
      <c r="A52" s="2" t="s">
        <v>282</v>
      </c>
      <c r="B52" s="2" t="s">
        <v>283</v>
      </c>
      <c r="C52" s="3" t="s">
        <v>170</v>
      </c>
      <c r="D52" s="3" t="s">
        <v>170</v>
      </c>
      <c r="E52" s="3">
        <v>188.66</v>
      </c>
      <c r="F52" s="3" t="s">
        <v>2281</v>
      </c>
      <c r="G52" s="3">
        <v>1.45</v>
      </c>
      <c r="H52" s="3" t="s">
        <v>2281</v>
      </c>
      <c r="I52" s="3" t="s">
        <v>173</v>
      </c>
      <c r="J52" s="3">
        <v>7.36E-4</v>
      </c>
      <c r="K52" s="3">
        <v>3.0099999999999998E-2</v>
      </c>
      <c r="L52" s="3" t="s">
        <v>173</v>
      </c>
      <c r="M52" s="3">
        <v>3.0099999999999998E-2</v>
      </c>
      <c r="N52" s="3" t="s">
        <v>2283</v>
      </c>
      <c r="O52" s="3" t="s">
        <v>173</v>
      </c>
      <c r="P52" s="3" t="s">
        <v>173</v>
      </c>
      <c r="Q52" s="2"/>
      <c r="R52" s="3">
        <v>547.15</v>
      </c>
      <c r="S52" s="3" t="s">
        <v>2283</v>
      </c>
      <c r="T52" s="3">
        <v>0.36331693746485999</v>
      </c>
      <c r="U52" s="3">
        <v>4.0600000000000002E-3</v>
      </c>
      <c r="V52" s="3" t="s">
        <v>2281</v>
      </c>
      <c r="W52" s="3" t="s">
        <v>173</v>
      </c>
      <c r="X52" s="3">
        <v>845</v>
      </c>
      <c r="Y52" s="4" t="s">
        <v>2284</v>
      </c>
      <c r="Z52" s="3" t="s">
        <v>173</v>
      </c>
      <c r="AA52" s="2"/>
    </row>
    <row r="53" spans="1:27" ht="13.9" customHeight="1">
      <c r="A53" s="2" t="s">
        <v>284</v>
      </c>
      <c r="B53" s="2" t="s">
        <v>285</v>
      </c>
      <c r="C53" s="3" t="s">
        <v>170</v>
      </c>
      <c r="D53" s="3" t="s">
        <v>170</v>
      </c>
      <c r="E53" s="3">
        <v>291.99</v>
      </c>
      <c r="F53" s="3" t="s">
        <v>2281</v>
      </c>
      <c r="G53" s="3">
        <v>0.27700000000000002</v>
      </c>
      <c r="H53" s="3" t="s">
        <v>2281</v>
      </c>
      <c r="I53" s="3" t="s">
        <v>173</v>
      </c>
      <c r="J53" s="3">
        <v>3.4299999999999999E-4</v>
      </c>
      <c r="K53" s="3">
        <v>1.4E-2</v>
      </c>
      <c r="L53" s="3">
        <v>3.7000000000000002E-3</v>
      </c>
      <c r="M53" s="3">
        <v>3.7000000000000002E-3</v>
      </c>
      <c r="N53" s="3" t="s">
        <v>2281</v>
      </c>
      <c r="O53" s="3">
        <v>18600</v>
      </c>
      <c r="P53" s="3">
        <v>13200</v>
      </c>
      <c r="Q53" s="3" t="s">
        <v>174</v>
      </c>
      <c r="R53" s="3">
        <v>632.66</v>
      </c>
      <c r="S53" s="3" t="s">
        <v>2283</v>
      </c>
      <c r="T53" s="3">
        <v>0.40579598205577999</v>
      </c>
      <c r="U53" s="3">
        <v>8.6299999999999997E-5</v>
      </c>
      <c r="V53" s="3" t="s">
        <v>2283</v>
      </c>
      <c r="W53" s="3">
        <v>2.1800000000000001E-5</v>
      </c>
      <c r="X53" s="3">
        <v>897</v>
      </c>
      <c r="Y53" s="4" t="s">
        <v>2284</v>
      </c>
      <c r="Z53" s="3" t="s">
        <v>173</v>
      </c>
      <c r="AA53" s="2"/>
    </row>
    <row r="54" spans="1:27" ht="13.9" customHeight="1">
      <c r="A54" s="2" t="s">
        <v>286</v>
      </c>
      <c r="B54" s="2" t="s">
        <v>287</v>
      </c>
      <c r="C54" s="3" t="s">
        <v>170</v>
      </c>
      <c r="D54" s="3" t="s">
        <v>170</v>
      </c>
      <c r="E54" s="3">
        <v>291.99</v>
      </c>
      <c r="F54" s="3" t="s">
        <v>2283</v>
      </c>
      <c r="G54" s="3">
        <v>0.1</v>
      </c>
      <c r="H54" s="3" t="s">
        <v>2281</v>
      </c>
      <c r="I54" s="3" t="s">
        <v>173</v>
      </c>
      <c r="J54" s="3">
        <v>4.4000000000000002E-4</v>
      </c>
      <c r="K54" s="3">
        <v>1.7999999999999999E-2</v>
      </c>
      <c r="L54" s="3" t="s">
        <v>173</v>
      </c>
      <c r="M54" s="3">
        <v>1.7999999999999999E-2</v>
      </c>
      <c r="N54" s="3" t="s">
        <v>2281</v>
      </c>
      <c r="O54" s="3" t="s">
        <v>173</v>
      </c>
      <c r="P54" s="3" t="s">
        <v>173</v>
      </c>
      <c r="Q54" s="2"/>
      <c r="R54" s="3">
        <v>613.15</v>
      </c>
      <c r="S54" s="3" t="s">
        <v>2283</v>
      </c>
      <c r="T54" s="3">
        <v>0.37733333333333002</v>
      </c>
      <c r="U54" s="3">
        <v>4.9399999999999997E-4</v>
      </c>
      <c r="V54" s="3" t="s">
        <v>2281</v>
      </c>
      <c r="W54" s="3" t="s">
        <v>173</v>
      </c>
      <c r="X54" s="3">
        <v>920</v>
      </c>
      <c r="Y54" s="4" t="s">
        <v>2284</v>
      </c>
      <c r="Z54" s="3" t="s">
        <v>173</v>
      </c>
      <c r="AA54" s="2"/>
    </row>
    <row r="55" spans="1:27" ht="13.9" customHeight="1">
      <c r="A55" s="2" t="s">
        <v>288</v>
      </c>
      <c r="B55" s="2" t="s">
        <v>289</v>
      </c>
      <c r="C55" s="3" t="s">
        <v>170</v>
      </c>
      <c r="D55" s="3" t="s">
        <v>170</v>
      </c>
      <c r="E55" s="3">
        <v>326.44</v>
      </c>
      <c r="F55" s="3" t="s">
        <v>2281</v>
      </c>
      <c r="G55" s="3">
        <v>4.2999999999999997E-2</v>
      </c>
      <c r="H55" s="3" t="s">
        <v>2281</v>
      </c>
      <c r="I55" s="3" t="s">
        <v>173</v>
      </c>
      <c r="J55" s="3">
        <v>2.8299999999999999E-4</v>
      </c>
      <c r="K55" s="3">
        <v>1.1599999999999999E-2</v>
      </c>
      <c r="L55" s="3">
        <v>2.97E-3</v>
      </c>
      <c r="M55" s="3">
        <v>2.97E-3</v>
      </c>
      <c r="N55" s="3" t="s">
        <v>2281</v>
      </c>
      <c r="O55" s="3">
        <v>19000</v>
      </c>
      <c r="P55" s="3">
        <v>14000</v>
      </c>
      <c r="Q55" s="3" t="s">
        <v>174</v>
      </c>
      <c r="R55" s="3">
        <v>651.36</v>
      </c>
      <c r="S55" s="3" t="s">
        <v>2283</v>
      </c>
      <c r="T55" s="3">
        <v>0.38754556138839003</v>
      </c>
      <c r="U55" s="3">
        <v>7.7100000000000004E-5</v>
      </c>
      <c r="V55" s="3" t="s">
        <v>2281</v>
      </c>
      <c r="W55" s="3">
        <v>1.9000000000000001E-5</v>
      </c>
      <c r="X55" s="3">
        <v>957</v>
      </c>
      <c r="Y55" s="4" t="s">
        <v>2284</v>
      </c>
      <c r="Z55" s="3" t="s">
        <v>173</v>
      </c>
      <c r="AA55" s="2"/>
    </row>
    <row r="56" spans="1:27" ht="13.9" customHeight="1">
      <c r="A56" s="2" t="s">
        <v>290</v>
      </c>
      <c r="B56" s="2" t="s">
        <v>291</v>
      </c>
      <c r="C56" s="3" t="s">
        <v>170</v>
      </c>
      <c r="D56" s="3" t="s">
        <v>170</v>
      </c>
      <c r="E56" s="3">
        <v>395.33</v>
      </c>
      <c r="F56" s="3" t="s">
        <v>2281</v>
      </c>
      <c r="G56" s="3">
        <v>1.44E-2</v>
      </c>
      <c r="H56" s="3" t="s">
        <v>2281</v>
      </c>
      <c r="I56" s="3" t="s">
        <v>173</v>
      </c>
      <c r="J56" s="3">
        <v>3.3599999999999998E-4</v>
      </c>
      <c r="K56" s="3">
        <v>1.37E-2</v>
      </c>
      <c r="L56" s="3" t="s">
        <v>173</v>
      </c>
      <c r="M56" s="3">
        <v>1.37E-2</v>
      </c>
      <c r="N56" s="3" t="s">
        <v>2281</v>
      </c>
      <c r="O56" s="3" t="s">
        <v>173</v>
      </c>
      <c r="P56" s="3" t="s">
        <v>173</v>
      </c>
      <c r="Q56" s="2"/>
      <c r="R56" s="3">
        <v>688.75</v>
      </c>
      <c r="S56" s="3" t="s">
        <v>2283</v>
      </c>
      <c r="T56" s="3">
        <v>0.40027035376940001</v>
      </c>
      <c r="U56" s="3">
        <v>4.0500000000000002E-5</v>
      </c>
      <c r="V56" s="3" t="s">
        <v>2281</v>
      </c>
      <c r="W56" s="3" t="s">
        <v>173</v>
      </c>
      <c r="X56" s="3">
        <v>987</v>
      </c>
      <c r="Y56" s="4" t="s">
        <v>2284</v>
      </c>
      <c r="Z56" s="3" t="s">
        <v>173</v>
      </c>
      <c r="AA56" s="2"/>
    </row>
    <row r="57" spans="1:27" ht="13.9" customHeight="1">
      <c r="A57" s="2" t="s">
        <v>292</v>
      </c>
      <c r="B57" s="2" t="s">
        <v>293</v>
      </c>
      <c r="C57" s="3" t="s">
        <v>170</v>
      </c>
      <c r="D57" s="3" t="s">
        <v>171</v>
      </c>
      <c r="E57" s="3">
        <v>540.29999999999995</v>
      </c>
      <c r="F57" s="3" t="s">
        <v>2292</v>
      </c>
      <c r="G57" s="3">
        <v>5.3199999999999997E-2</v>
      </c>
      <c r="H57" s="3" t="s">
        <v>2281</v>
      </c>
      <c r="I57" s="3" t="s">
        <v>173</v>
      </c>
      <c r="J57" s="3">
        <v>1.25E-4</v>
      </c>
      <c r="K57" s="3">
        <v>5.11E-3</v>
      </c>
      <c r="L57" s="3" t="s">
        <v>173</v>
      </c>
      <c r="M57" s="3">
        <v>5.11E-3</v>
      </c>
      <c r="N57" s="3" t="s">
        <v>2281</v>
      </c>
      <c r="O57" s="3" t="s">
        <v>173</v>
      </c>
      <c r="P57" s="3" t="s">
        <v>173</v>
      </c>
      <c r="Q57" s="2"/>
      <c r="R57" s="3">
        <v>632.66</v>
      </c>
      <c r="S57" s="3" t="s">
        <v>2283</v>
      </c>
      <c r="T57" s="3">
        <v>0.3</v>
      </c>
      <c r="U57" s="3">
        <v>8.4500000000000004E-6</v>
      </c>
      <c r="V57" s="3" t="s">
        <v>2281</v>
      </c>
      <c r="W57" s="3" t="s">
        <v>173</v>
      </c>
      <c r="X57" s="3" t="s">
        <v>173</v>
      </c>
      <c r="Y57" s="2"/>
      <c r="Z57" s="3" t="s">
        <v>173</v>
      </c>
      <c r="AA57" s="2"/>
    </row>
    <row r="58" spans="1:27" ht="13.9" customHeight="1">
      <c r="A58" s="2" t="s">
        <v>294</v>
      </c>
      <c r="B58" s="2" t="s">
        <v>295</v>
      </c>
      <c r="C58" s="3" t="s">
        <v>228</v>
      </c>
      <c r="D58" s="3" t="s">
        <v>170</v>
      </c>
      <c r="E58" s="3">
        <v>74.921999999999997</v>
      </c>
      <c r="F58" s="3" t="s">
        <v>183</v>
      </c>
      <c r="G58" s="3" t="s">
        <v>173</v>
      </c>
      <c r="H58" s="2"/>
      <c r="I58" s="3">
        <v>10</v>
      </c>
      <c r="J58" s="3" t="s">
        <v>173</v>
      </c>
      <c r="K58" s="3" t="s">
        <v>173</v>
      </c>
      <c r="L58" s="3" t="s">
        <v>173</v>
      </c>
      <c r="M58" s="3" t="s">
        <v>173</v>
      </c>
      <c r="N58" s="2"/>
      <c r="O58" s="3">
        <v>9050</v>
      </c>
      <c r="P58" s="3">
        <v>7630</v>
      </c>
      <c r="Q58" s="3" t="s">
        <v>174</v>
      </c>
      <c r="R58" s="3">
        <v>888.15</v>
      </c>
      <c r="S58" s="3" t="s">
        <v>2281</v>
      </c>
      <c r="T58" s="3">
        <v>0.3</v>
      </c>
      <c r="U58" s="3" t="s">
        <v>173</v>
      </c>
      <c r="V58" s="2"/>
      <c r="W58" s="3" t="s">
        <v>173</v>
      </c>
      <c r="X58" s="3">
        <v>1670</v>
      </c>
      <c r="Y58" s="3" t="s">
        <v>183</v>
      </c>
      <c r="Z58" s="3" t="s">
        <v>173</v>
      </c>
      <c r="AA58" s="2"/>
    </row>
    <row r="59" spans="1:27" ht="13.9" customHeight="1">
      <c r="A59" s="2" t="s">
        <v>296</v>
      </c>
      <c r="B59" s="2" t="s">
        <v>297</v>
      </c>
      <c r="C59" s="3" t="s">
        <v>228</v>
      </c>
      <c r="D59" s="3" t="s">
        <v>170</v>
      </c>
      <c r="E59" s="3">
        <v>77.945999999999998</v>
      </c>
      <c r="F59" s="3" t="s">
        <v>2281</v>
      </c>
      <c r="G59" s="3">
        <v>200000</v>
      </c>
      <c r="H59" s="3" t="s">
        <v>2288</v>
      </c>
      <c r="I59" s="3" t="s">
        <v>173</v>
      </c>
      <c r="J59" s="3" t="s">
        <v>173</v>
      </c>
      <c r="K59" s="3" t="s">
        <v>173</v>
      </c>
      <c r="L59" s="3" t="s">
        <v>173</v>
      </c>
      <c r="M59" s="3" t="s">
        <v>173</v>
      </c>
      <c r="N59" s="2"/>
      <c r="O59" s="3">
        <v>3310</v>
      </c>
      <c r="P59" s="3">
        <v>3990</v>
      </c>
      <c r="Q59" s="3" t="s">
        <v>183</v>
      </c>
      <c r="R59" s="3">
        <v>210.65</v>
      </c>
      <c r="S59" s="3" t="s">
        <v>2281</v>
      </c>
      <c r="T59" s="3">
        <v>0.3</v>
      </c>
      <c r="U59" s="3" t="s">
        <v>173</v>
      </c>
      <c r="V59" s="2"/>
      <c r="W59" s="3" t="s">
        <v>173</v>
      </c>
      <c r="X59" s="3">
        <v>373</v>
      </c>
      <c r="Y59" s="3" t="s">
        <v>183</v>
      </c>
      <c r="Z59" s="3">
        <v>5.0999999999999996</v>
      </c>
      <c r="AA59" s="3" t="s">
        <v>174</v>
      </c>
    </row>
    <row r="60" spans="1:27" ht="13.9" customHeight="1">
      <c r="A60" s="2" t="s">
        <v>298</v>
      </c>
      <c r="B60" s="2" t="s">
        <v>299</v>
      </c>
      <c r="C60" s="3" t="s">
        <v>171</v>
      </c>
      <c r="D60" s="3" t="s">
        <v>171</v>
      </c>
      <c r="E60" s="3">
        <v>230.24</v>
      </c>
      <c r="F60" s="3" t="s">
        <v>2281</v>
      </c>
      <c r="G60" s="3">
        <v>5000</v>
      </c>
      <c r="H60" s="3" t="s">
        <v>2281</v>
      </c>
      <c r="I60" s="3" t="s">
        <v>173</v>
      </c>
      <c r="J60" s="3">
        <v>1.71E-12</v>
      </c>
      <c r="K60" s="3">
        <v>6.9899999999999999E-11</v>
      </c>
      <c r="L60" s="3" t="s">
        <v>173</v>
      </c>
      <c r="M60" s="3">
        <v>6.9899999999999999E-11</v>
      </c>
      <c r="N60" s="3" t="s">
        <v>2281</v>
      </c>
      <c r="O60" s="3" t="s">
        <v>173</v>
      </c>
      <c r="P60" s="3" t="s">
        <v>173</v>
      </c>
      <c r="Q60" s="2"/>
      <c r="R60" s="3">
        <v>655.5</v>
      </c>
      <c r="S60" s="3" t="s">
        <v>2283</v>
      </c>
      <c r="T60" s="3">
        <v>0.3</v>
      </c>
      <c r="U60" s="3">
        <v>1.44E-6</v>
      </c>
      <c r="V60" s="3" t="s">
        <v>2281</v>
      </c>
      <c r="W60" s="3" t="s">
        <v>173</v>
      </c>
      <c r="X60" s="3" t="s">
        <v>173</v>
      </c>
      <c r="Y60" s="2"/>
      <c r="Z60" s="3" t="s">
        <v>173</v>
      </c>
      <c r="AA60" s="2"/>
    </row>
    <row r="61" spans="1:27" ht="13.9" customHeight="1">
      <c r="A61" s="2" t="s">
        <v>300</v>
      </c>
      <c r="B61" s="2" t="s">
        <v>301</v>
      </c>
      <c r="C61" s="3" t="s">
        <v>171</v>
      </c>
      <c r="D61" s="3" t="s">
        <v>171</v>
      </c>
      <c r="E61" s="3">
        <v>215.69</v>
      </c>
      <c r="F61" s="3" t="s">
        <v>2281</v>
      </c>
      <c r="G61" s="3">
        <v>34.700000000000003</v>
      </c>
      <c r="H61" s="3" t="s">
        <v>2281</v>
      </c>
      <c r="I61" s="3">
        <v>3</v>
      </c>
      <c r="J61" s="3">
        <v>2.3600000000000001E-9</v>
      </c>
      <c r="K61" s="3">
        <v>9.6499999999999997E-8</v>
      </c>
      <c r="L61" s="3" t="s">
        <v>173</v>
      </c>
      <c r="M61" s="3">
        <v>9.6499999999999997E-8</v>
      </c>
      <c r="N61" s="3" t="s">
        <v>2283</v>
      </c>
      <c r="O61" s="3" t="s">
        <v>173</v>
      </c>
      <c r="P61" s="3" t="s">
        <v>173</v>
      </c>
      <c r="Q61" s="2"/>
      <c r="R61" s="3">
        <v>586.17999999999995</v>
      </c>
      <c r="S61" s="3" t="s">
        <v>2283</v>
      </c>
      <c r="T61" s="3">
        <v>0.3</v>
      </c>
      <c r="U61" s="3">
        <v>2.8900000000000001E-7</v>
      </c>
      <c r="V61" s="3" t="s">
        <v>2281</v>
      </c>
      <c r="W61" s="3" t="s">
        <v>173</v>
      </c>
      <c r="X61" s="3" t="s">
        <v>173</v>
      </c>
      <c r="Y61" s="2"/>
      <c r="Z61" s="3" t="s">
        <v>173</v>
      </c>
      <c r="AA61" s="2"/>
    </row>
    <row r="62" spans="1:27" ht="13.9" customHeight="1">
      <c r="A62" s="2" t="s">
        <v>302</v>
      </c>
      <c r="B62" s="2" t="s">
        <v>303</v>
      </c>
      <c r="C62" s="3" t="s">
        <v>171</v>
      </c>
      <c r="D62" s="3" t="s">
        <v>170</v>
      </c>
      <c r="E62" s="3">
        <v>267.38</v>
      </c>
      <c r="F62" s="3" t="s">
        <v>2281</v>
      </c>
      <c r="G62" s="3">
        <v>53.5</v>
      </c>
      <c r="H62" s="3" t="s">
        <v>2281</v>
      </c>
      <c r="I62" s="3" t="s">
        <v>173</v>
      </c>
      <c r="J62" s="3">
        <v>3.6399999999999998E-9</v>
      </c>
      <c r="K62" s="3">
        <v>1.49E-7</v>
      </c>
      <c r="L62" s="3">
        <v>6.6399999999999999E-8</v>
      </c>
      <c r="M62" s="3">
        <v>6.6399999999999999E-8</v>
      </c>
      <c r="N62" s="3" t="s">
        <v>2281</v>
      </c>
      <c r="O62" s="3">
        <v>11500</v>
      </c>
      <c r="P62" s="3">
        <v>8770</v>
      </c>
      <c r="Q62" s="3" t="s">
        <v>174</v>
      </c>
      <c r="R62" s="3">
        <v>603.65</v>
      </c>
      <c r="S62" s="3" t="s">
        <v>2281</v>
      </c>
      <c r="T62" s="3">
        <v>0.37733333333333002</v>
      </c>
      <c r="U62" s="3">
        <v>1.2899999999999999E-6</v>
      </c>
      <c r="V62" s="3" t="s">
        <v>2281</v>
      </c>
      <c r="W62" s="3">
        <v>5.51E-7</v>
      </c>
      <c r="X62" s="3">
        <v>905</v>
      </c>
      <c r="Y62" s="4" t="s">
        <v>2284</v>
      </c>
      <c r="Z62" s="3" t="s">
        <v>173</v>
      </c>
      <c r="AA62" s="2"/>
    </row>
    <row r="63" spans="1:27" ht="13.9" customHeight="1">
      <c r="A63" s="2" t="s">
        <v>304</v>
      </c>
      <c r="B63" s="2" t="s">
        <v>305</v>
      </c>
      <c r="C63" s="3" t="s">
        <v>171</v>
      </c>
      <c r="D63" s="3" t="s">
        <v>171</v>
      </c>
      <c r="E63" s="3">
        <v>875.12</v>
      </c>
      <c r="F63" s="3" t="s">
        <v>2281</v>
      </c>
      <c r="G63" s="3">
        <v>3.5E-4</v>
      </c>
      <c r="H63" s="3" t="s">
        <v>2281</v>
      </c>
      <c r="I63" s="3" t="s">
        <v>173</v>
      </c>
      <c r="J63" s="3">
        <v>1.3200000000000001E-27</v>
      </c>
      <c r="K63" s="3">
        <v>5.3999999999999996E-26</v>
      </c>
      <c r="L63" s="3" t="s">
        <v>173</v>
      </c>
      <c r="M63" s="3">
        <v>5.3999999999999996E-26</v>
      </c>
      <c r="N63" s="3" t="s">
        <v>2281</v>
      </c>
      <c r="O63" s="3" t="s">
        <v>173</v>
      </c>
      <c r="P63" s="3" t="s">
        <v>173</v>
      </c>
      <c r="Q63" s="2"/>
      <c r="R63" s="3">
        <v>1214.27</v>
      </c>
      <c r="S63" s="3" t="s">
        <v>2283</v>
      </c>
      <c r="T63" s="3">
        <v>0.3</v>
      </c>
      <c r="U63" s="3">
        <v>1.4600000000000001E-30</v>
      </c>
      <c r="V63" s="3" t="s">
        <v>2281</v>
      </c>
      <c r="W63" s="3" t="s">
        <v>173</v>
      </c>
      <c r="X63" s="3" t="s">
        <v>173</v>
      </c>
      <c r="Y63" s="2"/>
      <c r="Z63" s="3" t="s">
        <v>173</v>
      </c>
      <c r="AA63" s="2"/>
    </row>
    <row r="64" spans="1:27" ht="13.9" customHeight="1">
      <c r="A64" s="2" t="s">
        <v>306</v>
      </c>
      <c r="B64" s="2" t="s">
        <v>307</v>
      </c>
      <c r="C64" s="3" t="s">
        <v>171</v>
      </c>
      <c r="D64" s="3" t="s">
        <v>170</v>
      </c>
      <c r="E64" s="3">
        <v>317.33</v>
      </c>
      <c r="F64" s="3" t="s">
        <v>2281</v>
      </c>
      <c r="G64" s="3">
        <v>20.9</v>
      </c>
      <c r="H64" s="3" t="s">
        <v>2281</v>
      </c>
      <c r="I64" s="3" t="s">
        <v>173</v>
      </c>
      <c r="J64" s="3">
        <v>2.3899999999999999E-8</v>
      </c>
      <c r="K64" s="3">
        <v>9.7699999999999992E-7</v>
      </c>
      <c r="L64" s="3" t="s">
        <v>173</v>
      </c>
      <c r="M64" s="3">
        <v>9.7699999999999992E-7</v>
      </c>
      <c r="N64" s="3" t="s">
        <v>2283</v>
      </c>
      <c r="O64" s="3" t="s">
        <v>173</v>
      </c>
      <c r="P64" s="3" t="s">
        <v>173</v>
      </c>
      <c r="Q64" s="2"/>
      <c r="R64" s="3">
        <v>727.79</v>
      </c>
      <c r="S64" s="3" t="s">
        <v>2283</v>
      </c>
      <c r="T64" s="3">
        <v>0.3</v>
      </c>
      <c r="U64" s="3">
        <v>1.5999999999999999E-6</v>
      </c>
      <c r="V64" s="3" t="s">
        <v>2281</v>
      </c>
      <c r="W64" s="3" t="s">
        <v>173</v>
      </c>
      <c r="X64" s="3" t="s">
        <v>173</v>
      </c>
      <c r="Y64" s="2"/>
      <c r="Z64" s="3" t="s">
        <v>173</v>
      </c>
      <c r="AA64" s="2"/>
    </row>
    <row r="65" spans="1:27" ht="13.9" customHeight="1">
      <c r="A65" s="2" t="s">
        <v>308</v>
      </c>
      <c r="B65" s="2" t="s">
        <v>309</v>
      </c>
      <c r="C65" s="3" t="s">
        <v>170</v>
      </c>
      <c r="D65" s="3" t="s">
        <v>170</v>
      </c>
      <c r="E65" s="3">
        <v>182.23</v>
      </c>
      <c r="F65" s="3" t="s">
        <v>2281</v>
      </c>
      <c r="G65" s="3">
        <v>6.4</v>
      </c>
      <c r="H65" s="3" t="s">
        <v>2281</v>
      </c>
      <c r="I65" s="3" t="s">
        <v>173</v>
      </c>
      <c r="J65" s="3">
        <v>1.3499999999999999E-5</v>
      </c>
      <c r="K65" s="3">
        <v>5.5199999999999997E-4</v>
      </c>
      <c r="L65" s="3">
        <v>1.8200000000000001E-4</v>
      </c>
      <c r="M65" s="3">
        <v>1.8200000000000001E-4</v>
      </c>
      <c r="N65" s="3" t="s">
        <v>2283</v>
      </c>
      <c r="O65" s="3">
        <v>15600</v>
      </c>
      <c r="P65" s="3">
        <v>12000</v>
      </c>
      <c r="Q65" s="3" t="s">
        <v>174</v>
      </c>
      <c r="R65" s="3">
        <v>566.15</v>
      </c>
      <c r="S65" s="3" t="s">
        <v>2281</v>
      </c>
      <c r="T65" s="3">
        <v>0.37746407538280002</v>
      </c>
      <c r="U65" s="3">
        <v>3.6099999999999999E-4</v>
      </c>
      <c r="V65" s="3" t="s">
        <v>2281</v>
      </c>
      <c r="W65" s="3">
        <v>1.1400000000000001E-4</v>
      </c>
      <c r="X65" s="3">
        <v>849</v>
      </c>
      <c r="Y65" s="4" t="s">
        <v>2284</v>
      </c>
      <c r="Z65" s="3" t="s">
        <v>173</v>
      </c>
      <c r="AA65" s="2"/>
    </row>
    <row r="66" spans="1:27" ht="13.9" customHeight="1">
      <c r="A66" s="2" t="s">
        <v>310</v>
      </c>
      <c r="B66" s="2" t="s">
        <v>311</v>
      </c>
      <c r="C66" s="3" t="s">
        <v>171</v>
      </c>
      <c r="D66" s="3" t="s">
        <v>170</v>
      </c>
      <c r="E66" s="3">
        <v>116.08</v>
      </c>
      <c r="F66" s="3" t="s">
        <v>2281</v>
      </c>
      <c r="G66" s="3">
        <v>35</v>
      </c>
      <c r="H66" s="3" t="s">
        <v>2281</v>
      </c>
      <c r="I66" s="3" t="s">
        <v>173</v>
      </c>
      <c r="J66" s="3">
        <v>8.2000000000000004E-13</v>
      </c>
      <c r="K66" s="3">
        <v>3.3500000000000001E-11</v>
      </c>
      <c r="L66" s="3" t="s">
        <v>173</v>
      </c>
      <c r="M66" s="3">
        <v>3.3500000000000001E-11</v>
      </c>
      <c r="N66" s="3" t="s">
        <v>2283</v>
      </c>
      <c r="O66" s="3" t="s">
        <v>173</v>
      </c>
      <c r="P66" s="3" t="s">
        <v>173</v>
      </c>
      <c r="Q66" s="2"/>
      <c r="R66" s="3">
        <v>585.89</v>
      </c>
      <c r="S66" s="3" t="s">
        <v>2283</v>
      </c>
      <c r="T66" s="3">
        <v>0.3</v>
      </c>
      <c r="U66" s="3">
        <v>1.88E-10</v>
      </c>
      <c r="V66" s="3" t="s">
        <v>2281</v>
      </c>
      <c r="W66" s="3" t="s">
        <v>173</v>
      </c>
      <c r="X66" s="3" t="s">
        <v>173</v>
      </c>
      <c r="Y66" s="2"/>
      <c r="Z66" s="3" t="s">
        <v>173</v>
      </c>
      <c r="AA66" s="2"/>
    </row>
    <row r="67" spans="1:27" ht="13.9" customHeight="1">
      <c r="A67" s="2" t="s">
        <v>312</v>
      </c>
      <c r="B67" s="2" t="s">
        <v>313</v>
      </c>
      <c r="C67" s="3" t="s">
        <v>228</v>
      </c>
      <c r="D67" s="3" t="s">
        <v>170</v>
      </c>
      <c r="E67" s="3">
        <v>137.33000000000001</v>
      </c>
      <c r="F67" s="3" t="s">
        <v>2283</v>
      </c>
      <c r="G67" s="3" t="s">
        <v>173</v>
      </c>
      <c r="H67" s="2"/>
      <c r="I67" s="3">
        <v>2000</v>
      </c>
      <c r="J67" s="3" t="s">
        <v>173</v>
      </c>
      <c r="K67" s="3" t="s">
        <v>173</v>
      </c>
      <c r="L67" s="3" t="s">
        <v>173</v>
      </c>
      <c r="M67" s="3" t="s">
        <v>173</v>
      </c>
      <c r="N67" s="2"/>
      <c r="O67" s="3">
        <v>40800</v>
      </c>
      <c r="P67" s="3">
        <v>33500</v>
      </c>
      <c r="Q67" s="3" t="s">
        <v>183</v>
      </c>
      <c r="R67" s="3">
        <v>1873.15</v>
      </c>
      <c r="S67" s="3" t="s">
        <v>2281</v>
      </c>
      <c r="T67" s="3">
        <v>0.3</v>
      </c>
      <c r="U67" s="3" t="s">
        <v>173</v>
      </c>
      <c r="V67" s="2"/>
      <c r="W67" s="3" t="s">
        <v>173</v>
      </c>
      <c r="X67" s="3">
        <v>3570</v>
      </c>
      <c r="Y67" s="3" t="s">
        <v>174</v>
      </c>
      <c r="Z67" s="3" t="s">
        <v>173</v>
      </c>
      <c r="AA67" s="2"/>
    </row>
    <row r="68" spans="1:27" ht="13.9" customHeight="1">
      <c r="A68" s="2" t="s">
        <v>315</v>
      </c>
      <c r="B68" s="2" t="s">
        <v>316</v>
      </c>
      <c r="C68" s="3" t="s">
        <v>170</v>
      </c>
      <c r="D68" s="3" t="s">
        <v>171</v>
      </c>
      <c r="E68" s="3">
        <v>335.29</v>
      </c>
      <c r="F68" s="3" t="s">
        <v>2281</v>
      </c>
      <c r="G68" s="3">
        <v>0.1</v>
      </c>
      <c r="H68" s="3" t="s">
        <v>2281</v>
      </c>
      <c r="I68" s="3" t="s">
        <v>173</v>
      </c>
      <c r="J68" s="3">
        <v>2.9100000000000003E-4</v>
      </c>
      <c r="K68" s="3">
        <v>1.1900000000000001E-2</v>
      </c>
      <c r="L68" s="3" t="s">
        <v>173</v>
      </c>
      <c r="M68" s="3">
        <v>1.1900000000000001E-2</v>
      </c>
      <c r="N68" s="3" t="s">
        <v>2283</v>
      </c>
      <c r="O68" s="3" t="s">
        <v>173</v>
      </c>
      <c r="P68" s="3" t="s">
        <v>173</v>
      </c>
      <c r="Q68" s="2"/>
      <c r="R68" s="3">
        <v>643.15</v>
      </c>
      <c r="S68" s="3" t="s">
        <v>2281</v>
      </c>
      <c r="T68" s="3">
        <v>0.37733333333333002</v>
      </c>
      <c r="U68" s="3">
        <v>6.5300000000000002E-5</v>
      </c>
      <c r="V68" s="3" t="s">
        <v>2281</v>
      </c>
      <c r="W68" s="3" t="s">
        <v>173</v>
      </c>
      <c r="X68" s="3">
        <v>965</v>
      </c>
      <c r="Y68" s="4" t="s">
        <v>2284</v>
      </c>
      <c r="Z68" s="3" t="s">
        <v>173</v>
      </c>
      <c r="AA68" s="2"/>
    </row>
    <row r="69" spans="1:27" ht="13.9" customHeight="1">
      <c r="A69" s="2" t="s">
        <v>317</v>
      </c>
      <c r="B69" s="2" t="s">
        <v>318</v>
      </c>
      <c r="C69" s="3" t="s">
        <v>171</v>
      </c>
      <c r="D69" s="3" t="s">
        <v>171</v>
      </c>
      <c r="E69" s="3">
        <v>290.32</v>
      </c>
      <c r="F69" s="3" t="s">
        <v>2281</v>
      </c>
      <c r="G69" s="3">
        <v>3.8</v>
      </c>
      <c r="H69" s="3" t="s">
        <v>2281</v>
      </c>
      <c r="I69" s="3" t="s">
        <v>173</v>
      </c>
      <c r="J69" s="3">
        <v>4.9300000000000002E-12</v>
      </c>
      <c r="K69" s="3">
        <v>2.02E-10</v>
      </c>
      <c r="L69" s="3" t="s">
        <v>173</v>
      </c>
      <c r="M69" s="3">
        <v>2.02E-10</v>
      </c>
      <c r="N69" s="3" t="s">
        <v>2281</v>
      </c>
      <c r="O69" s="3" t="s">
        <v>173</v>
      </c>
      <c r="P69" s="3">
        <v>9010</v>
      </c>
      <c r="Q69" s="3" t="s">
        <v>174</v>
      </c>
      <c r="R69" s="3">
        <v>792.73</v>
      </c>
      <c r="S69" s="3" t="s">
        <v>2283</v>
      </c>
      <c r="T69" s="3">
        <v>0.3</v>
      </c>
      <c r="U69" s="3">
        <v>3.7E-9</v>
      </c>
      <c r="V69" s="3" t="s">
        <v>2281</v>
      </c>
      <c r="W69" s="3" t="s">
        <v>173</v>
      </c>
      <c r="X69" s="3" t="s">
        <v>173</v>
      </c>
      <c r="Y69" s="2"/>
      <c r="Z69" s="3" t="s">
        <v>173</v>
      </c>
      <c r="AA69" s="2"/>
    </row>
    <row r="70" spans="1:27" ht="13.9" customHeight="1">
      <c r="A70" s="2" t="s">
        <v>319</v>
      </c>
      <c r="B70" s="2" t="s">
        <v>320</v>
      </c>
      <c r="C70" s="3" t="s">
        <v>171</v>
      </c>
      <c r="D70" s="3" t="s">
        <v>171</v>
      </c>
      <c r="E70" s="3">
        <v>410.41</v>
      </c>
      <c r="F70" s="3" t="s">
        <v>2281</v>
      </c>
      <c r="G70" s="3">
        <v>120</v>
      </c>
      <c r="H70" s="3" t="s">
        <v>2281</v>
      </c>
      <c r="I70" s="3" t="s">
        <v>173</v>
      </c>
      <c r="J70" s="3">
        <v>3.7799999999999999E-15</v>
      </c>
      <c r="K70" s="3">
        <v>1.55E-13</v>
      </c>
      <c r="L70" s="3" t="s">
        <v>173</v>
      </c>
      <c r="M70" s="3">
        <v>1.55E-13</v>
      </c>
      <c r="N70" s="3" t="s">
        <v>2283</v>
      </c>
      <c r="O70" s="3" t="s">
        <v>173</v>
      </c>
      <c r="P70" s="3" t="s">
        <v>173</v>
      </c>
      <c r="Q70" s="2"/>
      <c r="R70" s="3">
        <v>853.01</v>
      </c>
      <c r="S70" s="3" t="s">
        <v>2283</v>
      </c>
      <c r="T70" s="3">
        <v>0.3</v>
      </c>
      <c r="U70" s="3">
        <v>2.0999999999999999E-14</v>
      </c>
      <c r="V70" s="3" t="s">
        <v>2281</v>
      </c>
      <c r="W70" s="3" t="s">
        <v>173</v>
      </c>
      <c r="X70" s="3" t="s">
        <v>173</v>
      </c>
      <c r="Y70" s="2"/>
      <c r="Z70" s="3" t="s">
        <v>173</v>
      </c>
      <c r="AA70" s="2"/>
    </row>
    <row r="71" spans="1:27" ht="13.9" customHeight="1">
      <c r="A71" s="2" t="s">
        <v>321</v>
      </c>
      <c r="B71" s="2" t="s">
        <v>322</v>
      </c>
      <c r="C71" s="3" t="s">
        <v>171</v>
      </c>
      <c r="D71" s="3" t="s">
        <v>171</v>
      </c>
      <c r="E71" s="3">
        <v>240.28</v>
      </c>
      <c r="F71" s="3" t="s">
        <v>2281</v>
      </c>
      <c r="G71" s="3">
        <v>500</v>
      </c>
      <c r="H71" s="3" t="s">
        <v>2281</v>
      </c>
      <c r="I71" s="3" t="s">
        <v>173</v>
      </c>
      <c r="J71" s="3">
        <v>2.1799999999999999E-9</v>
      </c>
      <c r="K71" s="3">
        <v>8.9099999999999997E-8</v>
      </c>
      <c r="L71" s="3" t="s">
        <v>173</v>
      </c>
      <c r="M71" s="3">
        <v>8.9099999999999997E-8</v>
      </c>
      <c r="N71" s="3" t="s">
        <v>2283</v>
      </c>
      <c r="O71" s="3" t="s">
        <v>173</v>
      </c>
      <c r="P71" s="3" t="s">
        <v>173</v>
      </c>
      <c r="Q71" s="2"/>
      <c r="R71" s="3">
        <v>688.46</v>
      </c>
      <c r="S71" s="3" t="s">
        <v>2283</v>
      </c>
      <c r="T71" s="3">
        <v>0.3</v>
      </c>
      <c r="U71" s="3">
        <v>3.45E-6</v>
      </c>
      <c r="V71" s="3" t="s">
        <v>2281</v>
      </c>
      <c r="W71" s="3" t="s">
        <v>173</v>
      </c>
      <c r="X71" s="3" t="s">
        <v>173</v>
      </c>
      <c r="Y71" s="2"/>
      <c r="Z71" s="3" t="s">
        <v>173</v>
      </c>
      <c r="AA71" s="2"/>
    </row>
    <row r="72" spans="1:27" ht="13.9" customHeight="1">
      <c r="A72" s="2" t="s">
        <v>323</v>
      </c>
      <c r="B72" s="2" t="s">
        <v>324</v>
      </c>
      <c r="C72" s="3" t="s">
        <v>170</v>
      </c>
      <c r="D72" s="3" t="s">
        <v>170</v>
      </c>
      <c r="E72" s="3">
        <v>228.3</v>
      </c>
      <c r="F72" s="3" t="s">
        <v>2281</v>
      </c>
      <c r="G72" s="3">
        <v>9.4000000000000004E-3</v>
      </c>
      <c r="H72" s="3" t="s">
        <v>2281</v>
      </c>
      <c r="I72" s="3" t="s">
        <v>173</v>
      </c>
      <c r="J72" s="3">
        <v>1.2E-5</v>
      </c>
      <c r="K72" s="3">
        <v>4.9100000000000001E-4</v>
      </c>
      <c r="L72" s="3">
        <v>8.9499999999999994E-5</v>
      </c>
      <c r="M72" s="3">
        <v>8.9499999999999994E-5</v>
      </c>
      <c r="N72" s="3" t="s">
        <v>2281</v>
      </c>
      <c r="O72" s="3">
        <v>23600</v>
      </c>
      <c r="P72" s="3">
        <v>16000</v>
      </c>
      <c r="Q72" s="3" t="s">
        <v>2282</v>
      </c>
      <c r="R72" s="3">
        <v>710.75</v>
      </c>
      <c r="S72" s="3" t="s">
        <v>2281</v>
      </c>
      <c r="T72" s="3">
        <v>0.41</v>
      </c>
      <c r="U72" s="3">
        <v>2.1E-7</v>
      </c>
      <c r="V72" s="3" t="s">
        <v>2281</v>
      </c>
      <c r="W72" s="3">
        <v>3.6699999999999998E-8</v>
      </c>
      <c r="X72" s="3">
        <v>979</v>
      </c>
      <c r="Y72" s="3" t="s">
        <v>174</v>
      </c>
      <c r="Z72" s="3" t="s">
        <v>173</v>
      </c>
      <c r="AA72" s="2"/>
    </row>
    <row r="73" spans="1:27" ht="13.9" customHeight="1">
      <c r="A73" s="2" t="s">
        <v>326</v>
      </c>
      <c r="B73" s="2" t="s">
        <v>327</v>
      </c>
      <c r="C73" s="3" t="s">
        <v>170</v>
      </c>
      <c r="D73" s="3" t="s">
        <v>171</v>
      </c>
      <c r="E73" s="3">
        <v>106.13</v>
      </c>
      <c r="F73" s="3" t="s">
        <v>2281</v>
      </c>
      <c r="G73" s="3">
        <v>6950</v>
      </c>
      <c r="H73" s="3" t="s">
        <v>2281</v>
      </c>
      <c r="I73" s="3" t="s">
        <v>173</v>
      </c>
      <c r="J73" s="3">
        <v>2.6699999999999998E-5</v>
      </c>
      <c r="K73" s="3">
        <v>1.09E-3</v>
      </c>
      <c r="L73" s="3">
        <v>4.5899999999999999E-4</v>
      </c>
      <c r="M73" s="3">
        <v>4.5899999999999999E-4</v>
      </c>
      <c r="N73" s="3" t="s">
        <v>2281</v>
      </c>
      <c r="O73" s="3">
        <v>12300</v>
      </c>
      <c r="P73" s="3">
        <v>10200</v>
      </c>
      <c r="Q73" s="3" t="s">
        <v>183</v>
      </c>
      <c r="R73" s="3">
        <v>452.15</v>
      </c>
      <c r="S73" s="3" t="s">
        <v>2281</v>
      </c>
      <c r="T73" s="3">
        <v>0.36542589928058</v>
      </c>
      <c r="U73" s="3">
        <v>1.27</v>
      </c>
      <c r="V73" s="3" t="s">
        <v>2281</v>
      </c>
      <c r="W73" s="3">
        <v>0.51200000000000001</v>
      </c>
      <c r="X73" s="3">
        <v>695</v>
      </c>
      <c r="Y73" s="3" t="s">
        <v>174</v>
      </c>
      <c r="Z73" s="3">
        <v>1.4</v>
      </c>
      <c r="AA73" s="3" t="s">
        <v>174</v>
      </c>
    </row>
    <row r="74" spans="1:27" ht="13.9" customHeight="1">
      <c r="A74" s="2" t="s">
        <v>96</v>
      </c>
      <c r="B74" s="2" t="s">
        <v>328</v>
      </c>
      <c r="C74" s="3" t="s">
        <v>170</v>
      </c>
      <c r="D74" s="3" t="s">
        <v>170</v>
      </c>
      <c r="E74" s="3">
        <v>78.114999999999995</v>
      </c>
      <c r="F74" s="3" t="s">
        <v>2281</v>
      </c>
      <c r="G74" s="3">
        <v>1790</v>
      </c>
      <c r="H74" s="3" t="s">
        <v>2281</v>
      </c>
      <c r="I74" s="3">
        <v>5</v>
      </c>
      <c r="J74" s="3">
        <v>5.5500000000000002E-3</v>
      </c>
      <c r="K74" s="3">
        <v>0.22700000000000001</v>
      </c>
      <c r="L74" s="3">
        <v>0.13</v>
      </c>
      <c r="M74" s="3">
        <v>0.13</v>
      </c>
      <c r="N74" s="3" t="s">
        <v>2281</v>
      </c>
      <c r="O74" s="3">
        <v>8100</v>
      </c>
      <c r="P74" s="3">
        <v>7340</v>
      </c>
      <c r="Q74" s="3" t="s">
        <v>183</v>
      </c>
      <c r="R74" s="3">
        <v>353.15</v>
      </c>
      <c r="S74" s="3" t="s">
        <v>2281</v>
      </c>
      <c r="T74" s="3">
        <v>0.34900177935943</v>
      </c>
      <c r="U74" s="3">
        <v>94.8</v>
      </c>
      <c r="V74" s="3" t="s">
        <v>2281</v>
      </c>
      <c r="W74" s="3">
        <v>52.1</v>
      </c>
      <c r="X74" s="3">
        <v>562</v>
      </c>
      <c r="Y74" s="3" t="s">
        <v>183</v>
      </c>
      <c r="Z74" s="3">
        <v>1.2</v>
      </c>
      <c r="AA74" s="3" t="s">
        <v>183</v>
      </c>
    </row>
    <row r="75" spans="1:27" ht="13.9" customHeight="1">
      <c r="A75" s="2" t="s">
        <v>330</v>
      </c>
      <c r="B75" s="2" t="s">
        <v>331</v>
      </c>
      <c r="C75" s="3" t="s">
        <v>171</v>
      </c>
      <c r="D75" s="3" t="s">
        <v>171</v>
      </c>
      <c r="E75" s="3">
        <v>220.24</v>
      </c>
      <c r="F75" s="3" t="s">
        <v>2283</v>
      </c>
      <c r="G75" s="3">
        <v>1000000</v>
      </c>
      <c r="H75" s="3" t="s">
        <v>2283</v>
      </c>
      <c r="I75" s="3" t="s">
        <v>173</v>
      </c>
      <c r="J75" s="3">
        <v>2.1700000000000001E-23</v>
      </c>
      <c r="K75" s="3">
        <v>8.8600000000000003E-22</v>
      </c>
      <c r="L75" s="3" t="s">
        <v>173</v>
      </c>
      <c r="M75" s="3">
        <v>8.8600000000000003E-22</v>
      </c>
      <c r="N75" s="3" t="s">
        <v>2283</v>
      </c>
      <c r="O75" s="3" t="s">
        <v>173</v>
      </c>
      <c r="P75" s="3" t="s">
        <v>173</v>
      </c>
      <c r="Q75" s="2"/>
      <c r="R75" s="3">
        <v>822.96</v>
      </c>
      <c r="S75" s="3" t="s">
        <v>2283</v>
      </c>
      <c r="T75" s="3">
        <v>0.3</v>
      </c>
      <c r="U75" s="3">
        <v>2.9000000000000003E-14</v>
      </c>
      <c r="V75" s="3" t="s">
        <v>2283</v>
      </c>
      <c r="W75" s="3" t="s">
        <v>173</v>
      </c>
      <c r="X75" s="3" t="s">
        <v>173</v>
      </c>
      <c r="Y75" s="2"/>
      <c r="Z75" s="3" t="s">
        <v>173</v>
      </c>
      <c r="AA75" s="2"/>
    </row>
    <row r="76" spans="1:27" ht="13.9" customHeight="1">
      <c r="A76" s="2" t="s">
        <v>332</v>
      </c>
      <c r="B76" s="2" t="s">
        <v>333</v>
      </c>
      <c r="C76" s="3" t="s">
        <v>170</v>
      </c>
      <c r="D76" s="3" t="s">
        <v>171</v>
      </c>
      <c r="E76" s="3">
        <v>110.18</v>
      </c>
      <c r="F76" s="3" t="s">
        <v>2281</v>
      </c>
      <c r="G76" s="3">
        <v>835</v>
      </c>
      <c r="H76" s="3" t="s">
        <v>2281</v>
      </c>
      <c r="I76" s="3" t="s">
        <v>173</v>
      </c>
      <c r="J76" s="3">
        <v>3.3500000000000001E-4</v>
      </c>
      <c r="K76" s="3">
        <v>1.37E-2</v>
      </c>
      <c r="L76" s="3">
        <v>6.1700000000000001E-3</v>
      </c>
      <c r="M76" s="3">
        <v>6.1700000000000001E-3</v>
      </c>
      <c r="N76" s="3" t="s">
        <v>2283</v>
      </c>
      <c r="O76" s="3">
        <v>11400</v>
      </c>
      <c r="P76" s="3">
        <v>9540</v>
      </c>
      <c r="Q76" s="3" t="s">
        <v>183</v>
      </c>
      <c r="R76" s="3">
        <v>442.25</v>
      </c>
      <c r="S76" s="3" t="s">
        <v>2281</v>
      </c>
      <c r="T76" s="3">
        <v>0.35898548621190002</v>
      </c>
      <c r="U76" s="3">
        <v>1.93</v>
      </c>
      <c r="V76" s="3" t="s">
        <v>2281</v>
      </c>
      <c r="W76" s="3">
        <v>0.83199999999999996</v>
      </c>
      <c r="X76" s="3">
        <v>689</v>
      </c>
      <c r="Y76" s="3" t="s">
        <v>174</v>
      </c>
      <c r="Z76" s="3">
        <v>1.2</v>
      </c>
      <c r="AA76" s="3" t="s">
        <v>174</v>
      </c>
    </row>
    <row r="77" spans="1:27" ht="13.9" customHeight="1">
      <c r="A77" s="2" t="s">
        <v>334</v>
      </c>
      <c r="B77" s="2" t="s">
        <v>335</v>
      </c>
      <c r="C77" s="3" t="s">
        <v>171</v>
      </c>
      <c r="D77" s="3" t="s">
        <v>170</v>
      </c>
      <c r="E77" s="3">
        <v>184.24</v>
      </c>
      <c r="F77" s="3" t="s">
        <v>2281</v>
      </c>
      <c r="G77" s="3">
        <v>322</v>
      </c>
      <c r="H77" s="3" t="s">
        <v>2281</v>
      </c>
      <c r="I77" s="3" t="s">
        <v>173</v>
      </c>
      <c r="J77" s="3">
        <v>5.17E-11</v>
      </c>
      <c r="K77" s="3">
        <v>2.11E-9</v>
      </c>
      <c r="L77" s="3">
        <v>4.5900000000000002E-10</v>
      </c>
      <c r="M77" s="3">
        <v>4.5900000000000002E-10</v>
      </c>
      <c r="N77" s="3" t="s">
        <v>2281</v>
      </c>
      <c r="O77" s="3">
        <v>21300</v>
      </c>
      <c r="P77" s="3">
        <v>14500</v>
      </c>
      <c r="Q77" s="3" t="s">
        <v>174</v>
      </c>
      <c r="R77" s="3">
        <v>674.15</v>
      </c>
      <c r="S77" s="3" t="s">
        <v>2281</v>
      </c>
      <c r="T77" s="3">
        <v>0.41</v>
      </c>
      <c r="U77" s="3">
        <v>8.9800000000000002E-7</v>
      </c>
      <c r="V77" s="3" t="s">
        <v>2281</v>
      </c>
      <c r="W77" s="3">
        <v>1.8699999999999999E-7</v>
      </c>
      <c r="X77" s="3">
        <v>929</v>
      </c>
      <c r="Y77" s="3" t="s">
        <v>174</v>
      </c>
      <c r="Z77" s="3">
        <v>1.4</v>
      </c>
      <c r="AA77" s="3" t="s">
        <v>174</v>
      </c>
    </row>
    <row r="78" spans="1:27" ht="13.9" customHeight="1">
      <c r="A78" s="2" t="s">
        <v>336</v>
      </c>
      <c r="B78" s="2" t="s">
        <v>337</v>
      </c>
      <c r="C78" s="3" t="s">
        <v>171</v>
      </c>
      <c r="D78" s="3" t="s">
        <v>170</v>
      </c>
      <c r="E78" s="3">
        <v>252.32</v>
      </c>
      <c r="F78" s="3" t="s">
        <v>2283</v>
      </c>
      <c r="G78" s="3">
        <v>6.3E-3</v>
      </c>
      <c r="H78" s="3" t="s">
        <v>2283</v>
      </c>
      <c r="I78" s="3" t="s">
        <v>173</v>
      </c>
      <c r="J78" s="3">
        <v>2.9999999999999999E-7</v>
      </c>
      <c r="K78" s="3">
        <v>1.22E-5</v>
      </c>
      <c r="L78" s="3" t="s">
        <v>173</v>
      </c>
      <c r="M78" s="3">
        <v>1.22E-5</v>
      </c>
      <c r="N78" s="3" t="s">
        <v>2283</v>
      </c>
      <c r="O78" s="3" t="s">
        <v>173</v>
      </c>
      <c r="P78" s="3">
        <v>12400</v>
      </c>
      <c r="Q78" s="3" t="s">
        <v>174</v>
      </c>
      <c r="R78" s="3">
        <v>584.15</v>
      </c>
      <c r="S78" s="3" t="s">
        <v>2283</v>
      </c>
      <c r="T78" s="3">
        <v>0.3</v>
      </c>
      <c r="U78" s="3">
        <v>5.6999999999999998E-9</v>
      </c>
      <c r="V78" s="3" t="s">
        <v>2283</v>
      </c>
      <c r="W78" s="3" t="s">
        <v>173</v>
      </c>
      <c r="X78" s="3" t="s">
        <v>173</v>
      </c>
      <c r="Y78" s="2"/>
      <c r="Z78" s="3" t="s">
        <v>173</v>
      </c>
      <c r="AA78" s="2"/>
    </row>
    <row r="79" spans="1:27" ht="13.9" customHeight="1">
      <c r="A79" s="2" t="s">
        <v>338</v>
      </c>
      <c r="B79" s="2" t="s">
        <v>339</v>
      </c>
      <c r="C79" s="3" t="s">
        <v>171</v>
      </c>
      <c r="D79" s="3" t="s">
        <v>170</v>
      </c>
      <c r="E79" s="3">
        <v>252.32</v>
      </c>
      <c r="F79" s="3" t="s">
        <v>2281</v>
      </c>
      <c r="G79" s="3">
        <v>2.5000000000000001E-3</v>
      </c>
      <c r="H79" s="3" t="s">
        <v>2281</v>
      </c>
      <c r="I79" s="3" t="s">
        <v>173</v>
      </c>
      <c r="J79" s="3">
        <v>2.03E-7</v>
      </c>
      <c r="K79" s="3">
        <v>8.3000000000000002E-6</v>
      </c>
      <c r="L79" s="3" t="s">
        <v>173</v>
      </c>
      <c r="M79" s="3">
        <v>8.3000000000000002E-6</v>
      </c>
      <c r="N79" s="3" t="s">
        <v>2281</v>
      </c>
      <c r="O79" s="3" t="s">
        <v>173</v>
      </c>
      <c r="P79" s="3">
        <v>14400</v>
      </c>
      <c r="Q79" s="3" t="s">
        <v>174</v>
      </c>
      <c r="R79" s="3">
        <v>715.9</v>
      </c>
      <c r="S79" s="3" t="s">
        <v>2283</v>
      </c>
      <c r="T79" s="3">
        <v>0.3</v>
      </c>
      <c r="U79" s="3">
        <v>2.62E-8</v>
      </c>
      <c r="V79" s="3" t="s">
        <v>2281</v>
      </c>
      <c r="W79" s="3" t="s">
        <v>173</v>
      </c>
      <c r="X79" s="3" t="s">
        <v>173</v>
      </c>
      <c r="Y79" s="2"/>
      <c r="Z79" s="3" t="s">
        <v>173</v>
      </c>
      <c r="AA79" s="2"/>
    </row>
    <row r="80" spans="1:27" ht="13.9" customHeight="1">
      <c r="A80" s="2" t="s">
        <v>340</v>
      </c>
      <c r="B80" s="2" t="s">
        <v>341</v>
      </c>
      <c r="C80" s="3" t="s">
        <v>171</v>
      </c>
      <c r="D80" s="3" t="s">
        <v>170</v>
      </c>
      <c r="E80" s="3">
        <v>252.32</v>
      </c>
      <c r="F80" s="3" t="s">
        <v>2281</v>
      </c>
      <c r="G80" s="3">
        <v>1.6199999999999999E-3</v>
      </c>
      <c r="H80" s="3" t="s">
        <v>2281</v>
      </c>
      <c r="I80" s="3">
        <v>0.2</v>
      </c>
      <c r="J80" s="3">
        <v>4.5699999999999998E-7</v>
      </c>
      <c r="K80" s="3">
        <v>1.8700000000000001E-5</v>
      </c>
      <c r="L80" s="3">
        <v>3.36E-6</v>
      </c>
      <c r="M80" s="3">
        <v>3.36E-6</v>
      </c>
      <c r="N80" s="3" t="s">
        <v>2281</v>
      </c>
      <c r="O80" s="3">
        <v>23800</v>
      </c>
      <c r="P80" s="3">
        <v>14400</v>
      </c>
      <c r="Q80" s="3" t="s">
        <v>174</v>
      </c>
      <c r="R80" s="3">
        <v>768.15</v>
      </c>
      <c r="S80" s="3" t="s">
        <v>2281</v>
      </c>
      <c r="T80" s="3">
        <v>0.41</v>
      </c>
      <c r="U80" s="3">
        <v>5.4899999999999999E-9</v>
      </c>
      <c r="V80" s="3" t="s">
        <v>2283</v>
      </c>
      <c r="W80" s="3">
        <v>9.4699999999999994E-10</v>
      </c>
      <c r="X80" s="3">
        <v>969</v>
      </c>
      <c r="Y80" s="4" t="s">
        <v>2293</v>
      </c>
      <c r="Z80" s="3" t="s">
        <v>173</v>
      </c>
      <c r="AA80" s="2"/>
    </row>
    <row r="81" spans="1:27" ht="13.9" customHeight="1">
      <c r="A81" s="2" t="s">
        <v>342</v>
      </c>
      <c r="B81" s="2" t="s">
        <v>343</v>
      </c>
      <c r="C81" s="3" t="s">
        <v>171</v>
      </c>
      <c r="D81" s="3" t="s">
        <v>170</v>
      </c>
      <c r="E81" s="3">
        <v>252.32</v>
      </c>
      <c r="F81" s="3" t="s">
        <v>2281</v>
      </c>
      <c r="G81" s="3">
        <v>1.5E-3</v>
      </c>
      <c r="H81" s="3" t="s">
        <v>2281</v>
      </c>
      <c r="I81" s="3" t="s">
        <v>173</v>
      </c>
      <c r="J81" s="3">
        <v>6.5700000000000002E-7</v>
      </c>
      <c r="K81" s="3">
        <v>2.69E-5</v>
      </c>
      <c r="L81" s="3">
        <v>5.66E-6</v>
      </c>
      <c r="M81" s="3">
        <v>5.66E-6</v>
      </c>
      <c r="N81" s="3" t="s">
        <v>2281</v>
      </c>
      <c r="O81" s="3">
        <v>21700</v>
      </c>
      <c r="P81" s="3">
        <v>14400</v>
      </c>
      <c r="Q81" s="3" t="s">
        <v>174</v>
      </c>
      <c r="R81" s="3">
        <v>715.9</v>
      </c>
      <c r="S81" s="3" t="s">
        <v>2283</v>
      </c>
      <c r="T81" s="3">
        <v>0.41</v>
      </c>
      <c r="U81" s="3">
        <v>4.9999999999999998E-7</v>
      </c>
      <c r="V81" s="3" t="s">
        <v>2281</v>
      </c>
      <c r="W81" s="3">
        <v>1.01E-7</v>
      </c>
      <c r="X81" s="3">
        <v>969</v>
      </c>
      <c r="Y81" s="4" t="s">
        <v>2293</v>
      </c>
      <c r="Z81" s="3" t="s">
        <v>173</v>
      </c>
      <c r="AA81" s="2"/>
    </row>
    <row r="82" spans="1:27" ht="13.9" customHeight="1">
      <c r="A82" s="2" t="s">
        <v>344</v>
      </c>
      <c r="B82" s="2" t="s">
        <v>345</v>
      </c>
      <c r="C82" s="3" t="s">
        <v>171</v>
      </c>
      <c r="D82" s="3" t="s">
        <v>170</v>
      </c>
      <c r="E82" s="3">
        <v>252.32</v>
      </c>
      <c r="F82" s="3" t="s">
        <v>2281</v>
      </c>
      <c r="G82" s="3">
        <v>8.0000000000000004E-4</v>
      </c>
      <c r="H82" s="3" t="s">
        <v>2281</v>
      </c>
      <c r="I82" s="3" t="s">
        <v>173</v>
      </c>
      <c r="J82" s="3">
        <v>5.8400000000000004E-7</v>
      </c>
      <c r="K82" s="3">
        <v>2.3900000000000002E-5</v>
      </c>
      <c r="L82" s="3">
        <v>3.9700000000000001E-6</v>
      </c>
      <c r="M82" s="3">
        <v>3.9700000000000001E-6</v>
      </c>
      <c r="N82" s="3" t="s">
        <v>2281</v>
      </c>
      <c r="O82" s="3">
        <v>24900</v>
      </c>
      <c r="P82" s="3">
        <v>16400</v>
      </c>
      <c r="Q82" s="3" t="s">
        <v>174</v>
      </c>
      <c r="R82" s="3">
        <v>753.15</v>
      </c>
      <c r="S82" s="3" t="s">
        <v>2281</v>
      </c>
      <c r="T82" s="3">
        <v>0.41</v>
      </c>
      <c r="U82" s="3">
        <v>9.6500000000000008E-10</v>
      </c>
      <c r="V82" s="3" t="s">
        <v>2283</v>
      </c>
      <c r="W82" s="3">
        <v>1.5400000000000001E-10</v>
      </c>
      <c r="X82" s="3">
        <v>1020</v>
      </c>
      <c r="Y82" s="4" t="s">
        <v>2293</v>
      </c>
      <c r="Z82" s="3" t="s">
        <v>173</v>
      </c>
      <c r="AA82" s="2"/>
    </row>
    <row r="83" spans="1:27" ht="13.9" customHeight="1">
      <c r="A83" s="2" t="s">
        <v>346</v>
      </c>
      <c r="B83" s="2" t="s">
        <v>347</v>
      </c>
      <c r="C83" s="3" t="s">
        <v>171</v>
      </c>
      <c r="D83" s="3" t="s">
        <v>171</v>
      </c>
      <c r="E83" s="3">
        <v>122.12</v>
      </c>
      <c r="F83" s="3" t="s">
        <v>2281</v>
      </c>
      <c r="G83" s="3">
        <v>3400</v>
      </c>
      <c r="H83" s="3" t="s">
        <v>2281</v>
      </c>
      <c r="I83" s="3" t="s">
        <v>173</v>
      </c>
      <c r="J83" s="3">
        <v>3.8099999999999997E-8</v>
      </c>
      <c r="K83" s="3">
        <v>1.5600000000000001E-6</v>
      </c>
      <c r="L83" s="3">
        <v>4.9599999999999999E-7</v>
      </c>
      <c r="M83" s="3">
        <v>4.9599999999999999E-7</v>
      </c>
      <c r="N83" s="3" t="s">
        <v>2283</v>
      </c>
      <c r="O83" s="3">
        <v>16100</v>
      </c>
      <c r="P83" s="3">
        <v>12100</v>
      </c>
      <c r="Q83" s="3" t="s">
        <v>174</v>
      </c>
      <c r="R83" s="3">
        <v>522.35</v>
      </c>
      <c r="S83" s="3" t="s">
        <v>2281</v>
      </c>
      <c r="T83" s="3">
        <v>0.39869906790944998</v>
      </c>
      <c r="U83" s="3">
        <v>6.9999999999999999E-4</v>
      </c>
      <c r="V83" s="3" t="s">
        <v>2281</v>
      </c>
      <c r="W83" s="3">
        <v>2.14E-4</v>
      </c>
      <c r="X83" s="3">
        <v>751</v>
      </c>
      <c r="Y83" s="3" t="s">
        <v>174</v>
      </c>
      <c r="Z83" s="3">
        <v>1.4</v>
      </c>
      <c r="AA83" s="3" t="s">
        <v>174</v>
      </c>
    </row>
    <row r="84" spans="1:27" ht="13.9" customHeight="1">
      <c r="A84" s="2" t="s">
        <v>348</v>
      </c>
      <c r="B84" s="2" t="s">
        <v>349</v>
      </c>
      <c r="C84" s="3" t="s">
        <v>170</v>
      </c>
      <c r="D84" s="3" t="s">
        <v>171</v>
      </c>
      <c r="E84" s="3">
        <v>195.48</v>
      </c>
      <c r="F84" s="3" t="s">
        <v>2281</v>
      </c>
      <c r="G84" s="3">
        <v>53</v>
      </c>
      <c r="H84" s="3" t="s">
        <v>2281</v>
      </c>
      <c r="I84" s="3" t="s">
        <v>173</v>
      </c>
      <c r="J84" s="3">
        <v>2.5999999999999998E-4</v>
      </c>
      <c r="K84" s="3">
        <v>1.06E-2</v>
      </c>
      <c r="L84" s="3">
        <v>4.4299999999999999E-3</v>
      </c>
      <c r="M84" s="3">
        <v>4.4299999999999999E-3</v>
      </c>
      <c r="N84" s="3" t="s">
        <v>2281</v>
      </c>
      <c r="O84" s="3">
        <v>12400</v>
      </c>
      <c r="P84" s="3">
        <v>9810</v>
      </c>
      <c r="Q84" s="3" t="s">
        <v>174</v>
      </c>
      <c r="R84" s="3">
        <v>494.15</v>
      </c>
      <c r="S84" s="3" t="s">
        <v>2281</v>
      </c>
      <c r="T84" s="3">
        <v>0.38016146540027002</v>
      </c>
      <c r="U84" s="3">
        <v>0.41399999999999998</v>
      </c>
      <c r="V84" s="3" t="s">
        <v>2283</v>
      </c>
      <c r="W84" s="3">
        <v>0.16500000000000001</v>
      </c>
      <c r="X84" s="3">
        <v>737</v>
      </c>
      <c r="Y84" s="3" t="s">
        <v>174</v>
      </c>
      <c r="Z84" s="3">
        <v>1.6</v>
      </c>
      <c r="AA84" s="3" t="s">
        <v>174</v>
      </c>
    </row>
    <row r="85" spans="1:27" ht="13.9" customHeight="1">
      <c r="A85" s="2" t="s">
        <v>350</v>
      </c>
      <c r="B85" s="2" t="s">
        <v>351</v>
      </c>
      <c r="C85" s="3" t="s">
        <v>171</v>
      </c>
      <c r="D85" s="3" t="s">
        <v>171</v>
      </c>
      <c r="E85" s="3">
        <v>108.14</v>
      </c>
      <c r="F85" s="3" t="s">
        <v>2281</v>
      </c>
      <c r="G85" s="3">
        <v>42900</v>
      </c>
      <c r="H85" s="3" t="s">
        <v>2281</v>
      </c>
      <c r="I85" s="3" t="s">
        <v>173</v>
      </c>
      <c r="J85" s="3">
        <v>3.3700000000000001E-7</v>
      </c>
      <c r="K85" s="3">
        <v>1.38E-5</v>
      </c>
      <c r="L85" s="3">
        <v>4.7099999999999998E-6</v>
      </c>
      <c r="M85" s="3">
        <v>4.7099999999999998E-6</v>
      </c>
      <c r="N85" s="3" t="s">
        <v>2281</v>
      </c>
      <c r="O85" s="3">
        <v>15100</v>
      </c>
      <c r="P85" s="3">
        <v>12100</v>
      </c>
      <c r="Q85" s="3" t="s">
        <v>183</v>
      </c>
      <c r="R85" s="3">
        <v>478.45</v>
      </c>
      <c r="S85" s="3" t="s">
        <v>2281</v>
      </c>
      <c r="T85" s="3">
        <v>0.37917902097902001</v>
      </c>
      <c r="U85" s="3">
        <v>9.4E-2</v>
      </c>
      <c r="V85" s="3" t="s">
        <v>2281</v>
      </c>
      <c r="W85" s="3">
        <v>3.0800000000000001E-2</v>
      </c>
      <c r="X85" s="3">
        <v>715</v>
      </c>
      <c r="Y85" s="3" t="s">
        <v>183</v>
      </c>
      <c r="Z85" s="3">
        <v>1.3</v>
      </c>
      <c r="AA85" s="3" t="s">
        <v>174</v>
      </c>
    </row>
    <row r="86" spans="1:27" ht="13.9" customHeight="1">
      <c r="A86" s="2" t="s">
        <v>352</v>
      </c>
      <c r="B86" s="2" t="s">
        <v>353</v>
      </c>
      <c r="C86" s="3" t="s">
        <v>170</v>
      </c>
      <c r="D86" s="3" t="s">
        <v>170</v>
      </c>
      <c r="E86" s="3">
        <v>126.59</v>
      </c>
      <c r="F86" s="3" t="s">
        <v>2281</v>
      </c>
      <c r="G86" s="3">
        <v>525</v>
      </c>
      <c r="H86" s="3" t="s">
        <v>2281</v>
      </c>
      <c r="I86" s="3" t="s">
        <v>173</v>
      </c>
      <c r="J86" s="3">
        <v>4.1199999999999999E-4</v>
      </c>
      <c r="K86" s="3">
        <v>1.6799999999999999E-2</v>
      </c>
      <c r="L86" s="3">
        <v>7.9699999999999997E-3</v>
      </c>
      <c r="M86" s="3">
        <v>7.9699999999999997E-3</v>
      </c>
      <c r="N86" s="3" t="s">
        <v>2283</v>
      </c>
      <c r="O86" s="3">
        <v>10700</v>
      </c>
      <c r="P86" s="3">
        <v>8770</v>
      </c>
      <c r="Q86" s="3" t="s">
        <v>2294</v>
      </c>
      <c r="R86" s="3">
        <v>452.15</v>
      </c>
      <c r="S86" s="3" t="s">
        <v>2281</v>
      </c>
      <c r="T86" s="3">
        <v>0.37174198250729001</v>
      </c>
      <c r="U86" s="3">
        <v>1.23</v>
      </c>
      <c r="V86" s="3" t="s">
        <v>2281</v>
      </c>
      <c r="W86" s="3">
        <v>0.55700000000000005</v>
      </c>
      <c r="X86" s="3">
        <v>686</v>
      </c>
      <c r="Y86" s="3" t="s">
        <v>174</v>
      </c>
      <c r="Z86" s="3">
        <v>1.1000000000000001</v>
      </c>
      <c r="AA86" s="3" t="s">
        <v>183</v>
      </c>
    </row>
    <row r="87" spans="1:27" ht="13.9" customHeight="1">
      <c r="A87" s="2" t="s">
        <v>354</v>
      </c>
      <c r="B87" s="2" t="s">
        <v>355</v>
      </c>
      <c r="C87" s="3" t="s">
        <v>171</v>
      </c>
      <c r="D87" s="3" t="s">
        <v>170</v>
      </c>
      <c r="E87" s="3">
        <v>9.01</v>
      </c>
      <c r="F87" s="3" t="s">
        <v>2283</v>
      </c>
      <c r="G87" s="3" t="s">
        <v>173</v>
      </c>
      <c r="H87" s="2"/>
      <c r="I87" s="3">
        <v>4</v>
      </c>
      <c r="J87" s="3" t="s">
        <v>173</v>
      </c>
      <c r="K87" s="3" t="s">
        <v>173</v>
      </c>
      <c r="L87" s="3" t="s">
        <v>173</v>
      </c>
      <c r="M87" s="3" t="s">
        <v>173</v>
      </c>
      <c r="N87" s="2"/>
      <c r="O87" s="3">
        <v>91400</v>
      </c>
      <c r="P87" s="3">
        <v>70500</v>
      </c>
      <c r="Q87" s="3" t="s">
        <v>174</v>
      </c>
      <c r="R87" s="3">
        <v>3040.15</v>
      </c>
      <c r="S87" s="3" t="s">
        <v>2288</v>
      </c>
      <c r="T87" s="3">
        <v>0.31622113352546</v>
      </c>
      <c r="U87" s="3">
        <v>0</v>
      </c>
      <c r="V87" s="4" t="s">
        <v>2286</v>
      </c>
      <c r="W87" s="3">
        <v>0</v>
      </c>
      <c r="X87" s="3">
        <v>5210</v>
      </c>
      <c r="Y87" s="3" t="s">
        <v>183</v>
      </c>
      <c r="Z87" s="3" t="s">
        <v>173</v>
      </c>
      <c r="AA87" s="2"/>
    </row>
    <row r="88" spans="1:27" ht="13.9" customHeight="1">
      <c r="A88" s="2" t="s">
        <v>356</v>
      </c>
      <c r="B88" s="2" t="s">
        <v>357</v>
      </c>
      <c r="C88" s="3" t="s">
        <v>171</v>
      </c>
      <c r="D88" s="3" t="s">
        <v>171</v>
      </c>
      <c r="E88" s="3">
        <v>342.14</v>
      </c>
      <c r="F88" s="3" t="s">
        <v>2281</v>
      </c>
      <c r="G88" s="3">
        <v>0.39800000000000002</v>
      </c>
      <c r="H88" s="3" t="s">
        <v>2281</v>
      </c>
      <c r="I88" s="3" t="s">
        <v>173</v>
      </c>
      <c r="J88" s="3">
        <v>1.08E-7</v>
      </c>
      <c r="K88" s="3">
        <v>4.42E-6</v>
      </c>
      <c r="L88" s="3" t="s">
        <v>173</v>
      </c>
      <c r="M88" s="3">
        <v>4.42E-6</v>
      </c>
      <c r="N88" s="3" t="s">
        <v>2283</v>
      </c>
      <c r="O88" s="3" t="s">
        <v>173</v>
      </c>
      <c r="P88" s="3" t="s">
        <v>173</v>
      </c>
      <c r="Q88" s="2"/>
      <c r="R88" s="3">
        <v>698.3</v>
      </c>
      <c r="S88" s="3" t="s">
        <v>2283</v>
      </c>
      <c r="T88" s="3">
        <v>0.3</v>
      </c>
      <c r="U88" s="3">
        <v>9.9999999999999995E-8</v>
      </c>
      <c r="V88" s="3" t="s">
        <v>2281</v>
      </c>
      <c r="W88" s="3" t="s">
        <v>173</v>
      </c>
      <c r="X88" s="3" t="s">
        <v>173</v>
      </c>
      <c r="Y88" s="2"/>
      <c r="Z88" s="3" t="s">
        <v>173</v>
      </c>
      <c r="AA88" s="2"/>
    </row>
    <row r="89" spans="1:27" ht="13.9" customHeight="1">
      <c r="A89" s="2" t="s">
        <v>358</v>
      </c>
      <c r="B89" s="2" t="s">
        <v>359</v>
      </c>
      <c r="C89" s="3" t="s">
        <v>171</v>
      </c>
      <c r="D89" s="3" t="s">
        <v>171</v>
      </c>
      <c r="E89" s="3">
        <v>422.88</v>
      </c>
      <c r="F89" s="3" t="s">
        <v>2281</v>
      </c>
      <c r="G89" s="3">
        <v>1E-3</v>
      </c>
      <c r="H89" s="3" t="s">
        <v>2281</v>
      </c>
      <c r="I89" s="3" t="s">
        <v>173</v>
      </c>
      <c r="J89" s="3">
        <v>9.9999999999999995E-7</v>
      </c>
      <c r="K89" s="3">
        <v>4.0899999999999998E-5</v>
      </c>
      <c r="L89" s="3" t="s">
        <v>173</v>
      </c>
      <c r="M89" s="3">
        <v>4.0899999999999998E-5</v>
      </c>
      <c r="N89" s="3" t="s">
        <v>2283</v>
      </c>
      <c r="O89" s="3" t="s">
        <v>173</v>
      </c>
      <c r="P89" s="3" t="s">
        <v>173</v>
      </c>
      <c r="Q89" s="2"/>
      <c r="R89" s="3">
        <v>710.44</v>
      </c>
      <c r="S89" s="3" t="s">
        <v>2283</v>
      </c>
      <c r="T89" s="3">
        <v>0.3</v>
      </c>
      <c r="U89" s="3">
        <v>1.8E-7</v>
      </c>
      <c r="V89" s="3" t="s">
        <v>2281</v>
      </c>
      <c r="W89" s="3" t="s">
        <v>173</v>
      </c>
      <c r="X89" s="3" t="s">
        <v>173</v>
      </c>
      <c r="Y89" s="2"/>
      <c r="Z89" s="3" t="s">
        <v>173</v>
      </c>
      <c r="AA89" s="2"/>
    </row>
    <row r="90" spans="1:27" ht="13.9" customHeight="1">
      <c r="A90" s="2" t="s">
        <v>360</v>
      </c>
      <c r="B90" s="2" t="s">
        <v>361</v>
      </c>
      <c r="C90" s="3" t="s">
        <v>170</v>
      </c>
      <c r="D90" s="3" t="s">
        <v>170</v>
      </c>
      <c r="E90" s="3">
        <v>154.21</v>
      </c>
      <c r="F90" s="3" t="s">
        <v>2281</v>
      </c>
      <c r="G90" s="3">
        <v>7.48</v>
      </c>
      <c r="H90" s="3" t="s">
        <v>2281</v>
      </c>
      <c r="I90" s="3" t="s">
        <v>173</v>
      </c>
      <c r="J90" s="3">
        <v>3.0800000000000001E-4</v>
      </c>
      <c r="K90" s="3">
        <v>1.26E-2</v>
      </c>
      <c r="L90" s="3">
        <v>4.5799999999999999E-3</v>
      </c>
      <c r="M90" s="3">
        <v>4.5799999999999999E-3</v>
      </c>
      <c r="N90" s="3" t="s">
        <v>2281</v>
      </c>
      <c r="O90" s="3">
        <v>14300</v>
      </c>
      <c r="P90" s="3">
        <v>10900</v>
      </c>
      <c r="Q90" s="3" t="s">
        <v>2295</v>
      </c>
      <c r="R90" s="3">
        <v>529.25</v>
      </c>
      <c r="S90" s="3" t="s">
        <v>2281</v>
      </c>
      <c r="T90" s="3">
        <v>0.39065588615782998</v>
      </c>
      <c r="U90" s="3">
        <v>8.9300000000000004E-3</v>
      </c>
      <c r="V90" s="3" t="s">
        <v>2281</v>
      </c>
      <c r="W90" s="3">
        <v>3.1099999999999999E-3</v>
      </c>
      <c r="X90" s="3">
        <v>773</v>
      </c>
      <c r="Y90" s="3" t="s">
        <v>183</v>
      </c>
      <c r="Z90" s="3">
        <v>0.6</v>
      </c>
      <c r="AA90" s="3" t="s">
        <v>183</v>
      </c>
    </row>
    <row r="91" spans="1:27" ht="13.9" customHeight="1">
      <c r="A91" s="2" t="s">
        <v>362</v>
      </c>
      <c r="B91" s="2" t="s">
        <v>363</v>
      </c>
      <c r="C91" s="3" t="s">
        <v>170</v>
      </c>
      <c r="D91" s="3" t="s">
        <v>171</v>
      </c>
      <c r="E91" s="3">
        <v>171.07</v>
      </c>
      <c r="F91" s="3" t="s">
        <v>2281</v>
      </c>
      <c r="G91" s="3">
        <v>1700</v>
      </c>
      <c r="H91" s="3" t="s">
        <v>2281</v>
      </c>
      <c r="I91" s="3" t="s">
        <v>173</v>
      </c>
      <c r="J91" s="3">
        <v>7.4200000000000001E-5</v>
      </c>
      <c r="K91" s="3">
        <v>3.0300000000000001E-3</v>
      </c>
      <c r="L91" s="3">
        <v>1.2999999999999999E-3</v>
      </c>
      <c r="M91" s="3">
        <v>1.2999999999999999E-3</v>
      </c>
      <c r="N91" s="3" t="s">
        <v>2283</v>
      </c>
      <c r="O91" s="3">
        <v>12000</v>
      </c>
      <c r="P91" s="3">
        <v>9690</v>
      </c>
      <c r="Q91" s="4" t="s">
        <v>2296</v>
      </c>
      <c r="R91" s="3">
        <v>460.15</v>
      </c>
      <c r="S91" s="3" t="s">
        <v>2281</v>
      </c>
      <c r="T91" s="3">
        <v>0.37749420289855001</v>
      </c>
      <c r="U91" s="3">
        <v>0.56000000000000005</v>
      </c>
      <c r="V91" s="3" t="s">
        <v>2281</v>
      </c>
      <c r="W91" s="3">
        <v>0.23100000000000001</v>
      </c>
      <c r="X91" s="3">
        <v>690</v>
      </c>
      <c r="Y91" s="4" t="s">
        <v>2284</v>
      </c>
      <c r="Z91" s="3" t="s">
        <v>173</v>
      </c>
      <c r="AA91" s="2"/>
    </row>
    <row r="92" spans="1:27" ht="13.9" customHeight="1">
      <c r="A92" s="2" t="s">
        <v>364</v>
      </c>
      <c r="B92" s="2" t="s">
        <v>365</v>
      </c>
      <c r="C92" s="3" t="s">
        <v>171</v>
      </c>
      <c r="D92" s="3" t="s">
        <v>171</v>
      </c>
      <c r="E92" s="3">
        <v>173.04</v>
      </c>
      <c r="F92" s="3" t="s">
        <v>2281</v>
      </c>
      <c r="G92" s="3">
        <v>7800</v>
      </c>
      <c r="H92" s="3" t="s">
        <v>2281</v>
      </c>
      <c r="I92" s="3" t="s">
        <v>173</v>
      </c>
      <c r="J92" s="3">
        <v>3.8500000000000004E-6</v>
      </c>
      <c r="K92" s="3">
        <v>1.5699999999999999E-4</v>
      </c>
      <c r="L92" s="3">
        <v>6.3200000000000005E-5</v>
      </c>
      <c r="M92" s="3">
        <v>6.3200000000000005E-5</v>
      </c>
      <c r="N92" s="3" t="s">
        <v>2283</v>
      </c>
      <c r="O92" s="3">
        <v>12900</v>
      </c>
      <c r="P92" s="3">
        <v>10300</v>
      </c>
      <c r="Q92" s="3" t="s">
        <v>174</v>
      </c>
      <c r="R92" s="3">
        <v>491.15</v>
      </c>
      <c r="S92" s="3" t="s">
        <v>2281</v>
      </c>
      <c r="T92" s="3">
        <v>0.37733333333333002</v>
      </c>
      <c r="U92" s="3">
        <v>0.13200000000000001</v>
      </c>
      <c r="V92" s="3" t="s">
        <v>2283</v>
      </c>
      <c r="W92" s="3">
        <v>5.0799999999999998E-2</v>
      </c>
      <c r="X92" s="3">
        <v>737</v>
      </c>
      <c r="Y92" s="4" t="s">
        <v>2284</v>
      </c>
      <c r="Z92" s="3" t="s">
        <v>173</v>
      </c>
      <c r="AA92" s="2"/>
    </row>
    <row r="93" spans="1:27" ht="13.9" customHeight="1">
      <c r="A93" s="2" t="s">
        <v>366</v>
      </c>
      <c r="B93" s="2" t="s">
        <v>367</v>
      </c>
      <c r="C93" s="3" t="s">
        <v>170</v>
      </c>
      <c r="D93" s="3" t="s">
        <v>170</v>
      </c>
      <c r="E93" s="3">
        <v>143.01</v>
      </c>
      <c r="F93" s="3" t="s">
        <v>2281</v>
      </c>
      <c r="G93" s="3">
        <v>17200</v>
      </c>
      <c r="H93" s="3" t="s">
        <v>2281</v>
      </c>
      <c r="I93" s="3" t="s">
        <v>173</v>
      </c>
      <c r="J93" s="3">
        <v>1.7E-5</v>
      </c>
      <c r="K93" s="3">
        <v>6.9499999999999998E-4</v>
      </c>
      <c r="L93" s="3">
        <v>2.6800000000000001E-4</v>
      </c>
      <c r="M93" s="3">
        <v>2.6800000000000001E-4</v>
      </c>
      <c r="N93" s="3" t="s">
        <v>2283</v>
      </c>
      <c r="O93" s="3">
        <v>13500</v>
      </c>
      <c r="P93" s="3">
        <v>10800</v>
      </c>
      <c r="Q93" s="3" t="s">
        <v>183</v>
      </c>
      <c r="R93" s="3">
        <v>451.65</v>
      </c>
      <c r="S93" s="3" t="s">
        <v>2281</v>
      </c>
      <c r="T93" s="3">
        <v>0.38583333333332998</v>
      </c>
      <c r="U93" s="3">
        <v>1.55</v>
      </c>
      <c r="V93" s="3" t="s">
        <v>2281</v>
      </c>
      <c r="W93" s="3">
        <v>0.57299999999999995</v>
      </c>
      <c r="X93" s="3">
        <v>666</v>
      </c>
      <c r="Y93" s="3" t="s">
        <v>174</v>
      </c>
      <c r="Z93" s="3">
        <v>2.7</v>
      </c>
      <c r="AA93" s="3" t="s">
        <v>183</v>
      </c>
    </row>
    <row r="94" spans="1:27" ht="13.9" customHeight="1">
      <c r="A94" s="2" t="s">
        <v>368</v>
      </c>
      <c r="B94" s="2" t="s">
        <v>369</v>
      </c>
      <c r="C94" s="3" t="s">
        <v>171</v>
      </c>
      <c r="D94" s="3" t="s">
        <v>170</v>
      </c>
      <c r="E94" s="3">
        <v>390.57</v>
      </c>
      <c r="F94" s="3" t="s">
        <v>2281</v>
      </c>
      <c r="G94" s="3">
        <v>0.27</v>
      </c>
      <c r="H94" s="3" t="s">
        <v>2281</v>
      </c>
      <c r="I94" s="3">
        <v>6</v>
      </c>
      <c r="J94" s="3">
        <v>2.7000000000000001E-7</v>
      </c>
      <c r="K94" s="3">
        <v>1.1E-5</v>
      </c>
      <c r="L94" s="3">
        <v>2.1900000000000002E-6</v>
      </c>
      <c r="M94" s="3">
        <v>2.1900000000000002E-6</v>
      </c>
      <c r="N94" s="3" t="s">
        <v>2283</v>
      </c>
      <c r="O94" s="3">
        <v>22500</v>
      </c>
      <c r="P94" s="3">
        <v>14100</v>
      </c>
      <c r="Q94" s="3" t="s">
        <v>174</v>
      </c>
      <c r="R94" s="3">
        <v>657.15</v>
      </c>
      <c r="S94" s="3" t="s">
        <v>2281</v>
      </c>
      <c r="T94" s="3">
        <v>0.41</v>
      </c>
      <c r="U94" s="3">
        <v>1.42E-7</v>
      </c>
      <c r="V94" s="3" t="s">
        <v>2281</v>
      </c>
      <c r="W94" s="3">
        <v>2.7E-8</v>
      </c>
      <c r="X94" s="3">
        <v>835</v>
      </c>
      <c r="Y94" s="3" t="s">
        <v>183</v>
      </c>
      <c r="Z94" s="3">
        <v>0.3</v>
      </c>
      <c r="AA94" s="3" t="s">
        <v>174</v>
      </c>
    </row>
    <row r="95" spans="1:27" ht="13.9" customHeight="1">
      <c r="A95" s="2" t="s">
        <v>370</v>
      </c>
      <c r="B95" s="2" t="s">
        <v>371</v>
      </c>
      <c r="C95" s="3" t="s">
        <v>170</v>
      </c>
      <c r="D95" s="3" t="s">
        <v>170</v>
      </c>
      <c r="E95" s="3">
        <v>114.96</v>
      </c>
      <c r="F95" s="3" t="s">
        <v>2281</v>
      </c>
      <c r="G95" s="3">
        <v>22000</v>
      </c>
      <c r="H95" s="3" t="s">
        <v>2281</v>
      </c>
      <c r="I95" s="3" t="s">
        <v>173</v>
      </c>
      <c r="J95" s="3">
        <v>4.3600000000000002E-3</v>
      </c>
      <c r="K95" s="3">
        <v>0.17799999999999999</v>
      </c>
      <c r="L95" s="3">
        <v>9.1600000000000001E-2</v>
      </c>
      <c r="M95" s="3">
        <v>9.1600000000000001E-2</v>
      </c>
      <c r="N95" s="3" t="s">
        <v>2283</v>
      </c>
      <c r="O95" s="3">
        <v>9600</v>
      </c>
      <c r="P95" s="3">
        <v>8330</v>
      </c>
      <c r="Q95" s="3" t="s">
        <v>174</v>
      </c>
      <c r="R95" s="3">
        <v>379.15</v>
      </c>
      <c r="S95" s="3" t="s">
        <v>2281</v>
      </c>
      <c r="T95" s="3">
        <v>0.36857858376510999</v>
      </c>
      <c r="U95" s="3">
        <v>29.4</v>
      </c>
      <c r="V95" s="3" t="s">
        <v>2281</v>
      </c>
      <c r="W95" s="3">
        <v>14.5</v>
      </c>
      <c r="X95" s="3">
        <v>579</v>
      </c>
      <c r="Y95" s="3" t="s">
        <v>174</v>
      </c>
      <c r="Z95" s="3">
        <v>6.5</v>
      </c>
      <c r="AA95" s="3" t="s">
        <v>174</v>
      </c>
    </row>
    <row r="96" spans="1:27" ht="13.9" customHeight="1">
      <c r="A96" s="2" t="s">
        <v>372</v>
      </c>
      <c r="B96" s="2" t="s">
        <v>373</v>
      </c>
      <c r="C96" s="3" t="s">
        <v>170</v>
      </c>
      <c r="D96" s="3" t="s">
        <v>171</v>
      </c>
      <c r="E96" s="3">
        <v>281.14</v>
      </c>
      <c r="F96" s="3" t="s">
        <v>2290</v>
      </c>
      <c r="G96" s="3">
        <v>263000</v>
      </c>
      <c r="H96" s="3" t="s">
        <v>2290</v>
      </c>
      <c r="I96" s="3" t="s">
        <v>173</v>
      </c>
      <c r="J96" s="3">
        <v>3.1600000000000002E-5</v>
      </c>
      <c r="K96" s="3">
        <v>1.2899999999999999E-3</v>
      </c>
      <c r="L96" s="3" t="s">
        <v>173</v>
      </c>
      <c r="M96" s="3">
        <v>1.2899999999999999E-3</v>
      </c>
      <c r="N96" s="3" t="s">
        <v>2290</v>
      </c>
      <c r="O96" s="3" t="s">
        <v>173</v>
      </c>
      <c r="P96" s="3" t="s">
        <v>173</v>
      </c>
      <c r="Q96" s="2"/>
      <c r="R96" s="3">
        <v>363.65</v>
      </c>
      <c r="S96" s="3" t="s">
        <v>2290</v>
      </c>
      <c r="T96" s="3">
        <v>0.3</v>
      </c>
      <c r="U96" s="3">
        <v>0.27</v>
      </c>
      <c r="V96" s="3" t="s">
        <v>2290</v>
      </c>
      <c r="W96" s="3" t="s">
        <v>173</v>
      </c>
      <c r="X96" s="3" t="s">
        <v>173</v>
      </c>
      <c r="Y96" s="2"/>
      <c r="Z96" s="3" t="s">
        <v>173</v>
      </c>
      <c r="AA96" s="2"/>
    </row>
    <row r="97" spans="1:27" ht="13.9" customHeight="1">
      <c r="A97" s="2" t="s">
        <v>374</v>
      </c>
      <c r="B97" s="2" t="s">
        <v>375</v>
      </c>
      <c r="C97" s="3" t="s">
        <v>171</v>
      </c>
      <c r="D97" s="3" t="s">
        <v>171</v>
      </c>
      <c r="E97" s="3">
        <v>228.29</v>
      </c>
      <c r="F97" s="3" t="s">
        <v>2281</v>
      </c>
      <c r="G97" s="3">
        <v>120</v>
      </c>
      <c r="H97" s="3" t="s">
        <v>2281</v>
      </c>
      <c r="I97" s="3" t="s">
        <v>173</v>
      </c>
      <c r="J97" s="3">
        <v>9.9999999999999994E-12</v>
      </c>
      <c r="K97" s="3">
        <v>4.0899999999999998E-10</v>
      </c>
      <c r="L97" s="3">
        <v>6.3800000000000002E-11</v>
      </c>
      <c r="M97" s="3">
        <v>6.3800000000000002E-11</v>
      </c>
      <c r="N97" s="3" t="s">
        <v>2281</v>
      </c>
      <c r="O97" s="3">
        <v>25700</v>
      </c>
      <c r="P97" s="3">
        <v>17300</v>
      </c>
      <c r="Q97" s="3" t="s">
        <v>174</v>
      </c>
      <c r="R97" s="3">
        <v>636.69000000000005</v>
      </c>
      <c r="S97" s="3" t="s">
        <v>2283</v>
      </c>
      <c r="T97" s="3">
        <v>0.41</v>
      </c>
      <c r="U97" s="3">
        <v>3.9099999999999999E-7</v>
      </c>
      <c r="V97" s="3" t="s">
        <v>2281</v>
      </c>
      <c r="W97" s="3">
        <v>5.84E-8</v>
      </c>
      <c r="X97" s="3">
        <v>849</v>
      </c>
      <c r="Y97" s="3" t="s">
        <v>174</v>
      </c>
      <c r="Z97" s="3">
        <v>0.6</v>
      </c>
      <c r="AA97" s="3" t="s">
        <v>174</v>
      </c>
    </row>
    <row r="98" spans="1:27" ht="13.9" customHeight="1">
      <c r="A98" s="2" t="s">
        <v>376</v>
      </c>
      <c r="B98" s="2" t="s">
        <v>377</v>
      </c>
      <c r="C98" s="3" t="s">
        <v>228</v>
      </c>
      <c r="D98" s="3" t="s">
        <v>170</v>
      </c>
      <c r="E98" s="3">
        <v>13.84</v>
      </c>
      <c r="F98" s="3" t="s">
        <v>2283</v>
      </c>
      <c r="G98" s="3" t="s">
        <v>173</v>
      </c>
      <c r="H98" s="2"/>
      <c r="I98" s="3" t="s">
        <v>173</v>
      </c>
      <c r="J98" s="3" t="s">
        <v>173</v>
      </c>
      <c r="K98" s="3" t="s">
        <v>173</v>
      </c>
      <c r="L98" s="3" t="s">
        <v>173</v>
      </c>
      <c r="M98" s="3" t="s">
        <v>173</v>
      </c>
      <c r="N98" s="2"/>
      <c r="O98" s="3">
        <v>143000</v>
      </c>
      <c r="P98" s="3">
        <v>115000</v>
      </c>
      <c r="Q98" s="3" t="s">
        <v>183</v>
      </c>
      <c r="R98" s="3">
        <v>4273.1499999999996</v>
      </c>
      <c r="S98" s="3" t="s">
        <v>183</v>
      </c>
      <c r="T98" s="3">
        <v>0.3</v>
      </c>
      <c r="U98" s="3" t="s">
        <v>173</v>
      </c>
      <c r="V98" s="2"/>
      <c r="W98" s="3" t="s">
        <v>173</v>
      </c>
      <c r="X98" s="3">
        <v>7930</v>
      </c>
      <c r="Y98" s="3" t="s">
        <v>174</v>
      </c>
      <c r="Z98" s="3" t="s">
        <v>173</v>
      </c>
      <c r="AA98" s="2"/>
    </row>
    <row r="99" spans="1:27" ht="13.9" customHeight="1">
      <c r="A99" s="2" t="s">
        <v>378</v>
      </c>
      <c r="B99" s="2" t="s">
        <v>379</v>
      </c>
      <c r="C99" s="3" t="s">
        <v>170</v>
      </c>
      <c r="D99" s="3" t="s">
        <v>170</v>
      </c>
      <c r="E99" s="3">
        <v>117.17</v>
      </c>
      <c r="F99" s="3" t="s">
        <v>2281</v>
      </c>
      <c r="G99" s="3" t="s">
        <v>173</v>
      </c>
      <c r="H99" s="2"/>
      <c r="I99" s="3" t="s">
        <v>173</v>
      </c>
      <c r="J99" s="3">
        <v>1.83E-2</v>
      </c>
      <c r="K99" s="3">
        <v>0.748</v>
      </c>
      <c r="L99" s="3">
        <v>0.51300000000000001</v>
      </c>
      <c r="M99" s="3">
        <v>0.51300000000000001</v>
      </c>
      <c r="N99" s="3" t="s">
        <v>2281</v>
      </c>
      <c r="O99" s="3">
        <v>5680</v>
      </c>
      <c r="P99" s="3">
        <v>5680</v>
      </c>
      <c r="Q99" s="3" t="s">
        <v>183</v>
      </c>
      <c r="R99" s="3">
        <v>285.64999999999998</v>
      </c>
      <c r="S99" s="3" t="s">
        <v>2281</v>
      </c>
      <c r="T99" s="3">
        <v>0.34857362637362999</v>
      </c>
      <c r="U99" s="3">
        <v>1</v>
      </c>
      <c r="V99" s="3" t="s">
        <v>2281</v>
      </c>
      <c r="W99" s="3">
        <v>0.65700000000000003</v>
      </c>
      <c r="X99" s="3">
        <v>455</v>
      </c>
      <c r="Y99" s="3" t="s">
        <v>183</v>
      </c>
      <c r="Z99" s="3" t="s">
        <v>173</v>
      </c>
      <c r="AA99" s="2"/>
    </row>
    <row r="100" spans="1:27" ht="13.9" customHeight="1">
      <c r="A100" s="2" t="s">
        <v>380</v>
      </c>
      <c r="B100" s="2" t="s">
        <v>381</v>
      </c>
      <c r="C100" s="3" t="s">
        <v>170</v>
      </c>
      <c r="D100" s="3" t="s">
        <v>170</v>
      </c>
      <c r="E100" s="3">
        <v>67.805999999999997</v>
      </c>
      <c r="F100" s="3" t="s">
        <v>2281</v>
      </c>
      <c r="G100" s="3">
        <v>3320000</v>
      </c>
      <c r="H100" s="3" t="s">
        <v>2281</v>
      </c>
      <c r="I100" s="3" t="s">
        <v>173</v>
      </c>
      <c r="J100" s="3" t="s">
        <v>173</v>
      </c>
      <c r="K100" s="3" t="s">
        <v>173</v>
      </c>
      <c r="L100" s="3" t="s">
        <v>173</v>
      </c>
      <c r="M100" s="3" t="s">
        <v>173</v>
      </c>
      <c r="N100" s="2"/>
      <c r="O100" s="3" t="s">
        <v>173</v>
      </c>
      <c r="P100" s="3">
        <v>4620</v>
      </c>
      <c r="Q100" s="3" t="s">
        <v>183</v>
      </c>
      <c r="R100" s="3">
        <v>173.25</v>
      </c>
      <c r="S100" s="3" t="s">
        <v>183</v>
      </c>
      <c r="T100" s="3">
        <v>0.37539517056343003</v>
      </c>
      <c r="U100" s="3">
        <v>36600</v>
      </c>
      <c r="V100" s="3" t="s">
        <v>2281</v>
      </c>
      <c r="W100" s="3" t="s">
        <v>173</v>
      </c>
      <c r="X100" s="3">
        <v>261</v>
      </c>
      <c r="Y100" s="3" t="s">
        <v>174</v>
      </c>
      <c r="Z100" s="3" t="s">
        <v>173</v>
      </c>
      <c r="AA100" s="2"/>
    </row>
    <row r="101" spans="1:27" ht="13.9" customHeight="1">
      <c r="A101" s="2" t="s">
        <v>382</v>
      </c>
      <c r="B101" s="2" t="s">
        <v>383</v>
      </c>
      <c r="C101" s="3" t="s">
        <v>228</v>
      </c>
      <c r="D101" s="3" t="s">
        <v>170</v>
      </c>
      <c r="E101" s="3">
        <v>79.900000000000006</v>
      </c>
      <c r="F101" s="3" t="s">
        <v>2283</v>
      </c>
      <c r="G101" s="3" t="s">
        <v>173</v>
      </c>
      <c r="H101" s="2"/>
      <c r="I101" s="3">
        <v>10</v>
      </c>
      <c r="J101" s="3" t="s">
        <v>173</v>
      </c>
      <c r="K101" s="3" t="s">
        <v>173</v>
      </c>
      <c r="L101" s="3" t="s">
        <v>173</v>
      </c>
      <c r="M101" s="3" t="s">
        <v>173</v>
      </c>
      <c r="N101" s="2"/>
      <c r="O101" s="3" t="s">
        <v>173</v>
      </c>
      <c r="P101" s="3" t="s">
        <v>173</v>
      </c>
      <c r="Q101" s="2"/>
      <c r="R101" s="3" t="s">
        <v>173</v>
      </c>
      <c r="S101" s="2"/>
      <c r="T101" s="3">
        <v>0.3</v>
      </c>
      <c r="U101" s="3" t="s">
        <v>173</v>
      </c>
      <c r="V101" s="2"/>
      <c r="W101" s="3" t="s">
        <v>173</v>
      </c>
      <c r="X101" s="3" t="s">
        <v>173</v>
      </c>
      <c r="Y101" s="2"/>
      <c r="Z101" s="3" t="s">
        <v>173</v>
      </c>
      <c r="AA101" s="2"/>
    </row>
    <row r="102" spans="1:27" ht="13.9" customHeight="1">
      <c r="A102" s="2" t="s">
        <v>384</v>
      </c>
      <c r="B102" s="2" t="s">
        <v>385</v>
      </c>
      <c r="C102" s="3" t="s">
        <v>170</v>
      </c>
      <c r="D102" s="3" t="s">
        <v>170</v>
      </c>
      <c r="E102" s="3">
        <v>143.41</v>
      </c>
      <c r="F102" s="3" t="s">
        <v>2281</v>
      </c>
      <c r="G102" s="3">
        <v>6900</v>
      </c>
      <c r="H102" s="3" t="s">
        <v>2281</v>
      </c>
      <c r="I102" s="3" t="s">
        <v>173</v>
      </c>
      <c r="J102" s="3">
        <v>9.0899999999999998E-4</v>
      </c>
      <c r="K102" s="3">
        <v>3.7199999999999997E-2</v>
      </c>
      <c r="L102" s="3">
        <v>1.77E-2</v>
      </c>
      <c r="M102" s="3">
        <v>1.77E-2</v>
      </c>
      <c r="N102" s="3" t="s">
        <v>2281</v>
      </c>
      <c r="O102" s="3">
        <v>10600</v>
      </c>
      <c r="P102" s="3">
        <v>9110</v>
      </c>
      <c r="Q102" s="3" t="s">
        <v>2297</v>
      </c>
      <c r="R102" s="3">
        <v>380.15</v>
      </c>
      <c r="S102" s="3" t="s">
        <v>2281</v>
      </c>
      <c r="T102" s="3">
        <v>0.37752807017543999</v>
      </c>
      <c r="U102" s="3">
        <v>33.1</v>
      </c>
      <c r="V102" s="3" t="s">
        <v>2281</v>
      </c>
      <c r="W102" s="3">
        <v>15.1</v>
      </c>
      <c r="X102" s="3">
        <v>570</v>
      </c>
      <c r="Y102" s="4" t="s">
        <v>2284</v>
      </c>
      <c r="Z102" s="3" t="s">
        <v>173</v>
      </c>
      <c r="AA102" s="2"/>
    </row>
    <row r="103" spans="1:27" ht="13.9" customHeight="1">
      <c r="A103" s="2" t="s">
        <v>386</v>
      </c>
      <c r="B103" s="2" t="s">
        <v>387</v>
      </c>
      <c r="C103" s="3" t="s">
        <v>170</v>
      </c>
      <c r="D103" s="3" t="s">
        <v>171</v>
      </c>
      <c r="E103" s="3">
        <v>175</v>
      </c>
      <c r="F103" s="3" t="s">
        <v>2281</v>
      </c>
      <c r="G103" s="3">
        <v>378</v>
      </c>
      <c r="H103" s="3" t="s">
        <v>2281</v>
      </c>
      <c r="I103" s="3" t="s">
        <v>173</v>
      </c>
      <c r="J103" s="3">
        <v>2.5000000000000001E-3</v>
      </c>
      <c r="K103" s="3">
        <v>0.10199999999999999</v>
      </c>
      <c r="L103" s="3">
        <v>4.9599999999999998E-2</v>
      </c>
      <c r="M103" s="3">
        <v>4.9599999999999998E-2</v>
      </c>
      <c r="N103" s="3" t="s">
        <v>2281</v>
      </c>
      <c r="O103" s="3">
        <v>10400</v>
      </c>
      <c r="P103" s="3">
        <v>8740</v>
      </c>
      <c r="Q103" s="3" t="s">
        <v>174</v>
      </c>
      <c r="R103" s="3">
        <v>423.15</v>
      </c>
      <c r="S103" s="3" t="s">
        <v>2281</v>
      </c>
      <c r="T103" s="3">
        <v>0.36426226993865002</v>
      </c>
      <c r="U103" s="3">
        <v>2.84</v>
      </c>
      <c r="V103" s="3" t="s">
        <v>2281</v>
      </c>
      <c r="W103" s="3">
        <v>1.32</v>
      </c>
      <c r="X103" s="3">
        <v>652</v>
      </c>
      <c r="Y103" s="3" t="s">
        <v>183</v>
      </c>
      <c r="Z103" s="3" t="s">
        <v>173</v>
      </c>
      <c r="AA103" s="2"/>
    </row>
    <row r="104" spans="1:27" ht="13.9" customHeight="1">
      <c r="A104" s="2" t="s">
        <v>388</v>
      </c>
      <c r="B104" s="2" t="s">
        <v>389</v>
      </c>
      <c r="C104" s="3" t="s">
        <v>170</v>
      </c>
      <c r="D104" s="3" t="s">
        <v>171</v>
      </c>
      <c r="E104" s="3">
        <v>175</v>
      </c>
      <c r="F104" s="3" t="s">
        <v>2281</v>
      </c>
      <c r="G104" s="3">
        <v>136</v>
      </c>
      <c r="H104" s="3" t="s">
        <v>2281</v>
      </c>
      <c r="I104" s="3" t="s">
        <v>173</v>
      </c>
      <c r="J104" s="3">
        <v>2.5000000000000001E-3</v>
      </c>
      <c r="K104" s="3">
        <v>0.10199999999999999</v>
      </c>
      <c r="L104" s="3">
        <v>4.9399999999999999E-2</v>
      </c>
      <c r="M104" s="3">
        <v>4.9399999999999999E-2</v>
      </c>
      <c r="N104" s="3" t="s">
        <v>2281</v>
      </c>
      <c r="O104" s="3">
        <v>10400</v>
      </c>
      <c r="P104" s="3">
        <v>8770</v>
      </c>
      <c r="Q104" s="3" t="s">
        <v>174</v>
      </c>
      <c r="R104" s="3">
        <v>424.65</v>
      </c>
      <c r="S104" s="3" t="s">
        <v>2281</v>
      </c>
      <c r="T104" s="3">
        <v>0.36390378741599999</v>
      </c>
      <c r="U104" s="3">
        <v>2.84</v>
      </c>
      <c r="V104" s="3" t="s">
        <v>2281</v>
      </c>
      <c r="W104" s="3">
        <v>1.32</v>
      </c>
      <c r="X104" s="3">
        <v>655</v>
      </c>
      <c r="Y104" s="3" t="s">
        <v>183</v>
      </c>
      <c r="Z104" s="3" t="s">
        <v>173</v>
      </c>
      <c r="AA104" s="2"/>
    </row>
    <row r="105" spans="1:27" ht="13.9" customHeight="1">
      <c r="A105" s="2" t="s">
        <v>390</v>
      </c>
      <c r="B105" s="2" t="s">
        <v>391</v>
      </c>
      <c r="C105" s="3" t="s">
        <v>171</v>
      </c>
      <c r="D105" s="3" t="s">
        <v>171</v>
      </c>
      <c r="E105" s="3">
        <v>138.94999999999999</v>
      </c>
      <c r="F105" s="3" t="s">
        <v>2281</v>
      </c>
      <c r="G105" s="3">
        <v>1750000</v>
      </c>
      <c r="H105" s="3" t="s">
        <v>2281</v>
      </c>
      <c r="I105" s="3">
        <v>60</v>
      </c>
      <c r="J105" s="3">
        <v>6.5199999999999998E-9</v>
      </c>
      <c r="K105" s="3">
        <v>2.67E-7</v>
      </c>
      <c r="L105" s="3" t="s">
        <v>173</v>
      </c>
      <c r="M105" s="3">
        <v>2.67E-7</v>
      </c>
      <c r="N105" s="3" t="s">
        <v>2281</v>
      </c>
      <c r="O105" s="3" t="s">
        <v>173</v>
      </c>
      <c r="P105" s="3">
        <v>10100</v>
      </c>
      <c r="Q105" s="3" t="s">
        <v>174</v>
      </c>
      <c r="R105" s="3">
        <v>481.15</v>
      </c>
      <c r="S105" s="3" t="s">
        <v>2281</v>
      </c>
      <c r="T105" s="3">
        <v>0.3</v>
      </c>
      <c r="U105" s="3">
        <v>0.11899999999999999</v>
      </c>
      <c r="V105" s="3" t="s">
        <v>2281</v>
      </c>
      <c r="W105" s="3" t="s">
        <v>173</v>
      </c>
      <c r="X105" s="3" t="s">
        <v>173</v>
      </c>
      <c r="Y105" s="2"/>
      <c r="Z105" s="3" t="s">
        <v>173</v>
      </c>
      <c r="AA105" s="2"/>
    </row>
    <row r="106" spans="1:27" ht="13.9" customHeight="1">
      <c r="A106" s="2" t="s">
        <v>392</v>
      </c>
      <c r="B106" s="2" t="s">
        <v>393</v>
      </c>
      <c r="C106" s="3" t="s">
        <v>170</v>
      </c>
      <c r="D106" s="3" t="s">
        <v>170</v>
      </c>
      <c r="E106" s="3">
        <v>157.01</v>
      </c>
      <c r="F106" s="3" t="s">
        <v>2281</v>
      </c>
      <c r="G106" s="3">
        <v>446</v>
      </c>
      <c r="H106" s="3" t="s">
        <v>2281</v>
      </c>
      <c r="I106" s="3" t="s">
        <v>173</v>
      </c>
      <c r="J106" s="3">
        <v>2.47E-3</v>
      </c>
      <c r="K106" s="3">
        <v>0.10100000000000001</v>
      </c>
      <c r="L106" s="3">
        <v>4.1700000000000001E-2</v>
      </c>
      <c r="M106" s="3">
        <v>4.1700000000000001E-2</v>
      </c>
      <c r="N106" s="3" t="s">
        <v>2281</v>
      </c>
      <c r="O106" s="3">
        <v>12600</v>
      </c>
      <c r="P106" s="3">
        <v>10600</v>
      </c>
      <c r="Q106" s="4" t="s">
        <v>2285</v>
      </c>
      <c r="R106" s="3">
        <v>429.15</v>
      </c>
      <c r="S106" s="3" t="s">
        <v>2281</v>
      </c>
      <c r="T106" s="3">
        <v>0.35788047452062999</v>
      </c>
      <c r="U106" s="3">
        <v>4.18</v>
      </c>
      <c r="V106" s="3" t="s">
        <v>2281</v>
      </c>
      <c r="W106" s="3">
        <v>1.65</v>
      </c>
      <c r="X106" s="3">
        <v>670</v>
      </c>
      <c r="Y106" s="3" t="s">
        <v>174</v>
      </c>
      <c r="Z106" s="3">
        <v>1.5</v>
      </c>
      <c r="AA106" s="3" t="s">
        <v>174</v>
      </c>
    </row>
    <row r="107" spans="1:27" ht="13.9" customHeight="1">
      <c r="A107" s="2" t="s">
        <v>394</v>
      </c>
      <c r="B107" s="2" t="s">
        <v>395</v>
      </c>
      <c r="C107" s="3" t="s">
        <v>170</v>
      </c>
      <c r="D107" s="3" t="s">
        <v>170</v>
      </c>
      <c r="E107" s="3">
        <v>129.38</v>
      </c>
      <c r="F107" s="3" t="s">
        <v>2281</v>
      </c>
      <c r="G107" s="3">
        <v>16700</v>
      </c>
      <c r="H107" s="3" t="s">
        <v>2281</v>
      </c>
      <c r="I107" s="3" t="s">
        <v>173</v>
      </c>
      <c r="J107" s="3">
        <v>1.4599999999999999E-3</v>
      </c>
      <c r="K107" s="3">
        <v>5.9700000000000003E-2</v>
      </c>
      <c r="L107" s="3">
        <v>3.5200000000000002E-2</v>
      </c>
      <c r="M107" s="3">
        <v>3.5200000000000002E-2</v>
      </c>
      <c r="N107" s="3" t="s">
        <v>2283</v>
      </c>
      <c r="O107" s="3">
        <v>7750</v>
      </c>
      <c r="P107" s="3">
        <v>7170</v>
      </c>
      <c r="Q107" s="3" t="s">
        <v>183</v>
      </c>
      <c r="R107" s="3">
        <v>341.15</v>
      </c>
      <c r="S107" s="3" t="s">
        <v>2281</v>
      </c>
      <c r="T107" s="3">
        <v>0.33723339317773998</v>
      </c>
      <c r="U107" s="3">
        <v>143</v>
      </c>
      <c r="V107" s="3" t="s">
        <v>2281</v>
      </c>
      <c r="W107" s="3">
        <v>80.400000000000006</v>
      </c>
      <c r="X107" s="3">
        <v>557</v>
      </c>
      <c r="Y107" s="3" t="s">
        <v>174</v>
      </c>
      <c r="Z107" s="3" t="s">
        <v>173</v>
      </c>
      <c r="AA107" s="2"/>
    </row>
    <row r="108" spans="1:27" ht="13.9" customHeight="1">
      <c r="A108" s="2" t="s">
        <v>396</v>
      </c>
      <c r="B108" s="2" t="s">
        <v>397</v>
      </c>
      <c r="C108" s="3" t="s">
        <v>170</v>
      </c>
      <c r="D108" s="3" t="s">
        <v>170</v>
      </c>
      <c r="E108" s="3">
        <v>163.83000000000001</v>
      </c>
      <c r="F108" s="3" t="s">
        <v>2281</v>
      </c>
      <c r="G108" s="3">
        <v>3030</v>
      </c>
      <c r="H108" s="3" t="s">
        <v>2281</v>
      </c>
      <c r="I108" s="3">
        <v>80</v>
      </c>
      <c r="J108" s="3">
        <v>2.1199999999999999E-3</v>
      </c>
      <c r="K108" s="3">
        <v>8.6699999999999999E-2</v>
      </c>
      <c r="L108" s="3">
        <v>4.7800000000000002E-2</v>
      </c>
      <c r="M108" s="3">
        <v>4.7800000000000002E-2</v>
      </c>
      <c r="N108" s="3" t="s">
        <v>2281</v>
      </c>
      <c r="O108" s="3">
        <v>8640</v>
      </c>
      <c r="P108" s="3">
        <v>7800</v>
      </c>
      <c r="Q108" s="3" t="s">
        <v>2282</v>
      </c>
      <c r="R108" s="3">
        <v>363.15</v>
      </c>
      <c r="S108" s="3" t="s">
        <v>2281</v>
      </c>
      <c r="T108" s="3">
        <v>0.34270273960911002</v>
      </c>
      <c r="U108" s="3">
        <v>50</v>
      </c>
      <c r="V108" s="3" t="s">
        <v>2281</v>
      </c>
      <c r="W108" s="3">
        <v>26.4</v>
      </c>
      <c r="X108" s="3">
        <v>586</v>
      </c>
      <c r="Y108" s="3" t="s">
        <v>2282</v>
      </c>
      <c r="Z108" s="3" t="s">
        <v>173</v>
      </c>
      <c r="AA108" s="2"/>
    </row>
    <row r="109" spans="1:27" ht="13.9" customHeight="1">
      <c r="A109" s="2" t="s">
        <v>399</v>
      </c>
      <c r="B109" s="2" t="s">
        <v>400</v>
      </c>
      <c r="C109" s="3" t="s">
        <v>170</v>
      </c>
      <c r="D109" s="3" t="s">
        <v>170</v>
      </c>
      <c r="E109" s="3">
        <v>252.73</v>
      </c>
      <c r="F109" s="3" t="s">
        <v>2281</v>
      </c>
      <c r="G109" s="3">
        <v>3100</v>
      </c>
      <c r="H109" s="3" t="s">
        <v>2281</v>
      </c>
      <c r="I109" s="3">
        <v>80</v>
      </c>
      <c r="J109" s="3">
        <v>5.3499999999999999E-4</v>
      </c>
      <c r="K109" s="3">
        <v>2.1899999999999999E-2</v>
      </c>
      <c r="L109" s="3">
        <v>1.0200000000000001E-2</v>
      </c>
      <c r="M109" s="3">
        <v>1.0200000000000001E-2</v>
      </c>
      <c r="N109" s="3" t="s">
        <v>2281</v>
      </c>
      <c r="O109" s="3">
        <v>11000</v>
      </c>
      <c r="P109" s="3">
        <v>9480</v>
      </c>
      <c r="Q109" s="3" t="s">
        <v>183</v>
      </c>
      <c r="R109" s="3">
        <v>422.25</v>
      </c>
      <c r="S109" s="3" t="s">
        <v>2281</v>
      </c>
      <c r="T109" s="3">
        <v>0.34215982404692002</v>
      </c>
      <c r="U109" s="3">
        <v>5.4</v>
      </c>
      <c r="V109" s="3" t="s">
        <v>2283</v>
      </c>
      <c r="W109" s="3">
        <v>2.4</v>
      </c>
      <c r="X109" s="3">
        <v>682</v>
      </c>
      <c r="Y109" s="3" t="s">
        <v>183</v>
      </c>
      <c r="Z109" s="3" t="s">
        <v>173</v>
      </c>
      <c r="AA109" s="2"/>
    </row>
    <row r="110" spans="1:27" ht="13.9" customHeight="1">
      <c r="A110" s="2" t="s">
        <v>402</v>
      </c>
      <c r="B110" s="2" t="s">
        <v>403</v>
      </c>
      <c r="C110" s="3" t="s">
        <v>170</v>
      </c>
      <c r="D110" s="3" t="s">
        <v>170</v>
      </c>
      <c r="E110" s="3">
        <v>94.938999999999993</v>
      </c>
      <c r="F110" s="3" t="s">
        <v>2281</v>
      </c>
      <c r="G110" s="3">
        <v>15200</v>
      </c>
      <c r="H110" s="3" t="s">
        <v>2281</v>
      </c>
      <c r="I110" s="3" t="s">
        <v>173</v>
      </c>
      <c r="J110" s="3">
        <v>7.3400000000000002E-3</v>
      </c>
      <c r="K110" s="3">
        <v>0.3</v>
      </c>
      <c r="L110" s="3">
        <v>0.20699999999999999</v>
      </c>
      <c r="M110" s="3">
        <v>0.20699999999999999</v>
      </c>
      <c r="N110" s="3" t="s">
        <v>2281</v>
      </c>
      <c r="O110" s="3">
        <v>5630</v>
      </c>
      <c r="P110" s="3">
        <v>5710</v>
      </c>
      <c r="Q110" s="3" t="s">
        <v>183</v>
      </c>
      <c r="R110" s="3">
        <v>276.64999999999998</v>
      </c>
      <c r="S110" s="3" t="s">
        <v>2281</v>
      </c>
      <c r="T110" s="3">
        <v>0.32237473233405001</v>
      </c>
      <c r="U110" s="3">
        <v>1620</v>
      </c>
      <c r="V110" s="3" t="s">
        <v>2281</v>
      </c>
      <c r="W110" s="3">
        <v>1070</v>
      </c>
      <c r="X110" s="3">
        <v>467</v>
      </c>
      <c r="Y110" s="3" t="s">
        <v>174</v>
      </c>
      <c r="Z110" s="3">
        <v>10</v>
      </c>
      <c r="AA110" s="3" t="s">
        <v>183</v>
      </c>
    </row>
    <row r="111" spans="1:27" ht="13.9" customHeight="1">
      <c r="A111" s="2" t="s">
        <v>404</v>
      </c>
      <c r="B111" s="2" t="s">
        <v>405</v>
      </c>
      <c r="C111" s="3" t="s">
        <v>170</v>
      </c>
      <c r="D111" s="3" t="s">
        <v>171</v>
      </c>
      <c r="E111" s="3">
        <v>366</v>
      </c>
      <c r="F111" s="3" t="s">
        <v>2281</v>
      </c>
      <c r="G111" s="3">
        <v>0.3</v>
      </c>
      <c r="H111" s="3" t="s">
        <v>2281</v>
      </c>
      <c r="I111" s="3" t="s">
        <v>173</v>
      </c>
      <c r="J111" s="3">
        <v>2.05E-4</v>
      </c>
      <c r="K111" s="3">
        <v>8.3800000000000003E-3</v>
      </c>
      <c r="L111" s="3" t="s">
        <v>173</v>
      </c>
      <c r="M111" s="3">
        <v>8.3800000000000003E-3</v>
      </c>
      <c r="N111" s="3" t="s">
        <v>2283</v>
      </c>
      <c r="O111" s="3" t="s">
        <v>173</v>
      </c>
      <c r="P111" s="3" t="s">
        <v>173</v>
      </c>
      <c r="Q111" s="2"/>
      <c r="R111" s="3">
        <v>414.15</v>
      </c>
      <c r="S111" s="3" t="s">
        <v>183</v>
      </c>
      <c r="T111" s="3">
        <v>0.37733333333333002</v>
      </c>
      <c r="U111" s="3">
        <v>1.2799999999999999E-4</v>
      </c>
      <c r="V111" s="3" t="s">
        <v>2281</v>
      </c>
      <c r="W111" s="3" t="s">
        <v>173</v>
      </c>
      <c r="X111" s="3">
        <v>621</v>
      </c>
      <c r="Y111" s="4" t="s">
        <v>2284</v>
      </c>
      <c r="Z111" s="3" t="s">
        <v>173</v>
      </c>
      <c r="AA111" s="2"/>
    </row>
    <row r="112" spans="1:27" ht="13.9" customHeight="1">
      <c r="A112" s="2" t="s">
        <v>406</v>
      </c>
      <c r="B112" s="2" t="s">
        <v>407</v>
      </c>
      <c r="C112" s="3" t="s">
        <v>170</v>
      </c>
      <c r="D112" s="3" t="s">
        <v>170</v>
      </c>
      <c r="E112" s="3">
        <v>122.99</v>
      </c>
      <c r="F112" s="3" t="s">
        <v>2281</v>
      </c>
      <c r="G112" s="3">
        <v>2450</v>
      </c>
      <c r="H112" s="3" t="s">
        <v>2281</v>
      </c>
      <c r="I112" s="3" t="s">
        <v>173</v>
      </c>
      <c r="J112" s="3">
        <v>7.3200000000000001E-3</v>
      </c>
      <c r="K112" s="3">
        <v>0.29899999999999999</v>
      </c>
      <c r="L112" s="3">
        <v>0.17499999999999999</v>
      </c>
      <c r="M112" s="3">
        <v>0.17499999999999999</v>
      </c>
      <c r="N112" s="3" t="s">
        <v>2283</v>
      </c>
      <c r="O112" s="3">
        <v>7840</v>
      </c>
      <c r="P112" s="3">
        <v>7130</v>
      </c>
      <c r="Q112" s="3" t="s">
        <v>183</v>
      </c>
      <c r="R112" s="3">
        <v>344.25</v>
      </c>
      <c r="S112" s="3" t="s">
        <v>2281</v>
      </c>
      <c r="T112" s="3">
        <v>0.35847383125349003</v>
      </c>
      <c r="U112" s="3">
        <v>111</v>
      </c>
      <c r="V112" s="3" t="s">
        <v>2281</v>
      </c>
      <c r="W112" s="3">
        <v>62.1</v>
      </c>
      <c r="X112" s="3">
        <v>537</v>
      </c>
      <c r="Y112" s="3" t="s">
        <v>183</v>
      </c>
      <c r="Z112" s="3" t="s">
        <v>173</v>
      </c>
      <c r="AA112" s="2"/>
    </row>
    <row r="113" spans="1:27" ht="13.9" customHeight="1">
      <c r="A113" s="2" t="s">
        <v>408</v>
      </c>
      <c r="B113" s="2" t="s">
        <v>409</v>
      </c>
      <c r="C113" s="3" t="s">
        <v>171</v>
      </c>
      <c r="D113" s="3" t="s">
        <v>171</v>
      </c>
      <c r="E113" s="3">
        <v>276.92</v>
      </c>
      <c r="F113" s="3" t="s">
        <v>2281</v>
      </c>
      <c r="G113" s="3">
        <v>130</v>
      </c>
      <c r="H113" s="3" t="s">
        <v>2281</v>
      </c>
      <c r="I113" s="3" t="s">
        <v>173</v>
      </c>
      <c r="J113" s="3">
        <v>1.3200000000000001E-10</v>
      </c>
      <c r="K113" s="3">
        <v>5.4000000000000004E-9</v>
      </c>
      <c r="L113" s="3" t="s">
        <v>173</v>
      </c>
      <c r="M113" s="3">
        <v>5.4000000000000004E-9</v>
      </c>
      <c r="N113" s="3" t="s">
        <v>2283</v>
      </c>
      <c r="O113" s="3" t="s">
        <v>173</v>
      </c>
      <c r="P113" s="3" t="s">
        <v>173</v>
      </c>
      <c r="Q113" s="2"/>
      <c r="R113" s="3">
        <v>601.82000000000005</v>
      </c>
      <c r="S113" s="3" t="s">
        <v>2283</v>
      </c>
      <c r="T113" s="3">
        <v>0.3</v>
      </c>
      <c r="U113" s="3">
        <v>4.7199999999999999E-8</v>
      </c>
      <c r="V113" s="3" t="s">
        <v>2281</v>
      </c>
      <c r="W113" s="3" t="s">
        <v>173</v>
      </c>
      <c r="X113" s="3" t="s">
        <v>173</v>
      </c>
      <c r="Y113" s="2"/>
      <c r="Z113" s="3" t="s">
        <v>173</v>
      </c>
      <c r="AA113" s="2"/>
    </row>
    <row r="114" spans="1:27" ht="13.9" customHeight="1">
      <c r="A114" s="2" t="s">
        <v>410</v>
      </c>
      <c r="B114" s="2" t="s">
        <v>411</v>
      </c>
      <c r="C114" s="3" t="s">
        <v>170</v>
      </c>
      <c r="D114" s="3" t="s">
        <v>171</v>
      </c>
      <c r="E114" s="3">
        <v>403.12</v>
      </c>
      <c r="F114" s="3" t="s">
        <v>2281</v>
      </c>
      <c r="G114" s="3">
        <v>0.08</v>
      </c>
      <c r="H114" s="3" t="s">
        <v>2281</v>
      </c>
      <c r="I114" s="3" t="s">
        <v>173</v>
      </c>
      <c r="J114" s="3">
        <v>3.1900000000000003E-5</v>
      </c>
      <c r="K114" s="3">
        <v>1.2999999999999999E-3</v>
      </c>
      <c r="L114" s="3" t="s">
        <v>173</v>
      </c>
      <c r="M114" s="3">
        <v>1.2999999999999999E-3</v>
      </c>
      <c r="N114" s="3" t="s">
        <v>2283</v>
      </c>
      <c r="O114" s="3" t="s">
        <v>173</v>
      </c>
      <c r="P114" s="3" t="s">
        <v>173</v>
      </c>
      <c r="Q114" s="2"/>
      <c r="R114" s="3">
        <v>686.84</v>
      </c>
      <c r="S114" s="3" t="s">
        <v>2283</v>
      </c>
      <c r="T114" s="3">
        <v>0.37529473628248</v>
      </c>
      <c r="U114" s="3">
        <v>4.7999999999999998E-6</v>
      </c>
      <c r="V114" s="3" t="s">
        <v>2281</v>
      </c>
      <c r="W114" s="3" t="s">
        <v>173</v>
      </c>
      <c r="X114" s="3">
        <v>1030</v>
      </c>
      <c r="Y114" s="4" t="s">
        <v>2284</v>
      </c>
      <c r="Z114" s="3" t="s">
        <v>173</v>
      </c>
      <c r="AA114" s="2"/>
    </row>
    <row r="115" spans="1:27" ht="13.9" customHeight="1">
      <c r="A115" s="2" t="s">
        <v>412</v>
      </c>
      <c r="B115" s="2" t="s">
        <v>413</v>
      </c>
      <c r="C115" s="3" t="s">
        <v>170</v>
      </c>
      <c r="D115" s="3" t="s">
        <v>170</v>
      </c>
      <c r="E115" s="3">
        <v>54.091999999999999</v>
      </c>
      <c r="F115" s="3" t="s">
        <v>2281</v>
      </c>
      <c r="G115" s="3">
        <v>735</v>
      </c>
      <c r="H115" s="3" t="s">
        <v>2281</v>
      </c>
      <c r="I115" s="3" t="s">
        <v>173</v>
      </c>
      <c r="J115" s="3">
        <v>7.3599999999999999E-2</v>
      </c>
      <c r="K115" s="3">
        <v>3.01</v>
      </c>
      <c r="L115" s="3">
        <v>2.15</v>
      </c>
      <c r="M115" s="3">
        <v>2.15</v>
      </c>
      <c r="N115" s="3" t="s">
        <v>2283</v>
      </c>
      <c r="O115" s="3">
        <v>5160</v>
      </c>
      <c r="P115" s="3">
        <v>5370</v>
      </c>
      <c r="Q115" s="3" t="s">
        <v>183</v>
      </c>
      <c r="R115" s="3">
        <v>268.75</v>
      </c>
      <c r="S115" s="3" t="s">
        <v>2281</v>
      </c>
      <c r="T115" s="3">
        <v>0.35194117647058998</v>
      </c>
      <c r="U115" s="3">
        <v>2110</v>
      </c>
      <c r="V115" s="3" t="s">
        <v>2281</v>
      </c>
      <c r="W115" s="3">
        <v>1440</v>
      </c>
      <c r="X115" s="3">
        <v>425</v>
      </c>
      <c r="Y115" s="3" t="s">
        <v>183</v>
      </c>
      <c r="Z115" s="3">
        <v>2</v>
      </c>
      <c r="AA115" s="3" t="s">
        <v>183</v>
      </c>
    </row>
    <row r="116" spans="1:27" ht="13.9" customHeight="1">
      <c r="A116" s="2" t="s">
        <v>414</v>
      </c>
      <c r="B116" s="2" t="s">
        <v>415</v>
      </c>
      <c r="C116" s="3" t="s">
        <v>170</v>
      </c>
      <c r="D116" s="3" t="s">
        <v>171</v>
      </c>
      <c r="E116" s="3">
        <v>74.123999999999995</v>
      </c>
      <c r="F116" s="3" t="s">
        <v>2281</v>
      </c>
      <c r="G116" s="3">
        <v>63200</v>
      </c>
      <c r="H116" s="3" t="s">
        <v>2281</v>
      </c>
      <c r="I116" s="3" t="s">
        <v>173</v>
      </c>
      <c r="J116" s="3">
        <v>8.8100000000000004E-6</v>
      </c>
      <c r="K116" s="3">
        <v>3.6000000000000002E-4</v>
      </c>
      <c r="L116" s="3">
        <v>1.4899999999999999E-4</v>
      </c>
      <c r="M116" s="3">
        <v>1.4899999999999999E-4</v>
      </c>
      <c r="N116" s="3" t="s">
        <v>2281</v>
      </c>
      <c r="O116" s="3">
        <v>12500</v>
      </c>
      <c r="P116" s="3">
        <v>10300</v>
      </c>
      <c r="Q116" s="3" t="s">
        <v>183</v>
      </c>
      <c r="R116" s="3">
        <v>390.85</v>
      </c>
      <c r="S116" s="3" t="s">
        <v>2281</v>
      </c>
      <c r="T116" s="3">
        <v>0.39772824156306003</v>
      </c>
      <c r="U116" s="3">
        <v>6.7</v>
      </c>
      <c r="V116" s="3" t="s">
        <v>2281</v>
      </c>
      <c r="W116" s="3">
        <v>2.66</v>
      </c>
      <c r="X116" s="3">
        <v>563</v>
      </c>
      <c r="Y116" s="3" t="s">
        <v>183</v>
      </c>
      <c r="Z116" s="3">
        <v>1.4</v>
      </c>
      <c r="AA116" s="3" t="s">
        <v>183</v>
      </c>
    </row>
    <row r="117" spans="1:27" ht="13.9" customHeight="1">
      <c r="A117" s="2" t="s">
        <v>416</v>
      </c>
      <c r="B117" s="2" t="s">
        <v>417</v>
      </c>
      <c r="C117" s="3" t="s">
        <v>170</v>
      </c>
      <c r="D117" s="3" t="s">
        <v>170</v>
      </c>
      <c r="E117" s="3">
        <v>74.123999999999995</v>
      </c>
      <c r="F117" s="3" t="s">
        <v>2281</v>
      </c>
      <c r="G117" s="3">
        <v>1000000</v>
      </c>
      <c r="H117" s="3" t="s">
        <v>2281</v>
      </c>
      <c r="I117" s="3" t="s">
        <v>173</v>
      </c>
      <c r="J117" s="3">
        <v>9.0499999999999997E-6</v>
      </c>
      <c r="K117" s="3">
        <v>3.6999999999999999E-4</v>
      </c>
      <c r="L117" s="3">
        <v>1.73E-4</v>
      </c>
      <c r="M117" s="3">
        <v>1.73E-4</v>
      </c>
      <c r="N117" s="3" t="s">
        <v>2281</v>
      </c>
      <c r="O117" s="3">
        <v>10900</v>
      </c>
      <c r="P117" s="3">
        <v>9340</v>
      </c>
      <c r="Q117" s="3" t="s">
        <v>183</v>
      </c>
      <c r="R117" s="3">
        <v>355.55</v>
      </c>
      <c r="S117" s="3" t="s">
        <v>2281</v>
      </c>
      <c r="T117" s="3">
        <v>0.40376886606085</v>
      </c>
      <c r="U117" s="3">
        <v>40.700000000000003</v>
      </c>
      <c r="V117" s="3" t="s">
        <v>2281</v>
      </c>
      <c r="W117" s="3">
        <v>18.2</v>
      </c>
      <c r="X117" s="3">
        <v>506</v>
      </c>
      <c r="Y117" s="3" t="s">
        <v>183</v>
      </c>
      <c r="Z117" s="3">
        <v>2.4</v>
      </c>
      <c r="AA117" s="3" t="s">
        <v>183</v>
      </c>
    </row>
    <row r="118" spans="1:27" ht="13.9" customHeight="1">
      <c r="A118" s="2" t="s">
        <v>418</v>
      </c>
      <c r="B118" s="2" t="s">
        <v>419</v>
      </c>
      <c r="C118" s="3" t="s">
        <v>171</v>
      </c>
      <c r="D118" s="3" t="s">
        <v>171</v>
      </c>
      <c r="E118" s="3">
        <v>312.37</v>
      </c>
      <c r="F118" s="3" t="s">
        <v>2281</v>
      </c>
      <c r="G118" s="3">
        <v>2.69</v>
      </c>
      <c r="H118" s="3" t="s">
        <v>2281</v>
      </c>
      <c r="I118" s="3" t="s">
        <v>173</v>
      </c>
      <c r="J118" s="3">
        <v>1.26E-6</v>
      </c>
      <c r="K118" s="3">
        <v>5.1499999999999998E-5</v>
      </c>
      <c r="L118" s="3">
        <v>1.3900000000000001E-5</v>
      </c>
      <c r="M118" s="3">
        <v>1.3900000000000001E-5</v>
      </c>
      <c r="N118" s="3" t="s">
        <v>2283</v>
      </c>
      <c r="O118" s="3">
        <v>18300</v>
      </c>
      <c r="P118" s="3">
        <v>13800</v>
      </c>
      <c r="Q118" s="3" t="s">
        <v>174</v>
      </c>
      <c r="R118" s="3">
        <v>643.15</v>
      </c>
      <c r="S118" s="3" t="s">
        <v>2281</v>
      </c>
      <c r="T118" s="3">
        <v>0.37733333333333002</v>
      </c>
      <c r="U118" s="3">
        <v>8.2500000000000006E-6</v>
      </c>
      <c r="V118" s="3" t="s">
        <v>2281</v>
      </c>
      <c r="W118" s="3">
        <v>2.1299999999999999E-6</v>
      </c>
      <c r="X118" s="3">
        <v>965</v>
      </c>
      <c r="Y118" s="4" t="s">
        <v>2284</v>
      </c>
      <c r="Z118" s="3" t="s">
        <v>173</v>
      </c>
      <c r="AA118" s="2"/>
    </row>
    <row r="119" spans="1:27" ht="13.9" customHeight="1">
      <c r="A119" s="2" t="s">
        <v>420</v>
      </c>
      <c r="B119" s="2" t="s">
        <v>421</v>
      </c>
      <c r="C119" s="3" t="s">
        <v>170</v>
      </c>
      <c r="D119" s="3" t="s">
        <v>170</v>
      </c>
      <c r="E119" s="3">
        <v>74.123999999999995</v>
      </c>
      <c r="F119" s="3" t="s">
        <v>2281</v>
      </c>
      <c r="G119" s="3">
        <v>181000</v>
      </c>
      <c r="H119" s="3" t="s">
        <v>2281</v>
      </c>
      <c r="I119" s="3" t="s">
        <v>173</v>
      </c>
      <c r="J119" s="3">
        <v>9.0599999999999997E-6</v>
      </c>
      <c r="K119" s="3">
        <v>3.6999999999999999E-4</v>
      </c>
      <c r="L119" s="3">
        <v>1.65E-4</v>
      </c>
      <c r="M119" s="3">
        <v>1.65E-4</v>
      </c>
      <c r="N119" s="3" t="s">
        <v>2281</v>
      </c>
      <c r="O119" s="3">
        <v>11600</v>
      </c>
      <c r="P119" s="3">
        <v>9740</v>
      </c>
      <c r="Q119" s="3" t="s">
        <v>183</v>
      </c>
      <c r="R119" s="3">
        <v>372.65</v>
      </c>
      <c r="S119" s="3" t="s">
        <v>2281</v>
      </c>
      <c r="T119" s="3">
        <v>0.39944112149533001</v>
      </c>
      <c r="U119" s="3">
        <v>18.3</v>
      </c>
      <c r="V119" s="3" t="s">
        <v>2281</v>
      </c>
      <c r="W119" s="3">
        <v>7.8</v>
      </c>
      <c r="X119" s="3">
        <v>535</v>
      </c>
      <c r="Y119" s="3" t="s">
        <v>183</v>
      </c>
      <c r="Z119" s="3">
        <v>1.7</v>
      </c>
      <c r="AA119" s="3" t="s">
        <v>183</v>
      </c>
    </row>
    <row r="120" spans="1:27" ht="13.9" customHeight="1">
      <c r="A120" s="2" t="s">
        <v>422</v>
      </c>
      <c r="B120" s="2" t="s">
        <v>423</v>
      </c>
      <c r="C120" s="3" t="s">
        <v>170</v>
      </c>
      <c r="D120" s="3" t="s">
        <v>171</v>
      </c>
      <c r="E120" s="3">
        <v>217.38</v>
      </c>
      <c r="F120" s="3" t="s">
        <v>2281</v>
      </c>
      <c r="G120" s="3">
        <v>45</v>
      </c>
      <c r="H120" s="3" t="s">
        <v>2281</v>
      </c>
      <c r="I120" s="3" t="s">
        <v>173</v>
      </c>
      <c r="J120" s="3">
        <v>8.4499999999999994E-5</v>
      </c>
      <c r="K120" s="3">
        <v>3.4499999999999999E-3</v>
      </c>
      <c r="L120" s="3" t="s">
        <v>173</v>
      </c>
      <c r="M120" s="3">
        <v>3.4499999999999999E-3</v>
      </c>
      <c r="N120" s="3" t="s">
        <v>2283</v>
      </c>
      <c r="O120" s="3" t="s">
        <v>173</v>
      </c>
      <c r="P120" s="3" t="s">
        <v>173</v>
      </c>
      <c r="Q120" s="2"/>
      <c r="R120" s="3">
        <v>411.15</v>
      </c>
      <c r="S120" s="3" t="s">
        <v>183</v>
      </c>
      <c r="T120" s="3">
        <v>0.37733333333333002</v>
      </c>
      <c r="U120" s="3">
        <v>1.2999999999999999E-2</v>
      </c>
      <c r="V120" s="3" t="s">
        <v>2281</v>
      </c>
      <c r="W120" s="3" t="s">
        <v>173</v>
      </c>
      <c r="X120" s="3">
        <v>617</v>
      </c>
      <c r="Y120" s="4" t="s">
        <v>2284</v>
      </c>
      <c r="Z120" s="3" t="s">
        <v>173</v>
      </c>
      <c r="AA120" s="2"/>
    </row>
    <row r="121" spans="1:27" ht="13.9" customHeight="1">
      <c r="A121" s="2" t="s">
        <v>424</v>
      </c>
      <c r="B121" s="2" t="s">
        <v>425</v>
      </c>
      <c r="C121" s="3" t="s">
        <v>171</v>
      </c>
      <c r="D121" s="3" t="s">
        <v>170</v>
      </c>
      <c r="E121" s="3">
        <v>360.5</v>
      </c>
      <c r="F121" s="3" t="s">
        <v>2281</v>
      </c>
      <c r="G121" s="3">
        <v>213</v>
      </c>
      <c r="H121" s="3" t="s">
        <v>2281</v>
      </c>
      <c r="I121" s="3" t="s">
        <v>173</v>
      </c>
      <c r="J121" s="3">
        <v>1.17E-6</v>
      </c>
      <c r="K121" s="3">
        <v>4.7800000000000003E-5</v>
      </c>
      <c r="L121" s="3">
        <v>1.6900000000000001E-5</v>
      </c>
      <c r="M121" s="3">
        <v>1.6900000000000001E-5</v>
      </c>
      <c r="N121" s="3" t="s">
        <v>2281</v>
      </c>
      <c r="O121" s="3">
        <v>14700</v>
      </c>
      <c r="P121" s="3">
        <v>11400</v>
      </c>
      <c r="Q121" s="3" t="s">
        <v>174</v>
      </c>
      <c r="R121" s="3">
        <v>541.15</v>
      </c>
      <c r="S121" s="3" t="s">
        <v>2281</v>
      </c>
      <c r="T121" s="3">
        <v>0.37733333333333002</v>
      </c>
      <c r="U121" s="3">
        <v>2.48E-3</v>
      </c>
      <c r="V121" s="3" t="s">
        <v>2281</v>
      </c>
      <c r="W121" s="3">
        <v>8.3799999999999999E-4</v>
      </c>
      <c r="X121" s="3">
        <v>812</v>
      </c>
      <c r="Y121" s="4" t="s">
        <v>2284</v>
      </c>
      <c r="Z121" s="3" t="s">
        <v>173</v>
      </c>
      <c r="AA121" s="2"/>
    </row>
    <row r="122" spans="1:27" ht="13.9" customHeight="1">
      <c r="A122" s="2" t="s">
        <v>426</v>
      </c>
      <c r="B122" s="2" t="s">
        <v>427</v>
      </c>
      <c r="C122" s="3" t="s">
        <v>171</v>
      </c>
      <c r="D122" s="3" t="s">
        <v>171</v>
      </c>
      <c r="E122" s="3">
        <v>220.36</v>
      </c>
      <c r="F122" s="3" t="s">
        <v>2281</v>
      </c>
      <c r="G122" s="3">
        <v>0.6</v>
      </c>
      <c r="H122" s="3" t="s">
        <v>2281</v>
      </c>
      <c r="I122" s="3" t="s">
        <v>173</v>
      </c>
      <c r="J122" s="3">
        <v>4.1200000000000004E-6</v>
      </c>
      <c r="K122" s="3">
        <v>1.6799999999999999E-4</v>
      </c>
      <c r="L122" s="3">
        <v>4.6799999999999999E-5</v>
      </c>
      <c r="M122" s="3">
        <v>4.6799999999999999E-5</v>
      </c>
      <c r="N122" s="3" t="s">
        <v>2281</v>
      </c>
      <c r="O122" s="3">
        <v>17900</v>
      </c>
      <c r="P122" s="3">
        <v>12600</v>
      </c>
      <c r="Q122" s="3" t="s">
        <v>174</v>
      </c>
      <c r="R122" s="3">
        <v>538.15</v>
      </c>
      <c r="S122" s="3" t="s">
        <v>2281</v>
      </c>
      <c r="T122" s="3">
        <v>0.41</v>
      </c>
      <c r="U122" s="3">
        <v>5.1599999999999997E-3</v>
      </c>
      <c r="V122" s="3" t="s">
        <v>2283</v>
      </c>
      <c r="W122" s="3">
        <v>1.3699999999999999E-3</v>
      </c>
      <c r="X122" s="3">
        <v>724</v>
      </c>
      <c r="Y122" s="3" t="s">
        <v>174</v>
      </c>
      <c r="Z122" s="3">
        <v>0.5</v>
      </c>
      <c r="AA122" s="3" t="s">
        <v>174</v>
      </c>
    </row>
    <row r="123" spans="1:27" ht="13.9" customHeight="1">
      <c r="A123" s="2" t="s">
        <v>428</v>
      </c>
      <c r="B123" s="2" t="s">
        <v>429</v>
      </c>
      <c r="C123" s="3" t="s">
        <v>170</v>
      </c>
      <c r="D123" s="3" t="s">
        <v>171</v>
      </c>
      <c r="E123" s="3">
        <v>134.22</v>
      </c>
      <c r="F123" s="3" t="s">
        <v>2281</v>
      </c>
      <c r="G123" s="3">
        <v>11.8</v>
      </c>
      <c r="H123" s="3" t="s">
        <v>2281</v>
      </c>
      <c r="I123" s="3" t="s">
        <v>173</v>
      </c>
      <c r="J123" s="3">
        <v>1.5900000000000001E-2</v>
      </c>
      <c r="K123" s="3">
        <v>0.65</v>
      </c>
      <c r="L123" s="3">
        <v>0.28299999999999997</v>
      </c>
      <c r="M123" s="3">
        <v>0.28299999999999997</v>
      </c>
      <c r="N123" s="3" t="s">
        <v>2283</v>
      </c>
      <c r="O123" s="3">
        <v>11800</v>
      </c>
      <c r="P123" s="3">
        <v>9290</v>
      </c>
      <c r="Q123" s="3" t="s">
        <v>183</v>
      </c>
      <c r="R123" s="3">
        <v>456.45</v>
      </c>
      <c r="S123" s="3" t="s">
        <v>2281</v>
      </c>
      <c r="T123" s="3">
        <v>0.39538985616957001</v>
      </c>
      <c r="U123" s="3">
        <v>1.06</v>
      </c>
      <c r="V123" s="3" t="s">
        <v>2281</v>
      </c>
      <c r="W123" s="3">
        <v>0.44500000000000001</v>
      </c>
      <c r="X123" s="3">
        <v>661</v>
      </c>
      <c r="Y123" s="3" t="s">
        <v>183</v>
      </c>
      <c r="Z123" s="3">
        <v>0.8</v>
      </c>
      <c r="AA123" s="3" t="s">
        <v>183</v>
      </c>
    </row>
    <row r="124" spans="1:27" ht="13.9" customHeight="1">
      <c r="A124" s="2" t="s">
        <v>430</v>
      </c>
      <c r="B124" s="2" t="s">
        <v>431</v>
      </c>
      <c r="C124" s="3" t="s">
        <v>170</v>
      </c>
      <c r="D124" s="3" t="s">
        <v>171</v>
      </c>
      <c r="E124" s="3">
        <v>134.22</v>
      </c>
      <c r="F124" s="3" t="s">
        <v>2281</v>
      </c>
      <c r="G124" s="3">
        <v>17.600000000000001</v>
      </c>
      <c r="H124" s="3" t="s">
        <v>2281</v>
      </c>
      <c r="I124" s="3" t="s">
        <v>173</v>
      </c>
      <c r="J124" s="3">
        <v>1.7600000000000001E-2</v>
      </c>
      <c r="K124" s="3">
        <v>0.72</v>
      </c>
      <c r="L124" s="3">
        <v>0.26400000000000001</v>
      </c>
      <c r="M124" s="3">
        <v>0.26400000000000001</v>
      </c>
      <c r="N124" s="3" t="s">
        <v>2283</v>
      </c>
      <c r="O124" s="3">
        <v>14200</v>
      </c>
      <c r="P124" s="3">
        <v>11500</v>
      </c>
      <c r="Q124" s="4" t="s">
        <v>2285</v>
      </c>
      <c r="R124" s="3">
        <v>446.65</v>
      </c>
      <c r="S124" s="3" t="s">
        <v>2281</v>
      </c>
      <c r="T124" s="3">
        <v>0.38136810425257001</v>
      </c>
      <c r="U124" s="3">
        <v>1.75</v>
      </c>
      <c r="V124" s="3" t="s">
        <v>2281</v>
      </c>
      <c r="W124" s="3">
        <v>0.61599999999999999</v>
      </c>
      <c r="X124" s="3">
        <v>665</v>
      </c>
      <c r="Y124" s="3" t="s">
        <v>174</v>
      </c>
      <c r="Z124" s="3">
        <v>0.8</v>
      </c>
      <c r="AA124" s="3" t="s">
        <v>174</v>
      </c>
    </row>
    <row r="125" spans="1:27" ht="13.9" customHeight="1">
      <c r="A125" s="2" t="s">
        <v>432</v>
      </c>
      <c r="B125" s="2" t="s">
        <v>433</v>
      </c>
      <c r="C125" s="3" t="s">
        <v>170</v>
      </c>
      <c r="D125" s="3" t="s">
        <v>171</v>
      </c>
      <c r="E125" s="3">
        <v>134.22</v>
      </c>
      <c r="F125" s="3" t="s">
        <v>2281</v>
      </c>
      <c r="G125" s="3">
        <v>29.5</v>
      </c>
      <c r="H125" s="3" t="s">
        <v>2281</v>
      </c>
      <c r="I125" s="3" t="s">
        <v>173</v>
      </c>
      <c r="J125" s="3">
        <v>1.32E-2</v>
      </c>
      <c r="K125" s="3">
        <v>0.54</v>
      </c>
      <c r="L125" s="3">
        <v>0.19700000000000001</v>
      </c>
      <c r="M125" s="3">
        <v>0.19700000000000001</v>
      </c>
      <c r="N125" s="3" t="s">
        <v>2283</v>
      </c>
      <c r="O125" s="3">
        <v>14200</v>
      </c>
      <c r="P125" s="3">
        <v>11400</v>
      </c>
      <c r="Q125" s="4" t="s">
        <v>2298</v>
      </c>
      <c r="R125" s="3">
        <v>442.25</v>
      </c>
      <c r="S125" s="3" t="s">
        <v>2281</v>
      </c>
      <c r="T125" s="3">
        <v>0.38903858024691002</v>
      </c>
      <c r="U125" s="3">
        <v>2.2000000000000002</v>
      </c>
      <c r="V125" s="3" t="s">
        <v>2281</v>
      </c>
      <c r="W125" s="3">
        <v>0.77200000000000002</v>
      </c>
      <c r="X125" s="3">
        <v>648</v>
      </c>
      <c r="Y125" s="3" t="s">
        <v>183</v>
      </c>
      <c r="Z125" s="3">
        <v>0.7</v>
      </c>
      <c r="AA125" s="3" t="s">
        <v>183</v>
      </c>
    </row>
    <row r="126" spans="1:27" ht="13.9" customHeight="1">
      <c r="A126" s="2" t="s">
        <v>434</v>
      </c>
      <c r="B126" s="2" t="s">
        <v>435</v>
      </c>
      <c r="C126" s="3" t="s">
        <v>171</v>
      </c>
      <c r="D126" s="3" t="s">
        <v>171</v>
      </c>
      <c r="E126" s="3">
        <v>336.39</v>
      </c>
      <c r="F126" s="3" t="s">
        <v>2281</v>
      </c>
      <c r="G126" s="3">
        <v>8.8000000000000007</v>
      </c>
      <c r="H126" s="3" t="s">
        <v>2281</v>
      </c>
      <c r="I126" s="3" t="s">
        <v>173</v>
      </c>
      <c r="J126" s="3">
        <v>2.0599999999999999E-8</v>
      </c>
      <c r="K126" s="3">
        <v>8.4200000000000005E-7</v>
      </c>
      <c r="L126" s="3" t="s">
        <v>173</v>
      </c>
      <c r="M126" s="3">
        <v>8.4200000000000005E-7</v>
      </c>
      <c r="N126" s="3" t="s">
        <v>2281</v>
      </c>
      <c r="O126" s="3" t="s">
        <v>173</v>
      </c>
      <c r="P126" s="3">
        <v>13200</v>
      </c>
      <c r="Q126" s="3" t="s">
        <v>174</v>
      </c>
      <c r="R126" s="3">
        <v>492.15</v>
      </c>
      <c r="S126" s="3" t="s">
        <v>2287</v>
      </c>
      <c r="T126" s="3">
        <v>0.3</v>
      </c>
      <c r="U126" s="3">
        <v>7.0700000000000001E-6</v>
      </c>
      <c r="V126" s="3" t="s">
        <v>2281</v>
      </c>
      <c r="W126" s="3" t="s">
        <v>173</v>
      </c>
      <c r="X126" s="3" t="s">
        <v>173</v>
      </c>
      <c r="Y126" s="2"/>
      <c r="Z126" s="3" t="s">
        <v>173</v>
      </c>
      <c r="AA126" s="2"/>
    </row>
    <row r="127" spans="1:27" ht="13.9" customHeight="1">
      <c r="A127" s="2" t="s">
        <v>436</v>
      </c>
      <c r="B127" s="2" t="s">
        <v>437</v>
      </c>
      <c r="C127" s="3" t="s">
        <v>171</v>
      </c>
      <c r="D127" s="3" t="s">
        <v>171</v>
      </c>
      <c r="E127" s="3">
        <v>138</v>
      </c>
      <c r="F127" s="3" t="s">
        <v>2281</v>
      </c>
      <c r="G127" s="3">
        <v>2000000</v>
      </c>
      <c r="H127" s="3" t="s">
        <v>2281</v>
      </c>
      <c r="I127" s="3" t="s">
        <v>173</v>
      </c>
      <c r="J127" s="3">
        <v>1.7999999999999999E-14</v>
      </c>
      <c r="K127" s="3">
        <v>7.3599999999999999E-13</v>
      </c>
      <c r="L127" s="3" t="s">
        <v>173</v>
      </c>
      <c r="M127" s="3">
        <v>7.3599999999999999E-13</v>
      </c>
      <c r="N127" s="3" t="s">
        <v>2281</v>
      </c>
      <c r="O127" s="3" t="s">
        <v>173</v>
      </c>
      <c r="P127" s="3" t="s">
        <v>173</v>
      </c>
      <c r="Q127" s="2"/>
      <c r="R127" s="3">
        <v>473.15</v>
      </c>
      <c r="S127" s="3" t="s">
        <v>2283</v>
      </c>
      <c r="T127" s="3">
        <v>0.37733333333333002</v>
      </c>
      <c r="U127" s="3">
        <v>9.9999999999999995E-8</v>
      </c>
      <c r="V127" s="3" t="s">
        <v>2281</v>
      </c>
      <c r="W127" s="3" t="s">
        <v>173</v>
      </c>
      <c r="X127" s="3">
        <v>710</v>
      </c>
      <c r="Y127" s="4" t="s">
        <v>2284</v>
      </c>
      <c r="Z127" s="3" t="s">
        <v>173</v>
      </c>
      <c r="AA127" s="2"/>
    </row>
    <row r="128" spans="1:27" ht="13.9" customHeight="1">
      <c r="A128" s="2" t="s">
        <v>438</v>
      </c>
      <c r="B128" s="2" t="s">
        <v>439</v>
      </c>
      <c r="C128" s="3" t="s">
        <v>171</v>
      </c>
      <c r="D128" s="3" t="s">
        <v>170</v>
      </c>
      <c r="E128" s="3">
        <v>112.4</v>
      </c>
      <c r="F128" s="3" t="s">
        <v>2281</v>
      </c>
      <c r="G128" s="3" t="s">
        <v>173</v>
      </c>
      <c r="H128" s="2"/>
      <c r="I128" s="3" t="s">
        <v>173</v>
      </c>
      <c r="J128" s="3" t="s">
        <v>173</v>
      </c>
      <c r="K128" s="3" t="s">
        <v>173</v>
      </c>
      <c r="L128" s="3" t="s">
        <v>173</v>
      </c>
      <c r="M128" s="3" t="s">
        <v>173</v>
      </c>
      <c r="N128" s="2"/>
      <c r="O128" s="3">
        <v>27500</v>
      </c>
      <c r="P128" s="3">
        <v>23900</v>
      </c>
      <c r="Q128" s="3" t="s">
        <v>183</v>
      </c>
      <c r="R128" s="3">
        <v>1038.1500000000001</v>
      </c>
      <c r="S128" s="3" t="s">
        <v>2281</v>
      </c>
      <c r="T128" s="3">
        <v>0.3</v>
      </c>
      <c r="U128" s="3">
        <v>0</v>
      </c>
      <c r="V128" s="4" t="s">
        <v>2286</v>
      </c>
      <c r="W128" s="3">
        <v>0</v>
      </c>
      <c r="X128" s="3">
        <v>2290</v>
      </c>
      <c r="Y128" s="3" t="s">
        <v>174</v>
      </c>
      <c r="Z128" s="3" t="s">
        <v>173</v>
      </c>
      <c r="AA128" s="2"/>
    </row>
    <row r="129" spans="1:27" ht="13.9" customHeight="1">
      <c r="A129" s="2" t="s">
        <v>440</v>
      </c>
      <c r="B129" s="2" t="s">
        <v>439</v>
      </c>
      <c r="C129" s="3" t="s">
        <v>171</v>
      </c>
      <c r="D129" s="3" t="s">
        <v>170</v>
      </c>
      <c r="E129" s="3">
        <v>112.4</v>
      </c>
      <c r="F129" s="3" t="s">
        <v>2281</v>
      </c>
      <c r="G129" s="3" t="s">
        <v>173</v>
      </c>
      <c r="H129" s="2"/>
      <c r="I129" s="3">
        <v>5</v>
      </c>
      <c r="J129" s="3" t="s">
        <v>173</v>
      </c>
      <c r="K129" s="3" t="s">
        <v>173</v>
      </c>
      <c r="L129" s="3" t="s">
        <v>173</v>
      </c>
      <c r="M129" s="3" t="s">
        <v>173</v>
      </c>
      <c r="N129" s="2"/>
      <c r="O129" s="3">
        <v>27500</v>
      </c>
      <c r="P129" s="3">
        <v>23900</v>
      </c>
      <c r="Q129" s="3" t="s">
        <v>183</v>
      </c>
      <c r="R129" s="3">
        <v>1038.1500000000001</v>
      </c>
      <c r="S129" s="3" t="s">
        <v>2281</v>
      </c>
      <c r="T129" s="3">
        <v>0.3</v>
      </c>
      <c r="U129" s="3">
        <v>0</v>
      </c>
      <c r="V129" s="4" t="s">
        <v>2286</v>
      </c>
      <c r="W129" s="3">
        <v>0</v>
      </c>
      <c r="X129" s="3">
        <v>2290</v>
      </c>
      <c r="Y129" s="3" t="s">
        <v>174</v>
      </c>
      <c r="Z129" s="3" t="s">
        <v>173</v>
      </c>
      <c r="AA129" s="2"/>
    </row>
    <row r="130" spans="1:27" ht="13.9" customHeight="1">
      <c r="A130" s="2" t="s">
        <v>441</v>
      </c>
      <c r="B130" s="2" t="s">
        <v>442</v>
      </c>
      <c r="C130" s="3" t="s">
        <v>228</v>
      </c>
      <c r="D130" s="3" t="s">
        <v>170</v>
      </c>
      <c r="E130" s="3">
        <v>92.116</v>
      </c>
      <c r="F130" s="3" t="s">
        <v>2281</v>
      </c>
      <c r="G130" s="3" t="s">
        <v>173</v>
      </c>
      <c r="H130" s="2"/>
      <c r="I130" s="3" t="s">
        <v>173</v>
      </c>
      <c r="J130" s="3" t="s">
        <v>173</v>
      </c>
      <c r="K130" s="3" t="s">
        <v>173</v>
      </c>
      <c r="L130" s="3" t="s">
        <v>173</v>
      </c>
      <c r="M130" s="3" t="s">
        <v>173</v>
      </c>
      <c r="N130" s="2"/>
      <c r="O130" s="3" t="s">
        <v>173</v>
      </c>
      <c r="P130" s="3" t="s">
        <v>173</v>
      </c>
      <c r="Q130" s="2"/>
      <c r="R130" s="3" t="s">
        <v>173</v>
      </c>
      <c r="S130" s="2"/>
      <c r="T130" s="3">
        <v>0.3</v>
      </c>
      <c r="U130" s="3" t="s">
        <v>173</v>
      </c>
      <c r="V130" s="2"/>
      <c r="W130" s="3" t="s">
        <v>173</v>
      </c>
      <c r="X130" s="3" t="s">
        <v>173</v>
      </c>
      <c r="Y130" s="2"/>
      <c r="Z130" s="3" t="s">
        <v>173</v>
      </c>
      <c r="AA130" s="2"/>
    </row>
    <row r="131" spans="1:27" ht="13.9" customHeight="1">
      <c r="A131" s="2" t="s">
        <v>443</v>
      </c>
      <c r="B131" s="2" t="s">
        <v>444</v>
      </c>
      <c r="C131" s="3" t="s">
        <v>171</v>
      </c>
      <c r="D131" s="3" t="s">
        <v>170</v>
      </c>
      <c r="E131" s="3">
        <v>113.16</v>
      </c>
      <c r="F131" s="3" t="s">
        <v>2281</v>
      </c>
      <c r="G131" s="3">
        <v>772000</v>
      </c>
      <c r="H131" s="3" t="s">
        <v>2281</v>
      </c>
      <c r="I131" s="3" t="s">
        <v>173</v>
      </c>
      <c r="J131" s="3">
        <v>2.5300000000000002E-8</v>
      </c>
      <c r="K131" s="3">
        <v>1.0300000000000001E-6</v>
      </c>
      <c r="L131" s="3">
        <v>3.0800000000000001E-7</v>
      </c>
      <c r="M131" s="3">
        <v>3.0800000000000001E-7</v>
      </c>
      <c r="N131" s="3" t="s">
        <v>2281</v>
      </c>
      <c r="O131" s="3">
        <v>17000</v>
      </c>
      <c r="P131" s="3">
        <v>13100</v>
      </c>
      <c r="Q131" s="3" t="s">
        <v>174</v>
      </c>
      <c r="R131" s="3">
        <v>543.15</v>
      </c>
      <c r="S131" s="3" t="s">
        <v>2281</v>
      </c>
      <c r="T131" s="3">
        <v>0.38267369727047001</v>
      </c>
      <c r="U131" s="3">
        <v>1.6000000000000001E-3</v>
      </c>
      <c r="V131" s="3" t="s">
        <v>2283</v>
      </c>
      <c r="W131" s="3">
        <v>4.57E-4</v>
      </c>
      <c r="X131" s="3">
        <v>806</v>
      </c>
      <c r="Y131" s="3" t="s">
        <v>174</v>
      </c>
      <c r="Z131" s="3">
        <v>0.3</v>
      </c>
      <c r="AA131" s="3" t="s">
        <v>174</v>
      </c>
    </row>
    <row r="132" spans="1:27" ht="13.9" customHeight="1">
      <c r="A132" s="2" t="s">
        <v>445</v>
      </c>
      <c r="B132" s="2" t="s">
        <v>446</v>
      </c>
      <c r="C132" s="3" t="s">
        <v>171</v>
      </c>
      <c r="D132" s="3" t="s">
        <v>170</v>
      </c>
      <c r="E132" s="3">
        <v>349.06</v>
      </c>
      <c r="F132" s="3" t="s">
        <v>2281</v>
      </c>
      <c r="G132" s="3">
        <v>1.4</v>
      </c>
      <c r="H132" s="3" t="s">
        <v>2281</v>
      </c>
      <c r="I132" s="3" t="s">
        <v>173</v>
      </c>
      <c r="J132" s="3">
        <v>4.9200000000000004E-9</v>
      </c>
      <c r="K132" s="3">
        <v>2.0100000000000001E-7</v>
      </c>
      <c r="L132" s="3" t="s">
        <v>173</v>
      </c>
      <c r="M132" s="3">
        <v>2.0100000000000001E-7</v>
      </c>
      <c r="N132" s="3" t="s">
        <v>2283</v>
      </c>
      <c r="O132" s="3" t="s">
        <v>173</v>
      </c>
      <c r="P132" s="3" t="s">
        <v>173</v>
      </c>
      <c r="Q132" s="2"/>
      <c r="R132" s="3">
        <v>746.43</v>
      </c>
      <c r="S132" s="3" t="s">
        <v>2283</v>
      </c>
      <c r="T132" s="3">
        <v>0.3</v>
      </c>
      <c r="U132" s="3">
        <v>1.4999999999999999E-8</v>
      </c>
      <c r="V132" s="3" t="s">
        <v>2283</v>
      </c>
      <c r="W132" s="3" t="s">
        <v>173</v>
      </c>
      <c r="X132" s="3" t="s">
        <v>173</v>
      </c>
      <c r="Y132" s="2"/>
      <c r="Z132" s="3" t="s">
        <v>173</v>
      </c>
      <c r="AA132" s="2"/>
    </row>
    <row r="133" spans="1:27" ht="13.9" customHeight="1">
      <c r="A133" s="2" t="s">
        <v>447</v>
      </c>
      <c r="B133" s="2" t="s">
        <v>448</v>
      </c>
      <c r="C133" s="3" t="s">
        <v>171</v>
      </c>
      <c r="D133" s="3" t="s">
        <v>170</v>
      </c>
      <c r="E133" s="3">
        <v>300.58999999999997</v>
      </c>
      <c r="F133" s="3" t="s">
        <v>2281</v>
      </c>
      <c r="G133" s="3">
        <v>5.0999999999999996</v>
      </c>
      <c r="H133" s="3" t="s">
        <v>2281</v>
      </c>
      <c r="I133" s="3" t="s">
        <v>173</v>
      </c>
      <c r="J133" s="3">
        <v>6.9999999999999998E-9</v>
      </c>
      <c r="K133" s="3">
        <v>2.8599999999999999E-7</v>
      </c>
      <c r="L133" s="3" t="s">
        <v>173</v>
      </c>
      <c r="M133" s="3">
        <v>2.8599999999999999E-7</v>
      </c>
      <c r="N133" s="3" t="s">
        <v>2283</v>
      </c>
      <c r="O133" s="3" t="s">
        <v>173</v>
      </c>
      <c r="P133" s="3" t="s">
        <v>173</v>
      </c>
      <c r="Q133" s="2"/>
      <c r="R133" s="3">
        <v>710.76</v>
      </c>
      <c r="S133" s="3" t="s">
        <v>2283</v>
      </c>
      <c r="T133" s="3">
        <v>0.3</v>
      </c>
      <c r="U133" s="3">
        <v>8.9999999999999999E-8</v>
      </c>
      <c r="V133" s="3" t="s">
        <v>2281</v>
      </c>
      <c r="W133" s="3" t="s">
        <v>173</v>
      </c>
      <c r="X133" s="3" t="s">
        <v>173</v>
      </c>
      <c r="Y133" s="2"/>
      <c r="Z133" s="3" t="s">
        <v>173</v>
      </c>
      <c r="AA133" s="2"/>
    </row>
    <row r="134" spans="1:27" ht="13.9" customHeight="1">
      <c r="A134" s="2" t="s">
        <v>449</v>
      </c>
      <c r="B134" s="2" t="s">
        <v>450</v>
      </c>
      <c r="C134" s="3" t="s">
        <v>171</v>
      </c>
      <c r="D134" s="3" t="s">
        <v>171</v>
      </c>
      <c r="E134" s="3">
        <v>201.23</v>
      </c>
      <c r="F134" s="3" t="s">
        <v>2281</v>
      </c>
      <c r="G134" s="3">
        <v>110</v>
      </c>
      <c r="H134" s="3" t="s">
        <v>2281</v>
      </c>
      <c r="I134" s="3" t="s">
        <v>173</v>
      </c>
      <c r="J134" s="3">
        <v>3.2700000000000001E-9</v>
      </c>
      <c r="K134" s="3">
        <v>1.3400000000000001E-7</v>
      </c>
      <c r="L134" s="3" t="s">
        <v>173</v>
      </c>
      <c r="M134" s="3">
        <v>1.3400000000000001E-7</v>
      </c>
      <c r="N134" s="3" t="s">
        <v>2283</v>
      </c>
      <c r="O134" s="3" t="s">
        <v>173</v>
      </c>
      <c r="P134" s="3" t="s">
        <v>173</v>
      </c>
      <c r="Q134" s="2"/>
      <c r="R134" s="3">
        <v>588.15</v>
      </c>
      <c r="S134" s="3" t="s">
        <v>2283</v>
      </c>
      <c r="T134" s="3">
        <v>0.37733333333333002</v>
      </c>
      <c r="U134" s="3">
        <v>1.3599999999999999E-6</v>
      </c>
      <c r="V134" s="3" t="s">
        <v>2281</v>
      </c>
      <c r="W134" s="3" t="s">
        <v>173</v>
      </c>
      <c r="X134" s="3">
        <v>882</v>
      </c>
      <c r="Y134" s="4" t="s">
        <v>2284</v>
      </c>
      <c r="Z134" s="3" t="s">
        <v>173</v>
      </c>
      <c r="AA134" s="2"/>
    </row>
    <row r="135" spans="1:27" ht="13.9" customHeight="1">
      <c r="A135" s="2" t="s">
        <v>451</v>
      </c>
      <c r="B135" s="2" t="s">
        <v>452</v>
      </c>
      <c r="C135" s="3" t="s">
        <v>171</v>
      </c>
      <c r="D135" s="3" t="s">
        <v>171</v>
      </c>
      <c r="E135" s="3">
        <v>221.26</v>
      </c>
      <c r="F135" s="3" t="s">
        <v>2281</v>
      </c>
      <c r="G135" s="3">
        <v>320</v>
      </c>
      <c r="H135" s="3" t="s">
        <v>2281</v>
      </c>
      <c r="I135" s="3">
        <v>40</v>
      </c>
      <c r="J135" s="3">
        <v>3.0899999999999999E-9</v>
      </c>
      <c r="K135" s="3">
        <v>1.2599999999999999E-7</v>
      </c>
      <c r="L135" s="3" t="s">
        <v>173</v>
      </c>
      <c r="M135" s="3">
        <v>1.2599999999999999E-7</v>
      </c>
      <c r="N135" s="3" t="s">
        <v>2283</v>
      </c>
      <c r="O135" s="3" t="s">
        <v>173</v>
      </c>
      <c r="P135" s="3" t="s">
        <v>173</v>
      </c>
      <c r="Q135" s="2"/>
      <c r="R135" s="3">
        <v>584.55999999999995</v>
      </c>
      <c r="S135" s="3" t="s">
        <v>2283</v>
      </c>
      <c r="T135" s="3">
        <v>0.3</v>
      </c>
      <c r="U135" s="3">
        <v>4.8500000000000002E-6</v>
      </c>
      <c r="V135" s="3" t="s">
        <v>2281</v>
      </c>
      <c r="W135" s="3" t="s">
        <v>173</v>
      </c>
      <c r="X135" s="3" t="s">
        <v>173</v>
      </c>
      <c r="Y135" s="2"/>
      <c r="Z135" s="3" t="s">
        <v>173</v>
      </c>
      <c r="AA135" s="2"/>
    </row>
    <row r="136" spans="1:27" ht="13.9" customHeight="1">
      <c r="A136" s="2" t="s">
        <v>453</v>
      </c>
      <c r="B136" s="2" t="s">
        <v>454</v>
      </c>
      <c r="C136" s="3" t="s">
        <v>170</v>
      </c>
      <c r="D136" s="3" t="s">
        <v>170</v>
      </c>
      <c r="E136" s="3">
        <v>76.138999999999996</v>
      </c>
      <c r="F136" s="3" t="s">
        <v>2281</v>
      </c>
      <c r="G136" s="3">
        <v>2160</v>
      </c>
      <c r="H136" s="3" t="s">
        <v>2281</v>
      </c>
      <c r="I136" s="3" t="s">
        <v>173</v>
      </c>
      <c r="J136" s="3">
        <v>1.44E-2</v>
      </c>
      <c r="K136" s="3">
        <v>0.58899999999999997</v>
      </c>
      <c r="L136" s="3">
        <v>0.376</v>
      </c>
      <c r="M136" s="3">
        <v>0.376</v>
      </c>
      <c r="N136" s="3" t="s">
        <v>2281</v>
      </c>
      <c r="O136" s="3">
        <v>6660</v>
      </c>
      <c r="P136" s="3">
        <v>6390</v>
      </c>
      <c r="Q136" s="3" t="s">
        <v>183</v>
      </c>
      <c r="R136" s="3">
        <v>319.14999999999998</v>
      </c>
      <c r="S136" s="3" t="s">
        <v>2281</v>
      </c>
      <c r="T136" s="3">
        <v>0.31184601449275001</v>
      </c>
      <c r="U136" s="3">
        <v>359</v>
      </c>
      <c r="V136" s="3" t="s">
        <v>2281</v>
      </c>
      <c r="W136" s="3">
        <v>219</v>
      </c>
      <c r="X136" s="3">
        <v>552</v>
      </c>
      <c r="Y136" s="3" t="s">
        <v>183</v>
      </c>
      <c r="Z136" s="3">
        <v>1.3</v>
      </c>
      <c r="AA136" s="3" t="s">
        <v>183</v>
      </c>
    </row>
    <row r="137" spans="1:27" ht="13.9" customHeight="1">
      <c r="A137" s="2" t="s">
        <v>455</v>
      </c>
      <c r="B137" s="2" t="s">
        <v>456</v>
      </c>
      <c r="C137" s="3" t="s">
        <v>170</v>
      </c>
      <c r="D137" s="3" t="s">
        <v>170</v>
      </c>
      <c r="E137" s="3">
        <v>153.82</v>
      </c>
      <c r="F137" s="3" t="s">
        <v>2281</v>
      </c>
      <c r="G137" s="3">
        <v>793</v>
      </c>
      <c r="H137" s="3" t="s">
        <v>2281</v>
      </c>
      <c r="I137" s="3">
        <v>5</v>
      </c>
      <c r="J137" s="3">
        <v>2.76E-2</v>
      </c>
      <c r="K137" s="3">
        <v>1.1299999999999999</v>
      </c>
      <c r="L137" s="3">
        <v>0.66</v>
      </c>
      <c r="M137" s="3">
        <v>0.66</v>
      </c>
      <c r="N137" s="3" t="s">
        <v>2281</v>
      </c>
      <c r="O137" s="3">
        <v>7830</v>
      </c>
      <c r="P137" s="3">
        <v>7130</v>
      </c>
      <c r="Q137" s="3" t="s">
        <v>183</v>
      </c>
      <c r="R137" s="3">
        <v>349.95</v>
      </c>
      <c r="S137" s="3" t="s">
        <v>2281</v>
      </c>
      <c r="T137" s="3">
        <v>0.34934231805929999</v>
      </c>
      <c r="U137" s="3">
        <v>115</v>
      </c>
      <c r="V137" s="3" t="s">
        <v>2281</v>
      </c>
      <c r="W137" s="3">
        <v>64.5</v>
      </c>
      <c r="X137" s="3">
        <v>557</v>
      </c>
      <c r="Y137" s="3" t="s">
        <v>183</v>
      </c>
      <c r="Z137" s="3" t="s">
        <v>173</v>
      </c>
      <c r="AA137" s="2"/>
    </row>
    <row r="138" spans="1:27" ht="13.9" customHeight="1">
      <c r="A138" s="2" t="s">
        <v>457</v>
      </c>
      <c r="B138" s="2" t="s">
        <v>458</v>
      </c>
      <c r="C138" s="3" t="s">
        <v>170</v>
      </c>
      <c r="D138" s="3" t="s">
        <v>170</v>
      </c>
      <c r="E138" s="3">
        <v>60.075000000000003</v>
      </c>
      <c r="F138" s="3" t="s">
        <v>2281</v>
      </c>
      <c r="G138" s="3">
        <v>1220</v>
      </c>
      <c r="H138" s="3" t="s">
        <v>2281</v>
      </c>
      <c r="I138" s="3" t="s">
        <v>173</v>
      </c>
      <c r="J138" s="3">
        <v>0.61</v>
      </c>
      <c r="K138" s="3">
        <v>24.9</v>
      </c>
      <c r="L138" s="3">
        <v>26</v>
      </c>
      <c r="M138" s="3">
        <v>26</v>
      </c>
      <c r="N138" s="3" t="s">
        <v>2283</v>
      </c>
      <c r="O138" s="3">
        <v>3.92</v>
      </c>
      <c r="P138" s="3">
        <v>4.66</v>
      </c>
      <c r="Q138" s="3" t="s">
        <v>2299</v>
      </c>
      <c r="R138" s="3">
        <v>223.15</v>
      </c>
      <c r="S138" s="3" t="s">
        <v>2281</v>
      </c>
      <c r="T138" s="3">
        <v>0.32434933333332999</v>
      </c>
      <c r="U138" s="3">
        <v>9410</v>
      </c>
      <c r="V138" s="3" t="s">
        <v>2281</v>
      </c>
      <c r="W138" s="3">
        <v>9410</v>
      </c>
      <c r="X138" s="3">
        <v>375</v>
      </c>
      <c r="Y138" s="3" t="s">
        <v>183</v>
      </c>
      <c r="Z138" s="3">
        <v>12</v>
      </c>
      <c r="AA138" s="3" t="s">
        <v>183</v>
      </c>
    </row>
    <row r="139" spans="1:27" ht="13.9" customHeight="1">
      <c r="A139" s="2" t="s">
        <v>459</v>
      </c>
      <c r="B139" s="2" t="s">
        <v>460</v>
      </c>
      <c r="C139" s="3" t="s">
        <v>171</v>
      </c>
      <c r="D139" s="3" t="s">
        <v>171</v>
      </c>
      <c r="E139" s="3">
        <v>380.55</v>
      </c>
      <c r="F139" s="3" t="s">
        <v>2281</v>
      </c>
      <c r="G139" s="3">
        <v>0.3</v>
      </c>
      <c r="H139" s="3" t="s">
        <v>2281</v>
      </c>
      <c r="I139" s="3" t="s">
        <v>173</v>
      </c>
      <c r="J139" s="3">
        <v>5.1200000000000003E-7</v>
      </c>
      <c r="K139" s="3">
        <v>2.09E-5</v>
      </c>
      <c r="L139" s="3" t="s">
        <v>173</v>
      </c>
      <c r="M139" s="3">
        <v>2.09E-5</v>
      </c>
      <c r="N139" s="3" t="s">
        <v>2283</v>
      </c>
      <c r="O139" s="3" t="s">
        <v>173</v>
      </c>
      <c r="P139" s="3">
        <v>8190</v>
      </c>
      <c r="Q139" s="3" t="s">
        <v>174</v>
      </c>
      <c r="R139" s="3">
        <v>399.15</v>
      </c>
      <c r="S139" s="3" t="s">
        <v>183</v>
      </c>
      <c r="T139" s="3">
        <v>0.3</v>
      </c>
      <c r="U139" s="3">
        <v>3.0699999999999998E-7</v>
      </c>
      <c r="V139" s="3" t="s">
        <v>2281</v>
      </c>
      <c r="W139" s="3" t="s">
        <v>173</v>
      </c>
      <c r="X139" s="3" t="s">
        <v>173</v>
      </c>
      <c r="Y139" s="2"/>
      <c r="Z139" s="3" t="s">
        <v>173</v>
      </c>
      <c r="AA139" s="2"/>
    </row>
    <row r="140" spans="1:27" ht="13.9" customHeight="1">
      <c r="A140" s="2" t="s">
        <v>461</v>
      </c>
      <c r="B140" s="2" t="s">
        <v>462</v>
      </c>
      <c r="C140" s="3" t="s">
        <v>171</v>
      </c>
      <c r="D140" s="3" t="s">
        <v>171</v>
      </c>
      <c r="E140" s="3">
        <v>235.31</v>
      </c>
      <c r="F140" s="3" t="s">
        <v>2281</v>
      </c>
      <c r="G140" s="3">
        <v>147</v>
      </c>
      <c r="H140" s="3" t="s">
        <v>2281</v>
      </c>
      <c r="I140" s="3" t="s">
        <v>173</v>
      </c>
      <c r="J140" s="3">
        <v>3.1999999999999998E-10</v>
      </c>
      <c r="K140" s="3">
        <v>1.31E-8</v>
      </c>
      <c r="L140" s="3" t="s">
        <v>173</v>
      </c>
      <c r="M140" s="3">
        <v>1.31E-8</v>
      </c>
      <c r="N140" s="3" t="s">
        <v>2283</v>
      </c>
      <c r="O140" s="3" t="s">
        <v>173</v>
      </c>
      <c r="P140" s="3" t="s">
        <v>173</v>
      </c>
      <c r="Q140" s="2"/>
      <c r="R140" s="3">
        <v>680.3</v>
      </c>
      <c r="S140" s="3" t="s">
        <v>2283</v>
      </c>
      <c r="T140" s="3">
        <v>0.3</v>
      </c>
      <c r="U140" s="3">
        <v>1.4999999999999999E-7</v>
      </c>
      <c r="V140" s="3" t="s">
        <v>2281</v>
      </c>
      <c r="W140" s="3" t="s">
        <v>173</v>
      </c>
      <c r="X140" s="3" t="s">
        <v>173</v>
      </c>
      <c r="Y140" s="2"/>
      <c r="Z140" s="3" t="s">
        <v>173</v>
      </c>
      <c r="AA140" s="2"/>
    </row>
    <row r="141" spans="1:27" ht="13.9" customHeight="1">
      <c r="A141" s="2" t="s">
        <v>463</v>
      </c>
      <c r="B141" s="2" t="s">
        <v>464</v>
      </c>
      <c r="C141" s="3" t="s">
        <v>228</v>
      </c>
      <c r="D141" s="3" t="s">
        <v>170</v>
      </c>
      <c r="E141" s="3">
        <v>172.11500000000001</v>
      </c>
      <c r="F141" s="3" t="s">
        <v>183</v>
      </c>
      <c r="G141" s="3" t="s">
        <v>173</v>
      </c>
      <c r="H141" s="2"/>
      <c r="I141" s="3" t="s">
        <v>173</v>
      </c>
      <c r="J141" s="3" t="s">
        <v>173</v>
      </c>
      <c r="K141" s="3" t="s">
        <v>173</v>
      </c>
      <c r="L141" s="3" t="s">
        <v>173</v>
      </c>
      <c r="M141" s="3" t="s">
        <v>173</v>
      </c>
      <c r="N141" s="2"/>
      <c r="O141" s="3" t="s">
        <v>173</v>
      </c>
      <c r="P141" s="3" t="s">
        <v>173</v>
      </c>
      <c r="Q141" s="2"/>
      <c r="R141" s="3" t="s">
        <v>173</v>
      </c>
      <c r="S141" s="2"/>
      <c r="T141" s="3">
        <v>0.3</v>
      </c>
      <c r="U141" s="3" t="s">
        <v>173</v>
      </c>
      <c r="V141" s="2"/>
      <c r="W141" s="3" t="s">
        <v>173</v>
      </c>
      <c r="X141" s="3">
        <v>395</v>
      </c>
      <c r="Y141" s="4" t="s">
        <v>2284</v>
      </c>
      <c r="Z141" s="3" t="s">
        <v>173</v>
      </c>
      <c r="AA141" s="2"/>
    </row>
    <row r="142" spans="1:27" ht="13.9" customHeight="1">
      <c r="A142" s="2" t="s">
        <v>465</v>
      </c>
      <c r="B142" s="2" t="s">
        <v>466</v>
      </c>
      <c r="C142" s="3" t="s">
        <v>170</v>
      </c>
      <c r="D142" s="3" t="s">
        <v>171</v>
      </c>
      <c r="E142" s="3">
        <v>165.4</v>
      </c>
      <c r="F142" s="3" t="s">
        <v>2281</v>
      </c>
      <c r="G142" s="3">
        <v>793000</v>
      </c>
      <c r="H142" s="3" t="s">
        <v>2281</v>
      </c>
      <c r="I142" s="3" t="s">
        <v>173</v>
      </c>
      <c r="J142" s="3">
        <v>5.7100000000000003E-9</v>
      </c>
      <c r="K142" s="3">
        <v>2.3300000000000001E-7</v>
      </c>
      <c r="L142" s="3">
        <v>1.2800000000000001E-7</v>
      </c>
      <c r="M142" s="3">
        <v>1.2800000000000001E-7</v>
      </c>
      <c r="N142" s="3" t="s">
        <v>2281</v>
      </c>
      <c r="O142" s="3">
        <v>8680</v>
      </c>
      <c r="P142" s="3">
        <v>7520</v>
      </c>
      <c r="Q142" s="3" t="s">
        <v>2291</v>
      </c>
      <c r="R142" s="3">
        <v>371.15</v>
      </c>
      <c r="S142" s="3" t="s">
        <v>2283</v>
      </c>
      <c r="T142" s="3">
        <v>0.37733333333333002</v>
      </c>
      <c r="U142" s="3">
        <v>15</v>
      </c>
      <c r="V142" s="3" t="s">
        <v>2281</v>
      </c>
      <c r="W142" s="3">
        <v>7.9</v>
      </c>
      <c r="X142" s="3">
        <v>557</v>
      </c>
      <c r="Y142" s="4" t="s">
        <v>2284</v>
      </c>
      <c r="Z142" s="3" t="s">
        <v>173</v>
      </c>
      <c r="AA142" s="2"/>
    </row>
    <row r="143" spans="1:27" ht="13.9" customHeight="1">
      <c r="A143" s="2" t="s">
        <v>467</v>
      </c>
      <c r="B143" s="2" t="s">
        <v>468</v>
      </c>
      <c r="C143" s="3" t="s">
        <v>171</v>
      </c>
      <c r="D143" s="3" t="s">
        <v>171</v>
      </c>
      <c r="E143" s="3">
        <v>206.03</v>
      </c>
      <c r="F143" s="3" t="s">
        <v>2281</v>
      </c>
      <c r="G143" s="3">
        <v>700</v>
      </c>
      <c r="H143" s="3" t="s">
        <v>2281</v>
      </c>
      <c r="I143" s="3" t="s">
        <v>173</v>
      </c>
      <c r="J143" s="3">
        <v>3.8699999999999999E-11</v>
      </c>
      <c r="K143" s="3">
        <v>1.5799999999999999E-9</v>
      </c>
      <c r="L143" s="3" t="s">
        <v>173</v>
      </c>
      <c r="M143" s="3">
        <v>1.5799999999999999E-9</v>
      </c>
      <c r="N143" s="3" t="s">
        <v>2283</v>
      </c>
      <c r="O143" s="3" t="s">
        <v>173</v>
      </c>
      <c r="P143" s="3" t="s">
        <v>173</v>
      </c>
      <c r="Q143" s="2"/>
      <c r="R143" s="3">
        <v>585.15</v>
      </c>
      <c r="S143" s="3" t="s">
        <v>2281</v>
      </c>
      <c r="T143" s="3">
        <v>0.37733333333333002</v>
      </c>
      <c r="U143" s="3">
        <v>9.9999999999999995E-8</v>
      </c>
      <c r="V143" s="3" t="s">
        <v>2281</v>
      </c>
      <c r="W143" s="3" t="s">
        <v>173</v>
      </c>
      <c r="X143" s="3">
        <v>878</v>
      </c>
      <c r="Y143" s="4" t="s">
        <v>2284</v>
      </c>
      <c r="Z143" s="3" t="s">
        <v>173</v>
      </c>
      <c r="AA143" s="2"/>
    </row>
    <row r="144" spans="1:27" ht="13.9" customHeight="1">
      <c r="A144" s="2" t="s">
        <v>469</v>
      </c>
      <c r="B144" s="2" t="s">
        <v>470</v>
      </c>
      <c r="C144" s="3" t="s">
        <v>171</v>
      </c>
      <c r="D144" s="3" t="s">
        <v>171</v>
      </c>
      <c r="E144" s="3">
        <v>245.88</v>
      </c>
      <c r="F144" s="3" t="s">
        <v>2281</v>
      </c>
      <c r="G144" s="3">
        <v>250</v>
      </c>
      <c r="H144" s="3" t="s">
        <v>2281</v>
      </c>
      <c r="I144" s="3" t="s">
        <v>173</v>
      </c>
      <c r="J144" s="3">
        <v>3.2700000000000001E-10</v>
      </c>
      <c r="K144" s="3">
        <v>1.3399999999999999E-8</v>
      </c>
      <c r="L144" s="3" t="s">
        <v>173</v>
      </c>
      <c r="M144" s="3">
        <v>1.3399999999999999E-8</v>
      </c>
      <c r="N144" s="3" t="s">
        <v>2281</v>
      </c>
      <c r="O144" s="3" t="s">
        <v>173</v>
      </c>
      <c r="P144" s="3" t="s">
        <v>173</v>
      </c>
      <c r="Q144" s="2"/>
      <c r="R144" s="3">
        <v>584.63</v>
      </c>
      <c r="S144" s="3" t="s">
        <v>2283</v>
      </c>
      <c r="T144" s="3">
        <v>0.3</v>
      </c>
      <c r="U144" s="3">
        <v>2.2800000000000002E-6</v>
      </c>
      <c r="V144" s="3" t="s">
        <v>2281</v>
      </c>
      <c r="W144" s="3" t="s">
        <v>173</v>
      </c>
      <c r="X144" s="3" t="s">
        <v>173</v>
      </c>
      <c r="Y144" s="2"/>
      <c r="Z144" s="3" t="s">
        <v>173</v>
      </c>
      <c r="AA144" s="2"/>
    </row>
    <row r="145" spans="1:27" ht="13.9" customHeight="1">
      <c r="A145" s="2" t="s">
        <v>471</v>
      </c>
      <c r="B145" s="2" t="s">
        <v>472</v>
      </c>
      <c r="C145" s="3" t="s">
        <v>170</v>
      </c>
      <c r="D145" s="3" t="s">
        <v>171</v>
      </c>
      <c r="E145" s="3">
        <v>409.78</v>
      </c>
      <c r="F145" s="3" t="s">
        <v>2281</v>
      </c>
      <c r="G145" s="3">
        <v>5.6000000000000001E-2</v>
      </c>
      <c r="H145" s="3" t="s">
        <v>2281</v>
      </c>
      <c r="I145" s="3" t="s">
        <v>173</v>
      </c>
      <c r="J145" s="3">
        <v>4.8600000000000002E-5</v>
      </c>
      <c r="K145" s="3">
        <v>1.99E-3</v>
      </c>
      <c r="L145" s="3" t="s">
        <v>173</v>
      </c>
      <c r="M145" s="3">
        <v>1.99E-3</v>
      </c>
      <c r="N145" s="3" t="s">
        <v>2283</v>
      </c>
      <c r="O145" s="3" t="s">
        <v>173</v>
      </c>
      <c r="P145" s="3" t="s">
        <v>173</v>
      </c>
      <c r="Q145" s="2"/>
      <c r="R145" s="3">
        <v>624.24</v>
      </c>
      <c r="S145" s="3" t="s">
        <v>2283</v>
      </c>
      <c r="T145" s="3">
        <v>0.3</v>
      </c>
      <c r="U145" s="3">
        <v>3.6000000000000001E-5</v>
      </c>
      <c r="V145" s="3" t="s">
        <v>2281</v>
      </c>
      <c r="W145" s="3" t="s">
        <v>173</v>
      </c>
      <c r="X145" s="3" t="s">
        <v>173</v>
      </c>
      <c r="Y145" s="2"/>
      <c r="Z145" s="3" t="s">
        <v>173</v>
      </c>
      <c r="AA145" s="2"/>
    </row>
    <row r="146" spans="1:27" ht="13.9" customHeight="1">
      <c r="A146" s="2" t="s">
        <v>473</v>
      </c>
      <c r="B146" s="2" t="s">
        <v>474</v>
      </c>
      <c r="C146" s="3" t="s">
        <v>170</v>
      </c>
      <c r="D146" s="3" t="s">
        <v>171</v>
      </c>
      <c r="E146" s="3">
        <v>409.78</v>
      </c>
      <c r="F146" s="3" t="s">
        <v>2281</v>
      </c>
      <c r="G146" s="3">
        <v>5.6000000000000001E-2</v>
      </c>
      <c r="H146" s="3" t="s">
        <v>2281</v>
      </c>
      <c r="I146" s="3" t="s">
        <v>173</v>
      </c>
      <c r="J146" s="3">
        <v>4.8600000000000002E-5</v>
      </c>
      <c r="K146" s="3">
        <v>1.99E-3</v>
      </c>
      <c r="L146" s="3" t="s">
        <v>173</v>
      </c>
      <c r="M146" s="3">
        <v>1.99E-3</v>
      </c>
      <c r="N146" s="3" t="s">
        <v>2283</v>
      </c>
      <c r="O146" s="3" t="s">
        <v>173</v>
      </c>
      <c r="P146" s="3" t="s">
        <v>173</v>
      </c>
      <c r="Q146" s="2"/>
      <c r="R146" s="3">
        <v>624.24</v>
      </c>
      <c r="S146" s="3" t="s">
        <v>2283</v>
      </c>
      <c r="T146" s="3">
        <v>0.3</v>
      </c>
      <c r="U146" s="3">
        <v>5.0300000000000003E-5</v>
      </c>
      <c r="V146" s="3" t="s">
        <v>2281</v>
      </c>
      <c r="W146" s="3" t="s">
        <v>173</v>
      </c>
      <c r="X146" s="3" t="s">
        <v>173</v>
      </c>
      <c r="Y146" s="2"/>
      <c r="Z146" s="3" t="s">
        <v>173</v>
      </c>
      <c r="AA146" s="2"/>
    </row>
    <row r="147" spans="1:27" ht="13.9" customHeight="1">
      <c r="A147" s="2" t="s">
        <v>475</v>
      </c>
      <c r="B147" s="2" t="s">
        <v>476</v>
      </c>
      <c r="C147" s="3" t="s">
        <v>170</v>
      </c>
      <c r="D147" s="3" t="s">
        <v>170</v>
      </c>
      <c r="E147" s="3">
        <v>409.78</v>
      </c>
      <c r="F147" s="3" t="s">
        <v>2281</v>
      </c>
      <c r="G147" s="3">
        <v>5.6000000000000001E-2</v>
      </c>
      <c r="H147" s="3" t="s">
        <v>2283</v>
      </c>
      <c r="I147" s="3">
        <v>2</v>
      </c>
      <c r="J147" s="3">
        <v>4.8600000000000002E-5</v>
      </c>
      <c r="K147" s="3">
        <v>1.99E-3</v>
      </c>
      <c r="L147" s="3">
        <v>1.8200000000000001E-4</v>
      </c>
      <c r="M147" s="3">
        <v>1.8200000000000001E-4</v>
      </c>
      <c r="N147" s="3" t="s">
        <v>2283</v>
      </c>
      <c r="O147" s="3">
        <v>32900</v>
      </c>
      <c r="P147" s="3">
        <v>14000</v>
      </c>
      <c r="Q147" s="3" t="s">
        <v>2282</v>
      </c>
      <c r="R147" s="3">
        <v>624.24</v>
      </c>
      <c r="S147" s="3" t="s">
        <v>2283</v>
      </c>
      <c r="T147" s="3">
        <v>0.41</v>
      </c>
      <c r="U147" s="3">
        <v>9.9799999999999993E-6</v>
      </c>
      <c r="V147" s="3" t="s">
        <v>2281</v>
      </c>
      <c r="W147" s="3">
        <v>8.7599999999999996E-7</v>
      </c>
      <c r="X147" s="3">
        <v>672</v>
      </c>
      <c r="Y147" s="4" t="s">
        <v>2284</v>
      </c>
      <c r="Z147" s="3" t="s">
        <v>173</v>
      </c>
      <c r="AA147" s="2"/>
    </row>
    <row r="148" spans="1:27" ht="13.9" customHeight="1">
      <c r="A148" s="2" t="s">
        <v>478</v>
      </c>
      <c r="B148" s="2" t="s">
        <v>479</v>
      </c>
      <c r="C148" s="3" t="s">
        <v>171</v>
      </c>
      <c r="D148" s="3" t="s">
        <v>170</v>
      </c>
      <c r="E148" s="3">
        <v>490.64</v>
      </c>
      <c r="F148" s="3" t="s">
        <v>2281</v>
      </c>
      <c r="G148" s="3">
        <v>2.7</v>
      </c>
      <c r="H148" s="3" t="s">
        <v>2281</v>
      </c>
      <c r="I148" s="3" t="s">
        <v>173</v>
      </c>
      <c r="J148" s="3">
        <v>5.3799999999999999E-8</v>
      </c>
      <c r="K148" s="3">
        <v>2.2000000000000001E-6</v>
      </c>
      <c r="L148" s="3" t="s">
        <v>173</v>
      </c>
      <c r="M148" s="3">
        <v>2.2000000000000001E-6</v>
      </c>
      <c r="N148" s="3" t="s">
        <v>2283</v>
      </c>
      <c r="O148" s="3" t="s">
        <v>173</v>
      </c>
      <c r="P148" s="3" t="s">
        <v>173</v>
      </c>
      <c r="Q148" s="2"/>
      <c r="R148" s="3">
        <v>644.55999999999995</v>
      </c>
      <c r="S148" s="3" t="s">
        <v>2283</v>
      </c>
      <c r="T148" s="3">
        <v>0.3</v>
      </c>
      <c r="U148" s="3">
        <v>2.2499999999999999E-7</v>
      </c>
      <c r="V148" s="3" t="s">
        <v>2281</v>
      </c>
      <c r="W148" s="3" t="s">
        <v>173</v>
      </c>
      <c r="X148" s="3" t="s">
        <v>173</v>
      </c>
      <c r="Y148" s="2"/>
      <c r="Z148" s="3" t="s">
        <v>173</v>
      </c>
      <c r="AA148" s="2"/>
    </row>
    <row r="149" spans="1:27" ht="13.9" customHeight="1">
      <c r="A149" s="2" t="s">
        <v>480</v>
      </c>
      <c r="B149" s="2" t="s">
        <v>481</v>
      </c>
      <c r="C149" s="3" t="s">
        <v>171</v>
      </c>
      <c r="D149" s="3" t="s">
        <v>171</v>
      </c>
      <c r="E149" s="3">
        <v>359.58</v>
      </c>
      <c r="F149" s="3" t="s">
        <v>2281</v>
      </c>
      <c r="G149" s="3">
        <v>124</v>
      </c>
      <c r="H149" s="3" t="s">
        <v>2281</v>
      </c>
      <c r="I149" s="3" t="s">
        <v>173</v>
      </c>
      <c r="J149" s="3">
        <v>2.8900000000000001E-8</v>
      </c>
      <c r="K149" s="3">
        <v>1.1799999999999999E-6</v>
      </c>
      <c r="L149" s="3" t="s">
        <v>173</v>
      </c>
      <c r="M149" s="3">
        <v>1.1799999999999999E-6</v>
      </c>
      <c r="N149" s="3" t="s">
        <v>2283</v>
      </c>
      <c r="O149" s="3" t="s">
        <v>173</v>
      </c>
      <c r="P149" s="3" t="s">
        <v>173</v>
      </c>
      <c r="Q149" s="2"/>
      <c r="R149" s="3">
        <v>443.15</v>
      </c>
      <c r="S149" s="3" t="s">
        <v>183</v>
      </c>
      <c r="T149" s="3">
        <v>0.37844909344491001</v>
      </c>
      <c r="U149" s="3">
        <v>7.5000000000000002E-6</v>
      </c>
      <c r="V149" s="3" t="s">
        <v>2281</v>
      </c>
      <c r="W149" s="3" t="s">
        <v>173</v>
      </c>
      <c r="X149" s="3">
        <v>663</v>
      </c>
      <c r="Y149" s="4" t="s">
        <v>2284</v>
      </c>
      <c r="Z149" s="3" t="s">
        <v>173</v>
      </c>
      <c r="AA149" s="2"/>
    </row>
    <row r="150" spans="1:27" ht="13.9" customHeight="1">
      <c r="A150" s="2" t="s">
        <v>482</v>
      </c>
      <c r="B150" s="2" t="s">
        <v>483</v>
      </c>
      <c r="C150" s="3" t="s">
        <v>171</v>
      </c>
      <c r="D150" s="3" t="s">
        <v>171</v>
      </c>
      <c r="E150" s="3">
        <v>414.83</v>
      </c>
      <c r="F150" s="3" t="s">
        <v>2281</v>
      </c>
      <c r="G150" s="3">
        <v>1200</v>
      </c>
      <c r="H150" s="3" t="s">
        <v>2281</v>
      </c>
      <c r="I150" s="3" t="s">
        <v>173</v>
      </c>
      <c r="J150" s="3">
        <v>1.82E-15</v>
      </c>
      <c r="K150" s="3">
        <v>7.4400000000000004E-14</v>
      </c>
      <c r="L150" s="3" t="s">
        <v>173</v>
      </c>
      <c r="M150" s="3">
        <v>7.4400000000000004E-14</v>
      </c>
      <c r="N150" s="3" t="s">
        <v>2283</v>
      </c>
      <c r="O150" s="3" t="s">
        <v>173</v>
      </c>
      <c r="P150" s="3" t="s">
        <v>173</v>
      </c>
      <c r="Q150" s="2"/>
      <c r="R150" s="3">
        <v>848.05</v>
      </c>
      <c r="S150" s="3" t="s">
        <v>2283</v>
      </c>
      <c r="T150" s="3">
        <v>0.3</v>
      </c>
      <c r="U150" s="3">
        <v>3.9999999999999999E-12</v>
      </c>
      <c r="V150" s="3" t="s">
        <v>2281</v>
      </c>
      <c r="W150" s="3" t="s">
        <v>173</v>
      </c>
      <c r="X150" s="3" t="s">
        <v>173</v>
      </c>
      <c r="Y150" s="2"/>
      <c r="Z150" s="3" t="s">
        <v>173</v>
      </c>
      <c r="AA150" s="2"/>
    </row>
    <row r="151" spans="1:27" ht="13.9" customHeight="1">
      <c r="A151" s="2" t="s">
        <v>484</v>
      </c>
      <c r="B151" s="2" t="s">
        <v>485</v>
      </c>
      <c r="C151" s="3" t="s">
        <v>170</v>
      </c>
      <c r="D151" s="3" t="s">
        <v>170</v>
      </c>
      <c r="E151" s="3">
        <v>70.906000000000006</v>
      </c>
      <c r="F151" s="3" t="s">
        <v>2281</v>
      </c>
      <c r="G151" s="3">
        <v>6300</v>
      </c>
      <c r="H151" s="3" t="s">
        <v>2281</v>
      </c>
      <c r="I151" s="3">
        <v>4000</v>
      </c>
      <c r="J151" s="3">
        <v>1.17E-2</v>
      </c>
      <c r="K151" s="3">
        <v>0.47799999999999998</v>
      </c>
      <c r="L151" s="3">
        <v>0.36</v>
      </c>
      <c r="M151" s="3">
        <v>0.36</v>
      </c>
      <c r="N151" s="3" t="s">
        <v>2281</v>
      </c>
      <c r="O151" s="3">
        <v>4440</v>
      </c>
      <c r="P151" s="3">
        <v>4880</v>
      </c>
      <c r="Q151" s="3" t="s">
        <v>183</v>
      </c>
      <c r="R151" s="3">
        <v>239.1</v>
      </c>
      <c r="S151" s="3" t="s">
        <v>2281</v>
      </c>
      <c r="T151" s="3">
        <v>0.30830215827337998</v>
      </c>
      <c r="U151" s="3">
        <v>5850</v>
      </c>
      <c r="V151" s="3" t="s">
        <v>2281</v>
      </c>
      <c r="W151" s="3">
        <v>4220</v>
      </c>
      <c r="X151" s="3">
        <v>417</v>
      </c>
      <c r="Y151" s="3" t="s">
        <v>183</v>
      </c>
      <c r="Z151" s="3" t="s">
        <v>173</v>
      </c>
      <c r="AA151" s="2"/>
    </row>
    <row r="152" spans="1:27" ht="13.9" customHeight="1">
      <c r="A152" s="2" t="s">
        <v>487</v>
      </c>
      <c r="B152" s="2" t="s">
        <v>488</v>
      </c>
      <c r="C152" s="3" t="s">
        <v>170</v>
      </c>
      <c r="D152" s="3" t="s">
        <v>170</v>
      </c>
      <c r="E152" s="3">
        <v>67.45</v>
      </c>
      <c r="F152" s="3" t="s">
        <v>2283</v>
      </c>
      <c r="G152" s="3">
        <v>8000</v>
      </c>
      <c r="H152" s="3" t="s">
        <v>2292</v>
      </c>
      <c r="I152" s="3">
        <v>800</v>
      </c>
      <c r="J152" s="3">
        <v>4.0099999999999997E-2</v>
      </c>
      <c r="K152" s="3">
        <v>1.64</v>
      </c>
      <c r="L152" s="3">
        <v>1.01</v>
      </c>
      <c r="M152" s="3">
        <v>1.01</v>
      </c>
      <c r="N152" s="3" t="s">
        <v>2300</v>
      </c>
      <c r="O152" s="3">
        <v>7150</v>
      </c>
      <c r="P152" s="3">
        <v>7170</v>
      </c>
      <c r="Q152" s="3" t="s">
        <v>183</v>
      </c>
      <c r="R152" s="3">
        <v>284.14999999999998</v>
      </c>
      <c r="S152" s="3" t="s">
        <v>183</v>
      </c>
      <c r="T152" s="3">
        <v>0.33619569892473</v>
      </c>
      <c r="U152" s="3">
        <v>758</v>
      </c>
      <c r="V152" s="3" t="s">
        <v>2300</v>
      </c>
      <c r="W152" s="3">
        <v>447</v>
      </c>
      <c r="X152" s="3">
        <v>465</v>
      </c>
      <c r="Y152" s="3" t="s">
        <v>174</v>
      </c>
      <c r="Z152" s="3" t="s">
        <v>173</v>
      </c>
      <c r="AA152" s="2"/>
    </row>
    <row r="153" spans="1:27" ht="13.9" customHeight="1">
      <c r="A153" s="2" t="s">
        <v>490</v>
      </c>
      <c r="B153" s="2" t="s">
        <v>491</v>
      </c>
      <c r="C153" s="3" t="s">
        <v>228</v>
      </c>
      <c r="D153" s="3" t="s">
        <v>171</v>
      </c>
      <c r="E153" s="3">
        <v>90.44</v>
      </c>
      <c r="F153" s="3" t="s">
        <v>2283</v>
      </c>
      <c r="G153" s="3">
        <v>640000</v>
      </c>
      <c r="H153" s="3" t="s">
        <v>183</v>
      </c>
      <c r="I153" s="3">
        <v>1000</v>
      </c>
      <c r="J153" s="3" t="s">
        <v>173</v>
      </c>
      <c r="K153" s="3" t="s">
        <v>173</v>
      </c>
      <c r="L153" s="3" t="s">
        <v>173</v>
      </c>
      <c r="M153" s="3" t="s">
        <v>173</v>
      </c>
      <c r="N153" s="2"/>
      <c r="O153" s="3" t="s">
        <v>173</v>
      </c>
      <c r="P153" s="3" t="s">
        <v>173</v>
      </c>
      <c r="Q153" s="2"/>
      <c r="R153" s="3" t="s">
        <v>173</v>
      </c>
      <c r="S153" s="2"/>
      <c r="T153" s="3">
        <v>0.3</v>
      </c>
      <c r="U153" s="3" t="s">
        <v>173</v>
      </c>
      <c r="V153" s="2"/>
      <c r="W153" s="3" t="s">
        <v>173</v>
      </c>
      <c r="X153" s="3" t="s">
        <v>173</v>
      </c>
      <c r="Y153" s="2"/>
      <c r="Z153" s="3" t="s">
        <v>173</v>
      </c>
      <c r="AA153" s="2"/>
    </row>
    <row r="154" spans="1:27" ht="13.9" customHeight="1">
      <c r="A154" s="2" t="s">
        <v>492</v>
      </c>
      <c r="B154" s="2" t="s">
        <v>493</v>
      </c>
      <c r="C154" s="3" t="s">
        <v>170</v>
      </c>
      <c r="D154" s="3" t="s">
        <v>170</v>
      </c>
      <c r="E154" s="3">
        <v>100.5</v>
      </c>
      <c r="F154" s="3" t="s">
        <v>2281</v>
      </c>
      <c r="G154" s="3">
        <v>1400</v>
      </c>
      <c r="H154" s="3" t="s">
        <v>2281</v>
      </c>
      <c r="I154" s="3" t="s">
        <v>173</v>
      </c>
      <c r="J154" s="3">
        <v>5.8799999999999998E-2</v>
      </c>
      <c r="K154" s="3">
        <v>2.4</v>
      </c>
      <c r="L154" s="3">
        <v>6.0999999999999999E-2</v>
      </c>
      <c r="M154" s="3">
        <v>6.0999999999999999E-2</v>
      </c>
      <c r="N154" s="3" t="s">
        <v>2281</v>
      </c>
      <c r="O154" s="3">
        <v>50300</v>
      </c>
      <c r="P154" s="3">
        <v>53300</v>
      </c>
      <c r="Q154" s="4" t="s">
        <v>2285</v>
      </c>
      <c r="R154" s="3">
        <v>264.05</v>
      </c>
      <c r="S154" s="3" t="s">
        <v>2281</v>
      </c>
      <c r="T154" s="3">
        <v>0.36021798152616002</v>
      </c>
      <c r="U154" s="3">
        <v>2540</v>
      </c>
      <c r="V154" s="3" t="s">
        <v>2281</v>
      </c>
      <c r="W154" s="3">
        <v>61.9</v>
      </c>
      <c r="X154" s="3">
        <v>410</v>
      </c>
      <c r="Y154" s="3" t="s">
        <v>183</v>
      </c>
      <c r="Z154" s="3">
        <v>6</v>
      </c>
      <c r="AA154" s="3" t="s">
        <v>183</v>
      </c>
    </row>
    <row r="155" spans="1:27" ht="13.9" customHeight="1">
      <c r="A155" s="2" t="s">
        <v>494</v>
      </c>
      <c r="B155" s="2" t="s">
        <v>495</v>
      </c>
      <c r="C155" s="3" t="s">
        <v>170</v>
      </c>
      <c r="D155" s="3" t="s">
        <v>170</v>
      </c>
      <c r="E155" s="3">
        <v>88.537000000000006</v>
      </c>
      <c r="F155" s="3" t="s">
        <v>2281</v>
      </c>
      <c r="G155" s="3">
        <v>875</v>
      </c>
      <c r="H155" s="3" t="s">
        <v>2281</v>
      </c>
      <c r="I155" s="3" t="s">
        <v>173</v>
      </c>
      <c r="J155" s="3">
        <v>5.6099999999999997E-2</v>
      </c>
      <c r="K155" s="3">
        <v>2.29</v>
      </c>
      <c r="L155" s="3">
        <v>1.26</v>
      </c>
      <c r="M155" s="3">
        <v>1.26</v>
      </c>
      <c r="N155" s="3" t="s">
        <v>2281</v>
      </c>
      <c r="O155" s="3">
        <v>8720</v>
      </c>
      <c r="P155" s="3">
        <v>8070</v>
      </c>
      <c r="Q155" s="3" t="s">
        <v>2301</v>
      </c>
      <c r="R155" s="3">
        <v>332.55</v>
      </c>
      <c r="S155" s="3" t="s">
        <v>2281</v>
      </c>
      <c r="T155" s="3">
        <v>0.35273714285713997</v>
      </c>
      <c r="U155" s="3">
        <v>216</v>
      </c>
      <c r="V155" s="3" t="s">
        <v>2281</v>
      </c>
      <c r="W155" s="3">
        <v>113</v>
      </c>
      <c r="X155" s="3">
        <v>525</v>
      </c>
      <c r="Y155" s="3" t="s">
        <v>174</v>
      </c>
      <c r="Z155" s="3">
        <v>4</v>
      </c>
      <c r="AA155" s="3" t="s">
        <v>183</v>
      </c>
    </row>
    <row r="156" spans="1:27" ht="13.9" customHeight="1">
      <c r="A156" s="2" t="s">
        <v>496</v>
      </c>
      <c r="B156" s="2" t="s">
        <v>497</v>
      </c>
      <c r="C156" s="3" t="s">
        <v>171</v>
      </c>
      <c r="D156" s="3" t="s">
        <v>171</v>
      </c>
      <c r="E156" s="3">
        <v>178.06</v>
      </c>
      <c r="F156" s="3" t="s">
        <v>2281</v>
      </c>
      <c r="G156" s="3">
        <v>954</v>
      </c>
      <c r="H156" s="3" t="s">
        <v>2281</v>
      </c>
      <c r="I156" s="3" t="s">
        <v>173</v>
      </c>
      <c r="J156" s="3">
        <v>1.5600000000000001E-6</v>
      </c>
      <c r="K156" s="3">
        <v>6.3800000000000006E-5</v>
      </c>
      <c r="L156" s="3" t="s">
        <v>173</v>
      </c>
      <c r="M156" s="3">
        <v>6.3800000000000006E-5</v>
      </c>
      <c r="N156" s="3" t="s">
        <v>2281</v>
      </c>
      <c r="O156" s="3" t="s">
        <v>173</v>
      </c>
      <c r="P156" s="3" t="s">
        <v>173</v>
      </c>
      <c r="Q156" s="2"/>
      <c r="R156" s="3">
        <v>670.23</v>
      </c>
      <c r="S156" s="3" t="s">
        <v>2283</v>
      </c>
      <c r="T156" s="3">
        <v>0.3</v>
      </c>
      <c r="U156" s="3">
        <v>4.0800000000000003E-2</v>
      </c>
      <c r="V156" s="3" t="s">
        <v>2281</v>
      </c>
      <c r="W156" s="3" t="s">
        <v>173</v>
      </c>
      <c r="X156" s="3" t="s">
        <v>173</v>
      </c>
      <c r="Y156" s="2"/>
      <c r="Z156" s="3" t="s">
        <v>173</v>
      </c>
      <c r="AA156" s="2"/>
    </row>
    <row r="157" spans="1:27" ht="13.9" customHeight="1">
      <c r="A157" s="2" t="s">
        <v>498</v>
      </c>
      <c r="B157" s="2" t="s">
        <v>499</v>
      </c>
      <c r="C157" s="3" t="s">
        <v>171</v>
      </c>
      <c r="D157" s="3" t="s">
        <v>170</v>
      </c>
      <c r="E157" s="3">
        <v>141.6</v>
      </c>
      <c r="F157" s="3" t="s">
        <v>2281</v>
      </c>
      <c r="G157" s="3">
        <v>954</v>
      </c>
      <c r="H157" s="3" t="s">
        <v>2281</v>
      </c>
      <c r="I157" s="3" t="s">
        <v>173</v>
      </c>
      <c r="J157" s="3">
        <v>1.99E-6</v>
      </c>
      <c r="K157" s="3">
        <v>8.14E-5</v>
      </c>
      <c r="L157" s="3">
        <v>3.0499999999999999E-5</v>
      </c>
      <c r="M157" s="3">
        <v>3.0499999999999999E-5</v>
      </c>
      <c r="N157" s="3" t="s">
        <v>2281</v>
      </c>
      <c r="O157" s="3">
        <v>13900</v>
      </c>
      <c r="P157" s="3">
        <v>10900</v>
      </c>
      <c r="Q157" s="3" t="s">
        <v>174</v>
      </c>
      <c r="R157" s="3">
        <v>517.15</v>
      </c>
      <c r="S157" s="3" t="s">
        <v>2281</v>
      </c>
      <c r="T157" s="3">
        <v>0.37733333333333002</v>
      </c>
      <c r="U157" s="3">
        <v>4.0800000000000003E-2</v>
      </c>
      <c r="V157" s="3" t="s">
        <v>2281</v>
      </c>
      <c r="W157" s="3">
        <v>1.47E-2</v>
      </c>
      <c r="X157" s="3">
        <v>776</v>
      </c>
      <c r="Y157" s="4" t="s">
        <v>2284</v>
      </c>
      <c r="Z157" s="3" t="s">
        <v>173</v>
      </c>
      <c r="AA157" s="2"/>
    </row>
    <row r="158" spans="1:27" ht="13.9" customHeight="1">
      <c r="A158" s="2" t="s">
        <v>500</v>
      </c>
      <c r="B158" s="2" t="s">
        <v>501</v>
      </c>
      <c r="C158" s="3" t="s">
        <v>170</v>
      </c>
      <c r="D158" s="3" t="s">
        <v>171</v>
      </c>
      <c r="E158" s="3">
        <v>78.498999999999995</v>
      </c>
      <c r="F158" s="3" t="s">
        <v>2281</v>
      </c>
      <c r="G158" s="3">
        <v>111000</v>
      </c>
      <c r="H158" s="3" t="s">
        <v>2281</v>
      </c>
      <c r="I158" s="3" t="s">
        <v>173</v>
      </c>
      <c r="J158" s="3">
        <v>2.3900000000000002E-5</v>
      </c>
      <c r="K158" s="3">
        <v>9.77E-4</v>
      </c>
      <c r="L158" s="3">
        <v>5.1900000000000004E-4</v>
      </c>
      <c r="M158" s="3">
        <v>5.1900000000000004E-4</v>
      </c>
      <c r="N158" s="3" t="s">
        <v>2281</v>
      </c>
      <c r="O158" s="3">
        <v>9140</v>
      </c>
      <c r="P158" s="3">
        <v>8150</v>
      </c>
      <c r="Q158" s="3" t="s">
        <v>174</v>
      </c>
      <c r="R158" s="3">
        <v>358.65</v>
      </c>
      <c r="S158" s="3" t="s">
        <v>2281</v>
      </c>
      <c r="T158" s="3">
        <v>0.36220000000000002</v>
      </c>
      <c r="U158" s="3">
        <v>64.3</v>
      </c>
      <c r="V158" s="3" t="s">
        <v>2281</v>
      </c>
      <c r="W158" s="3">
        <v>32.700000000000003</v>
      </c>
      <c r="X158" s="3">
        <v>555</v>
      </c>
      <c r="Y158" s="3" t="s">
        <v>174</v>
      </c>
      <c r="Z158" s="3">
        <v>5.7</v>
      </c>
      <c r="AA158" s="3" t="s">
        <v>174</v>
      </c>
    </row>
    <row r="159" spans="1:27" ht="13.9" customHeight="1">
      <c r="A159" s="2" t="s">
        <v>502</v>
      </c>
      <c r="B159" s="2" t="s">
        <v>503</v>
      </c>
      <c r="C159" s="3" t="s">
        <v>171</v>
      </c>
      <c r="D159" s="3" t="s">
        <v>171</v>
      </c>
      <c r="E159" s="3">
        <v>94.498000000000005</v>
      </c>
      <c r="F159" s="3" t="s">
        <v>2281</v>
      </c>
      <c r="G159" s="3">
        <v>858000</v>
      </c>
      <c r="H159" s="3" t="s">
        <v>2281</v>
      </c>
      <c r="I159" s="3">
        <v>60</v>
      </c>
      <c r="J159" s="3">
        <v>9.2599999999999999E-9</v>
      </c>
      <c r="K159" s="3">
        <v>3.7899999999999999E-7</v>
      </c>
      <c r="L159" s="3">
        <v>1.4600000000000001E-7</v>
      </c>
      <c r="M159" s="3">
        <v>1.4600000000000001E-7</v>
      </c>
      <c r="N159" s="3" t="s">
        <v>2281</v>
      </c>
      <c r="O159" s="3">
        <v>13500</v>
      </c>
      <c r="P159" s="3">
        <v>10800</v>
      </c>
      <c r="Q159" s="3" t="s">
        <v>174</v>
      </c>
      <c r="R159" s="3">
        <v>462.45</v>
      </c>
      <c r="S159" s="3" t="s">
        <v>2281</v>
      </c>
      <c r="T159" s="3">
        <v>0.38285276967929999</v>
      </c>
      <c r="U159" s="3">
        <v>6.5000000000000002E-2</v>
      </c>
      <c r="V159" s="3" t="s">
        <v>2281</v>
      </c>
      <c r="W159" s="3">
        <v>2.4E-2</v>
      </c>
      <c r="X159" s="3">
        <v>686</v>
      </c>
      <c r="Y159" s="3" t="s">
        <v>174</v>
      </c>
      <c r="Z159" s="3" t="s">
        <v>173</v>
      </c>
      <c r="AA159" s="2"/>
    </row>
    <row r="160" spans="1:27" ht="13.9" customHeight="1">
      <c r="A160" s="2" t="s">
        <v>504</v>
      </c>
      <c r="B160" s="2" t="s">
        <v>505</v>
      </c>
      <c r="C160" s="3" t="s">
        <v>171</v>
      </c>
      <c r="D160" s="3" t="s">
        <v>170</v>
      </c>
      <c r="E160" s="3">
        <v>154.6</v>
      </c>
      <c r="F160" s="3" t="s">
        <v>2281</v>
      </c>
      <c r="G160" s="3">
        <v>1100</v>
      </c>
      <c r="H160" s="3" t="s">
        <v>2288</v>
      </c>
      <c r="I160" s="3" t="s">
        <v>173</v>
      </c>
      <c r="J160" s="3">
        <v>3.4599999999999999E-6</v>
      </c>
      <c r="K160" s="3">
        <v>1.4100000000000001E-4</v>
      </c>
      <c r="L160" s="3">
        <v>5.27E-5</v>
      </c>
      <c r="M160" s="3">
        <v>5.27E-5</v>
      </c>
      <c r="N160" s="3" t="s">
        <v>2281</v>
      </c>
      <c r="O160" s="3">
        <v>14000</v>
      </c>
      <c r="P160" s="3">
        <v>11000</v>
      </c>
      <c r="Q160" s="3" t="s">
        <v>174</v>
      </c>
      <c r="R160" s="3">
        <v>520.15</v>
      </c>
      <c r="S160" s="3" t="s">
        <v>2281</v>
      </c>
      <c r="T160" s="3">
        <v>0.37733333333333002</v>
      </c>
      <c r="U160" s="3">
        <v>5.4000000000000003E-3</v>
      </c>
      <c r="V160" s="3" t="s">
        <v>2281</v>
      </c>
      <c r="W160" s="3">
        <v>1.9300000000000001E-3</v>
      </c>
      <c r="X160" s="3">
        <v>780</v>
      </c>
      <c r="Y160" s="4" t="s">
        <v>2284</v>
      </c>
      <c r="Z160" s="3" t="s">
        <v>173</v>
      </c>
      <c r="AA160" s="2"/>
    </row>
    <row r="161" spans="1:27" ht="13.9" customHeight="1">
      <c r="A161" s="2" t="s">
        <v>506</v>
      </c>
      <c r="B161" s="2" t="s">
        <v>507</v>
      </c>
      <c r="C161" s="3" t="s">
        <v>171</v>
      </c>
      <c r="D161" s="3" t="s">
        <v>171</v>
      </c>
      <c r="E161" s="3">
        <v>127.57</v>
      </c>
      <c r="F161" s="3" t="s">
        <v>2281</v>
      </c>
      <c r="G161" s="3">
        <v>3900</v>
      </c>
      <c r="H161" s="3" t="s">
        <v>2281</v>
      </c>
      <c r="I161" s="3" t="s">
        <v>173</v>
      </c>
      <c r="J161" s="3">
        <v>1.1599999999999999E-6</v>
      </c>
      <c r="K161" s="3">
        <v>4.74E-5</v>
      </c>
      <c r="L161" s="3">
        <v>1.66E-5</v>
      </c>
      <c r="M161" s="3">
        <v>1.66E-5</v>
      </c>
      <c r="N161" s="3" t="s">
        <v>2283</v>
      </c>
      <c r="O161" s="3">
        <v>14800</v>
      </c>
      <c r="P161" s="3">
        <v>11600</v>
      </c>
      <c r="Q161" s="3" t="s">
        <v>174</v>
      </c>
      <c r="R161" s="3">
        <v>505.15</v>
      </c>
      <c r="S161" s="3" t="s">
        <v>2281</v>
      </c>
      <c r="T161" s="3">
        <v>0.37977055702918</v>
      </c>
      <c r="U161" s="3">
        <v>2.7E-2</v>
      </c>
      <c r="V161" s="3" t="s">
        <v>2281</v>
      </c>
      <c r="W161" s="3">
        <v>9.0500000000000008E-3</v>
      </c>
      <c r="X161" s="3">
        <v>754</v>
      </c>
      <c r="Y161" s="3" t="s">
        <v>174</v>
      </c>
      <c r="Z161" s="3">
        <v>2.2000000000000002</v>
      </c>
      <c r="AA161" s="3" t="s">
        <v>174</v>
      </c>
    </row>
    <row r="162" spans="1:27" ht="13.9" customHeight="1">
      <c r="A162" s="2" t="s">
        <v>508</v>
      </c>
      <c r="B162" s="2" t="s">
        <v>509</v>
      </c>
      <c r="C162" s="3" t="s">
        <v>170</v>
      </c>
      <c r="D162" s="3" t="s">
        <v>170</v>
      </c>
      <c r="E162" s="3">
        <v>112.56</v>
      </c>
      <c r="F162" s="3" t="s">
        <v>2281</v>
      </c>
      <c r="G162" s="3">
        <v>498</v>
      </c>
      <c r="H162" s="3" t="s">
        <v>2281</v>
      </c>
      <c r="I162" s="3">
        <v>100</v>
      </c>
      <c r="J162" s="3">
        <v>3.1099999999999999E-3</v>
      </c>
      <c r="K162" s="3">
        <v>0.127</v>
      </c>
      <c r="L162" s="3">
        <v>6.4399999999999999E-2</v>
      </c>
      <c r="M162" s="3">
        <v>6.4399999999999999E-2</v>
      </c>
      <c r="N162" s="3" t="s">
        <v>2281</v>
      </c>
      <c r="O162" s="3">
        <v>9780</v>
      </c>
      <c r="P162" s="3">
        <v>8410</v>
      </c>
      <c r="Q162" s="3" t="s">
        <v>183</v>
      </c>
      <c r="R162" s="3">
        <v>404.85</v>
      </c>
      <c r="S162" s="3" t="s">
        <v>2281</v>
      </c>
      <c r="T162" s="3">
        <v>0.35773339658443998</v>
      </c>
      <c r="U162" s="3">
        <v>12</v>
      </c>
      <c r="V162" s="3" t="s">
        <v>2281</v>
      </c>
      <c r="W162" s="3">
        <v>5.81</v>
      </c>
      <c r="X162" s="3">
        <v>632</v>
      </c>
      <c r="Y162" s="3" t="s">
        <v>183</v>
      </c>
      <c r="Z162" s="3">
        <v>1.3</v>
      </c>
      <c r="AA162" s="3" t="s">
        <v>183</v>
      </c>
    </row>
    <row r="163" spans="1:27" ht="13.9" customHeight="1">
      <c r="A163" s="2" t="s">
        <v>511</v>
      </c>
      <c r="B163" s="2" t="s">
        <v>512</v>
      </c>
      <c r="C163" s="3" t="s">
        <v>171</v>
      </c>
      <c r="D163" s="3" t="s">
        <v>171</v>
      </c>
      <c r="E163" s="3">
        <v>192.62</v>
      </c>
      <c r="F163" s="3" t="s">
        <v>2281</v>
      </c>
      <c r="G163" s="3">
        <v>306000</v>
      </c>
      <c r="H163" s="3" t="s">
        <v>2281</v>
      </c>
      <c r="I163" s="3" t="s">
        <v>173</v>
      </c>
      <c r="J163" s="3">
        <v>1.86E-9</v>
      </c>
      <c r="K163" s="3">
        <v>7.6000000000000006E-8</v>
      </c>
      <c r="L163" s="3" t="s">
        <v>173</v>
      </c>
      <c r="M163" s="3">
        <v>7.6000000000000006E-8</v>
      </c>
      <c r="N163" s="3" t="s">
        <v>2281</v>
      </c>
      <c r="O163" s="3" t="s">
        <v>173</v>
      </c>
      <c r="P163" s="3" t="s">
        <v>173</v>
      </c>
      <c r="Q163" s="2"/>
      <c r="R163" s="3">
        <v>420.15</v>
      </c>
      <c r="S163" s="3" t="s">
        <v>183</v>
      </c>
      <c r="T163" s="3">
        <v>0.3</v>
      </c>
      <c r="U163" s="3">
        <v>4.2799999999999997E-6</v>
      </c>
      <c r="V163" s="3" t="s">
        <v>2281</v>
      </c>
      <c r="W163" s="3" t="s">
        <v>173</v>
      </c>
      <c r="X163" s="3" t="s">
        <v>173</v>
      </c>
      <c r="Y163" s="2"/>
      <c r="Z163" s="3" t="s">
        <v>173</v>
      </c>
      <c r="AA163" s="2"/>
    </row>
    <row r="164" spans="1:27" ht="13.9" customHeight="1">
      <c r="A164" s="2" t="s">
        <v>513</v>
      </c>
      <c r="B164" s="2" t="s">
        <v>514</v>
      </c>
      <c r="C164" s="3" t="s">
        <v>171</v>
      </c>
      <c r="D164" s="3" t="s">
        <v>170</v>
      </c>
      <c r="E164" s="3">
        <v>325.19</v>
      </c>
      <c r="F164" s="3" t="s">
        <v>2281</v>
      </c>
      <c r="G164" s="3">
        <v>13</v>
      </c>
      <c r="H164" s="3" t="s">
        <v>2281</v>
      </c>
      <c r="I164" s="3" t="s">
        <v>173</v>
      </c>
      <c r="J164" s="3">
        <v>7.24E-8</v>
      </c>
      <c r="K164" s="3">
        <v>2.96E-6</v>
      </c>
      <c r="L164" s="3" t="s">
        <v>173</v>
      </c>
      <c r="M164" s="3">
        <v>2.96E-6</v>
      </c>
      <c r="N164" s="3" t="s">
        <v>2283</v>
      </c>
      <c r="O164" s="3" t="s">
        <v>173</v>
      </c>
      <c r="P164" s="3" t="s">
        <v>173</v>
      </c>
      <c r="Q164" s="2"/>
      <c r="R164" s="3">
        <v>676.47</v>
      </c>
      <c r="S164" s="3" t="s">
        <v>2283</v>
      </c>
      <c r="T164" s="3">
        <v>0.41</v>
      </c>
      <c r="U164" s="3">
        <v>2.2000000000000001E-6</v>
      </c>
      <c r="V164" s="3" t="s">
        <v>2281</v>
      </c>
      <c r="W164" s="3" t="s">
        <v>173</v>
      </c>
      <c r="X164" s="3">
        <v>630</v>
      </c>
      <c r="Y164" s="4" t="s">
        <v>2284</v>
      </c>
      <c r="Z164" s="3" t="s">
        <v>173</v>
      </c>
      <c r="AA164" s="2"/>
    </row>
    <row r="165" spans="1:27" ht="13.9" customHeight="1">
      <c r="A165" s="2" t="s">
        <v>515</v>
      </c>
      <c r="B165" s="2" t="s">
        <v>516</v>
      </c>
      <c r="C165" s="3" t="s">
        <v>171</v>
      </c>
      <c r="D165" s="3" t="s">
        <v>171</v>
      </c>
      <c r="E165" s="3">
        <v>156.57</v>
      </c>
      <c r="F165" s="3" t="s">
        <v>2281</v>
      </c>
      <c r="G165" s="3">
        <v>72</v>
      </c>
      <c r="H165" s="3" t="s">
        <v>2281</v>
      </c>
      <c r="I165" s="3" t="s">
        <v>173</v>
      </c>
      <c r="J165" s="3">
        <v>8.0299999999999998E-8</v>
      </c>
      <c r="K165" s="3">
        <v>3.2799999999999999E-6</v>
      </c>
      <c r="L165" s="3" t="s">
        <v>173</v>
      </c>
      <c r="M165" s="3">
        <v>3.2799999999999999E-6</v>
      </c>
      <c r="N165" s="3" t="s">
        <v>2281</v>
      </c>
      <c r="O165" s="3" t="s">
        <v>173</v>
      </c>
      <c r="P165" s="3" t="s">
        <v>173</v>
      </c>
      <c r="Q165" s="2"/>
      <c r="R165" s="3">
        <v>549.71</v>
      </c>
      <c r="S165" s="3" t="s">
        <v>2283</v>
      </c>
      <c r="T165" s="3">
        <v>0.3</v>
      </c>
      <c r="U165" s="3">
        <v>2.33E-3</v>
      </c>
      <c r="V165" s="3" t="s">
        <v>2281</v>
      </c>
      <c r="W165" s="3" t="s">
        <v>173</v>
      </c>
      <c r="X165" s="3" t="s">
        <v>173</v>
      </c>
      <c r="Y165" s="2"/>
      <c r="Z165" s="3" t="s">
        <v>173</v>
      </c>
      <c r="AA165" s="2"/>
    </row>
    <row r="166" spans="1:27" ht="13.9" customHeight="1">
      <c r="A166" s="2" t="s">
        <v>517</v>
      </c>
      <c r="B166" s="2" t="s">
        <v>518</v>
      </c>
      <c r="C166" s="3" t="s">
        <v>170</v>
      </c>
      <c r="D166" s="3" t="s">
        <v>170</v>
      </c>
      <c r="E166" s="3">
        <v>180.56</v>
      </c>
      <c r="F166" s="3" t="s">
        <v>2281</v>
      </c>
      <c r="G166" s="3">
        <v>29</v>
      </c>
      <c r="H166" s="3" t="s">
        <v>2281</v>
      </c>
      <c r="I166" s="3" t="s">
        <v>173</v>
      </c>
      <c r="J166" s="3">
        <v>3.4700000000000002E-2</v>
      </c>
      <c r="K166" s="3">
        <v>1.42</v>
      </c>
      <c r="L166" s="3">
        <v>0.67100000000000004</v>
      </c>
      <c r="M166" s="3">
        <v>0.67100000000000004</v>
      </c>
      <c r="N166" s="3" t="s">
        <v>2281</v>
      </c>
      <c r="O166" s="3">
        <v>10700</v>
      </c>
      <c r="P166" s="3">
        <v>8770</v>
      </c>
      <c r="Q166" s="3" t="s">
        <v>174</v>
      </c>
      <c r="R166" s="3">
        <v>412.45</v>
      </c>
      <c r="S166" s="3" t="s">
        <v>2281</v>
      </c>
      <c r="T166" s="3">
        <v>0.39184193011647001</v>
      </c>
      <c r="U166" s="3">
        <v>7.63</v>
      </c>
      <c r="V166" s="3" t="s">
        <v>2281</v>
      </c>
      <c r="W166" s="3">
        <v>3.46</v>
      </c>
      <c r="X166" s="3">
        <v>601</v>
      </c>
      <c r="Y166" s="3" t="s">
        <v>174</v>
      </c>
      <c r="Z166" s="3">
        <v>1.8</v>
      </c>
      <c r="AA166" s="3" t="s">
        <v>174</v>
      </c>
    </row>
    <row r="167" spans="1:27" ht="13.9" customHeight="1">
      <c r="A167" s="2" t="s">
        <v>519</v>
      </c>
      <c r="B167" s="2" t="s">
        <v>520</v>
      </c>
      <c r="C167" s="3" t="s">
        <v>170</v>
      </c>
      <c r="D167" s="3" t="s">
        <v>171</v>
      </c>
      <c r="E167" s="3">
        <v>92.569000000000003</v>
      </c>
      <c r="F167" s="3" t="s">
        <v>2281</v>
      </c>
      <c r="G167" s="3">
        <v>1100</v>
      </c>
      <c r="H167" s="3" t="s">
        <v>2281</v>
      </c>
      <c r="I167" s="3" t="s">
        <v>173</v>
      </c>
      <c r="J167" s="3">
        <v>1.67E-2</v>
      </c>
      <c r="K167" s="3">
        <v>0.68300000000000005</v>
      </c>
      <c r="L167" s="3">
        <v>0.39100000000000001</v>
      </c>
      <c r="M167" s="3">
        <v>0.39100000000000001</v>
      </c>
      <c r="N167" s="3" t="s">
        <v>2281</v>
      </c>
      <c r="O167" s="3">
        <v>8110</v>
      </c>
      <c r="P167" s="3">
        <v>7260</v>
      </c>
      <c r="Q167" s="3" t="s">
        <v>183</v>
      </c>
      <c r="R167" s="3">
        <v>351.75</v>
      </c>
      <c r="S167" s="3" t="s">
        <v>2281</v>
      </c>
      <c r="T167" s="3">
        <v>0.36674295252226002</v>
      </c>
      <c r="U167" s="3">
        <v>101</v>
      </c>
      <c r="V167" s="3" t="s">
        <v>2281</v>
      </c>
      <c r="W167" s="3">
        <v>55.6</v>
      </c>
      <c r="X167" s="3">
        <v>539</v>
      </c>
      <c r="Y167" s="3" t="s">
        <v>183</v>
      </c>
      <c r="Z167" s="3">
        <v>1.9</v>
      </c>
      <c r="AA167" s="3" t="s">
        <v>183</v>
      </c>
    </row>
    <row r="168" spans="1:27" ht="13.9" customHeight="1">
      <c r="A168" s="2" t="s">
        <v>521</v>
      </c>
      <c r="B168" s="2" t="s">
        <v>522</v>
      </c>
      <c r="C168" s="3" t="s">
        <v>170</v>
      </c>
      <c r="D168" s="3" t="s">
        <v>170</v>
      </c>
      <c r="E168" s="3">
        <v>86.468999999999994</v>
      </c>
      <c r="F168" s="3" t="s">
        <v>2281</v>
      </c>
      <c r="G168" s="3">
        <v>2770</v>
      </c>
      <c r="H168" s="3" t="s">
        <v>2281</v>
      </c>
      <c r="I168" s="3" t="s">
        <v>173</v>
      </c>
      <c r="J168" s="3">
        <v>4.0599999999999997E-2</v>
      </c>
      <c r="K168" s="3">
        <v>1.66</v>
      </c>
      <c r="L168" s="3">
        <v>1.28</v>
      </c>
      <c r="M168" s="3">
        <v>1.28</v>
      </c>
      <c r="N168" s="3" t="s">
        <v>2281</v>
      </c>
      <c r="O168" s="3">
        <v>4060</v>
      </c>
      <c r="P168" s="3">
        <v>4830</v>
      </c>
      <c r="Q168" s="3" t="s">
        <v>183</v>
      </c>
      <c r="R168" s="3">
        <v>232.45</v>
      </c>
      <c r="S168" s="3" t="s">
        <v>2281</v>
      </c>
      <c r="T168" s="3">
        <v>0.34978120769021998</v>
      </c>
      <c r="U168" s="3">
        <v>7250</v>
      </c>
      <c r="V168" s="3" t="s">
        <v>2281</v>
      </c>
      <c r="W168" s="3">
        <v>5370</v>
      </c>
      <c r="X168" s="3">
        <v>369</v>
      </c>
      <c r="Y168" s="3" t="s">
        <v>183</v>
      </c>
      <c r="Z168" s="3" t="s">
        <v>173</v>
      </c>
      <c r="AA168" s="2"/>
    </row>
    <row r="169" spans="1:27" ht="13.9" customHeight="1">
      <c r="A169" s="2" t="s">
        <v>523</v>
      </c>
      <c r="B169" s="2" t="s">
        <v>524</v>
      </c>
      <c r="C169" s="3" t="s">
        <v>170</v>
      </c>
      <c r="D169" s="3" t="s">
        <v>171</v>
      </c>
      <c r="E169" s="3">
        <v>80.515000000000001</v>
      </c>
      <c r="F169" s="3" t="s">
        <v>2281</v>
      </c>
      <c r="G169" s="3">
        <v>1000000</v>
      </c>
      <c r="H169" s="3" t="s">
        <v>2281</v>
      </c>
      <c r="I169" s="3" t="s">
        <v>173</v>
      </c>
      <c r="J169" s="3">
        <v>7.61E-7</v>
      </c>
      <c r="K169" s="3">
        <v>3.1099999999999997E-5</v>
      </c>
      <c r="L169" s="3">
        <v>1.34E-5</v>
      </c>
      <c r="M169" s="3">
        <v>1.34E-5</v>
      </c>
      <c r="N169" s="3" t="s">
        <v>2283</v>
      </c>
      <c r="O169" s="3">
        <v>12000</v>
      </c>
      <c r="P169" s="3">
        <v>9890</v>
      </c>
      <c r="Q169" s="3" t="s">
        <v>183</v>
      </c>
      <c r="R169" s="3">
        <v>401.75</v>
      </c>
      <c r="S169" s="3" t="s">
        <v>2281</v>
      </c>
      <c r="T169" s="3">
        <v>0.39219658119658002</v>
      </c>
      <c r="U169" s="3">
        <v>7.18</v>
      </c>
      <c r="V169" s="3" t="s">
        <v>2281</v>
      </c>
      <c r="W169" s="3">
        <v>2.96</v>
      </c>
      <c r="X169" s="3">
        <v>585</v>
      </c>
      <c r="Y169" s="3" t="s">
        <v>174</v>
      </c>
      <c r="Z169" s="3">
        <v>4.9000000000000004</v>
      </c>
      <c r="AA169" s="3" t="s">
        <v>183</v>
      </c>
    </row>
    <row r="170" spans="1:27" ht="13.9" customHeight="1">
      <c r="A170" s="2" t="s">
        <v>525</v>
      </c>
      <c r="B170" s="2" t="s">
        <v>526</v>
      </c>
      <c r="C170" s="3" t="s">
        <v>170</v>
      </c>
      <c r="D170" s="3" t="s">
        <v>170</v>
      </c>
      <c r="E170" s="3">
        <v>119.38</v>
      </c>
      <c r="F170" s="3" t="s">
        <v>2281</v>
      </c>
      <c r="G170" s="3">
        <v>7950</v>
      </c>
      <c r="H170" s="3" t="s">
        <v>2281</v>
      </c>
      <c r="I170" s="3">
        <v>80</v>
      </c>
      <c r="J170" s="3">
        <v>3.6700000000000001E-3</v>
      </c>
      <c r="K170" s="3">
        <v>0.15</v>
      </c>
      <c r="L170" s="3">
        <v>8.9800000000000005E-2</v>
      </c>
      <c r="M170" s="3">
        <v>8.9800000000000005E-2</v>
      </c>
      <c r="N170" s="3" t="s">
        <v>2281</v>
      </c>
      <c r="O170" s="3">
        <v>7530</v>
      </c>
      <c r="P170" s="3">
        <v>6990</v>
      </c>
      <c r="Q170" s="3" t="s">
        <v>183</v>
      </c>
      <c r="R170" s="3">
        <v>334.25</v>
      </c>
      <c r="S170" s="3" t="s">
        <v>2281</v>
      </c>
      <c r="T170" s="3">
        <v>0.34546455223881001</v>
      </c>
      <c r="U170" s="3">
        <v>197</v>
      </c>
      <c r="V170" s="3" t="s">
        <v>2281</v>
      </c>
      <c r="W170" s="3">
        <v>113</v>
      </c>
      <c r="X170" s="3">
        <v>536</v>
      </c>
      <c r="Y170" s="3" t="s">
        <v>183</v>
      </c>
      <c r="Z170" s="3" t="s">
        <v>173</v>
      </c>
      <c r="AA170" s="2"/>
    </row>
    <row r="171" spans="1:27" ht="13.9" customHeight="1">
      <c r="A171" s="2" t="s">
        <v>527</v>
      </c>
      <c r="B171" s="2" t="s">
        <v>528</v>
      </c>
      <c r="C171" s="3" t="s">
        <v>170</v>
      </c>
      <c r="D171" s="3" t="s">
        <v>170</v>
      </c>
      <c r="E171" s="3">
        <v>50.488</v>
      </c>
      <c r="F171" s="3" t="s">
        <v>2281</v>
      </c>
      <c r="G171" s="3">
        <v>5320</v>
      </c>
      <c r="H171" s="3" t="s">
        <v>2281</v>
      </c>
      <c r="I171" s="3" t="s">
        <v>173</v>
      </c>
      <c r="J171" s="3">
        <v>8.8199999999999997E-3</v>
      </c>
      <c r="K171" s="3">
        <v>0.36099999999999999</v>
      </c>
      <c r="L171" s="3">
        <v>0.26600000000000001</v>
      </c>
      <c r="M171" s="3">
        <v>0.26600000000000001</v>
      </c>
      <c r="N171" s="3" t="s">
        <v>2281</v>
      </c>
      <c r="O171" s="3">
        <v>4720</v>
      </c>
      <c r="P171" s="3">
        <v>5110</v>
      </c>
      <c r="Q171" s="3" t="s">
        <v>183</v>
      </c>
      <c r="R171" s="3">
        <v>249.15</v>
      </c>
      <c r="S171" s="3" t="s">
        <v>2281</v>
      </c>
      <c r="T171" s="3">
        <v>0.32694397463002001</v>
      </c>
      <c r="U171" s="3">
        <v>4300</v>
      </c>
      <c r="V171" s="3" t="s">
        <v>2281</v>
      </c>
      <c r="W171" s="3">
        <v>3030</v>
      </c>
      <c r="X171" s="3">
        <v>416</v>
      </c>
      <c r="Y171" s="3" t="s">
        <v>183</v>
      </c>
      <c r="Z171" s="3">
        <v>8.1</v>
      </c>
      <c r="AA171" s="3" t="s">
        <v>183</v>
      </c>
    </row>
    <row r="172" spans="1:27" ht="13.9" customHeight="1">
      <c r="A172" s="2" t="s">
        <v>529</v>
      </c>
      <c r="B172" s="2" t="s">
        <v>530</v>
      </c>
      <c r="C172" s="3" t="s">
        <v>170</v>
      </c>
      <c r="D172" s="3" t="s">
        <v>170</v>
      </c>
      <c r="E172" s="3">
        <v>80.515000000000001</v>
      </c>
      <c r="F172" s="3" t="s">
        <v>2281</v>
      </c>
      <c r="G172" s="3">
        <v>69400</v>
      </c>
      <c r="H172" s="3" t="s">
        <v>2281</v>
      </c>
      <c r="I172" s="3" t="s">
        <v>173</v>
      </c>
      <c r="J172" s="3">
        <v>3.0400000000000002E-4</v>
      </c>
      <c r="K172" s="3">
        <v>1.24E-2</v>
      </c>
      <c r="L172" s="3">
        <v>7.5900000000000004E-3</v>
      </c>
      <c r="M172" s="3">
        <v>7.5900000000000004E-3</v>
      </c>
      <c r="N172" s="3" t="s">
        <v>2281</v>
      </c>
      <c r="O172" s="3">
        <v>7260</v>
      </c>
      <c r="P172" s="3">
        <v>6710</v>
      </c>
      <c r="Q172" s="3" t="s">
        <v>174</v>
      </c>
      <c r="R172" s="3">
        <v>332.65</v>
      </c>
      <c r="S172" s="3" t="s">
        <v>2281</v>
      </c>
      <c r="T172" s="3">
        <v>0.35647792706334003</v>
      </c>
      <c r="U172" s="3">
        <v>30</v>
      </c>
      <c r="V172" s="3" t="s">
        <v>2281</v>
      </c>
      <c r="W172" s="3">
        <v>17.5</v>
      </c>
      <c r="X172" s="3">
        <v>521</v>
      </c>
      <c r="Y172" s="3" t="s">
        <v>174</v>
      </c>
      <c r="Z172" s="3" t="s">
        <v>173</v>
      </c>
      <c r="AA172" s="2"/>
    </row>
    <row r="173" spans="1:27" ht="13.9" customHeight="1">
      <c r="A173" s="2" t="s">
        <v>531</v>
      </c>
      <c r="B173" s="2" t="s">
        <v>532</v>
      </c>
      <c r="C173" s="3" t="s">
        <v>170</v>
      </c>
      <c r="D173" s="3" t="s">
        <v>171</v>
      </c>
      <c r="E173" s="3">
        <v>162.62</v>
      </c>
      <c r="F173" s="3" t="s">
        <v>2281</v>
      </c>
      <c r="G173" s="3">
        <v>11.7</v>
      </c>
      <c r="H173" s="3" t="s">
        <v>2281</v>
      </c>
      <c r="I173" s="3" t="s">
        <v>173</v>
      </c>
      <c r="J173" s="3">
        <v>3.2000000000000003E-4</v>
      </c>
      <c r="K173" s="3">
        <v>1.3100000000000001E-2</v>
      </c>
      <c r="L173" s="3">
        <v>4.64E-3</v>
      </c>
      <c r="M173" s="3">
        <v>4.64E-3</v>
      </c>
      <c r="N173" s="3" t="s">
        <v>2281</v>
      </c>
      <c r="O173" s="3">
        <v>14600</v>
      </c>
      <c r="P173" s="3">
        <v>11300</v>
      </c>
      <c r="Q173" s="4" t="s">
        <v>2296</v>
      </c>
      <c r="R173" s="3">
        <v>529.15</v>
      </c>
      <c r="S173" s="3" t="s">
        <v>2281</v>
      </c>
      <c r="T173" s="3">
        <v>0.38281656050954999</v>
      </c>
      <c r="U173" s="3">
        <v>1.2200000000000001E-2</v>
      </c>
      <c r="V173" s="3" t="s">
        <v>2283</v>
      </c>
      <c r="W173" s="3">
        <v>4.15E-3</v>
      </c>
      <c r="X173" s="3">
        <v>785</v>
      </c>
      <c r="Y173" s="3" t="s">
        <v>174</v>
      </c>
      <c r="Z173" s="3" t="s">
        <v>173</v>
      </c>
      <c r="AA173" s="2"/>
    </row>
    <row r="174" spans="1:27" ht="13.9" customHeight="1">
      <c r="A174" s="2" t="s">
        <v>533</v>
      </c>
      <c r="B174" s="2" t="s">
        <v>534</v>
      </c>
      <c r="C174" s="3" t="s">
        <v>171</v>
      </c>
      <c r="D174" s="3" t="s">
        <v>170</v>
      </c>
      <c r="E174" s="3">
        <v>157.56</v>
      </c>
      <c r="F174" s="3" t="s">
        <v>2281</v>
      </c>
      <c r="G174" s="3">
        <v>441</v>
      </c>
      <c r="H174" s="3" t="s">
        <v>2281</v>
      </c>
      <c r="I174" s="3" t="s">
        <v>173</v>
      </c>
      <c r="J174" s="3">
        <v>9.3000000000000007E-6</v>
      </c>
      <c r="K174" s="3">
        <v>3.8000000000000002E-4</v>
      </c>
      <c r="L174" s="3">
        <v>1.22E-4</v>
      </c>
      <c r="M174" s="3">
        <v>1.22E-4</v>
      </c>
      <c r="N174" s="3" t="s">
        <v>2281</v>
      </c>
      <c r="O174" s="3">
        <v>16000</v>
      </c>
      <c r="P174" s="3">
        <v>12300</v>
      </c>
      <c r="Q174" s="3" t="s">
        <v>174</v>
      </c>
      <c r="R174" s="3">
        <v>518.65</v>
      </c>
      <c r="S174" s="3" t="s">
        <v>2281</v>
      </c>
      <c r="T174" s="3">
        <v>0.39100264200793</v>
      </c>
      <c r="U174" s="3">
        <v>1.8200000000000001E-2</v>
      </c>
      <c r="V174" s="3" t="s">
        <v>2283</v>
      </c>
      <c r="W174" s="3">
        <v>5.5900000000000004E-3</v>
      </c>
      <c r="X174" s="3">
        <v>757</v>
      </c>
      <c r="Y174" s="3" t="s">
        <v>174</v>
      </c>
      <c r="Z174" s="3" t="s">
        <v>173</v>
      </c>
      <c r="AA174" s="2"/>
    </row>
    <row r="175" spans="1:27" ht="13.9" customHeight="1">
      <c r="A175" s="2" t="s">
        <v>535</v>
      </c>
      <c r="B175" s="2" t="s">
        <v>536</v>
      </c>
      <c r="C175" s="3" t="s">
        <v>171</v>
      </c>
      <c r="D175" s="3" t="s">
        <v>170</v>
      </c>
      <c r="E175" s="3">
        <v>157.56</v>
      </c>
      <c r="F175" s="3" t="s">
        <v>2281</v>
      </c>
      <c r="G175" s="3">
        <v>225</v>
      </c>
      <c r="H175" s="3" t="s">
        <v>2281</v>
      </c>
      <c r="I175" s="3" t="s">
        <v>173</v>
      </c>
      <c r="J175" s="3">
        <v>4.8899999999999998E-6</v>
      </c>
      <c r="K175" s="3">
        <v>2.0000000000000001E-4</v>
      </c>
      <c r="L175" s="3">
        <v>6.4499999999999996E-5</v>
      </c>
      <c r="M175" s="3">
        <v>6.4499999999999996E-5</v>
      </c>
      <c r="N175" s="3" t="s">
        <v>2281</v>
      </c>
      <c r="O175" s="3">
        <v>15900</v>
      </c>
      <c r="P175" s="3">
        <v>12200</v>
      </c>
      <c r="Q175" s="3" t="s">
        <v>174</v>
      </c>
      <c r="R175" s="3">
        <v>515.15</v>
      </c>
      <c r="S175" s="3" t="s">
        <v>2281</v>
      </c>
      <c r="T175" s="3">
        <v>0.39160452729694001</v>
      </c>
      <c r="U175" s="3">
        <v>2.1899999999999999E-2</v>
      </c>
      <c r="V175" s="3" t="s">
        <v>2283</v>
      </c>
      <c r="W175" s="3">
        <v>6.77E-3</v>
      </c>
      <c r="X175" s="3">
        <v>751</v>
      </c>
      <c r="Y175" s="3" t="s">
        <v>174</v>
      </c>
      <c r="Z175" s="3" t="s">
        <v>173</v>
      </c>
      <c r="AA175" s="2"/>
    </row>
    <row r="176" spans="1:27" ht="13.9" customHeight="1">
      <c r="A176" s="2" t="s">
        <v>537</v>
      </c>
      <c r="B176" s="2" t="s">
        <v>538</v>
      </c>
      <c r="C176" s="3" t="s">
        <v>170</v>
      </c>
      <c r="D176" s="3" t="s">
        <v>171</v>
      </c>
      <c r="E176" s="3">
        <v>128.56</v>
      </c>
      <c r="F176" s="3" t="s">
        <v>2281</v>
      </c>
      <c r="G176" s="3">
        <v>11300</v>
      </c>
      <c r="H176" s="3" t="s">
        <v>2281</v>
      </c>
      <c r="I176" s="3" t="s">
        <v>173</v>
      </c>
      <c r="J176" s="3">
        <v>1.1199999999999999E-5</v>
      </c>
      <c r="K176" s="3">
        <v>4.5800000000000002E-4</v>
      </c>
      <c r="L176" s="3">
        <v>2.0100000000000001E-4</v>
      </c>
      <c r="M176" s="3">
        <v>2.0100000000000001E-4</v>
      </c>
      <c r="N176" s="3" t="s">
        <v>2281</v>
      </c>
      <c r="O176" s="3">
        <v>11700</v>
      </c>
      <c r="P176" s="3">
        <v>9570</v>
      </c>
      <c r="Q176" s="3" t="s">
        <v>2282</v>
      </c>
      <c r="R176" s="3">
        <v>448.05</v>
      </c>
      <c r="S176" s="3" t="s">
        <v>2281</v>
      </c>
      <c r="T176" s="3">
        <v>0.37519555555556</v>
      </c>
      <c r="U176" s="3">
        <v>2.5299999999999998</v>
      </c>
      <c r="V176" s="3" t="s">
        <v>2281</v>
      </c>
      <c r="W176" s="3">
        <v>1.06</v>
      </c>
      <c r="X176" s="3">
        <v>675</v>
      </c>
      <c r="Y176" s="3" t="s">
        <v>174</v>
      </c>
      <c r="Z176" s="3">
        <v>1.7</v>
      </c>
      <c r="AA176" s="3" t="s">
        <v>174</v>
      </c>
    </row>
    <row r="177" spans="1:27" ht="13.9" customHeight="1">
      <c r="A177" s="2" t="s">
        <v>539</v>
      </c>
      <c r="B177" s="2" t="s">
        <v>540</v>
      </c>
      <c r="C177" s="3" t="s">
        <v>170</v>
      </c>
      <c r="D177" s="3" t="s">
        <v>170</v>
      </c>
      <c r="E177" s="3">
        <v>164.38</v>
      </c>
      <c r="F177" s="3" t="s">
        <v>2281</v>
      </c>
      <c r="G177" s="3">
        <v>1620</v>
      </c>
      <c r="H177" s="3" t="s">
        <v>2281</v>
      </c>
      <c r="I177" s="3" t="s">
        <v>173</v>
      </c>
      <c r="J177" s="3">
        <v>2.0500000000000002E-3</v>
      </c>
      <c r="K177" s="3">
        <v>8.3799999999999999E-2</v>
      </c>
      <c r="L177" s="3">
        <v>4.4200000000000003E-2</v>
      </c>
      <c r="M177" s="3">
        <v>4.4200000000000003E-2</v>
      </c>
      <c r="N177" s="3" t="s">
        <v>2281</v>
      </c>
      <c r="O177" s="3">
        <v>9230</v>
      </c>
      <c r="P177" s="3">
        <v>7880</v>
      </c>
      <c r="Q177" s="3" t="s">
        <v>174</v>
      </c>
      <c r="R177" s="3">
        <v>385.55</v>
      </c>
      <c r="S177" s="3" t="s">
        <v>2281</v>
      </c>
      <c r="T177" s="3">
        <v>0.3780380952381</v>
      </c>
      <c r="U177" s="3">
        <v>24</v>
      </c>
      <c r="V177" s="3" t="s">
        <v>2281</v>
      </c>
      <c r="W177" s="3">
        <v>12.1</v>
      </c>
      <c r="X177" s="3">
        <v>578</v>
      </c>
      <c r="Y177" s="4" t="s">
        <v>2284</v>
      </c>
      <c r="Z177" s="3" t="s">
        <v>173</v>
      </c>
      <c r="AA177" s="2"/>
    </row>
    <row r="178" spans="1:27" ht="13.9" customHeight="1">
      <c r="A178" s="2" t="s">
        <v>541</v>
      </c>
      <c r="B178" s="2" t="s">
        <v>542</v>
      </c>
      <c r="C178" s="3" t="s">
        <v>171</v>
      </c>
      <c r="D178" s="3" t="s">
        <v>171</v>
      </c>
      <c r="E178" s="3">
        <v>265.91000000000003</v>
      </c>
      <c r="F178" s="3" t="s">
        <v>2281</v>
      </c>
      <c r="G178" s="3">
        <v>0.81</v>
      </c>
      <c r="H178" s="3" t="s">
        <v>2281</v>
      </c>
      <c r="I178" s="3" t="s">
        <v>173</v>
      </c>
      <c r="J178" s="3">
        <v>1.9999999999999999E-6</v>
      </c>
      <c r="K178" s="3">
        <v>8.1799999999999996E-5</v>
      </c>
      <c r="L178" s="3">
        <v>2.3300000000000001E-5</v>
      </c>
      <c r="M178" s="3">
        <v>2.3300000000000001E-5</v>
      </c>
      <c r="N178" s="3" t="s">
        <v>2281</v>
      </c>
      <c r="O178" s="3">
        <v>17600</v>
      </c>
      <c r="P178" s="3">
        <v>13300</v>
      </c>
      <c r="Q178" s="3" t="s">
        <v>174</v>
      </c>
      <c r="R178" s="3">
        <v>623.15</v>
      </c>
      <c r="S178" s="3" t="s">
        <v>2281</v>
      </c>
      <c r="T178" s="3">
        <v>0.37733333333333002</v>
      </c>
      <c r="U178" s="3">
        <v>5.7000000000000005E-7</v>
      </c>
      <c r="V178" s="3" t="s">
        <v>2281</v>
      </c>
      <c r="W178" s="3">
        <v>1.55E-7</v>
      </c>
      <c r="X178" s="3">
        <v>935</v>
      </c>
      <c r="Y178" s="4" t="s">
        <v>2284</v>
      </c>
      <c r="Z178" s="3" t="s">
        <v>173</v>
      </c>
      <c r="AA178" s="2"/>
    </row>
    <row r="179" spans="1:27" ht="13.9" customHeight="1">
      <c r="A179" s="2" t="s">
        <v>543</v>
      </c>
      <c r="B179" s="2" t="s">
        <v>544</v>
      </c>
      <c r="C179" s="3" t="s">
        <v>170</v>
      </c>
      <c r="D179" s="3" t="s">
        <v>171</v>
      </c>
      <c r="E179" s="3">
        <v>126.59</v>
      </c>
      <c r="F179" s="3" t="s">
        <v>2281</v>
      </c>
      <c r="G179" s="3">
        <v>374</v>
      </c>
      <c r="H179" s="3" t="s">
        <v>2281</v>
      </c>
      <c r="I179" s="3" t="s">
        <v>173</v>
      </c>
      <c r="J179" s="3">
        <v>3.5699999999999998E-3</v>
      </c>
      <c r="K179" s="3">
        <v>0.14599999999999999</v>
      </c>
      <c r="L179" s="3">
        <v>6.8599999999999994E-2</v>
      </c>
      <c r="M179" s="3">
        <v>6.8599999999999994E-2</v>
      </c>
      <c r="N179" s="3" t="s">
        <v>2281</v>
      </c>
      <c r="O179" s="3">
        <v>10800</v>
      </c>
      <c r="P179" s="3">
        <v>8960</v>
      </c>
      <c r="Q179" s="3" t="s">
        <v>183</v>
      </c>
      <c r="R179" s="3">
        <v>432.15</v>
      </c>
      <c r="S179" s="3" t="s">
        <v>2281</v>
      </c>
      <c r="T179" s="3">
        <v>0.37148628048780002</v>
      </c>
      <c r="U179" s="3">
        <v>3.43</v>
      </c>
      <c r="V179" s="3" t="s">
        <v>2281</v>
      </c>
      <c r="W179" s="3">
        <v>1.54</v>
      </c>
      <c r="X179" s="3">
        <v>656</v>
      </c>
      <c r="Y179" s="3" t="s">
        <v>174</v>
      </c>
      <c r="Z179" s="3">
        <v>1.3</v>
      </c>
      <c r="AA179" s="3" t="s">
        <v>174</v>
      </c>
    </row>
    <row r="180" spans="1:27" ht="13.9" customHeight="1">
      <c r="A180" s="2" t="s">
        <v>545</v>
      </c>
      <c r="B180" s="2" t="s">
        <v>546</v>
      </c>
      <c r="C180" s="3" t="s">
        <v>170</v>
      </c>
      <c r="D180" s="3" t="s">
        <v>171</v>
      </c>
      <c r="E180" s="3">
        <v>126.59</v>
      </c>
      <c r="F180" s="3" t="s">
        <v>2281</v>
      </c>
      <c r="G180" s="3">
        <v>106</v>
      </c>
      <c r="H180" s="3" t="s">
        <v>2281</v>
      </c>
      <c r="I180" s="3" t="s">
        <v>173</v>
      </c>
      <c r="J180" s="3">
        <v>4.3800000000000002E-3</v>
      </c>
      <c r="K180" s="3">
        <v>0.17899999999999999</v>
      </c>
      <c r="L180" s="3">
        <v>7.8E-2</v>
      </c>
      <c r="M180" s="3">
        <v>7.8E-2</v>
      </c>
      <c r="N180" s="3" t="s">
        <v>2283</v>
      </c>
      <c r="O180" s="3">
        <v>11800</v>
      </c>
      <c r="P180" s="3">
        <v>9250</v>
      </c>
      <c r="Q180" s="3" t="s">
        <v>183</v>
      </c>
      <c r="R180" s="3">
        <v>435.55</v>
      </c>
      <c r="S180" s="3" t="s">
        <v>2281</v>
      </c>
      <c r="T180" s="3">
        <v>0.40731060237050998</v>
      </c>
      <c r="U180" s="3">
        <v>2.69</v>
      </c>
      <c r="V180" s="3" t="s">
        <v>2281</v>
      </c>
      <c r="W180" s="3">
        <v>1.1200000000000001</v>
      </c>
      <c r="X180" s="3">
        <v>616</v>
      </c>
      <c r="Y180" s="3" t="s">
        <v>183</v>
      </c>
      <c r="Z180" s="3">
        <v>1.3</v>
      </c>
      <c r="AA180" s="3" t="s">
        <v>174</v>
      </c>
    </row>
    <row r="181" spans="1:27" ht="13.9" customHeight="1">
      <c r="A181" s="2" t="s">
        <v>547</v>
      </c>
      <c r="B181" s="2" t="s">
        <v>548</v>
      </c>
      <c r="C181" s="3" t="s">
        <v>171</v>
      </c>
      <c r="D181" s="3" t="s">
        <v>170</v>
      </c>
      <c r="E181" s="3">
        <v>265.7</v>
      </c>
      <c r="F181" s="3" t="s">
        <v>2281</v>
      </c>
      <c r="G181" s="3">
        <v>1830</v>
      </c>
      <c r="H181" s="3" t="s">
        <v>2281</v>
      </c>
      <c r="I181" s="3" t="s">
        <v>173</v>
      </c>
      <c r="J181" s="3">
        <v>3.67E-22</v>
      </c>
      <c r="K181" s="3">
        <v>1.5000000000000001E-20</v>
      </c>
      <c r="L181" s="3" t="s">
        <v>173</v>
      </c>
      <c r="M181" s="3">
        <v>1.5000000000000001E-20</v>
      </c>
      <c r="N181" s="3" t="s">
        <v>2281</v>
      </c>
      <c r="O181" s="3" t="s">
        <v>173</v>
      </c>
      <c r="P181" s="3">
        <v>8040</v>
      </c>
      <c r="Q181" s="3" t="s">
        <v>174</v>
      </c>
      <c r="R181" s="3">
        <v>791.06</v>
      </c>
      <c r="S181" s="3" t="s">
        <v>2283</v>
      </c>
      <c r="T181" s="3">
        <v>0.3</v>
      </c>
      <c r="U181" s="3">
        <v>3.9799999999999998E-14</v>
      </c>
      <c r="V181" s="3" t="s">
        <v>2281</v>
      </c>
      <c r="W181" s="3" t="s">
        <v>173</v>
      </c>
      <c r="X181" s="3" t="s">
        <v>173</v>
      </c>
      <c r="Y181" s="2"/>
      <c r="Z181" s="3" t="s">
        <v>173</v>
      </c>
      <c r="AA181" s="2"/>
    </row>
    <row r="182" spans="1:27" ht="13.9" customHeight="1">
      <c r="A182" s="2" t="s">
        <v>549</v>
      </c>
      <c r="B182" s="2" t="s">
        <v>550</v>
      </c>
      <c r="C182" s="3" t="s">
        <v>171</v>
      </c>
      <c r="D182" s="3" t="s">
        <v>171</v>
      </c>
      <c r="E182" s="3">
        <v>213.67</v>
      </c>
      <c r="F182" s="3" t="s">
        <v>2281</v>
      </c>
      <c r="G182" s="3">
        <v>89</v>
      </c>
      <c r="H182" s="3" t="s">
        <v>2281</v>
      </c>
      <c r="I182" s="3" t="s">
        <v>173</v>
      </c>
      <c r="J182" s="3">
        <v>5.6899999999999997E-7</v>
      </c>
      <c r="K182" s="3">
        <v>2.3300000000000001E-5</v>
      </c>
      <c r="L182" s="3" t="s">
        <v>173</v>
      </c>
      <c r="M182" s="3">
        <v>2.3300000000000001E-5</v>
      </c>
      <c r="N182" s="3" t="s">
        <v>2283</v>
      </c>
      <c r="O182" s="3" t="s">
        <v>173</v>
      </c>
      <c r="P182" s="3" t="s">
        <v>173</v>
      </c>
      <c r="Q182" s="2"/>
      <c r="R182" s="3">
        <v>556.34</v>
      </c>
      <c r="S182" s="3" t="s">
        <v>2283</v>
      </c>
      <c r="T182" s="3">
        <v>0.3</v>
      </c>
      <c r="U182" s="3">
        <v>1.8000000000000001E-4</v>
      </c>
      <c r="V182" s="3" t="s">
        <v>2281</v>
      </c>
      <c r="W182" s="3" t="s">
        <v>173</v>
      </c>
      <c r="X182" s="3" t="s">
        <v>173</v>
      </c>
      <c r="Y182" s="2"/>
      <c r="Z182" s="3" t="s">
        <v>173</v>
      </c>
      <c r="AA182" s="2"/>
    </row>
    <row r="183" spans="1:27" ht="13.9" customHeight="1">
      <c r="A183" s="2" t="s">
        <v>551</v>
      </c>
      <c r="B183" s="2" t="s">
        <v>552</v>
      </c>
      <c r="C183" s="3" t="s">
        <v>171</v>
      </c>
      <c r="D183" s="3" t="s">
        <v>171</v>
      </c>
      <c r="E183" s="3">
        <v>350.59</v>
      </c>
      <c r="F183" s="3" t="s">
        <v>2281</v>
      </c>
      <c r="G183" s="3">
        <v>1.1200000000000001</v>
      </c>
      <c r="H183" s="3" t="s">
        <v>2281</v>
      </c>
      <c r="I183" s="3" t="s">
        <v>173</v>
      </c>
      <c r="J183" s="3">
        <v>2.9299999999999999E-6</v>
      </c>
      <c r="K183" s="3">
        <v>1.2E-4</v>
      </c>
      <c r="L183" s="3" t="s">
        <v>173</v>
      </c>
      <c r="M183" s="3">
        <v>1.2E-4</v>
      </c>
      <c r="N183" s="3" t="s">
        <v>2281</v>
      </c>
      <c r="O183" s="3" t="s">
        <v>173</v>
      </c>
      <c r="P183" s="3" t="s">
        <v>173</v>
      </c>
      <c r="Q183" s="2"/>
      <c r="R183" s="3">
        <v>650.58000000000004</v>
      </c>
      <c r="S183" s="3" t="s">
        <v>2283</v>
      </c>
      <c r="T183" s="3">
        <v>0.3</v>
      </c>
      <c r="U183" s="3">
        <v>2.0299999999999999E-5</v>
      </c>
      <c r="V183" s="3" t="s">
        <v>2281</v>
      </c>
      <c r="W183" s="3" t="s">
        <v>173</v>
      </c>
      <c r="X183" s="3" t="s">
        <v>173</v>
      </c>
      <c r="Y183" s="2"/>
      <c r="Z183" s="3" t="s">
        <v>173</v>
      </c>
      <c r="AA183" s="2"/>
    </row>
    <row r="184" spans="1:27" ht="13.9" customHeight="1">
      <c r="A184" s="2" t="s">
        <v>553</v>
      </c>
      <c r="B184" s="2" t="s">
        <v>554</v>
      </c>
      <c r="C184" s="3" t="s">
        <v>171</v>
      </c>
      <c r="D184" s="3" t="s">
        <v>171</v>
      </c>
      <c r="E184" s="3">
        <v>322.54000000000002</v>
      </c>
      <c r="F184" s="3" t="s">
        <v>2281</v>
      </c>
      <c r="G184" s="3">
        <v>4.76</v>
      </c>
      <c r="H184" s="3" t="s">
        <v>2281</v>
      </c>
      <c r="I184" s="3" t="s">
        <v>173</v>
      </c>
      <c r="J184" s="3">
        <v>3.7500000000000001E-6</v>
      </c>
      <c r="K184" s="3">
        <v>1.5300000000000001E-4</v>
      </c>
      <c r="L184" s="3" t="s">
        <v>173</v>
      </c>
      <c r="M184" s="3">
        <v>1.5300000000000001E-4</v>
      </c>
      <c r="N184" s="3" t="s">
        <v>2283</v>
      </c>
      <c r="O184" s="3" t="s">
        <v>173</v>
      </c>
      <c r="P184" s="3" t="s">
        <v>173</v>
      </c>
      <c r="Q184" s="2"/>
      <c r="R184" s="3">
        <v>627.37</v>
      </c>
      <c r="S184" s="3" t="s">
        <v>2283</v>
      </c>
      <c r="T184" s="3">
        <v>0.3</v>
      </c>
      <c r="U184" s="3">
        <v>4.1999999999999998E-5</v>
      </c>
      <c r="V184" s="3" t="s">
        <v>2281</v>
      </c>
      <c r="W184" s="3" t="s">
        <v>173</v>
      </c>
      <c r="X184" s="3" t="s">
        <v>173</v>
      </c>
      <c r="Y184" s="2"/>
      <c r="Z184" s="3" t="s">
        <v>173</v>
      </c>
      <c r="AA184" s="2"/>
    </row>
    <row r="185" spans="1:27" ht="13.9" customHeight="1">
      <c r="A185" s="2" t="s">
        <v>555</v>
      </c>
      <c r="B185" s="2" t="s">
        <v>556</v>
      </c>
      <c r="C185" s="3" t="s">
        <v>171</v>
      </c>
      <c r="D185" s="3" t="s">
        <v>171</v>
      </c>
      <c r="E185" s="3">
        <v>357.78</v>
      </c>
      <c r="F185" s="3" t="s">
        <v>2281</v>
      </c>
      <c r="G185" s="3">
        <v>31000</v>
      </c>
      <c r="H185" s="3" t="s">
        <v>2281</v>
      </c>
      <c r="I185" s="3" t="s">
        <v>173</v>
      </c>
      <c r="J185" s="3">
        <v>3.4199999999999999E-16</v>
      </c>
      <c r="K185" s="3">
        <v>1.4E-14</v>
      </c>
      <c r="L185" s="3" t="s">
        <v>173</v>
      </c>
      <c r="M185" s="3">
        <v>1.4E-14</v>
      </c>
      <c r="N185" s="3" t="s">
        <v>2283</v>
      </c>
      <c r="O185" s="3" t="s">
        <v>173</v>
      </c>
      <c r="P185" s="3" t="s">
        <v>173</v>
      </c>
      <c r="Q185" s="2"/>
      <c r="R185" s="3">
        <v>804.1</v>
      </c>
      <c r="S185" s="3" t="s">
        <v>2283</v>
      </c>
      <c r="T185" s="3">
        <v>0.3</v>
      </c>
      <c r="U185" s="3">
        <v>2.25E-11</v>
      </c>
      <c r="V185" s="3" t="s">
        <v>2281</v>
      </c>
      <c r="W185" s="3" t="s">
        <v>173</v>
      </c>
      <c r="X185" s="3" t="s">
        <v>173</v>
      </c>
      <c r="Y185" s="2"/>
      <c r="Z185" s="3" t="s">
        <v>173</v>
      </c>
      <c r="AA185" s="2"/>
    </row>
    <row r="186" spans="1:27" ht="13.9" customHeight="1">
      <c r="A186" s="2" t="s">
        <v>557</v>
      </c>
      <c r="B186" s="2" t="s">
        <v>558</v>
      </c>
      <c r="C186" s="3" t="s">
        <v>171</v>
      </c>
      <c r="D186" s="3" t="s">
        <v>171</v>
      </c>
      <c r="E186" s="3">
        <v>331.97</v>
      </c>
      <c r="F186" s="3" t="s">
        <v>2281</v>
      </c>
      <c r="G186" s="3">
        <v>0.5</v>
      </c>
      <c r="H186" s="3" t="s">
        <v>2281</v>
      </c>
      <c r="I186" s="3" t="s">
        <v>173</v>
      </c>
      <c r="J186" s="3">
        <v>2.1799999999999999E-6</v>
      </c>
      <c r="K186" s="3">
        <v>8.9099999999999997E-5</v>
      </c>
      <c r="L186" s="3">
        <v>3.1699999999999998E-5</v>
      </c>
      <c r="M186" s="3">
        <v>3.1699999999999998E-5</v>
      </c>
      <c r="N186" s="3" t="s">
        <v>2283</v>
      </c>
      <c r="O186" s="3">
        <v>14600</v>
      </c>
      <c r="P186" s="3">
        <v>11000</v>
      </c>
      <c r="Q186" s="3" t="s">
        <v>174</v>
      </c>
      <c r="R186" s="3">
        <v>638.15</v>
      </c>
      <c r="S186" s="3" t="s">
        <v>2281</v>
      </c>
      <c r="T186" s="3">
        <v>0.37733333333333002</v>
      </c>
      <c r="U186" s="3">
        <v>2.5000000000000002E-6</v>
      </c>
      <c r="V186" s="3" t="s">
        <v>2281</v>
      </c>
      <c r="W186" s="3">
        <v>8.5099999999999998E-7</v>
      </c>
      <c r="X186" s="3">
        <v>957</v>
      </c>
      <c r="Y186" s="4" t="s">
        <v>2284</v>
      </c>
      <c r="Z186" s="3" t="s">
        <v>173</v>
      </c>
      <c r="AA186" s="2"/>
    </row>
    <row r="187" spans="1:27" ht="13.9" customHeight="1">
      <c r="A187" s="2" t="s">
        <v>559</v>
      </c>
      <c r="B187" s="2" t="s">
        <v>560</v>
      </c>
      <c r="C187" s="3" t="s">
        <v>171</v>
      </c>
      <c r="D187" s="3" t="s">
        <v>171</v>
      </c>
      <c r="E187" s="3">
        <v>361.25</v>
      </c>
      <c r="F187" s="3" t="s">
        <v>2281</v>
      </c>
      <c r="G187" s="3">
        <v>0.3</v>
      </c>
      <c r="H187" s="3" t="s">
        <v>2281</v>
      </c>
      <c r="I187" s="3" t="s">
        <v>173</v>
      </c>
      <c r="J187" s="3">
        <v>1.1999999999999999E-6</v>
      </c>
      <c r="K187" s="3">
        <v>4.9100000000000001E-5</v>
      </c>
      <c r="L187" s="3" t="s">
        <v>173</v>
      </c>
      <c r="M187" s="3">
        <v>4.9100000000000001E-5</v>
      </c>
      <c r="N187" s="3" t="s">
        <v>2281</v>
      </c>
      <c r="O187" s="3" t="s">
        <v>173</v>
      </c>
      <c r="P187" s="3" t="s">
        <v>173</v>
      </c>
      <c r="Q187" s="2"/>
      <c r="R187" s="3">
        <v>671.31</v>
      </c>
      <c r="S187" s="3" t="s">
        <v>2283</v>
      </c>
      <c r="T187" s="3">
        <v>0.41</v>
      </c>
      <c r="U187" s="3">
        <v>0.39700000000000002</v>
      </c>
      <c r="V187" s="3" t="s">
        <v>2281</v>
      </c>
      <c r="W187" s="3" t="s">
        <v>173</v>
      </c>
      <c r="X187" s="3">
        <v>643</v>
      </c>
      <c r="Y187" s="4" t="s">
        <v>2284</v>
      </c>
      <c r="Z187" s="3" t="s">
        <v>173</v>
      </c>
      <c r="AA187" s="2"/>
    </row>
    <row r="188" spans="1:27" ht="13.9" customHeight="1">
      <c r="A188" s="2" t="s">
        <v>561</v>
      </c>
      <c r="B188" s="2" t="s">
        <v>562</v>
      </c>
      <c r="C188" s="3" t="s">
        <v>228</v>
      </c>
      <c r="D188" s="3" t="s">
        <v>170</v>
      </c>
      <c r="E188" s="3" t="s">
        <v>173</v>
      </c>
      <c r="F188" s="2"/>
      <c r="G188" s="3" t="s">
        <v>173</v>
      </c>
      <c r="H188" s="2"/>
      <c r="I188" s="3" t="s">
        <v>173</v>
      </c>
      <c r="J188" s="3" t="s">
        <v>173</v>
      </c>
      <c r="K188" s="3" t="s">
        <v>173</v>
      </c>
      <c r="L188" s="3" t="s">
        <v>173</v>
      </c>
      <c r="M188" s="3" t="s">
        <v>173</v>
      </c>
      <c r="N188" s="2"/>
      <c r="O188" s="3" t="s">
        <v>173</v>
      </c>
      <c r="P188" s="3" t="s">
        <v>173</v>
      </c>
      <c r="Q188" s="2"/>
      <c r="R188" s="3" t="s">
        <v>173</v>
      </c>
      <c r="S188" s="2"/>
      <c r="T188" s="3">
        <v>0.3</v>
      </c>
      <c r="U188" s="3" t="s">
        <v>173</v>
      </c>
      <c r="V188" s="2"/>
      <c r="W188" s="3" t="s">
        <v>173</v>
      </c>
      <c r="X188" s="3" t="s">
        <v>173</v>
      </c>
      <c r="Y188" s="2"/>
      <c r="Z188" s="3" t="s">
        <v>173</v>
      </c>
      <c r="AA188" s="2"/>
    </row>
    <row r="189" spans="1:27" ht="13.9" customHeight="1">
      <c r="A189" s="2" t="s">
        <v>563</v>
      </c>
      <c r="B189" s="2" t="s">
        <v>562</v>
      </c>
      <c r="C189" s="3" t="s">
        <v>228</v>
      </c>
      <c r="D189" s="3" t="s">
        <v>171</v>
      </c>
      <c r="E189" s="3">
        <v>52</v>
      </c>
      <c r="F189" s="3" t="s">
        <v>2283</v>
      </c>
      <c r="G189" s="3" t="s">
        <v>173</v>
      </c>
      <c r="H189" s="2"/>
      <c r="I189" s="3" t="s">
        <v>173</v>
      </c>
      <c r="J189" s="3" t="s">
        <v>173</v>
      </c>
      <c r="K189" s="3" t="s">
        <v>173</v>
      </c>
      <c r="L189" s="3" t="s">
        <v>173</v>
      </c>
      <c r="M189" s="3" t="s">
        <v>173</v>
      </c>
      <c r="N189" s="2"/>
      <c r="O189" s="3" t="s">
        <v>173</v>
      </c>
      <c r="P189" s="3" t="s">
        <v>173</v>
      </c>
      <c r="Q189" s="2"/>
      <c r="R189" s="3" t="s">
        <v>173</v>
      </c>
      <c r="S189" s="2"/>
      <c r="T189" s="3">
        <v>0.3</v>
      </c>
      <c r="U189" s="3" t="s">
        <v>173</v>
      </c>
      <c r="V189" s="2"/>
      <c r="W189" s="3" t="s">
        <v>173</v>
      </c>
      <c r="X189" s="3" t="s">
        <v>173</v>
      </c>
      <c r="Y189" s="2"/>
      <c r="Z189" s="3" t="s">
        <v>173</v>
      </c>
      <c r="AA189" s="2"/>
    </row>
    <row r="190" spans="1:27" ht="13.9" customHeight="1">
      <c r="A190" s="2" t="s">
        <v>564</v>
      </c>
      <c r="B190" s="2" t="s">
        <v>565</v>
      </c>
      <c r="C190" s="3" t="s">
        <v>228</v>
      </c>
      <c r="D190" s="3" t="s">
        <v>170</v>
      </c>
      <c r="E190" s="3">
        <v>52</v>
      </c>
      <c r="F190" s="3" t="s">
        <v>2283</v>
      </c>
      <c r="G190" s="3">
        <v>1690000</v>
      </c>
      <c r="H190" s="3" t="s">
        <v>183</v>
      </c>
      <c r="I190" s="3" t="s">
        <v>173</v>
      </c>
      <c r="J190" s="3" t="s">
        <v>173</v>
      </c>
      <c r="K190" s="3" t="s">
        <v>173</v>
      </c>
      <c r="L190" s="3" t="s">
        <v>173</v>
      </c>
      <c r="M190" s="3" t="s">
        <v>173</v>
      </c>
      <c r="N190" s="2"/>
      <c r="O190" s="3" t="s">
        <v>173</v>
      </c>
      <c r="P190" s="3" t="s">
        <v>173</v>
      </c>
      <c r="Q190" s="2"/>
      <c r="R190" s="3" t="s">
        <v>173</v>
      </c>
      <c r="S190" s="2"/>
      <c r="T190" s="3">
        <v>0.3</v>
      </c>
      <c r="U190" s="3" t="s">
        <v>173</v>
      </c>
      <c r="V190" s="2"/>
      <c r="W190" s="3" t="s">
        <v>173</v>
      </c>
      <c r="X190" s="3" t="s">
        <v>173</v>
      </c>
      <c r="Y190" s="2"/>
      <c r="Z190" s="3" t="s">
        <v>173</v>
      </c>
      <c r="AA190" s="2"/>
    </row>
    <row r="191" spans="1:27" ht="13.9" customHeight="1">
      <c r="A191" s="2" t="s">
        <v>566</v>
      </c>
      <c r="B191" s="2" t="s">
        <v>567</v>
      </c>
      <c r="C191" s="3" t="s">
        <v>171</v>
      </c>
      <c r="D191" s="3" t="s">
        <v>170</v>
      </c>
      <c r="E191" s="3">
        <v>228.3</v>
      </c>
      <c r="F191" s="3" t="s">
        <v>2281</v>
      </c>
      <c r="G191" s="3">
        <v>2E-3</v>
      </c>
      <c r="H191" s="3" t="s">
        <v>2281</v>
      </c>
      <c r="I191" s="3" t="s">
        <v>173</v>
      </c>
      <c r="J191" s="3">
        <v>5.2299999999999999E-6</v>
      </c>
      <c r="K191" s="3">
        <v>2.14E-4</v>
      </c>
      <c r="L191" s="3">
        <v>3.6000000000000001E-5</v>
      </c>
      <c r="M191" s="3">
        <v>3.6000000000000001E-5</v>
      </c>
      <c r="N191" s="3" t="s">
        <v>2281</v>
      </c>
      <c r="O191" s="3">
        <v>24700</v>
      </c>
      <c r="P191" s="3">
        <v>16500</v>
      </c>
      <c r="Q191" s="3" t="s">
        <v>174</v>
      </c>
      <c r="R191" s="3">
        <v>721.15</v>
      </c>
      <c r="S191" s="3" t="s">
        <v>2281</v>
      </c>
      <c r="T191" s="3">
        <v>0.41</v>
      </c>
      <c r="U191" s="3">
        <v>6.2300000000000002E-9</v>
      </c>
      <c r="V191" s="3" t="s">
        <v>2281</v>
      </c>
      <c r="W191" s="3">
        <v>1.0000000000000001E-9</v>
      </c>
      <c r="X191" s="3">
        <v>979</v>
      </c>
      <c r="Y191" s="3" t="s">
        <v>174</v>
      </c>
      <c r="Z191" s="3">
        <v>0.5</v>
      </c>
      <c r="AA191" s="3" t="s">
        <v>174</v>
      </c>
    </row>
    <row r="192" spans="1:27" ht="13.9" customHeight="1">
      <c r="A192" s="2" t="s">
        <v>568</v>
      </c>
      <c r="B192" s="2" t="s">
        <v>569</v>
      </c>
      <c r="C192" s="3" t="s">
        <v>171</v>
      </c>
      <c r="D192" s="3" t="s">
        <v>171</v>
      </c>
      <c r="E192" s="3">
        <v>303.14999999999998</v>
      </c>
      <c r="F192" s="3" t="s">
        <v>2281</v>
      </c>
      <c r="G192" s="3">
        <v>1</v>
      </c>
      <c r="H192" s="3" t="s">
        <v>2281</v>
      </c>
      <c r="I192" s="3" t="s">
        <v>173</v>
      </c>
      <c r="J192" s="3">
        <v>3.9E-10</v>
      </c>
      <c r="K192" s="3">
        <v>1.59E-8</v>
      </c>
      <c r="L192" s="3" t="s">
        <v>173</v>
      </c>
      <c r="M192" s="3">
        <v>1.59E-8</v>
      </c>
      <c r="N192" s="3" t="s">
        <v>2283</v>
      </c>
      <c r="O192" s="3" t="s">
        <v>173</v>
      </c>
      <c r="P192" s="3" t="s">
        <v>173</v>
      </c>
      <c r="Q192" s="2"/>
      <c r="R192" s="3">
        <v>741.61</v>
      </c>
      <c r="S192" s="3" t="s">
        <v>2283</v>
      </c>
      <c r="T192" s="3">
        <v>0.3</v>
      </c>
      <c r="U192" s="3">
        <v>9.7500000000000005E-10</v>
      </c>
      <c r="V192" s="3" t="s">
        <v>2281</v>
      </c>
      <c r="W192" s="3" t="s">
        <v>173</v>
      </c>
      <c r="X192" s="3" t="s">
        <v>173</v>
      </c>
      <c r="Y192" s="2"/>
      <c r="Z192" s="3" t="s">
        <v>173</v>
      </c>
      <c r="AA192" s="2"/>
    </row>
    <row r="193" spans="1:27" ht="13.9" customHeight="1">
      <c r="A193" s="2" t="s">
        <v>570</v>
      </c>
      <c r="B193" s="2" t="s">
        <v>571</v>
      </c>
      <c r="C193" s="3" t="s">
        <v>171</v>
      </c>
      <c r="D193" s="3" t="s">
        <v>170</v>
      </c>
      <c r="E193" s="3">
        <v>58.93</v>
      </c>
      <c r="F193" s="3" t="s">
        <v>2283</v>
      </c>
      <c r="G193" s="3" t="s">
        <v>173</v>
      </c>
      <c r="H193" s="2"/>
      <c r="I193" s="3" t="s">
        <v>173</v>
      </c>
      <c r="J193" s="3" t="s">
        <v>173</v>
      </c>
      <c r="K193" s="3" t="s">
        <v>173</v>
      </c>
      <c r="L193" s="3" t="s">
        <v>173</v>
      </c>
      <c r="M193" s="3" t="s">
        <v>173</v>
      </c>
      <c r="N193" s="2"/>
      <c r="O193" s="3">
        <v>104000</v>
      </c>
      <c r="P193" s="3">
        <v>88400</v>
      </c>
      <c r="Q193" s="3" t="s">
        <v>2291</v>
      </c>
      <c r="R193" s="3">
        <v>3200.15</v>
      </c>
      <c r="S193" s="3" t="s">
        <v>183</v>
      </c>
      <c r="T193" s="3">
        <v>0.3</v>
      </c>
      <c r="U193" s="3">
        <v>0</v>
      </c>
      <c r="V193" s="4" t="s">
        <v>2286</v>
      </c>
      <c r="W193" s="3">
        <v>0</v>
      </c>
      <c r="X193" s="3">
        <v>7400</v>
      </c>
      <c r="Y193" s="3" t="s">
        <v>174</v>
      </c>
      <c r="Z193" s="3" t="s">
        <v>173</v>
      </c>
      <c r="AA193" s="2"/>
    </row>
    <row r="194" spans="1:27" ht="13.9" customHeight="1">
      <c r="A194" s="2" t="s">
        <v>572</v>
      </c>
      <c r="B194" s="2" t="s">
        <v>232</v>
      </c>
      <c r="C194" s="3" t="s">
        <v>170</v>
      </c>
      <c r="D194" s="3" t="s">
        <v>170</v>
      </c>
      <c r="E194" s="3" t="s">
        <v>173</v>
      </c>
      <c r="F194" s="2"/>
      <c r="G194" s="3" t="s">
        <v>173</v>
      </c>
      <c r="H194" s="2"/>
      <c r="I194" s="3" t="s">
        <v>173</v>
      </c>
      <c r="J194" s="3">
        <v>1.0999999999999999E-2</v>
      </c>
      <c r="K194" s="3">
        <v>0.45</v>
      </c>
      <c r="L194" s="3" t="s">
        <v>173</v>
      </c>
      <c r="M194" s="3">
        <v>0.45</v>
      </c>
      <c r="N194" s="3" t="s">
        <v>2300</v>
      </c>
      <c r="O194" s="3" t="s">
        <v>173</v>
      </c>
      <c r="P194" s="3" t="s">
        <v>173</v>
      </c>
      <c r="Q194" s="2"/>
      <c r="R194" s="3" t="s">
        <v>173</v>
      </c>
      <c r="S194" s="2"/>
      <c r="T194" s="3">
        <v>0.3</v>
      </c>
      <c r="U194" s="3">
        <v>95</v>
      </c>
      <c r="V194" s="3" t="s">
        <v>2300</v>
      </c>
      <c r="W194" s="3" t="s">
        <v>173</v>
      </c>
      <c r="X194" s="3">
        <v>530</v>
      </c>
      <c r="Y194" s="3" t="s">
        <v>2302</v>
      </c>
      <c r="Z194" s="3" t="s">
        <v>173</v>
      </c>
      <c r="AA194" s="2"/>
    </row>
    <row r="195" spans="1:27" ht="13.9" customHeight="1">
      <c r="A195" s="2" t="s">
        <v>573</v>
      </c>
      <c r="B195" s="2" t="s">
        <v>574</v>
      </c>
      <c r="C195" s="3" t="s">
        <v>171</v>
      </c>
      <c r="D195" s="3" t="s">
        <v>171</v>
      </c>
      <c r="E195" s="3">
        <v>63.545999999999999</v>
      </c>
      <c r="F195" s="3" t="s">
        <v>2281</v>
      </c>
      <c r="G195" s="3" t="s">
        <v>173</v>
      </c>
      <c r="H195" s="2"/>
      <c r="I195" s="3">
        <v>1300</v>
      </c>
      <c r="J195" s="3" t="s">
        <v>173</v>
      </c>
      <c r="K195" s="3" t="s">
        <v>173</v>
      </c>
      <c r="L195" s="3" t="s">
        <v>173</v>
      </c>
      <c r="M195" s="3" t="s">
        <v>173</v>
      </c>
      <c r="N195" s="2"/>
      <c r="O195" s="3">
        <v>90300</v>
      </c>
      <c r="P195" s="3">
        <v>71800</v>
      </c>
      <c r="Q195" s="3" t="s">
        <v>174</v>
      </c>
      <c r="R195" s="3">
        <v>2868.15</v>
      </c>
      <c r="S195" s="3" t="s">
        <v>2281</v>
      </c>
      <c r="T195" s="3">
        <v>0.3</v>
      </c>
      <c r="U195" s="3">
        <v>0</v>
      </c>
      <c r="V195" s="4" t="s">
        <v>2286</v>
      </c>
      <c r="W195" s="3">
        <v>0</v>
      </c>
      <c r="X195" s="3">
        <v>5120</v>
      </c>
      <c r="Y195" s="3" t="s">
        <v>174</v>
      </c>
      <c r="Z195" s="3" t="s">
        <v>173</v>
      </c>
      <c r="AA195" s="2"/>
    </row>
    <row r="196" spans="1:27" ht="13.9" customHeight="1">
      <c r="A196" s="2" t="s">
        <v>575</v>
      </c>
      <c r="B196" s="2" t="s">
        <v>576</v>
      </c>
      <c r="C196" s="3" t="s">
        <v>228</v>
      </c>
      <c r="D196" s="3" t="s">
        <v>171</v>
      </c>
      <c r="E196" s="3">
        <v>89.563999999999993</v>
      </c>
      <c r="F196" s="3" t="s">
        <v>2281</v>
      </c>
      <c r="G196" s="3" t="s">
        <v>173</v>
      </c>
      <c r="H196" s="2"/>
      <c r="I196" s="3" t="s">
        <v>173</v>
      </c>
      <c r="J196" s="3" t="s">
        <v>173</v>
      </c>
      <c r="K196" s="3" t="s">
        <v>173</v>
      </c>
      <c r="L196" s="3" t="s">
        <v>173</v>
      </c>
      <c r="M196" s="3" t="s">
        <v>173</v>
      </c>
      <c r="N196" s="2"/>
      <c r="O196" s="3" t="s">
        <v>173</v>
      </c>
      <c r="P196" s="3" t="s">
        <v>173</v>
      </c>
      <c r="Q196" s="2"/>
      <c r="R196" s="3" t="s">
        <v>173</v>
      </c>
      <c r="S196" s="2"/>
      <c r="T196" s="3">
        <v>0.3</v>
      </c>
      <c r="U196" s="3" t="s">
        <v>173</v>
      </c>
      <c r="V196" s="2"/>
      <c r="W196" s="3" t="s">
        <v>173</v>
      </c>
      <c r="X196" s="3" t="s">
        <v>173</v>
      </c>
      <c r="Y196" s="2"/>
      <c r="Z196" s="3" t="s">
        <v>173</v>
      </c>
      <c r="AA196" s="2"/>
    </row>
    <row r="197" spans="1:27" ht="13.9" customHeight="1">
      <c r="A197" s="2" t="s">
        <v>577</v>
      </c>
      <c r="B197" s="2" t="s">
        <v>578</v>
      </c>
      <c r="C197" s="3" t="s">
        <v>171</v>
      </c>
      <c r="D197" s="3" t="s">
        <v>170</v>
      </c>
      <c r="E197" s="3">
        <v>108.14</v>
      </c>
      <c r="F197" s="3" t="s">
        <v>2281</v>
      </c>
      <c r="G197" s="3">
        <v>22700</v>
      </c>
      <c r="H197" s="3" t="s">
        <v>2281</v>
      </c>
      <c r="I197" s="3" t="s">
        <v>173</v>
      </c>
      <c r="J197" s="3">
        <v>8.5600000000000004E-7</v>
      </c>
      <c r="K197" s="3">
        <v>3.4999999999999997E-5</v>
      </c>
      <c r="L197" s="3">
        <v>1.27E-5</v>
      </c>
      <c r="M197" s="3">
        <v>1.27E-5</v>
      </c>
      <c r="N197" s="3" t="s">
        <v>2281</v>
      </c>
      <c r="O197" s="3">
        <v>14300</v>
      </c>
      <c r="P197" s="3">
        <v>11300</v>
      </c>
      <c r="Q197" s="3" t="s">
        <v>183</v>
      </c>
      <c r="R197" s="3">
        <v>475.35</v>
      </c>
      <c r="S197" s="3" t="s">
        <v>2281</v>
      </c>
      <c r="T197" s="3">
        <v>0.38238339472938998</v>
      </c>
      <c r="U197" s="3">
        <v>0.11</v>
      </c>
      <c r="V197" s="3" t="s">
        <v>2281</v>
      </c>
      <c r="W197" s="3">
        <v>3.8399999999999997E-2</v>
      </c>
      <c r="X197" s="3">
        <v>706</v>
      </c>
      <c r="Y197" s="3" t="s">
        <v>183</v>
      </c>
      <c r="Z197" s="3">
        <v>1.1000000000000001</v>
      </c>
      <c r="AA197" s="3" t="s">
        <v>183</v>
      </c>
    </row>
    <row r="198" spans="1:27" ht="13.9" customHeight="1">
      <c r="A198" s="2" t="s">
        <v>579</v>
      </c>
      <c r="B198" s="2" t="s">
        <v>580</v>
      </c>
      <c r="C198" s="3" t="s">
        <v>171</v>
      </c>
      <c r="D198" s="3" t="s">
        <v>170</v>
      </c>
      <c r="E198" s="3">
        <v>108.14</v>
      </c>
      <c r="F198" s="3" t="s">
        <v>2281</v>
      </c>
      <c r="G198" s="3">
        <v>25900</v>
      </c>
      <c r="H198" s="3" t="s">
        <v>2281</v>
      </c>
      <c r="I198" s="3" t="s">
        <v>173</v>
      </c>
      <c r="J198" s="3">
        <v>1.1999999999999999E-6</v>
      </c>
      <c r="K198" s="3">
        <v>4.9100000000000001E-5</v>
      </c>
      <c r="L198" s="3">
        <v>1.91E-5</v>
      </c>
      <c r="M198" s="3">
        <v>1.91E-5</v>
      </c>
      <c r="N198" s="3" t="s">
        <v>2281</v>
      </c>
      <c r="O198" s="3">
        <v>13400</v>
      </c>
      <c r="P198" s="3">
        <v>10800</v>
      </c>
      <c r="Q198" s="3" t="s">
        <v>183</v>
      </c>
      <c r="R198" s="3">
        <v>464.15</v>
      </c>
      <c r="S198" s="3" t="s">
        <v>2281</v>
      </c>
      <c r="T198" s="3">
        <v>0.37636095183486001</v>
      </c>
      <c r="U198" s="3">
        <v>0.29899999999999999</v>
      </c>
      <c r="V198" s="3" t="s">
        <v>2283</v>
      </c>
      <c r="W198" s="3">
        <v>0.111</v>
      </c>
      <c r="X198" s="3">
        <v>698</v>
      </c>
      <c r="Y198" s="3" t="s">
        <v>183</v>
      </c>
      <c r="Z198" s="3">
        <v>1.4</v>
      </c>
      <c r="AA198" s="3" t="s">
        <v>183</v>
      </c>
    </row>
    <row r="199" spans="1:27" ht="13.9" customHeight="1">
      <c r="A199" s="2" t="s">
        <v>581</v>
      </c>
      <c r="B199" s="2" t="s">
        <v>582</v>
      </c>
      <c r="C199" s="3" t="s">
        <v>171</v>
      </c>
      <c r="D199" s="3" t="s">
        <v>170</v>
      </c>
      <c r="E199" s="3">
        <v>108.14</v>
      </c>
      <c r="F199" s="3" t="s">
        <v>2281</v>
      </c>
      <c r="G199" s="3">
        <v>21500</v>
      </c>
      <c r="H199" s="3" t="s">
        <v>2281</v>
      </c>
      <c r="I199" s="3" t="s">
        <v>173</v>
      </c>
      <c r="J199" s="3">
        <v>9.9999999999999995E-7</v>
      </c>
      <c r="K199" s="3">
        <v>4.0899999999999998E-5</v>
      </c>
      <c r="L199" s="3">
        <v>1.49E-5</v>
      </c>
      <c r="M199" s="3">
        <v>1.49E-5</v>
      </c>
      <c r="N199" s="3" t="s">
        <v>2281</v>
      </c>
      <c r="O199" s="3">
        <v>14300</v>
      </c>
      <c r="P199" s="3">
        <v>11300</v>
      </c>
      <c r="Q199" s="3" t="s">
        <v>183</v>
      </c>
      <c r="R199" s="3">
        <v>475.05</v>
      </c>
      <c r="S199" s="3" t="s">
        <v>2281</v>
      </c>
      <c r="T199" s="3">
        <v>0.38291711609424001</v>
      </c>
      <c r="U199" s="3">
        <v>0.11</v>
      </c>
      <c r="V199" s="3" t="s">
        <v>2281</v>
      </c>
      <c r="W199" s="3">
        <v>3.8300000000000001E-2</v>
      </c>
      <c r="X199" s="3">
        <v>705</v>
      </c>
      <c r="Y199" s="3" t="s">
        <v>183</v>
      </c>
      <c r="Z199" s="3">
        <v>1.1000000000000001</v>
      </c>
      <c r="AA199" s="3" t="s">
        <v>183</v>
      </c>
    </row>
    <row r="200" spans="1:27" ht="13.9" customHeight="1">
      <c r="A200" s="2" t="s">
        <v>583</v>
      </c>
      <c r="B200" s="2" t="s">
        <v>584</v>
      </c>
      <c r="C200" s="3" t="s">
        <v>171</v>
      </c>
      <c r="D200" s="3" t="s">
        <v>171</v>
      </c>
      <c r="E200" s="3">
        <v>142.59</v>
      </c>
      <c r="F200" s="3" t="s">
        <v>2281</v>
      </c>
      <c r="G200" s="3">
        <v>3830</v>
      </c>
      <c r="H200" s="3" t="s">
        <v>2281</v>
      </c>
      <c r="I200" s="3" t="s">
        <v>173</v>
      </c>
      <c r="J200" s="3">
        <v>2.4499999999999998E-6</v>
      </c>
      <c r="K200" s="3">
        <v>1E-4</v>
      </c>
      <c r="L200" s="3">
        <v>3.8500000000000001E-5</v>
      </c>
      <c r="M200" s="3">
        <v>3.8500000000000001E-5</v>
      </c>
      <c r="N200" s="3" t="s">
        <v>2283</v>
      </c>
      <c r="O200" s="3">
        <v>13500</v>
      </c>
      <c r="P200" s="3">
        <v>10700</v>
      </c>
      <c r="Q200" s="3" t="s">
        <v>174</v>
      </c>
      <c r="R200" s="3">
        <v>508.15</v>
      </c>
      <c r="S200" s="3" t="s">
        <v>2281</v>
      </c>
      <c r="T200" s="3">
        <v>0.37733333333333002</v>
      </c>
      <c r="U200" s="3">
        <v>0.05</v>
      </c>
      <c r="V200" s="3" t="s">
        <v>2281</v>
      </c>
      <c r="W200" s="3">
        <v>1.84E-2</v>
      </c>
      <c r="X200" s="3">
        <v>762</v>
      </c>
      <c r="Y200" s="4" t="s">
        <v>2284</v>
      </c>
      <c r="Z200" s="3" t="s">
        <v>173</v>
      </c>
      <c r="AA200" s="2"/>
    </row>
    <row r="201" spans="1:27" ht="13.9" customHeight="1">
      <c r="A201" s="2" t="s">
        <v>585</v>
      </c>
      <c r="B201" s="2" t="s">
        <v>586</v>
      </c>
      <c r="C201" s="3" t="s">
        <v>171</v>
      </c>
      <c r="D201" s="3" t="s">
        <v>170</v>
      </c>
      <c r="E201" s="3">
        <v>324.42</v>
      </c>
      <c r="F201" s="3" t="s">
        <v>2281</v>
      </c>
      <c r="G201" s="3">
        <v>9070</v>
      </c>
      <c r="H201" s="3" t="s">
        <v>2281</v>
      </c>
      <c r="I201" s="3" t="s">
        <v>173</v>
      </c>
      <c r="J201" s="3">
        <v>6.1900000000000002E-7</v>
      </c>
      <c r="K201" s="3">
        <v>2.5299999999999998E-5</v>
      </c>
      <c r="L201" s="3">
        <v>9.4800000000000007E-6</v>
      </c>
      <c r="M201" s="3">
        <v>9.4800000000000007E-6</v>
      </c>
      <c r="N201" s="3" t="s">
        <v>2281</v>
      </c>
      <c r="O201" s="3">
        <v>13900</v>
      </c>
      <c r="P201" s="3">
        <v>11300</v>
      </c>
      <c r="Q201" s="3" t="s">
        <v>174</v>
      </c>
      <c r="R201" s="3">
        <v>463.95</v>
      </c>
      <c r="S201" s="3" t="s">
        <v>2283</v>
      </c>
      <c r="T201" s="3">
        <v>0.37259082370354002</v>
      </c>
      <c r="U201" s="3">
        <v>0.17</v>
      </c>
      <c r="V201" s="3" t="s">
        <v>2281</v>
      </c>
      <c r="W201" s="3">
        <v>6.0999999999999999E-2</v>
      </c>
      <c r="X201" s="3">
        <v>703</v>
      </c>
      <c r="Y201" s="3" t="s">
        <v>174</v>
      </c>
      <c r="Z201" s="3" t="s">
        <v>173</v>
      </c>
      <c r="AA201" s="2"/>
    </row>
    <row r="202" spans="1:27" ht="13.9" customHeight="1">
      <c r="A202" s="2" t="s">
        <v>587</v>
      </c>
      <c r="B202" s="2" t="s">
        <v>588</v>
      </c>
      <c r="C202" s="3" t="s">
        <v>170</v>
      </c>
      <c r="D202" s="3" t="s">
        <v>171</v>
      </c>
      <c r="E202" s="3">
        <v>70.091999999999999</v>
      </c>
      <c r="F202" s="3" t="s">
        <v>2281</v>
      </c>
      <c r="G202" s="3">
        <v>150000</v>
      </c>
      <c r="H202" s="3" t="s">
        <v>2281</v>
      </c>
      <c r="I202" s="3" t="s">
        <v>173</v>
      </c>
      <c r="J202" s="3">
        <v>1.9400000000000001E-5</v>
      </c>
      <c r="K202" s="3">
        <v>7.9299999999999998E-4</v>
      </c>
      <c r="L202" s="3">
        <v>8.2700000000000004E-4</v>
      </c>
      <c r="M202" s="3">
        <v>8.2700000000000004E-4</v>
      </c>
      <c r="N202" s="3" t="s">
        <v>2281</v>
      </c>
      <c r="O202" s="3">
        <v>9.93</v>
      </c>
      <c r="P202" s="3">
        <v>8.6199999999999992</v>
      </c>
      <c r="Q202" s="3" t="s">
        <v>2303</v>
      </c>
      <c r="R202" s="3">
        <v>375.35</v>
      </c>
      <c r="S202" s="3" t="s">
        <v>2281</v>
      </c>
      <c r="T202" s="3">
        <v>0.37215289982424998</v>
      </c>
      <c r="U202" s="3">
        <v>30</v>
      </c>
      <c r="V202" s="3" t="s">
        <v>2281</v>
      </c>
      <c r="W202" s="3">
        <v>30</v>
      </c>
      <c r="X202" s="3">
        <v>569</v>
      </c>
      <c r="Y202" s="3" t="s">
        <v>174</v>
      </c>
      <c r="Z202" s="3">
        <v>2.1</v>
      </c>
      <c r="AA202" s="3" t="s">
        <v>183</v>
      </c>
    </row>
    <row r="203" spans="1:27" ht="13.9" customHeight="1">
      <c r="A203" s="2" t="s">
        <v>589</v>
      </c>
      <c r="B203" s="2" t="s">
        <v>590</v>
      </c>
      <c r="C203" s="3" t="s">
        <v>170</v>
      </c>
      <c r="D203" s="3" t="s">
        <v>170</v>
      </c>
      <c r="E203" s="3">
        <v>120.2</v>
      </c>
      <c r="F203" s="3" t="s">
        <v>2281</v>
      </c>
      <c r="G203" s="3">
        <v>61.3</v>
      </c>
      <c r="H203" s="3" t="s">
        <v>2281</v>
      </c>
      <c r="I203" s="3" t="s">
        <v>173</v>
      </c>
      <c r="J203" s="3">
        <v>1.15E-2</v>
      </c>
      <c r="K203" s="3">
        <v>0.47</v>
      </c>
      <c r="L203" s="3">
        <v>0.193</v>
      </c>
      <c r="M203" s="3">
        <v>0.193</v>
      </c>
      <c r="N203" s="3" t="s">
        <v>2281</v>
      </c>
      <c r="O203" s="3">
        <v>12600</v>
      </c>
      <c r="P203" s="3">
        <v>10300</v>
      </c>
      <c r="Q203" s="3" t="s">
        <v>2294</v>
      </c>
      <c r="R203" s="3">
        <v>425.55</v>
      </c>
      <c r="S203" s="3" t="s">
        <v>2281</v>
      </c>
      <c r="T203" s="3">
        <v>0.38306022187005001</v>
      </c>
      <c r="U203" s="3">
        <v>4.5</v>
      </c>
      <c r="V203" s="3" t="s">
        <v>2281</v>
      </c>
      <c r="W203" s="3">
        <v>1.77</v>
      </c>
      <c r="X203" s="3">
        <v>631</v>
      </c>
      <c r="Y203" s="3" t="s">
        <v>183</v>
      </c>
      <c r="Z203" s="3">
        <v>0.9</v>
      </c>
      <c r="AA203" s="3" t="s">
        <v>183</v>
      </c>
    </row>
    <row r="204" spans="1:27" ht="13.9" customHeight="1">
      <c r="A204" s="2" t="s">
        <v>591</v>
      </c>
      <c r="B204" s="2" t="s">
        <v>592</v>
      </c>
      <c r="C204" s="3" t="s">
        <v>171</v>
      </c>
      <c r="D204" s="3" t="s">
        <v>170</v>
      </c>
      <c r="E204" s="3">
        <v>155.16</v>
      </c>
      <c r="F204" s="3" t="s">
        <v>2281</v>
      </c>
      <c r="G204" s="3">
        <v>608000</v>
      </c>
      <c r="H204" s="3" t="s">
        <v>2281</v>
      </c>
      <c r="I204" s="3" t="s">
        <v>173</v>
      </c>
      <c r="J204" s="3">
        <v>3.6199999999999999E-9</v>
      </c>
      <c r="K204" s="3">
        <v>1.48E-7</v>
      </c>
      <c r="L204" s="3" t="s">
        <v>173</v>
      </c>
      <c r="M204" s="3">
        <v>1.48E-7</v>
      </c>
      <c r="N204" s="3" t="s">
        <v>2281</v>
      </c>
      <c r="O204" s="3" t="s">
        <v>173</v>
      </c>
      <c r="P204" s="3">
        <v>9140</v>
      </c>
      <c r="Q204" s="3" t="s">
        <v>174</v>
      </c>
      <c r="R204" s="3">
        <v>724.15</v>
      </c>
      <c r="S204" s="3" t="s">
        <v>2283</v>
      </c>
      <c r="T204" s="3">
        <v>0.3</v>
      </c>
      <c r="U204" s="3">
        <v>6.2899999999999997E-5</v>
      </c>
      <c r="V204" s="3" t="s">
        <v>2281</v>
      </c>
      <c r="W204" s="3" t="s">
        <v>173</v>
      </c>
      <c r="X204" s="3" t="s">
        <v>173</v>
      </c>
      <c r="Y204" s="2"/>
      <c r="Z204" s="3" t="s">
        <v>173</v>
      </c>
      <c r="AA204" s="2"/>
    </row>
    <row r="205" spans="1:27" ht="13.9" customHeight="1">
      <c r="A205" s="2" t="s">
        <v>593</v>
      </c>
      <c r="B205" s="2" t="s">
        <v>594</v>
      </c>
      <c r="C205" s="3" t="s">
        <v>171</v>
      </c>
      <c r="D205" s="3" t="s">
        <v>171</v>
      </c>
      <c r="E205" s="3">
        <v>240.7</v>
      </c>
      <c r="F205" s="3" t="s">
        <v>2281</v>
      </c>
      <c r="G205" s="3">
        <v>170</v>
      </c>
      <c r="H205" s="3" t="s">
        <v>2281</v>
      </c>
      <c r="I205" s="3" t="s">
        <v>173</v>
      </c>
      <c r="J205" s="3">
        <v>2.5700000000000002E-12</v>
      </c>
      <c r="K205" s="3">
        <v>1.05E-10</v>
      </c>
      <c r="L205" s="3" t="s">
        <v>173</v>
      </c>
      <c r="M205" s="3">
        <v>1.05E-10</v>
      </c>
      <c r="N205" s="3" t="s">
        <v>2283</v>
      </c>
      <c r="O205" s="3" t="s">
        <v>173</v>
      </c>
      <c r="P205" s="3" t="s">
        <v>173</v>
      </c>
      <c r="Q205" s="2"/>
      <c r="R205" s="3">
        <v>642.62</v>
      </c>
      <c r="S205" s="3" t="s">
        <v>2283</v>
      </c>
      <c r="T205" s="3">
        <v>0.3</v>
      </c>
      <c r="U205" s="3">
        <v>1.3799999999999999E-7</v>
      </c>
      <c r="V205" s="3" t="s">
        <v>2281</v>
      </c>
      <c r="W205" s="3" t="s">
        <v>173</v>
      </c>
      <c r="X205" s="3" t="s">
        <v>173</v>
      </c>
      <c r="Y205" s="2"/>
      <c r="Z205" s="3" t="s">
        <v>173</v>
      </c>
      <c r="AA205" s="2"/>
    </row>
    <row r="206" spans="1:27" ht="13.9" customHeight="1">
      <c r="A206" s="2" t="s">
        <v>595</v>
      </c>
      <c r="B206" s="2" t="s">
        <v>596</v>
      </c>
      <c r="C206" s="3" t="s">
        <v>170</v>
      </c>
      <c r="D206" s="3" t="s">
        <v>170</v>
      </c>
      <c r="E206" s="3">
        <v>26.018000000000001</v>
      </c>
      <c r="F206" s="3" t="s">
        <v>2281</v>
      </c>
      <c r="G206" s="3">
        <v>95400</v>
      </c>
      <c r="H206" s="3" t="s">
        <v>2281</v>
      </c>
      <c r="I206" s="3">
        <v>200</v>
      </c>
      <c r="J206" s="3">
        <v>1.01E-4</v>
      </c>
      <c r="K206" s="3">
        <v>4.15E-3</v>
      </c>
      <c r="L206" s="3" t="s">
        <v>173</v>
      </c>
      <c r="M206" s="3">
        <v>4.15E-3</v>
      </c>
      <c r="N206" s="3" t="s">
        <v>2304</v>
      </c>
      <c r="O206" s="3" t="s">
        <v>173</v>
      </c>
      <c r="P206" s="3" t="s">
        <v>173</v>
      </c>
      <c r="Q206" s="2"/>
      <c r="R206" s="3" t="s">
        <v>173</v>
      </c>
      <c r="S206" s="2"/>
      <c r="T206" s="3">
        <v>0.3</v>
      </c>
      <c r="U206" s="3">
        <v>308</v>
      </c>
      <c r="V206" s="3" t="s">
        <v>2281</v>
      </c>
      <c r="W206" s="3" t="s">
        <v>173</v>
      </c>
      <c r="X206" s="3" t="s">
        <v>173</v>
      </c>
      <c r="Y206" s="2"/>
      <c r="Z206" s="3" t="s">
        <v>173</v>
      </c>
      <c r="AA206" s="2"/>
    </row>
    <row r="207" spans="1:27" ht="13.9" customHeight="1">
      <c r="A207" s="2" t="s">
        <v>598</v>
      </c>
      <c r="B207" s="2" t="s">
        <v>599</v>
      </c>
      <c r="C207" s="3" t="s">
        <v>170</v>
      </c>
      <c r="D207" s="3" t="s">
        <v>171</v>
      </c>
      <c r="E207" s="3">
        <v>52.036000000000001</v>
      </c>
      <c r="F207" s="3" t="s">
        <v>2281</v>
      </c>
      <c r="G207" s="3">
        <v>8000</v>
      </c>
      <c r="H207" s="3" t="s">
        <v>183</v>
      </c>
      <c r="I207" s="3" t="s">
        <v>173</v>
      </c>
      <c r="J207" s="3">
        <v>5.4000000000000003E-3</v>
      </c>
      <c r="K207" s="3">
        <v>0.221</v>
      </c>
      <c r="L207" s="3">
        <v>0.158</v>
      </c>
      <c r="M207" s="3">
        <v>0.158</v>
      </c>
      <c r="N207" s="3" t="s">
        <v>2283</v>
      </c>
      <c r="O207" s="3">
        <v>5080</v>
      </c>
      <c r="P207" s="3">
        <v>5580</v>
      </c>
      <c r="Q207" s="3" t="s">
        <v>183</v>
      </c>
      <c r="R207" s="3">
        <v>252.05</v>
      </c>
      <c r="S207" s="3" t="s">
        <v>2281</v>
      </c>
      <c r="T207" s="3">
        <v>0.35381612090679998</v>
      </c>
      <c r="U207" s="3">
        <v>4300</v>
      </c>
      <c r="V207" s="3" t="s">
        <v>2281</v>
      </c>
      <c r="W207" s="3">
        <v>2960</v>
      </c>
      <c r="X207" s="3">
        <v>397</v>
      </c>
      <c r="Y207" s="3" t="s">
        <v>183</v>
      </c>
      <c r="Z207" s="3">
        <v>6.6</v>
      </c>
      <c r="AA207" s="3" t="s">
        <v>183</v>
      </c>
    </row>
    <row r="208" spans="1:27" ht="13.9" customHeight="1">
      <c r="A208" s="2" t="s">
        <v>600</v>
      </c>
      <c r="B208" s="2" t="s">
        <v>601</v>
      </c>
      <c r="C208" s="3" t="s">
        <v>170</v>
      </c>
      <c r="D208" s="3" t="s">
        <v>171</v>
      </c>
      <c r="E208" s="3">
        <v>105.93</v>
      </c>
      <c r="F208" s="3" t="s">
        <v>2281</v>
      </c>
      <c r="G208" s="3" t="s">
        <v>173</v>
      </c>
      <c r="H208" s="2"/>
      <c r="I208" s="3" t="s">
        <v>173</v>
      </c>
      <c r="J208" s="3">
        <v>2.4500000000000001E-2</v>
      </c>
      <c r="K208" s="3">
        <v>1</v>
      </c>
      <c r="L208" s="3">
        <v>0.55100000000000005</v>
      </c>
      <c r="M208" s="3">
        <v>0.55100000000000005</v>
      </c>
      <c r="N208" s="3" t="s">
        <v>2283</v>
      </c>
      <c r="O208" s="3">
        <v>8670</v>
      </c>
      <c r="P208" s="3">
        <v>8080</v>
      </c>
      <c r="Q208" s="4" t="s">
        <v>2285</v>
      </c>
      <c r="R208" s="3">
        <v>334.65</v>
      </c>
      <c r="S208" s="3" t="s">
        <v>2281</v>
      </c>
      <c r="T208" s="3">
        <v>0.33836214520301999</v>
      </c>
      <c r="U208" s="3">
        <v>122</v>
      </c>
      <c r="V208" s="3" t="s">
        <v>2281</v>
      </c>
      <c r="W208" s="3">
        <v>64.099999999999994</v>
      </c>
      <c r="X208" s="3">
        <v>545</v>
      </c>
      <c r="Y208" s="3" t="s">
        <v>174</v>
      </c>
      <c r="Z208" s="3" t="s">
        <v>173</v>
      </c>
      <c r="AA208" s="2"/>
    </row>
    <row r="209" spans="1:27" ht="13.9" customHeight="1">
      <c r="A209" s="2" t="s">
        <v>602</v>
      </c>
      <c r="B209" s="2" t="s">
        <v>603</v>
      </c>
      <c r="C209" s="3" t="s">
        <v>170</v>
      </c>
      <c r="D209" s="3" t="s">
        <v>171</v>
      </c>
      <c r="E209" s="3">
        <v>61.470999999999997</v>
      </c>
      <c r="F209" s="3" t="s">
        <v>2281</v>
      </c>
      <c r="G209" s="3">
        <v>60000</v>
      </c>
      <c r="H209" s="3" t="s">
        <v>2281</v>
      </c>
      <c r="I209" s="3" t="s">
        <v>173</v>
      </c>
      <c r="J209" s="3">
        <v>1.9400000000000001E-3</v>
      </c>
      <c r="K209" s="3">
        <v>7.8700000000000006E-2</v>
      </c>
      <c r="L209" s="3">
        <v>5.16E-2</v>
      </c>
      <c r="M209" s="3">
        <v>5.16E-2</v>
      </c>
      <c r="N209" s="3" t="s">
        <v>174</v>
      </c>
      <c r="O209" s="3">
        <v>6400</v>
      </c>
      <c r="P209" s="3">
        <v>6390</v>
      </c>
      <c r="Q209" s="4" t="s">
        <v>2285</v>
      </c>
      <c r="R209" s="3">
        <v>286.14999999999998</v>
      </c>
      <c r="S209" s="3" t="s">
        <v>2281</v>
      </c>
      <c r="T209" s="3">
        <v>0.35560579064587999</v>
      </c>
      <c r="U209" s="3">
        <v>1230</v>
      </c>
      <c r="V209" s="3" t="s">
        <v>2281</v>
      </c>
      <c r="W209" s="3">
        <v>764</v>
      </c>
      <c r="X209" s="3">
        <v>449</v>
      </c>
      <c r="Y209" s="3" t="s">
        <v>174</v>
      </c>
      <c r="Z209" s="3">
        <v>6.6</v>
      </c>
      <c r="AA209" s="3" t="s">
        <v>174</v>
      </c>
    </row>
    <row r="210" spans="1:27" ht="13.9" customHeight="1">
      <c r="A210" s="2" t="s">
        <v>604</v>
      </c>
      <c r="B210" s="2" t="s">
        <v>605</v>
      </c>
      <c r="C210" s="3" t="s">
        <v>170</v>
      </c>
      <c r="D210" s="3" t="s">
        <v>170</v>
      </c>
      <c r="E210" s="3">
        <v>84.162999999999997</v>
      </c>
      <c r="F210" s="3" t="s">
        <v>2281</v>
      </c>
      <c r="G210" s="3">
        <v>55</v>
      </c>
      <c r="H210" s="3" t="s">
        <v>2281</v>
      </c>
      <c r="I210" s="3" t="s">
        <v>173</v>
      </c>
      <c r="J210" s="3">
        <v>0.15</v>
      </c>
      <c r="K210" s="3">
        <v>6.13</v>
      </c>
      <c r="L210" s="3">
        <v>3.56</v>
      </c>
      <c r="M210" s="3">
        <v>3.56</v>
      </c>
      <c r="N210" s="3" t="s">
        <v>2281</v>
      </c>
      <c r="O210" s="3">
        <v>7960</v>
      </c>
      <c r="P210" s="3">
        <v>7160</v>
      </c>
      <c r="Q210" s="3" t="s">
        <v>183</v>
      </c>
      <c r="R210" s="3">
        <v>353.85</v>
      </c>
      <c r="S210" s="3" t="s">
        <v>2281</v>
      </c>
      <c r="T210" s="3">
        <v>0.35716407661728</v>
      </c>
      <c r="U210" s="3">
        <v>96.9</v>
      </c>
      <c r="V210" s="3" t="s">
        <v>2281</v>
      </c>
      <c r="W210" s="3">
        <v>53.8</v>
      </c>
      <c r="X210" s="3">
        <v>553</v>
      </c>
      <c r="Y210" s="3" t="s">
        <v>183</v>
      </c>
      <c r="Z210" s="3">
        <v>1.3</v>
      </c>
      <c r="AA210" s="3" t="s">
        <v>183</v>
      </c>
    </row>
    <row r="211" spans="1:27" ht="13.9" customHeight="1">
      <c r="A211" s="2" t="s">
        <v>606</v>
      </c>
      <c r="B211" s="2" t="s">
        <v>607</v>
      </c>
      <c r="C211" s="3" t="s">
        <v>171</v>
      </c>
      <c r="D211" s="3" t="s">
        <v>171</v>
      </c>
      <c r="E211" s="3">
        <v>513.09</v>
      </c>
      <c r="F211" s="3" t="s">
        <v>2281</v>
      </c>
      <c r="G211" s="3">
        <v>5.5E-2</v>
      </c>
      <c r="H211" s="3" t="s">
        <v>2281</v>
      </c>
      <c r="I211" s="3" t="s">
        <v>173</v>
      </c>
      <c r="J211" s="3">
        <v>9.5900000000000005E-7</v>
      </c>
      <c r="K211" s="3">
        <v>3.9199999999999997E-5</v>
      </c>
      <c r="L211" s="3" t="s">
        <v>173</v>
      </c>
      <c r="M211" s="3">
        <v>3.9199999999999997E-5</v>
      </c>
      <c r="N211" s="3" t="s">
        <v>2281</v>
      </c>
      <c r="O211" s="3" t="s">
        <v>173</v>
      </c>
      <c r="P211" s="3">
        <v>6160</v>
      </c>
      <c r="Q211" s="3" t="s">
        <v>174</v>
      </c>
      <c r="R211" s="3">
        <v>646.29999999999995</v>
      </c>
      <c r="S211" s="3" t="s">
        <v>2283</v>
      </c>
      <c r="T211" s="3">
        <v>0.3</v>
      </c>
      <c r="U211" s="3">
        <v>3.4599999999999999E-6</v>
      </c>
      <c r="V211" s="3" t="s">
        <v>2281</v>
      </c>
      <c r="W211" s="3" t="s">
        <v>173</v>
      </c>
      <c r="X211" s="3" t="s">
        <v>173</v>
      </c>
      <c r="Y211" s="2"/>
      <c r="Z211" s="3" t="s">
        <v>173</v>
      </c>
      <c r="AA211" s="2"/>
    </row>
    <row r="212" spans="1:27" ht="13.9" customHeight="1">
      <c r="A212" s="2" t="s">
        <v>608</v>
      </c>
      <c r="B212" s="2" t="s">
        <v>609</v>
      </c>
      <c r="C212" s="3" t="s">
        <v>170</v>
      </c>
      <c r="D212" s="3" t="s">
        <v>170</v>
      </c>
      <c r="E212" s="3">
        <v>98.146000000000001</v>
      </c>
      <c r="F212" s="3" t="s">
        <v>2281</v>
      </c>
      <c r="G212" s="3">
        <v>25000</v>
      </c>
      <c r="H212" s="3" t="s">
        <v>2281</v>
      </c>
      <c r="I212" s="3" t="s">
        <v>173</v>
      </c>
      <c r="J212" s="3">
        <v>9.0000000000000002E-6</v>
      </c>
      <c r="K212" s="3">
        <v>3.68E-4</v>
      </c>
      <c r="L212" s="3">
        <v>1.4999999999999999E-4</v>
      </c>
      <c r="M212" s="3">
        <v>1.4999999999999999E-4</v>
      </c>
      <c r="N212" s="3" t="s">
        <v>2281</v>
      </c>
      <c r="O212" s="3">
        <v>12800</v>
      </c>
      <c r="P212" s="3">
        <v>10800</v>
      </c>
      <c r="Q212" s="4" t="s">
        <v>2285</v>
      </c>
      <c r="R212" s="3">
        <v>428.55</v>
      </c>
      <c r="S212" s="3" t="s">
        <v>2281</v>
      </c>
      <c r="T212" s="3">
        <v>0.36088270676692003</v>
      </c>
      <c r="U212" s="3">
        <v>4.33</v>
      </c>
      <c r="V212" s="3" t="s">
        <v>2281</v>
      </c>
      <c r="W212" s="3">
        <v>1.69</v>
      </c>
      <c r="X212" s="3">
        <v>665</v>
      </c>
      <c r="Y212" s="3" t="s">
        <v>183</v>
      </c>
      <c r="Z212" s="3">
        <v>1.1000000000000001</v>
      </c>
      <c r="AA212" s="3" t="s">
        <v>183</v>
      </c>
    </row>
    <row r="213" spans="1:27" ht="13.9" customHeight="1">
      <c r="A213" s="2" t="s">
        <v>610</v>
      </c>
      <c r="B213" s="2" t="s">
        <v>611</v>
      </c>
      <c r="C213" s="3" t="s">
        <v>170</v>
      </c>
      <c r="D213" s="3" t="s">
        <v>170</v>
      </c>
      <c r="E213" s="3">
        <v>82.147000000000006</v>
      </c>
      <c r="F213" s="3" t="s">
        <v>2281</v>
      </c>
      <c r="G213" s="3">
        <v>213</v>
      </c>
      <c r="H213" s="3" t="s">
        <v>2281</v>
      </c>
      <c r="I213" s="3" t="s">
        <v>173</v>
      </c>
      <c r="J213" s="3">
        <v>4.5499999999999999E-2</v>
      </c>
      <c r="K213" s="3">
        <v>1.86</v>
      </c>
      <c r="L213" s="3">
        <v>1.07</v>
      </c>
      <c r="M213" s="3">
        <v>1.07</v>
      </c>
      <c r="N213" s="3" t="s">
        <v>2281</v>
      </c>
      <c r="O213" s="3">
        <v>8080</v>
      </c>
      <c r="P213" s="3">
        <v>7280</v>
      </c>
      <c r="Q213" s="3" t="s">
        <v>183</v>
      </c>
      <c r="R213" s="3">
        <v>356.05</v>
      </c>
      <c r="S213" s="3" t="s">
        <v>2281</v>
      </c>
      <c r="T213" s="3">
        <v>0.35411687037202</v>
      </c>
      <c r="U213" s="3">
        <v>89</v>
      </c>
      <c r="V213" s="3" t="s">
        <v>2281</v>
      </c>
      <c r="W213" s="3">
        <v>49</v>
      </c>
      <c r="X213" s="3">
        <v>560</v>
      </c>
      <c r="Y213" s="3" t="s">
        <v>183</v>
      </c>
      <c r="Z213" s="3">
        <v>1.2</v>
      </c>
      <c r="AA213" s="3" t="s">
        <v>183</v>
      </c>
    </row>
    <row r="214" spans="1:27" ht="13.9" customHeight="1">
      <c r="A214" s="2" t="s">
        <v>612</v>
      </c>
      <c r="B214" s="2" t="s">
        <v>613</v>
      </c>
      <c r="C214" s="3" t="s">
        <v>170</v>
      </c>
      <c r="D214" s="3" t="s">
        <v>171</v>
      </c>
      <c r="E214" s="3">
        <v>99.177000000000007</v>
      </c>
      <c r="F214" s="3" t="s">
        <v>2281</v>
      </c>
      <c r="G214" s="3">
        <v>1000000</v>
      </c>
      <c r="H214" s="3" t="s">
        <v>2281</v>
      </c>
      <c r="I214" s="3" t="s">
        <v>173</v>
      </c>
      <c r="J214" s="3">
        <v>4.16E-6</v>
      </c>
      <c r="K214" s="3">
        <v>1.7000000000000001E-4</v>
      </c>
      <c r="L214" s="3">
        <v>8.3900000000000006E-5</v>
      </c>
      <c r="M214" s="3">
        <v>8.3900000000000006E-5</v>
      </c>
      <c r="N214" s="3" t="s">
        <v>2281</v>
      </c>
      <c r="O214" s="3">
        <v>10100</v>
      </c>
      <c r="P214" s="3">
        <v>8640</v>
      </c>
      <c r="Q214" s="3" t="s">
        <v>183</v>
      </c>
      <c r="R214" s="3">
        <v>407.15</v>
      </c>
      <c r="S214" s="3" t="s">
        <v>2281</v>
      </c>
      <c r="T214" s="3">
        <v>0.36468123803446001</v>
      </c>
      <c r="U214" s="3">
        <v>10.1</v>
      </c>
      <c r="V214" s="3" t="s">
        <v>2281</v>
      </c>
      <c r="W214" s="3">
        <v>4.78</v>
      </c>
      <c r="X214" s="3">
        <v>627</v>
      </c>
      <c r="Y214" s="3" t="s">
        <v>183</v>
      </c>
      <c r="Z214" s="3">
        <v>1.9</v>
      </c>
      <c r="AA214" s="3" t="s">
        <v>183</v>
      </c>
    </row>
    <row r="215" spans="1:27" ht="13.9" customHeight="1">
      <c r="A215" s="2" t="s">
        <v>614</v>
      </c>
      <c r="B215" s="2" t="s">
        <v>615</v>
      </c>
      <c r="C215" s="3" t="s">
        <v>171</v>
      </c>
      <c r="D215" s="3" t="s">
        <v>171</v>
      </c>
      <c r="E215" s="3">
        <v>434.3</v>
      </c>
      <c r="F215" s="3" t="s">
        <v>2281</v>
      </c>
      <c r="G215" s="3">
        <v>3.0000000000000001E-3</v>
      </c>
      <c r="H215" s="3" t="s">
        <v>2281</v>
      </c>
      <c r="I215" s="3" t="s">
        <v>173</v>
      </c>
      <c r="J215" s="3">
        <v>2.9000000000000002E-8</v>
      </c>
      <c r="K215" s="3">
        <v>1.19E-6</v>
      </c>
      <c r="L215" s="3" t="s">
        <v>173</v>
      </c>
      <c r="M215" s="3">
        <v>1.19E-6</v>
      </c>
      <c r="N215" s="3" t="s">
        <v>2283</v>
      </c>
      <c r="O215" s="3" t="s">
        <v>173</v>
      </c>
      <c r="P215" s="3" t="s">
        <v>173</v>
      </c>
      <c r="Q215" s="2"/>
      <c r="R215" s="3">
        <v>720.96</v>
      </c>
      <c r="S215" s="3" t="s">
        <v>2283</v>
      </c>
      <c r="T215" s="3">
        <v>0.3</v>
      </c>
      <c r="U215" s="3">
        <v>1.5E-10</v>
      </c>
      <c r="V215" s="3" t="s">
        <v>2281</v>
      </c>
      <c r="W215" s="3" t="s">
        <v>173</v>
      </c>
      <c r="X215" s="3" t="s">
        <v>173</v>
      </c>
      <c r="Y215" s="2"/>
      <c r="Z215" s="3" t="s">
        <v>173</v>
      </c>
      <c r="AA215" s="2"/>
    </row>
    <row r="216" spans="1:27" ht="13.9" customHeight="1">
      <c r="A216" s="2" t="s">
        <v>616</v>
      </c>
      <c r="B216" s="2" t="s">
        <v>617</v>
      </c>
      <c r="C216" s="3" t="s">
        <v>171</v>
      </c>
      <c r="D216" s="3" t="s">
        <v>171</v>
      </c>
      <c r="E216" s="3">
        <v>166.19</v>
      </c>
      <c r="F216" s="3" t="s">
        <v>2281</v>
      </c>
      <c r="G216" s="3">
        <v>13000</v>
      </c>
      <c r="H216" s="3" t="s">
        <v>2281</v>
      </c>
      <c r="I216" s="3" t="s">
        <v>173</v>
      </c>
      <c r="J216" s="3">
        <v>5.6499999999999999E-14</v>
      </c>
      <c r="K216" s="3">
        <v>2.3100000000000001E-12</v>
      </c>
      <c r="L216" s="3" t="s">
        <v>173</v>
      </c>
      <c r="M216" s="3">
        <v>2.3100000000000001E-12</v>
      </c>
      <c r="N216" s="3" t="s">
        <v>2283</v>
      </c>
      <c r="O216" s="3" t="s">
        <v>173</v>
      </c>
      <c r="P216" s="3">
        <v>7350</v>
      </c>
      <c r="Q216" s="3" t="s">
        <v>174</v>
      </c>
      <c r="R216" s="3">
        <v>619.58000000000004</v>
      </c>
      <c r="S216" s="3" t="s">
        <v>2283</v>
      </c>
      <c r="T216" s="3">
        <v>0.3</v>
      </c>
      <c r="U216" s="3">
        <v>3.36E-9</v>
      </c>
      <c r="V216" s="3" t="s">
        <v>2281</v>
      </c>
      <c r="W216" s="3" t="s">
        <v>173</v>
      </c>
      <c r="X216" s="3" t="s">
        <v>173</v>
      </c>
      <c r="Y216" s="2"/>
      <c r="Z216" s="3" t="s">
        <v>173</v>
      </c>
      <c r="AA216" s="2"/>
    </row>
    <row r="217" spans="1:27" ht="13.9" customHeight="1">
      <c r="A217" s="2" t="s">
        <v>618</v>
      </c>
      <c r="B217" s="2" t="s">
        <v>619</v>
      </c>
      <c r="C217" s="3" t="s">
        <v>171</v>
      </c>
      <c r="D217" s="3" t="s">
        <v>171</v>
      </c>
      <c r="E217" s="3">
        <v>142.97</v>
      </c>
      <c r="F217" s="3" t="s">
        <v>2281</v>
      </c>
      <c r="G217" s="3">
        <v>502000</v>
      </c>
      <c r="H217" s="3" t="s">
        <v>2281</v>
      </c>
      <c r="I217" s="3">
        <v>200</v>
      </c>
      <c r="J217" s="3">
        <v>5.6599999999999997E-8</v>
      </c>
      <c r="K217" s="3">
        <v>2.3099999999999999E-6</v>
      </c>
      <c r="L217" s="3">
        <v>1.0100000000000001E-6</v>
      </c>
      <c r="M217" s="3">
        <v>1.0100000000000001E-6</v>
      </c>
      <c r="N217" s="3" t="s">
        <v>2283</v>
      </c>
      <c r="O217" s="3">
        <v>11900</v>
      </c>
      <c r="P217" s="3">
        <v>9590</v>
      </c>
      <c r="Q217" s="3" t="s">
        <v>174</v>
      </c>
      <c r="R217" s="3">
        <v>460.65</v>
      </c>
      <c r="S217" s="3" t="s">
        <v>2281</v>
      </c>
      <c r="T217" s="3">
        <v>0.37733333333333002</v>
      </c>
      <c r="U217" s="3">
        <v>0.151</v>
      </c>
      <c r="V217" s="3" t="s">
        <v>2283</v>
      </c>
      <c r="W217" s="3">
        <v>6.2899999999999998E-2</v>
      </c>
      <c r="X217" s="3">
        <v>691</v>
      </c>
      <c r="Y217" s="4" t="s">
        <v>2284</v>
      </c>
      <c r="Z217" s="3" t="s">
        <v>173</v>
      </c>
      <c r="AA217" s="2"/>
    </row>
    <row r="218" spans="1:27" ht="13.9" customHeight="1">
      <c r="A218" s="2" t="s">
        <v>620</v>
      </c>
      <c r="B218" s="2" t="s">
        <v>621</v>
      </c>
      <c r="C218" s="3" t="s">
        <v>171</v>
      </c>
      <c r="D218" s="3" t="s">
        <v>170</v>
      </c>
      <c r="E218" s="3">
        <v>160.16999999999999</v>
      </c>
      <c r="F218" s="3" t="s">
        <v>2281</v>
      </c>
      <c r="G218" s="3">
        <v>100000</v>
      </c>
      <c r="H218" s="3" t="s">
        <v>2281</v>
      </c>
      <c r="I218" s="3" t="s">
        <v>173</v>
      </c>
      <c r="J218" s="3">
        <v>4.2299999999999999E-10</v>
      </c>
      <c r="K218" s="3">
        <v>1.7299999999999999E-8</v>
      </c>
      <c r="L218" s="3" t="s">
        <v>173</v>
      </c>
      <c r="M218" s="3">
        <v>1.7299999999999999E-8</v>
      </c>
      <c r="N218" s="3" t="s">
        <v>2283</v>
      </c>
      <c r="O218" s="3" t="s">
        <v>173</v>
      </c>
      <c r="P218" s="3" t="s">
        <v>173</v>
      </c>
      <c r="Q218" s="2"/>
      <c r="R218" s="3">
        <v>623.46</v>
      </c>
      <c r="S218" s="3" t="s">
        <v>2283</v>
      </c>
      <c r="T218" s="3">
        <v>0.3</v>
      </c>
      <c r="U218" s="3">
        <v>2.0000000000000001E-4</v>
      </c>
      <c r="V218" s="3" t="s">
        <v>2281</v>
      </c>
      <c r="W218" s="3" t="s">
        <v>173</v>
      </c>
      <c r="X218" s="3" t="s">
        <v>173</v>
      </c>
      <c r="Y218" s="2"/>
      <c r="Z218" s="3" t="s">
        <v>173</v>
      </c>
      <c r="AA218" s="2"/>
    </row>
    <row r="219" spans="1:27" ht="13.9" customHeight="1">
      <c r="A219" s="2" t="s">
        <v>622</v>
      </c>
      <c r="B219" s="2" t="s">
        <v>623</v>
      </c>
      <c r="C219" s="3" t="s">
        <v>171</v>
      </c>
      <c r="D219" s="3" t="s">
        <v>171</v>
      </c>
      <c r="E219" s="3">
        <v>959.17</v>
      </c>
      <c r="F219" s="3" t="s">
        <v>2281</v>
      </c>
      <c r="G219" s="3">
        <v>1E-4</v>
      </c>
      <c r="H219" s="3" t="s">
        <v>2281</v>
      </c>
      <c r="I219" s="3" t="s">
        <v>173</v>
      </c>
      <c r="J219" s="3">
        <v>1.1900000000000001E-8</v>
      </c>
      <c r="K219" s="3">
        <v>4.8699999999999995E-7</v>
      </c>
      <c r="L219" s="3">
        <v>8.5899999999999995E-8</v>
      </c>
      <c r="M219" s="3">
        <v>8.5899999999999995E-8</v>
      </c>
      <c r="N219" s="3" t="s">
        <v>2281</v>
      </c>
      <c r="O219" s="3">
        <v>24100</v>
      </c>
      <c r="P219" s="3">
        <v>17600</v>
      </c>
      <c r="Q219" s="3" t="s">
        <v>174</v>
      </c>
      <c r="R219" s="3">
        <v>803.15</v>
      </c>
      <c r="S219" s="3" t="s">
        <v>2281</v>
      </c>
      <c r="T219" s="3">
        <v>0.37733333333333002</v>
      </c>
      <c r="U219" s="3">
        <v>4.6700000000000001E-12</v>
      </c>
      <c r="V219" s="3" t="s">
        <v>2281</v>
      </c>
      <c r="W219" s="3">
        <v>7.8999999999999997E-13</v>
      </c>
      <c r="X219" s="3">
        <v>1200</v>
      </c>
      <c r="Y219" s="4" t="s">
        <v>2284</v>
      </c>
      <c r="Z219" s="3" t="s">
        <v>173</v>
      </c>
      <c r="AA219" s="2"/>
    </row>
    <row r="220" spans="1:27" ht="13.9" customHeight="1">
      <c r="A220" s="2" t="s">
        <v>624</v>
      </c>
      <c r="B220" s="2" t="s">
        <v>625</v>
      </c>
      <c r="C220" s="3" t="s">
        <v>171</v>
      </c>
      <c r="D220" s="3" t="s">
        <v>171</v>
      </c>
      <c r="E220" s="3">
        <v>516.67999999999995</v>
      </c>
      <c r="F220" s="3" t="s">
        <v>2281</v>
      </c>
      <c r="G220" s="3">
        <v>666</v>
      </c>
      <c r="H220" s="3" t="s">
        <v>2281</v>
      </c>
      <c r="I220" s="3" t="s">
        <v>173</v>
      </c>
      <c r="J220" s="3">
        <v>3.8199999999999998E-6</v>
      </c>
      <c r="K220" s="3">
        <v>1.56E-4</v>
      </c>
      <c r="L220" s="3" t="s">
        <v>173</v>
      </c>
      <c r="M220" s="3">
        <v>1.56E-4</v>
      </c>
      <c r="N220" s="3" t="s">
        <v>2281</v>
      </c>
      <c r="O220" s="3" t="s">
        <v>173</v>
      </c>
      <c r="P220" s="3" t="s">
        <v>173</v>
      </c>
      <c r="Q220" s="2"/>
      <c r="R220" s="3">
        <v>407.15</v>
      </c>
      <c r="S220" s="3" t="s">
        <v>183</v>
      </c>
      <c r="T220" s="3">
        <v>0.37733333333333002</v>
      </c>
      <c r="U220" s="3">
        <v>3.4000000000000002E-4</v>
      </c>
      <c r="V220" s="3" t="s">
        <v>2281</v>
      </c>
      <c r="W220" s="3" t="s">
        <v>173</v>
      </c>
      <c r="X220" s="3">
        <v>611</v>
      </c>
      <c r="Y220" s="4" t="s">
        <v>2284</v>
      </c>
      <c r="Z220" s="3" t="s">
        <v>173</v>
      </c>
      <c r="AA220" s="2"/>
    </row>
    <row r="221" spans="1:27" ht="13.9" customHeight="1">
      <c r="A221" s="2" t="s">
        <v>626</v>
      </c>
      <c r="B221" s="2" t="s">
        <v>627</v>
      </c>
      <c r="C221" s="3" t="s">
        <v>171</v>
      </c>
      <c r="D221" s="3" t="s">
        <v>171</v>
      </c>
      <c r="E221" s="3">
        <v>370.58</v>
      </c>
      <c r="F221" s="3" t="s">
        <v>2281</v>
      </c>
      <c r="G221" s="3">
        <v>0.78</v>
      </c>
      <c r="H221" s="3" t="s">
        <v>2281</v>
      </c>
      <c r="I221" s="3">
        <v>400</v>
      </c>
      <c r="J221" s="3">
        <v>4.34E-7</v>
      </c>
      <c r="K221" s="3">
        <v>1.77E-5</v>
      </c>
      <c r="L221" s="3">
        <v>3.3900000000000002E-6</v>
      </c>
      <c r="M221" s="3">
        <v>3.3900000000000002E-6</v>
      </c>
      <c r="N221" s="3" t="s">
        <v>2281</v>
      </c>
      <c r="O221" s="3">
        <v>23000</v>
      </c>
      <c r="P221" s="3">
        <v>13600</v>
      </c>
      <c r="Q221" s="3" t="s">
        <v>174</v>
      </c>
      <c r="R221" s="3">
        <v>690.15</v>
      </c>
      <c r="S221" s="3" t="s">
        <v>2281</v>
      </c>
      <c r="T221" s="3">
        <v>0.41</v>
      </c>
      <c r="U221" s="3">
        <v>8.5000000000000001E-7</v>
      </c>
      <c r="V221" s="3" t="s">
        <v>2281</v>
      </c>
      <c r="W221" s="3">
        <v>1.5599999999999999E-7</v>
      </c>
      <c r="X221" s="3">
        <v>845</v>
      </c>
      <c r="Y221" s="3" t="s">
        <v>174</v>
      </c>
      <c r="Z221" s="3">
        <v>0.4</v>
      </c>
      <c r="AA221" s="3" t="s">
        <v>183</v>
      </c>
    </row>
    <row r="222" spans="1:27" ht="13.9" customHeight="1">
      <c r="A222" s="2" t="s">
        <v>628</v>
      </c>
      <c r="B222" s="2" t="s">
        <v>629</v>
      </c>
      <c r="C222" s="3" t="s">
        <v>171</v>
      </c>
      <c r="D222" s="3" t="s">
        <v>171</v>
      </c>
      <c r="E222" s="3">
        <v>270.22000000000003</v>
      </c>
      <c r="F222" s="3" t="s">
        <v>2281</v>
      </c>
      <c r="G222" s="3">
        <v>14</v>
      </c>
      <c r="H222" s="3" t="s">
        <v>2281</v>
      </c>
      <c r="I222" s="3" t="s">
        <v>173</v>
      </c>
      <c r="J222" s="3">
        <v>3.8E-6</v>
      </c>
      <c r="K222" s="3">
        <v>1.55E-4</v>
      </c>
      <c r="L222" s="3" t="s">
        <v>173</v>
      </c>
      <c r="M222" s="3">
        <v>1.55E-4</v>
      </c>
      <c r="N222" s="3" t="s">
        <v>2283</v>
      </c>
      <c r="O222" s="3" t="s">
        <v>173</v>
      </c>
      <c r="P222" s="3" t="s">
        <v>173</v>
      </c>
      <c r="Q222" s="2"/>
      <c r="R222" s="3">
        <v>423.15</v>
      </c>
      <c r="S222" s="3" t="s">
        <v>183</v>
      </c>
      <c r="T222" s="3">
        <v>0.37733333333333002</v>
      </c>
      <c r="U222" s="3">
        <v>1.4999999999999999E-4</v>
      </c>
      <c r="V222" s="3" t="s">
        <v>2281</v>
      </c>
      <c r="W222" s="3" t="s">
        <v>173</v>
      </c>
      <c r="X222" s="3">
        <v>635</v>
      </c>
      <c r="Y222" s="4" t="s">
        <v>2284</v>
      </c>
      <c r="Z222" s="3" t="s">
        <v>173</v>
      </c>
      <c r="AA222" s="2"/>
    </row>
    <row r="223" spans="1:27" ht="13.9" customHeight="1">
      <c r="A223" s="2" t="s">
        <v>630</v>
      </c>
      <c r="B223" s="2" t="s">
        <v>631</v>
      </c>
      <c r="C223" s="3" t="s">
        <v>171</v>
      </c>
      <c r="D223" s="3" t="s">
        <v>171</v>
      </c>
      <c r="E223" s="3">
        <v>304.35000000000002</v>
      </c>
      <c r="F223" s="3" t="s">
        <v>2281</v>
      </c>
      <c r="G223" s="3">
        <v>40</v>
      </c>
      <c r="H223" s="3" t="s">
        <v>2281</v>
      </c>
      <c r="I223" s="3" t="s">
        <v>173</v>
      </c>
      <c r="J223" s="3">
        <v>1.1300000000000001E-7</v>
      </c>
      <c r="K223" s="3">
        <v>4.6199999999999998E-6</v>
      </c>
      <c r="L223" s="3" t="s">
        <v>173</v>
      </c>
      <c r="M223" s="3">
        <v>4.6199999999999998E-6</v>
      </c>
      <c r="N223" s="3" t="s">
        <v>2281</v>
      </c>
      <c r="O223" s="3" t="s">
        <v>173</v>
      </c>
      <c r="P223" s="3" t="s">
        <v>173</v>
      </c>
      <c r="Q223" s="2"/>
      <c r="R223" s="3">
        <v>639.35</v>
      </c>
      <c r="S223" s="3" t="s">
        <v>2283</v>
      </c>
      <c r="T223" s="3">
        <v>0.41</v>
      </c>
      <c r="U223" s="3">
        <v>9.0099999999999995E-5</v>
      </c>
      <c r="V223" s="3" t="s">
        <v>2281</v>
      </c>
      <c r="W223" s="3" t="s">
        <v>173</v>
      </c>
      <c r="X223" s="3">
        <v>597</v>
      </c>
      <c r="Y223" s="4" t="s">
        <v>2284</v>
      </c>
      <c r="Z223" s="3" t="s">
        <v>173</v>
      </c>
      <c r="AA223" s="2"/>
    </row>
    <row r="224" spans="1:27" ht="13.9" customHeight="1">
      <c r="A224" s="2" t="s">
        <v>632</v>
      </c>
      <c r="B224" s="2" t="s">
        <v>633</v>
      </c>
      <c r="C224" s="3" t="s">
        <v>171</v>
      </c>
      <c r="D224" s="3" t="s">
        <v>170</v>
      </c>
      <c r="E224" s="3">
        <v>278.36</v>
      </c>
      <c r="F224" s="3" t="s">
        <v>2281</v>
      </c>
      <c r="G224" s="3">
        <v>2.49E-3</v>
      </c>
      <c r="H224" s="3" t="s">
        <v>2281</v>
      </c>
      <c r="I224" s="3" t="s">
        <v>173</v>
      </c>
      <c r="J224" s="3">
        <v>1.4100000000000001E-7</v>
      </c>
      <c r="K224" s="3">
        <v>5.7599999999999999E-6</v>
      </c>
      <c r="L224" s="3">
        <v>6.8199999999999999E-7</v>
      </c>
      <c r="M224" s="3">
        <v>6.8199999999999999E-7</v>
      </c>
      <c r="N224" s="3" t="s">
        <v>2283</v>
      </c>
      <c r="O224" s="3">
        <v>29500</v>
      </c>
      <c r="P224" s="3">
        <v>17300</v>
      </c>
      <c r="Q224" s="3" t="s">
        <v>174</v>
      </c>
      <c r="R224" s="3">
        <v>797.15</v>
      </c>
      <c r="S224" s="3" t="s">
        <v>2281</v>
      </c>
      <c r="T224" s="3">
        <v>0.41</v>
      </c>
      <c r="U224" s="3">
        <v>9.5499999999999991E-10</v>
      </c>
      <c r="V224" s="3" t="s">
        <v>2283</v>
      </c>
      <c r="W224" s="3">
        <v>1.08E-10</v>
      </c>
      <c r="X224" s="3">
        <v>990</v>
      </c>
      <c r="Y224" s="4" t="s">
        <v>2293</v>
      </c>
      <c r="Z224" s="3" t="s">
        <v>173</v>
      </c>
      <c r="AA224" s="2"/>
    </row>
    <row r="225" spans="1:27" ht="13.9" customHeight="1">
      <c r="A225" s="2" t="s">
        <v>634</v>
      </c>
      <c r="B225" s="2" t="s">
        <v>635</v>
      </c>
      <c r="C225" s="3" t="s">
        <v>171</v>
      </c>
      <c r="D225" s="3" t="s">
        <v>170</v>
      </c>
      <c r="E225" s="3">
        <v>302.38</v>
      </c>
      <c r="F225" s="3" t="s">
        <v>2281</v>
      </c>
      <c r="G225" s="3">
        <v>8.0199999999999998E-5</v>
      </c>
      <c r="H225" s="3" t="s">
        <v>2281</v>
      </c>
      <c r="I225" s="3" t="s">
        <v>173</v>
      </c>
      <c r="J225" s="3">
        <v>1.4100000000000001E-8</v>
      </c>
      <c r="K225" s="3">
        <v>5.7599999999999997E-7</v>
      </c>
      <c r="L225" s="3" t="s">
        <v>173</v>
      </c>
      <c r="M225" s="3">
        <v>5.7599999999999997E-7</v>
      </c>
      <c r="N225" s="3" t="s">
        <v>2281</v>
      </c>
      <c r="O225" s="3" t="s">
        <v>173</v>
      </c>
      <c r="P225" s="3" t="s">
        <v>173</v>
      </c>
      <c r="Q225" s="2"/>
      <c r="R225" s="3">
        <v>786.8</v>
      </c>
      <c r="S225" s="3" t="s">
        <v>2283</v>
      </c>
      <c r="T225" s="3">
        <v>0.3</v>
      </c>
      <c r="U225" s="3">
        <v>7.0300000000000005E-11</v>
      </c>
      <c r="V225" s="3" t="s">
        <v>2281</v>
      </c>
      <c r="W225" s="3" t="s">
        <v>173</v>
      </c>
      <c r="X225" s="3" t="s">
        <v>173</v>
      </c>
      <c r="Y225" s="2"/>
      <c r="Z225" s="3" t="s">
        <v>173</v>
      </c>
      <c r="AA225" s="2"/>
    </row>
    <row r="226" spans="1:27" ht="13.9" customHeight="1">
      <c r="A226" s="2" t="s">
        <v>636</v>
      </c>
      <c r="B226" s="2" t="s">
        <v>637</v>
      </c>
      <c r="C226" s="3" t="s">
        <v>170</v>
      </c>
      <c r="D226" s="3" t="s">
        <v>171</v>
      </c>
      <c r="E226" s="3">
        <v>168.2</v>
      </c>
      <c r="F226" s="3" t="s">
        <v>2281</v>
      </c>
      <c r="G226" s="3">
        <v>3.1</v>
      </c>
      <c r="H226" s="3" t="s">
        <v>2281</v>
      </c>
      <c r="I226" s="3" t="s">
        <v>173</v>
      </c>
      <c r="J226" s="3">
        <v>2.13E-4</v>
      </c>
      <c r="K226" s="3">
        <v>8.7100000000000007E-3</v>
      </c>
      <c r="L226" s="3">
        <v>1.42E-5</v>
      </c>
      <c r="M226" s="3">
        <v>1.42E-5</v>
      </c>
      <c r="N226" s="3" t="s">
        <v>2283</v>
      </c>
      <c r="O226" s="3">
        <v>87500</v>
      </c>
      <c r="P226" s="3">
        <v>66400</v>
      </c>
      <c r="Q226" s="3" t="s">
        <v>2294</v>
      </c>
      <c r="R226" s="3">
        <v>560.15</v>
      </c>
      <c r="S226" s="3" t="s">
        <v>2281</v>
      </c>
      <c r="T226" s="3">
        <v>0.38704733009709003</v>
      </c>
      <c r="U226" s="3">
        <v>2.48E-3</v>
      </c>
      <c r="V226" s="3" t="s">
        <v>2281</v>
      </c>
      <c r="W226" s="3">
        <v>3.8700000000000002E-6</v>
      </c>
      <c r="X226" s="3">
        <v>824</v>
      </c>
      <c r="Y226" s="3" t="s">
        <v>183</v>
      </c>
      <c r="Z226" s="3">
        <v>0.8</v>
      </c>
      <c r="AA226" s="3" t="s">
        <v>174</v>
      </c>
    </row>
    <row r="227" spans="1:27" ht="13.9" customHeight="1">
      <c r="A227" s="2" t="s">
        <v>638</v>
      </c>
      <c r="B227" s="2" t="s">
        <v>639</v>
      </c>
      <c r="C227" s="3" t="s">
        <v>170</v>
      </c>
      <c r="D227" s="3" t="s">
        <v>170</v>
      </c>
      <c r="E227" s="3">
        <v>236.33</v>
      </c>
      <c r="F227" s="3" t="s">
        <v>2281</v>
      </c>
      <c r="G227" s="3">
        <v>1230</v>
      </c>
      <c r="H227" s="3" t="s">
        <v>2281</v>
      </c>
      <c r="I227" s="3">
        <v>0.2</v>
      </c>
      <c r="J227" s="3">
        <v>1.47E-4</v>
      </c>
      <c r="K227" s="3">
        <v>6.0099999999999997E-3</v>
      </c>
      <c r="L227" s="3">
        <v>2.5100000000000001E-3</v>
      </c>
      <c r="M227" s="3">
        <v>2.5100000000000001E-3</v>
      </c>
      <c r="N227" s="3" t="s">
        <v>2283</v>
      </c>
      <c r="O227" s="3">
        <v>12400</v>
      </c>
      <c r="P227" s="3">
        <v>9960</v>
      </c>
      <c r="Q227" s="4" t="s">
        <v>2296</v>
      </c>
      <c r="R227" s="3">
        <v>469.15</v>
      </c>
      <c r="S227" s="3" t="s">
        <v>2281</v>
      </c>
      <c r="T227" s="3">
        <v>0.37749111584931999</v>
      </c>
      <c r="U227" s="3">
        <v>0.57999999999999996</v>
      </c>
      <c r="V227" s="3" t="s">
        <v>2281</v>
      </c>
      <c r="W227" s="3">
        <v>0.23200000000000001</v>
      </c>
      <c r="X227" s="3">
        <v>704</v>
      </c>
      <c r="Y227" s="4" t="s">
        <v>2284</v>
      </c>
      <c r="Z227" s="3" t="s">
        <v>173</v>
      </c>
      <c r="AA227" s="2"/>
    </row>
    <row r="228" spans="1:27" ht="13.9" customHeight="1">
      <c r="A228" s="2" t="s">
        <v>641</v>
      </c>
      <c r="B228" s="2" t="s">
        <v>642</v>
      </c>
      <c r="C228" s="3" t="s">
        <v>171</v>
      </c>
      <c r="D228" s="3" t="s">
        <v>171</v>
      </c>
      <c r="E228" s="3">
        <v>217.85</v>
      </c>
      <c r="F228" s="3" t="s">
        <v>2281</v>
      </c>
      <c r="G228" s="3">
        <v>2110000</v>
      </c>
      <c r="H228" s="3" t="s">
        <v>2281</v>
      </c>
      <c r="I228" s="3">
        <v>60</v>
      </c>
      <c r="J228" s="3">
        <v>4.42E-9</v>
      </c>
      <c r="K228" s="3">
        <v>1.8099999999999999E-7</v>
      </c>
      <c r="L228" s="3" t="s">
        <v>173</v>
      </c>
      <c r="M228" s="3">
        <v>1.8099999999999999E-7</v>
      </c>
      <c r="N228" s="3" t="s">
        <v>2281</v>
      </c>
      <c r="O228" s="3" t="s">
        <v>173</v>
      </c>
      <c r="P228" s="3" t="s">
        <v>173</v>
      </c>
      <c r="Q228" s="2"/>
      <c r="R228" s="3">
        <v>403.15</v>
      </c>
      <c r="S228" s="3" t="s">
        <v>2287</v>
      </c>
      <c r="T228" s="3">
        <v>0.3</v>
      </c>
      <c r="U228" s="3">
        <v>2.3E-2</v>
      </c>
      <c r="V228" s="3" t="s">
        <v>2281</v>
      </c>
      <c r="W228" s="3" t="s">
        <v>173</v>
      </c>
      <c r="X228" s="3" t="s">
        <v>173</v>
      </c>
      <c r="Y228" s="2"/>
      <c r="Z228" s="3" t="s">
        <v>173</v>
      </c>
      <c r="AA228" s="2"/>
    </row>
    <row r="229" spans="1:27" ht="13.9" customHeight="1">
      <c r="A229" s="2" t="s">
        <v>643</v>
      </c>
      <c r="B229" s="2" t="s">
        <v>644</v>
      </c>
      <c r="C229" s="3" t="s">
        <v>170</v>
      </c>
      <c r="D229" s="3" t="s">
        <v>171</v>
      </c>
      <c r="E229" s="3">
        <v>235.91</v>
      </c>
      <c r="F229" s="3" t="s">
        <v>2281</v>
      </c>
      <c r="G229" s="3">
        <v>67.5</v>
      </c>
      <c r="H229" s="3" t="s">
        <v>2281</v>
      </c>
      <c r="I229" s="3" t="s">
        <v>173</v>
      </c>
      <c r="J229" s="3">
        <v>1.24E-3</v>
      </c>
      <c r="K229" s="3">
        <v>5.0700000000000002E-2</v>
      </c>
      <c r="L229" s="3">
        <v>2.0400000000000001E-2</v>
      </c>
      <c r="M229" s="3">
        <v>2.0400000000000001E-2</v>
      </c>
      <c r="N229" s="3" t="s">
        <v>2283</v>
      </c>
      <c r="O229" s="3">
        <v>12900</v>
      </c>
      <c r="P229" s="3">
        <v>10500</v>
      </c>
      <c r="Q229" s="3" t="s">
        <v>174</v>
      </c>
      <c r="R229" s="3">
        <v>491.15</v>
      </c>
      <c r="S229" s="3" t="s">
        <v>2281</v>
      </c>
      <c r="T229" s="3">
        <v>0.36159658344284001</v>
      </c>
      <c r="U229" s="3">
        <v>0.26900000000000002</v>
      </c>
      <c r="V229" s="3" t="s">
        <v>2281</v>
      </c>
      <c r="W229" s="3">
        <v>0.104</v>
      </c>
      <c r="X229" s="3">
        <v>761</v>
      </c>
      <c r="Y229" s="3" t="s">
        <v>174</v>
      </c>
      <c r="Z229" s="3">
        <v>1.9</v>
      </c>
      <c r="AA229" s="3" t="s">
        <v>174</v>
      </c>
    </row>
    <row r="230" spans="1:27" ht="13.9" customHeight="1">
      <c r="A230" s="2" t="s">
        <v>645</v>
      </c>
      <c r="B230" s="2" t="s">
        <v>646</v>
      </c>
      <c r="C230" s="3" t="s">
        <v>170</v>
      </c>
      <c r="D230" s="3" t="s">
        <v>171</v>
      </c>
      <c r="E230" s="3">
        <v>235.91</v>
      </c>
      <c r="F230" s="3" t="s">
        <v>2281</v>
      </c>
      <c r="G230" s="3">
        <v>20</v>
      </c>
      <c r="H230" s="3" t="s">
        <v>2281</v>
      </c>
      <c r="I230" s="3" t="s">
        <v>173</v>
      </c>
      <c r="J230" s="3">
        <v>8.9300000000000002E-4</v>
      </c>
      <c r="K230" s="3">
        <v>3.6499999999999998E-2</v>
      </c>
      <c r="L230" s="3">
        <v>1.4500000000000001E-2</v>
      </c>
      <c r="M230" s="3">
        <v>1.4500000000000001E-2</v>
      </c>
      <c r="N230" s="3" t="s">
        <v>2283</v>
      </c>
      <c r="O230" s="3">
        <v>13100</v>
      </c>
      <c r="P230" s="3">
        <v>10600</v>
      </c>
      <c r="Q230" s="3" t="s">
        <v>174</v>
      </c>
      <c r="R230" s="3">
        <v>491.65</v>
      </c>
      <c r="S230" s="3" t="s">
        <v>2281</v>
      </c>
      <c r="T230" s="3">
        <v>0.36208278580815001</v>
      </c>
      <c r="U230" s="3">
        <v>5.7500000000000002E-2</v>
      </c>
      <c r="V230" s="3" t="s">
        <v>2281</v>
      </c>
      <c r="W230" s="3">
        <v>2.1899999999999999E-2</v>
      </c>
      <c r="X230" s="3">
        <v>761</v>
      </c>
      <c r="Y230" s="3" t="s">
        <v>174</v>
      </c>
      <c r="Z230" s="3" t="s">
        <v>173</v>
      </c>
      <c r="AA230" s="2"/>
    </row>
    <row r="231" spans="1:27" ht="13.9" customHeight="1">
      <c r="A231" s="2" t="s">
        <v>647</v>
      </c>
      <c r="B231" s="2" t="s">
        <v>648</v>
      </c>
      <c r="C231" s="3" t="s">
        <v>170</v>
      </c>
      <c r="D231" s="3" t="s">
        <v>171</v>
      </c>
      <c r="E231" s="3">
        <v>208.28</v>
      </c>
      <c r="F231" s="3" t="s">
        <v>2281</v>
      </c>
      <c r="G231" s="3">
        <v>2700</v>
      </c>
      <c r="H231" s="3" t="s">
        <v>2281</v>
      </c>
      <c r="I231" s="3">
        <v>80</v>
      </c>
      <c r="J231" s="3">
        <v>7.8299999999999995E-4</v>
      </c>
      <c r="K231" s="3">
        <v>3.2000000000000001E-2</v>
      </c>
      <c r="L231" s="3">
        <v>2.06E-2</v>
      </c>
      <c r="M231" s="3">
        <v>2.06E-2</v>
      </c>
      <c r="N231" s="3" t="s">
        <v>2281</v>
      </c>
      <c r="O231" s="3">
        <v>6520</v>
      </c>
      <c r="P231" s="3">
        <v>5900</v>
      </c>
      <c r="Q231" s="3" t="s">
        <v>2282</v>
      </c>
      <c r="R231" s="3">
        <v>393.15</v>
      </c>
      <c r="S231" s="3" t="s">
        <v>2281</v>
      </c>
      <c r="T231" s="3">
        <v>0.31297522854615001</v>
      </c>
      <c r="U231" s="3">
        <v>5.54</v>
      </c>
      <c r="V231" s="3" t="s">
        <v>2281</v>
      </c>
      <c r="W231" s="3">
        <v>3.42</v>
      </c>
      <c r="X231" s="3">
        <v>678</v>
      </c>
      <c r="Y231" s="3" t="s">
        <v>2282</v>
      </c>
      <c r="Z231" s="3" t="s">
        <v>173</v>
      </c>
      <c r="AA231" s="2"/>
    </row>
    <row r="232" spans="1:27" ht="13.9" customHeight="1">
      <c r="A232" s="2" t="s">
        <v>649</v>
      </c>
      <c r="B232" s="2" t="s">
        <v>650</v>
      </c>
      <c r="C232" s="3" t="s">
        <v>170</v>
      </c>
      <c r="D232" s="3" t="s">
        <v>170</v>
      </c>
      <c r="E232" s="3">
        <v>187.86</v>
      </c>
      <c r="F232" s="3" t="s">
        <v>2281</v>
      </c>
      <c r="G232" s="3">
        <v>3910</v>
      </c>
      <c r="H232" s="3" t="s">
        <v>2281</v>
      </c>
      <c r="I232" s="3">
        <v>0.05</v>
      </c>
      <c r="J232" s="3">
        <v>6.4999999999999997E-4</v>
      </c>
      <c r="K232" s="3">
        <v>2.6599999999999999E-2</v>
      </c>
      <c r="L232" s="3">
        <v>1.37E-2</v>
      </c>
      <c r="M232" s="3">
        <v>1.37E-2</v>
      </c>
      <c r="N232" s="3" t="s">
        <v>2281</v>
      </c>
      <c r="O232" s="3">
        <v>9520</v>
      </c>
      <c r="P232" s="3">
        <v>8310</v>
      </c>
      <c r="Q232" s="3" t="s">
        <v>183</v>
      </c>
      <c r="R232" s="3">
        <v>404.75</v>
      </c>
      <c r="S232" s="3" t="s">
        <v>2281</v>
      </c>
      <c r="T232" s="3">
        <v>0.34468599553948998</v>
      </c>
      <c r="U232" s="3">
        <v>11.2</v>
      </c>
      <c r="V232" s="3" t="s">
        <v>2281</v>
      </c>
      <c r="W232" s="3">
        <v>5.54</v>
      </c>
      <c r="X232" s="3">
        <v>650</v>
      </c>
      <c r="Y232" s="3" t="s">
        <v>174</v>
      </c>
      <c r="Z232" s="3" t="s">
        <v>173</v>
      </c>
      <c r="AA232" s="2"/>
    </row>
    <row r="233" spans="1:27" ht="13.9" customHeight="1">
      <c r="A233" s="2" t="s">
        <v>652</v>
      </c>
      <c r="B233" s="2" t="s">
        <v>653</v>
      </c>
      <c r="C233" s="3" t="s">
        <v>170</v>
      </c>
      <c r="D233" s="3" t="s">
        <v>170</v>
      </c>
      <c r="E233" s="3">
        <v>173.84</v>
      </c>
      <c r="F233" s="3" t="s">
        <v>2281</v>
      </c>
      <c r="G233" s="3">
        <v>11900</v>
      </c>
      <c r="H233" s="3" t="s">
        <v>2281</v>
      </c>
      <c r="I233" s="3" t="s">
        <v>173</v>
      </c>
      <c r="J233" s="3">
        <v>8.2200000000000003E-4</v>
      </c>
      <c r="K233" s="3">
        <v>3.3599999999999998E-2</v>
      </c>
      <c r="L233" s="3">
        <v>1.8499999999999999E-2</v>
      </c>
      <c r="M233" s="3">
        <v>1.8499999999999999E-2</v>
      </c>
      <c r="N233" s="3" t="s">
        <v>2281</v>
      </c>
      <c r="O233" s="3">
        <v>8690</v>
      </c>
      <c r="P233" s="3">
        <v>7870</v>
      </c>
      <c r="Q233" s="3" t="s">
        <v>183</v>
      </c>
      <c r="R233" s="3">
        <v>370.15</v>
      </c>
      <c r="S233" s="3" t="s">
        <v>2281</v>
      </c>
      <c r="T233" s="3">
        <v>0.33229950900164001</v>
      </c>
      <c r="U233" s="3">
        <v>44.4</v>
      </c>
      <c r="V233" s="3" t="s">
        <v>2281</v>
      </c>
      <c r="W233" s="3">
        <v>23.4</v>
      </c>
      <c r="X233" s="3">
        <v>611</v>
      </c>
      <c r="Y233" s="3" t="s">
        <v>174</v>
      </c>
      <c r="Z233" s="3" t="s">
        <v>173</v>
      </c>
      <c r="AA233" s="2"/>
    </row>
    <row r="234" spans="1:27" ht="13.9" customHeight="1">
      <c r="A234" s="2" t="s">
        <v>654</v>
      </c>
      <c r="B234" s="2" t="s">
        <v>655</v>
      </c>
      <c r="C234" s="3" t="s">
        <v>171</v>
      </c>
      <c r="D234" s="3" t="s">
        <v>171</v>
      </c>
      <c r="E234" s="3">
        <v>278.35000000000002</v>
      </c>
      <c r="F234" s="3" t="s">
        <v>2281</v>
      </c>
      <c r="G234" s="3">
        <v>11.2</v>
      </c>
      <c r="H234" s="3" t="s">
        <v>2281</v>
      </c>
      <c r="I234" s="3" t="s">
        <v>173</v>
      </c>
      <c r="J234" s="3">
        <v>1.81E-6</v>
      </c>
      <c r="K234" s="3">
        <v>7.3999999999999996E-5</v>
      </c>
      <c r="L234" s="3">
        <v>9.2099999999999999E-6</v>
      </c>
      <c r="M234" s="3">
        <v>9.2099999999999999E-6</v>
      </c>
      <c r="N234" s="3" t="s">
        <v>2281</v>
      </c>
      <c r="O234" s="3">
        <v>28800</v>
      </c>
      <c r="P234" s="3">
        <v>18900</v>
      </c>
      <c r="Q234" s="3" t="s">
        <v>183</v>
      </c>
      <c r="R234" s="3">
        <v>613.15</v>
      </c>
      <c r="S234" s="3" t="s">
        <v>2281</v>
      </c>
      <c r="T234" s="3">
        <v>0.41</v>
      </c>
      <c r="U234" s="3">
        <v>2.0100000000000001E-5</v>
      </c>
      <c r="V234" s="3" t="s">
        <v>2281</v>
      </c>
      <c r="W234" s="3">
        <v>2.3999999999999999E-6</v>
      </c>
      <c r="X234" s="3">
        <v>797</v>
      </c>
      <c r="Y234" s="3" t="s">
        <v>183</v>
      </c>
      <c r="Z234" s="3">
        <v>0.5</v>
      </c>
      <c r="AA234" s="3" t="s">
        <v>183</v>
      </c>
    </row>
    <row r="235" spans="1:27" ht="13.9" customHeight="1">
      <c r="A235" s="2" t="s">
        <v>656</v>
      </c>
      <c r="B235" s="2" t="s">
        <v>232</v>
      </c>
      <c r="C235" s="3" t="s">
        <v>228</v>
      </c>
      <c r="D235" s="3" t="s">
        <v>171</v>
      </c>
      <c r="E235" s="3" t="s">
        <v>173</v>
      </c>
      <c r="F235" s="2"/>
      <c r="G235" s="3" t="s">
        <v>173</v>
      </c>
      <c r="H235" s="2"/>
      <c r="I235" s="3" t="s">
        <v>173</v>
      </c>
      <c r="J235" s="3" t="s">
        <v>173</v>
      </c>
      <c r="K235" s="3" t="s">
        <v>173</v>
      </c>
      <c r="L235" s="3" t="s">
        <v>173</v>
      </c>
      <c r="M235" s="3" t="s">
        <v>173</v>
      </c>
      <c r="N235" s="2"/>
      <c r="O235" s="3" t="s">
        <v>173</v>
      </c>
      <c r="P235" s="3" t="s">
        <v>173</v>
      </c>
      <c r="Q235" s="2"/>
      <c r="R235" s="3" t="s">
        <v>173</v>
      </c>
      <c r="S235" s="2"/>
      <c r="T235" s="3">
        <v>0.3</v>
      </c>
      <c r="U235" s="3" t="s">
        <v>173</v>
      </c>
      <c r="V235" s="2"/>
      <c r="W235" s="3" t="s">
        <v>173</v>
      </c>
      <c r="X235" s="3" t="s">
        <v>173</v>
      </c>
      <c r="Y235" s="2"/>
      <c r="Z235" s="3" t="s">
        <v>173</v>
      </c>
      <c r="AA235" s="2"/>
    </row>
    <row r="236" spans="1:27" ht="13.9" customHeight="1">
      <c r="A236" s="2" t="s">
        <v>657</v>
      </c>
      <c r="B236" s="2" t="s">
        <v>658</v>
      </c>
      <c r="C236" s="3" t="s">
        <v>171</v>
      </c>
      <c r="D236" s="3" t="s">
        <v>171</v>
      </c>
      <c r="E236" s="3">
        <v>221.04</v>
      </c>
      <c r="F236" s="3" t="s">
        <v>2281</v>
      </c>
      <c r="G236" s="3">
        <v>8310</v>
      </c>
      <c r="H236" s="3" t="s">
        <v>2281</v>
      </c>
      <c r="I236" s="3" t="s">
        <v>173</v>
      </c>
      <c r="J236" s="3">
        <v>2.1799999999999999E-9</v>
      </c>
      <c r="K236" s="3">
        <v>8.9099999999999997E-8</v>
      </c>
      <c r="L236" s="3" t="s">
        <v>173</v>
      </c>
      <c r="M236" s="3">
        <v>8.9099999999999997E-8</v>
      </c>
      <c r="N236" s="3" t="s">
        <v>2283</v>
      </c>
      <c r="O236" s="3" t="s">
        <v>173</v>
      </c>
      <c r="P236" s="3" t="s">
        <v>173</v>
      </c>
      <c r="Q236" s="2"/>
      <c r="R236" s="3">
        <v>602.32000000000005</v>
      </c>
      <c r="S236" s="3" t="s">
        <v>2283</v>
      </c>
      <c r="T236" s="3">
        <v>0.3</v>
      </c>
      <c r="U236" s="3">
        <v>1.2500000000000001E-5</v>
      </c>
      <c r="V236" s="3" t="s">
        <v>2281</v>
      </c>
      <c r="W236" s="3" t="s">
        <v>173</v>
      </c>
      <c r="X236" s="3" t="s">
        <v>173</v>
      </c>
      <c r="Y236" s="2"/>
      <c r="Z236" s="3" t="s">
        <v>173</v>
      </c>
      <c r="AA236" s="2"/>
    </row>
    <row r="237" spans="1:27" ht="13.9" customHeight="1">
      <c r="A237" s="2" t="s">
        <v>659</v>
      </c>
      <c r="B237" s="2" t="s">
        <v>660</v>
      </c>
      <c r="C237" s="3" t="s">
        <v>170</v>
      </c>
      <c r="D237" s="3" t="s">
        <v>170</v>
      </c>
      <c r="E237" s="3">
        <v>125</v>
      </c>
      <c r="F237" s="3" t="s">
        <v>2281</v>
      </c>
      <c r="G237" s="3">
        <v>580</v>
      </c>
      <c r="H237" s="3" t="s">
        <v>2281</v>
      </c>
      <c r="I237" s="3" t="s">
        <v>173</v>
      </c>
      <c r="J237" s="3">
        <v>8.5100000000000002E-3</v>
      </c>
      <c r="K237" s="3">
        <v>0.34799999999999998</v>
      </c>
      <c r="L237" s="3">
        <v>0.14399999999999999</v>
      </c>
      <c r="M237" s="3">
        <v>0.14399999999999999</v>
      </c>
      <c r="N237" s="3" t="s">
        <v>2281</v>
      </c>
      <c r="O237" s="3">
        <v>12500</v>
      </c>
      <c r="P237" s="3">
        <v>10200</v>
      </c>
      <c r="Q237" s="3" t="s">
        <v>174</v>
      </c>
      <c r="R237" s="3">
        <v>431.15</v>
      </c>
      <c r="S237" s="3" t="s">
        <v>2281</v>
      </c>
      <c r="T237" s="3">
        <v>0.38251718750000002</v>
      </c>
      <c r="U237" s="3">
        <v>3</v>
      </c>
      <c r="V237" s="3" t="s">
        <v>2283</v>
      </c>
      <c r="W237" s="3">
        <v>1.19</v>
      </c>
      <c r="X237" s="3">
        <v>640</v>
      </c>
      <c r="Y237" s="3" t="s">
        <v>174</v>
      </c>
      <c r="Z237" s="3" t="s">
        <v>173</v>
      </c>
      <c r="AA237" s="2"/>
    </row>
    <row r="238" spans="1:27" ht="13.9" customHeight="1">
      <c r="A238" s="2" t="s">
        <v>661</v>
      </c>
      <c r="B238" s="2" t="s">
        <v>662</v>
      </c>
      <c r="C238" s="3" t="s">
        <v>170</v>
      </c>
      <c r="D238" s="3" t="s">
        <v>170</v>
      </c>
      <c r="E238" s="3">
        <v>125</v>
      </c>
      <c r="F238" s="3" t="s">
        <v>2281</v>
      </c>
      <c r="G238" s="3">
        <v>580</v>
      </c>
      <c r="H238" s="3" t="s">
        <v>2281</v>
      </c>
      <c r="I238" s="3" t="s">
        <v>173</v>
      </c>
      <c r="J238" s="3">
        <v>6.6399999999999999E-4</v>
      </c>
      <c r="K238" s="3">
        <v>2.7099999999999999E-2</v>
      </c>
      <c r="L238" s="3">
        <v>1.2500000000000001E-2</v>
      </c>
      <c r="M238" s="3">
        <v>1.2500000000000001E-2</v>
      </c>
      <c r="N238" s="3" t="s">
        <v>2283</v>
      </c>
      <c r="O238" s="3">
        <v>11000</v>
      </c>
      <c r="P238" s="3">
        <v>9130</v>
      </c>
      <c r="Q238" s="4" t="s">
        <v>2285</v>
      </c>
      <c r="R238" s="3">
        <v>425.65</v>
      </c>
      <c r="S238" s="3" t="s">
        <v>2281</v>
      </c>
      <c r="T238" s="3">
        <v>0.37615781250000002</v>
      </c>
      <c r="U238" s="3">
        <v>4.09</v>
      </c>
      <c r="V238" s="3" t="s">
        <v>2281</v>
      </c>
      <c r="W238" s="3">
        <v>1.81</v>
      </c>
      <c r="X238" s="3">
        <v>640</v>
      </c>
      <c r="Y238" s="3" t="s">
        <v>174</v>
      </c>
      <c r="Z238" s="3">
        <v>2.5</v>
      </c>
      <c r="AA238" s="3" t="s">
        <v>174</v>
      </c>
    </row>
    <row r="239" spans="1:27" ht="13.9" customHeight="1">
      <c r="A239" s="2" t="s">
        <v>663</v>
      </c>
      <c r="B239" s="2" t="s">
        <v>664</v>
      </c>
      <c r="C239" s="3" t="s">
        <v>170</v>
      </c>
      <c r="D239" s="3" t="s">
        <v>170</v>
      </c>
      <c r="E239" s="3">
        <v>125</v>
      </c>
      <c r="F239" s="3" t="s">
        <v>2281</v>
      </c>
      <c r="G239" s="3">
        <v>850</v>
      </c>
      <c r="H239" s="3" t="s">
        <v>2281</v>
      </c>
      <c r="I239" s="3" t="s">
        <v>173</v>
      </c>
      <c r="J239" s="3">
        <v>6.6399999999999999E-4</v>
      </c>
      <c r="K239" s="3">
        <v>2.7099999999999999E-2</v>
      </c>
      <c r="L239" s="3">
        <v>1.2500000000000001E-2</v>
      </c>
      <c r="M239" s="3">
        <v>1.2500000000000001E-2</v>
      </c>
      <c r="N239" s="3" t="s">
        <v>2283</v>
      </c>
      <c r="O239" s="3">
        <v>11000</v>
      </c>
      <c r="P239" s="3">
        <v>9130</v>
      </c>
      <c r="Q239" s="4" t="s">
        <v>2285</v>
      </c>
      <c r="R239" s="3">
        <v>428.55</v>
      </c>
      <c r="S239" s="3" t="s">
        <v>2281</v>
      </c>
      <c r="T239" s="3">
        <v>0.37490866873064999</v>
      </c>
      <c r="U239" s="3">
        <v>3.43</v>
      </c>
      <c r="V239" s="3" t="s">
        <v>2281</v>
      </c>
      <c r="W239" s="3">
        <v>1.52</v>
      </c>
      <c r="X239" s="3">
        <v>646</v>
      </c>
      <c r="Y239" s="3" t="s">
        <v>174</v>
      </c>
      <c r="Z239" s="3">
        <v>1.5</v>
      </c>
      <c r="AA239" s="3" t="s">
        <v>174</v>
      </c>
    </row>
    <row r="240" spans="1:27" ht="13.9" customHeight="1">
      <c r="A240" s="2" t="s">
        <v>665</v>
      </c>
      <c r="B240" s="2" t="s">
        <v>666</v>
      </c>
      <c r="C240" s="3" t="s">
        <v>171</v>
      </c>
      <c r="D240" s="3" t="s">
        <v>171</v>
      </c>
      <c r="E240" s="3">
        <v>128.94</v>
      </c>
      <c r="F240" s="3" t="s">
        <v>2281</v>
      </c>
      <c r="G240" s="3">
        <v>1000000</v>
      </c>
      <c r="H240" s="3" t="s">
        <v>2281</v>
      </c>
      <c r="I240" s="3">
        <v>60</v>
      </c>
      <c r="J240" s="3">
        <v>8.3799999999999996E-9</v>
      </c>
      <c r="K240" s="3">
        <v>3.4299999999999999E-7</v>
      </c>
      <c r="L240" s="3">
        <v>1.18E-7</v>
      </c>
      <c r="M240" s="3">
        <v>1.18E-7</v>
      </c>
      <c r="N240" s="3" t="s">
        <v>2281</v>
      </c>
      <c r="O240" s="3">
        <v>15000</v>
      </c>
      <c r="P240" s="3">
        <v>11800</v>
      </c>
      <c r="Q240" s="3" t="s">
        <v>174</v>
      </c>
      <c r="R240" s="3">
        <v>467.15</v>
      </c>
      <c r="S240" s="3" t="s">
        <v>2281</v>
      </c>
      <c r="T240" s="3">
        <v>0.38792274052477999</v>
      </c>
      <c r="U240" s="3">
        <v>0.17899999999999999</v>
      </c>
      <c r="V240" s="3" t="s">
        <v>2281</v>
      </c>
      <c r="W240" s="3">
        <v>5.9200000000000003E-2</v>
      </c>
      <c r="X240" s="3">
        <v>686</v>
      </c>
      <c r="Y240" s="3" t="s">
        <v>174</v>
      </c>
      <c r="Z240" s="3" t="s">
        <v>173</v>
      </c>
      <c r="AA240" s="2"/>
    </row>
    <row r="241" spans="1:27" ht="13.9" customHeight="1">
      <c r="A241" s="2" t="s">
        <v>667</v>
      </c>
      <c r="B241" s="2" t="s">
        <v>668</v>
      </c>
      <c r="C241" s="3" t="s">
        <v>170</v>
      </c>
      <c r="D241" s="3" t="s">
        <v>170</v>
      </c>
      <c r="E241" s="3">
        <v>147</v>
      </c>
      <c r="F241" s="3" t="s">
        <v>2281</v>
      </c>
      <c r="G241" s="3">
        <v>156</v>
      </c>
      <c r="H241" s="3" t="s">
        <v>2281</v>
      </c>
      <c r="I241" s="3">
        <v>600</v>
      </c>
      <c r="J241" s="3">
        <v>1.92E-3</v>
      </c>
      <c r="K241" s="3">
        <v>7.85E-2</v>
      </c>
      <c r="L241" s="3">
        <v>3.5299999999999998E-2</v>
      </c>
      <c r="M241" s="3">
        <v>3.5299999999999998E-2</v>
      </c>
      <c r="N241" s="3" t="s">
        <v>2281</v>
      </c>
      <c r="O241" s="3">
        <v>11400</v>
      </c>
      <c r="P241" s="3">
        <v>9480</v>
      </c>
      <c r="Q241" s="3" t="s">
        <v>183</v>
      </c>
      <c r="R241" s="3">
        <v>453.15</v>
      </c>
      <c r="S241" s="3" t="s">
        <v>2281</v>
      </c>
      <c r="T241" s="3">
        <v>0.35964680851064001</v>
      </c>
      <c r="U241" s="3">
        <v>1.36</v>
      </c>
      <c r="V241" s="3" t="s">
        <v>2281</v>
      </c>
      <c r="W241" s="3">
        <v>0.58699999999999997</v>
      </c>
      <c r="X241" s="3">
        <v>705</v>
      </c>
      <c r="Y241" s="3" t="s">
        <v>174</v>
      </c>
      <c r="Z241" s="3">
        <v>2.2000000000000002</v>
      </c>
      <c r="AA241" s="3" t="s">
        <v>183</v>
      </c>
    </row>
    <row r="242" spans="1:27" ht="13.9" customHeight="1">
      <c r="A242" s="2" t="s">
        <v>670</v>
      </c>
      <c r="B242" s="2" t="s">
        <v>671</v>
      </c>
      <c r="C242" s="3" t="s">
        <v>170</v>
      </c>
      <c r="D242" s="3" t="s">
        <v>170</v>
      </c>
      <c r="E242" s="3">
        <v>147</v>
      </c>
      <c r="F242" s="3" t="s">
        <v>2281</v>
      </c>
      <c r="G242" s="3">
        <v>81.3</v>
      </c>
      <c r="H242" s="3" t="s">
        <v>2281</v>
      </c>
      <c r="I242" s="3">
        <v>75</v>
      </c>
      <c r="J242" s="3">
        <v>2.4099999999999998E-3</v>
      </c>
      <c r="K242" s="3">
        <v>9.8500000000000004E-2</v>
      </c>
      <c r="L242" s="3">
        <v>4.4299999999999999E-2</v>
      </c>
      <c r="M242" s="3">
        <v>4.4299999999999999E-2</v>
      </c>
      <c r="N242" s="3" t="s">
        <v>2281</v>
      </c>
      <c r="O242" s="3">
        <v>11400</v>
      </c>
      <c r="P242" s="3">
        <v>9270</v>
      </c>
      <c r="Q242" s="3" t="s">
        <v>183</v>
      </c>
      <c r="R242" s="3">
        <v>447.15</v>
      </c>
      <c r="S242" s="3" t="s">
        <v>2281</v>
      </c>
      <c r="T242" s="3">
        <v>0.37860538116592002</v>
      </c>
      <c r="U242" s="3">
        <v>1.74</v>
      </c>
      <c r="V242" s="3" t="s">
        <v>2281</v>
      </c>
      <c r="W242" s="3">
        <v>0.749</v>
      </c>
      <c r="X242" s="3">
        <v>669</v>
      </c>
      <c r="Y242" s="3" t="s">
        <v>183</v>
      </c>
      <c r="Z242" s="3">
        <v>1.8</v>
      </c>
      <c r="AA242" s="3" t="s">
        <v>174</v>
      </c>
    </row>
    <row r="243" spans="1:27" ht="13.9" customHeight="1">
      <c r="A243" s="2" t="s">
        <v>673</v>
      </c>
      <c r="B243" s="2" t="s">
        <v>674</v>
      </c>
      <c r="C243" s="3" t="s">
        <v>171</v>
      </c>
      <c r="D243" s="3" t="s">
        <v>170</v>
      </c>
      <c r="E243" s="3">
        <v>253.13</v>
      </c>
      <c r="F243" s="3" t="s">
        <v>2281</v>
      </c>
      <c r="G243" s="3">
        <v>3.1</v>
      </c>
      <c r="H243" s="3" t="s">
        <v>2281</v>
      </c>
      <c r="I243" s="3" t="s">
        <v>173</v>
      </c>
      <c r="J243" s="3">
        <v>2.84E-11</v>
      </c>
      <c r="K243" s="3">
        <v>1.1599999999999999E-9</v>
      </c>
      <c r="L243" s="3" t="s">
        <v>173</v>
      </c>
      <c r="M243" s="3">
        <v>1.1599999999999999E-9</v>
      </c>
      <c r="N243" s="3" t="s">
        <v>2281</v>
      </c>
      <c r="O243" s="3" t="s">
        <v>173</v>
      </c>
      <c r="P243" s="3" t="s">
        <v>173</v>
      </c>
      <c r="Q243" s="2"/>
      <c r="R243" s="3">
        <v>641.15</v>
      </c>
      <c r="S243" s="3" t="s">
        <v>2281</v>
      </c>
      <c r="T243" s="3">
        <v>0.37733333333333002</v>
      </c>
      <c r="U243" s="3">
        <v>2.5600000000000002E-7</v>
      </c>
      <c r="V243" s="3" t="s">
        <v>2281</v>
      </c>
      <c r="W243" s="3" t="s">
        <v>173</v>
      </c>
      <c r="X243" s="3">
        <v>962</v>
      </c>
      <c r="Y243" s="4" t="s">
        <v>2284</v>
      </c>
      <c r="Z243" s="3" t="s">
        <v>173</v>
      </c>
      <c r="AA243" s="2"/>
    </row>
    <row r="244" spans="1:27" ht="13.9" customHeight="1">
      <c r="A244" s="2" t="s">
        <v>675</v>
      </c>
      <c r="B244" s="2" t="s">
        <v>676</v>
      </c>
      <c r="C244" s="3" t="s">
        <v>171</v>
      </c>
      <c r="D244" s="3" t="s">
        <v>171</v>
      </c>
      <c r="E244" s="3">
        <v>251.11</v>
      </c>
      <c r="F244" s="3" t="s">
        <v>2281</v>
      </c>
      <c r="G244" s="3">
        <v>0.82899999999999996</v>
      </c>
      <c r="H244" s="3" t="s">
        <v>2281</v>
      </c>
      <c r="I244" s="3" t="s">
        <v>173</v>
      </c>
      <c r="J244" s="3">
        <v>1.0699999999999999E-6</v>
      </c>
      <c r="K244" s="3">
        <v>4.3699999999999998E-5</v>
      </c>
      <c r="L244" s="3">
        <v>1.2300000000000001E-5</v>
      </c>
      <c r="M244" s="3">
        <v>1.2300000000000001E-5</v>
      </c>
      <c r="N244" s="3" t="s">
        <v>2281</v>
      </c>
      <c r="O244" s="3">
        <v>17700</v>
      </c>
      <c r="P244" s="3">
        <v>13400</v>
      </c>
      <c r="Q244" s="3" t="s">
        <v>174</v>
      </c>
      <c r="R244" s="3">
        <v>626.15</v>
      </c>
      <c r="S244" s="3" t="s">
        <v>2281</v>
      </c>
      <c r="T244" s="3">
        <v>0.37733333333333002</v>
      </c>
      <c r="U244" s="3">
        <v>6.3899999999999998E-6</v>
      </c>
      <c r="V244" s="3" t="s">
        <v>2281</v>
      </c>
      <c r="W244" s="3">
        <v>1.73E-6</v>
      </c>
      <c r="X244" s="3">
        <v>939</v>
      </c>
      <c r="Y244" s="4" t="s">
        <v>2284</v>
      </c>
      <c r="Z244" s="3" t="s">
        <v>173</v>
      </c>
      <c r="AA244" s="2"/>
    </row>
    <row r="245" spans="1:27" ht="13.9" customHeight="1">
      <c r="A245" s="2" t="s">
        <v>677</v>
      </c>
      <c r="B245" s="2" t="s">
        <v>678</v>
      </c>
      <c r="C245" s="3" t="s">
        <v>170</v>
      </c>
      <c r="D245" s="3" t="s">
        <v>170</v>
      </c>
      <c r="E245" s="3">
        <v>120.91</v>
      </c>
      <c r="F245" s="3" t="s">
        <v>2281</v>
      </c>
      <c r="G245" s="3">
        <v>280</v>
      </c>
      <c r="H245" s="3" t="s">
        <v>2281</v>
      </c>
      <c r="I245" s="3" t="s">
        <v>173</v>
      </c>
      <c r="J245" s="3">
        <v>0.34300000000000003</v>
      </c>
      <c r="K245" s="3">
        <v>14</v>
      </c>
      <c r="L245" s="3">
        <v>10.7</v>
      </c>
      <c r="M245" s="3">
        <v>10.7</v>
      </c>
      <c r="N245" s="3" t="s">
        <v>2281</v>
      </c>
      <c r="O245" s="3">
        <v>4240</v>
      </c>
      <c r="P245" s="3">
        <v>4800</v>
      </c>
      <c r="Q245" s="3" t="s">
        <v>183</v>
      </c>
      <c r="R245" s="3">
        <v>243.35</v>
      </c>
      <c r="S245" s="3" t="s">
        <v>2281</v>
      </c>
      <c r="T245" s="3">
        <v>0.35185918420369</v>
      </c>
      <c r="U245" s="3">
        <v>4850</v>
      </c>
      <c r="V245" s="3" t="s">
        <v>2281</v>
      </c>
      <c r="W245" s="3">
        <v>3540</v>
      </c>
      <c r="X245" s="3">
        <v>385</v>
      </c>
      <c r="Y245" s="3" t="s">
        <v>183</v>
      </c>
      <c r="Z245" s="3" t="s">
        <v>173</v>
      </c>
      <c r="AA245" s="2"/>
    </row>
    <row r="246" spans="1:27" ht="13.9" customHeight="1">
      <c r="A246" s="2" t="s">
        <v>679</v>
      </c>
      <c r="B246" s="2" t="s">
        <v>680</v>
      </c>
      <c r="C246" s="3" t="s">
        <v>171</v>
      </c>
      <c r="D246" s="3" t="s">
        <v>170</v>
      </c>
      <c r="E246" s="3">
        <v>320.05</v>
      </c>
      <c r="F246" s="3" t="s">
        <v>2281</v>
      </c>
      <c r="G246" s="3">
        <v>0.09</v>
      </c>
      <c r="H246" s="3" t="s">
        <v>2281</v>
      </c>
      <c r="I246" s="3" t="s">
        <v>173</v>
      </c>
      <c r="J246" s="3">
        <v>6.6000000000000003E-6</v>
      </c>
      <c r="K246" s="3">
        <v>2.7E-4</v>
      </c>
      <c r="L246" s="3" t="s">
        <v>173</v>
      </c>
      <c r="M246" s="3">
        <v>2.7E-4</v>
      </c>
      <c r="N246" s="3" t="s">
        <v>2281</v>
      </c>
      <c r="O246" s="3" t="s">
        <v>173</v>
      </c>
      <c r="P246" s="3" t="s">
        <v>173</v>
      </c>
      <c r="Q246" s="2"/>
      <c r="R246" s="3">
        <v>623.15</v>
      </c>
      <c r="S246" s="3" t="s">
        <v>2281</v>
      </c>
      <c r="T246" s="3">
        <v>0.37733333333333002</v>
      </c>
      <c r="U246" s="3">
        <v>1.35E-6</v>
      </c>
      <c r="V246" s="3" t="s">
        <v>2281</v>
      </c>
      <c r="W246" s="3" t="s">
        <v>173</v>
      </c>
      <c r="X246" s="3">
        <v>935</v>
      </c>
      <c r="Y246" s="4" t="s">
        <v>2284</v>
      </c>
      <c r="Z246" s="3" t="s">
        <v>173</v>
      </c>
      <c r="AA246" s="2"/>
    </row>
    <row r="247" spans="1:27" ht="13.9" customHeight="1">
      <c r="A247" s="2" t="s">
        <v>681</v>
      </c>
      <c r="B247" s="2" t="s">
        <v>682</v>
      </c>
      <c r="C247" s="3" t="s">
        <v>170</v>
      </c>
      <c r="D247" s="3" t="s">
        <v>170</v>
      </c>
      <c r="E247" s="3">
        <v>318.02999999999997</v>
      </c>
      <c r="F247" s="3" t="s">
        <v>2281</v>
      </c>
      <c r="G247" s="3">
        <v>0.04</v>
      </c>
      <c r="H247" s="3" t="s">
        <v>2281</v>
      </c>
      <c r="I247" s="3" t="s">
        <v>173</v>
      </c>
      <c r="J247" s="3">
        <v>4.1600000000000002E-5</v>
      </c>
      <c r="K247" s="3">
        <v>1.6999999999999999E-3</v>
      </c>
      <c r="L247" s="3">
        <v>4.1399999999999998E-4</v>
      </c>
      <c r="M247" s="3">
        <v>4.1399999999999998E-4</v>
      </c>
      <c r="N247" s="3" t="s">
        <v>2281</v>
      </c>
      <c r="O247" s="3">
        <v>19700</v>
      </c>
      <c r="P247" s="3">
        <v>15000</v>
      </c>
      <c r="Q247" s="3" t="s">
        <v>2282</v>
      </c>
      <c r="R247" s="3">
        <v>609.15</v>
      </c>
      <c r="S247" s="3" t="s">
        <v>2281</v>
      </c>
      <c r="T247" s="3">
        <v>0.37733333333333002</v>
      </c>
      <c r="U247" s="3">
        <v>6.0000000000000002E-6</v>
      </c>
      <c r="V247" s="3" t="s">
        <v>2283</v>
      </c>
      <c r="W247" s="3">
        <v>1.3999999999999999E-6</v>
      </c>
      <c r="X247" s="3">
        <v>914</v>
      </c>
      <c r="Y247" s="4" t="s">
        <v>2284</v>
      </c>
      <c r="Z247" s="3" t="s">
        <v>173</v>
      </c>
      <c r="AA247" s="2"/>
    </row>
    <row r="248" spans="1:27" ht="13.9" customHeight="1">
      <c r="A248" s="2" t="s">
        <v>683</v>
      </c>
      <c r="B248" s="2" t="s">
        <v>684</v>
      </c>
      <c r="C248" s="3" t="s">
        <v>171</v>
      </c>
      <c r="D248" s="3" t="s">
        <v>170</v>
      </c>
      <c r="E248" s="3">
        <v>354.49</v>
      </c>
      <c r="F248" s="3" t="s">
        <v>2281</v>
      </c>
      <c r="G248" s="3">
        <v>5.4999999999999997E-3</v>
      </c>
      <c r="H248" s="3" t="s">
        <v>2281</v>
      </c>
      <c r="I248" s="3" t="s">
        <v>173</v>
      </c>
      <c r="J248" s="3">
        <v>8.32E-6</v>
      </c>
      <c r="K248" s="3">
        <v>3.4000000000000002E-4</v>
      </c>
      <c r="L248" s="3">
        <v>1.22E-4</v>
      </c>
      <c r="M248" s="3">
        <v>1.22E-4</v>
      </c>
      <c r="N248" s="3" t="s">
        <v>2281</v>
      </c>
      <c r="O248" s="3">
        <v>14400</v>
      </c>
      <c r="P248" s="3">
        <v>11300</v>
      </c>
      <c r="Q248" s="3" t="s">
        <v>174</v>
      </c>
      <c r="R248" s="3">
        <v>533.15</v>
      </c>
      <c r="S248" s="3" t="s">
        <v>2281</v>
      </c>
      <c r="T248" s="3">
        <v>0.37733333333333002</v>
      </c>
      <c r="U248" s="3">
        <v>1.6E-7</v>
      </c>
      <c r="V248" s="3" t="s">
        <v>2281</v>
      </c>
      <c r="W248" s="3">
        <v>5.5199999999999998E-8</v>
      </c>
      <c r="X248" s="3">
        <v>800</v>
      </c>
      <c r="Y248" s="4" t="s">
        <v>2284</v>
      </c>
      <c r="Z248" s="3" t="s">
        <v>173</v>
      </c>
      <c r="AA248" s="2"/>
    </row>
    <row r="249" spans="1:27" ht="13.9" customHeight="1">
      <c r="A249" s="2" t="s">
        <v>685</v>
      </c>
      <c r="B249" s="2" t="s">
        <v>686</v>
      </c>
      <c r="C249" s="3" t="s">
        <v>170</v>
      </c>
      <c r="D249" s="3" t="s">
        <v>170</v>
      </c>
      <c r="E249" s="3">
        <v>98.96</v>
      </c>
      <c r="F249" s="3" t="s">
        <v>2281</v>
      </c>
      <c r="G249" s="3">
        <v>5040</v>
      </c>
      <c r="H249" s="3" t="s">
        <v>2281</v>
      </c>
      <c r="I249" s="3" t="s">
        <v>173</v>
      </c>
      <c r="J249" s="3">
        <v>5.62E-3</v>
      </c>
      <c r="K249" s="3">
        <v>0.23</v>
      </c>
      <c r="L249" s="3">
        <v>0.13900000000000001</v>
      </c>
      <c r="M249" s="3">
        <v>0.13900000000000001</v>
      </c>
      <c r="N249" s="3" t="s">
        <v>2281</v>
      </c>
      <c r="O249" s="3">
        <v>7420</v>
      </c>
      <c r="P249" s="3">
        <v>6900</v>
      </c>
      <c r="Q249" s="3" t="s">
        <v>183</v>
      </c>
      <c r="R249" s="3">
        <v>330.55</v>
      </c>
      <c r="S249" s="3" t="s">
        <v>2281</v>
      </c>
      <c r="T249" s="3">
        <v>0.35134237676729002</v>
      </c>
      <c r="U249" s="3">
        <v>227</v>
      </c>
      <c r="V249" s="3" t="s">
        <v>2281</v>
      </c>
      <c r="W249" s="3">
        <v>131</v>
      </c>
      <c r="X249" s="3">
        <v>523</v>
      </c>
      <c r="Y249" s="3" t="s">
        <v>183</v>
      </c>
      <c r="Z249" s="3">
        <v>5.4</v>
      </c>
      <c r="AA249" s="3" t="s">
        <v>183</v>
      </c>
    </row>
    <row r="250" spans="1:27" ht="13.9" customHeight="1">
      <c r="A250" s="2" t="s">
        <v>687</v>
      </c>
      <c r="B250" s="2" t="s">
        <v>688</v>
      </c>
      <c r="C250" s="3" t="s">
        <v>170</v>
      </c>
      <c r="D250" s="3" t="s">
        <v>170</v>
      </c>
      <c r="E250" s="3">
        <v>98.96</v>
      </c>
      <c r="F250" s="3" t="s">
        <v>2281</v>
      </c>
      <c r="G250" s="3">
        <v>8600</v>
      </c>
      <c r="H250" s="3" t="s">
        <v>2281</v>
      </c>
      <c r="I250" s="3">
        <v>5</v>
      </c>
      <c r="J250" s="3">
        <v>1.1800000000000001E-3</v>
      </c>
      <c r="K250" s="3">
        <v>4.82E-2</v>
      </c>
      <c r="L250" s="3">
        <v>2.69E-2</v>
      </c>
      <c r="M250" s="3">
        <v>2.69E-2</v>
      </c>
      <c r="N250" s="3" t="s">
        <v>2281</v>
      </c>
      <c r="O250" s="3">
        <v>8490</v>
      </c>
      <c r="P250" s="3">
        <v>7640</v>
      </c>
      <c r="Q250" s="3" t="s">
        <v>183</v>
      </c>
      <c r="R250" s="3">
        <v>356.65</v>
      </c>
      <c r="S250" s="3" t="s">
        <v>2281</v>
      </c>
      <c r="T250" s="3">
        <v>0.35402849510239998</v>
      </c>
      <c r="U250" s="3">
        <v>78.900000000000006</v>
      </c>
      <c r="V250" s="3" t="s">
        <v>2281</v>
      </c>
      <c r="W250" s="3">
        <v>42.1</v>
      </c>
      <c r="X250" s="3">
        <v>562</v>
      </c>
      <c r="Y250" s="3" t="s">
        <v>183</v>
      </c>
      <c r="Z250" s="3">
        <v>6.2</v>
      </c>
      <c r="AA250" s="3" t="s">
        <v>183</v>
      </c>
    </row>
    <row r="251" spans="1:27" ht="13.9" customHeight="1">
      <c r="A251" s="2" t="s">
        <v>689</v>
      </c>
      <c r="B251" s="2" t="s">
        <v>690</v>
      </c>
      <c r="C251" s="3" t="s">
        <v>170</v>
      </c>
      <c r="D251" s="3" t="s">
        <v>170</v>
      </c>
      <c r="E251" s="3">
        <v>96.944000000000003</v>
      </c>
      <c r="F251" s="3" t="s">
        <v>2281</v>
      </c>
      <c r="G251" s="3">
        <v>2420</v>
      </c>
      <c r="H251" s="3" t="s">
        <v>2281</v>
      </c>
      <c r="I251" s="3">
        <v>7</v>
      </c>
      <c r="J251" s="3">
        <v>2.6100000000000002E-2</v>
      </c>
      <c r="K251" s="3">
        <v>1.07</v>
      </c>
      <c r="L251" s="3">
        <v>0.69</v>
      </c>
      <c r="M251" s="3">
        <v>0.69</v>
      </c>
      <c r="N251" s="3" t="s">
        <v>2281</v>
      </c>
      <c r="O251" s="3">
        <v>6480</v>
      </c>
      <c r="P251" s="3">
        <v>6250</v>
      </c>
      <c r="Q251" s="3" t="s">
        <v>183</v>
      </c>
      <c r="R251" s="3">
        <v>304.85000000000002</v>
      </c>
      <c r="S251" s="3" t="s">
        <v>2281</v>
      </c>
      <c r="T251" s="3">
        <v>0.35202697095435997</v>
      </c>
      <c r="U251" s="3">
        <v>600</v>
      </c>
      <c r="V251" s="3" t="s">
        <v>2281</v>
      </c>
      <c r="W251" s="3">
        <v>372</v>
      </c>
      <c r="X251" s="3">
        <v>482</v>
      </c>
      <c r="Y251" s="3" t="s">
        <v>174</v>
      </c>
      <c r="Z251" s="3">
        <v>6.5</v>
      </c>
      <c r="AA251" s="3" t="s">
        <v>183</v>
      </c>
    </row>
    <row r="252" spans="1:27" ht="13.9" customHeight="1">
      <c r="A252" s="2" t="s">
        <v>692</v>
      </c>
      <c r="B252" s="2" t="s">
        <v>693</v>
      </c>
      <c r="C252" s="3" t="s">
        <v>170</v>
      </c>
      <c r="D252" s="3" t="s">
        <v>170</v>
      </c>
      <c r="E252" s="3">
        <v>96.944000000000003</v>
      </c>
      <c r="F252" s="3" t="s">
        <v>2281</v>
      </c>
      <c r="G252" s="3">
        <v>6410</v>
      </c>
      <c r="H252" s="3" t="s">
        <v>2281</v>
      </c>
      <c r="I252" s="3">
        <v>70</v>
      </c>
      <c r="J252" s="3">
        <v>4.0800000000000003E-3</v>
      </c>
      <c r="K252" s="3">
        <v>0.16700000000000001</v>
      </c>
      <c r="L252" s="3">
        <v>9.8100000000000007E-2</v>
      </c>
      <c r="M252" s="3">
        <v>9.8100000000000007E-2</v>
      </c>
      <c r="N252" s="3" t="s">
        <v>2281</v>
      </c>
      <c r="O252" s="3">
        <v>7760</v>
      </c>
      <c r="P252" s="3">
        <v>7220</v>
      </c>
      <c r="Q252" s="3" t="s">
        <v>183</v>
      </c>
      <c r="R252" s="3">
        <v>333.25</v>
      </c>
      <c r="S252" s="3" t="s">
        <v>2281</v>
      </c>
      <c r="T252" s="3">
        <v>0.34425569242255</v>
      </c>
      <c r="U252" s="3">
        <v>200</v>
      </c>
      <c r="V252" s="3" t="s">
        <v>2281</v>
      </c>
      <c r="W252" s="3">
        <v>113</v>
      </c>
      <c r="X252" s="3">
        <v>536</v>
      </c>
      <c r="Y252" s="3" t="s">
        <v>183</v>
      </c>
      <c r="Z252" s="3">
        <v>3</v>
      </c>
      <c r="AA252" s="3" t="s">
        <v>183</v>
      </c>
    </row>
    <row r="253" spans="1:27" ht="13.9" customHeight="1">
      <c r="A253" s="2" t="s">
        <v>695</v>
      </c>
      <c r="B253" s="2" t="s">
        <v>696</v>
      </c>
      <c r="C253" s="3" t="s">
        <v>170</v>
      </c>
      <c r="D253" s="3" t="s">
        <v>170</v>
      </c>
      <c r="E253" s="3">
        <v>96.944000000000003</v>
      </c>
      <c r="F253" s="3" t="s">
        <v>2281</v>
      </c>
      <c r="G253" s="3">
        <v>4520</v>
      </c>
      <c r="H253" s="3" t="s">
        <v>2281</v>
      </c>
      <c r="I253" s="3">
        <v>100</v>
      </c>
      <c r="J253" s="3">
        <v>9.3799999999999994E-3</v>
      </c>
      <c r="K253" s="3">
        <v>0.38300000000000001</v>
      </c>
      <c r="L253" s="3">
        <v>0.23300000000000001</v>
      </c>
      <c r="M253" s="3">
        <v>0.23300000000000001</v>
      </c>
      <c r="N253" s="3" t="s">
        <v>2281</v>
      </c>
      <c r="O253" s="3">
        <v>7330</v>
      </c>
      <c r="P253" s="3">
        <v>6910</v>
      </c>
      <c r="Q253" s="3" t="s">
        <v>183</v>
      </c>
      <c r="R253" s="3">
        <v>321.85000000000002</v>
      </c>
      <c r="S253" s="3" t="s">
        <v>2281</v>
      </c>
      <c r="T253" s="3">
        <v>0.34601551891367999</v>
      </c>
      <c r="U253" s="3">
        <v>331</v>
      </c>
      <c r="V253" s="3" t="s">
        <v>2283</v>
      </c>
      <c r="W253" s="3">
        <v>193</v>
      </c>
      <c r="X253" s="3">
        <v>516</v>
      </c>
      <c r="Y253" s="3" t="s">
        <v>183</v>
      </c>
      <c r="Z253" s="3">
        <v>6</v>
      </c>
      <c r="AA253" s="3" t="s">
        <v>183</v>
      </c>
    </row>
    <row r="254" spans="1:27" ht="13.9" customHeight="1">
      <c r="A254" s="2" t="s">
        <v>697</v>
      </c>
      <c r="B254" s="2" t="s">
        <v>698</v>
      </c>
      <c r="C254" s="3" t="s">
        <v>171</v>
      </c>
      <c r="D254" s="3" t="s">
        <v>171</v>
      </c>
      <c r="E254" s="3">
        <v>163</v>
      </c>
      <c r="F254" s="3" t="s">
        <v>2281</v>
      </c>
      <c r="G254" s="3">
        <v>5550</v>
      </c>
      <c r="H254" s="3" t="s">
        <v>2281</v>
      </c>
      <c r="I254" s="3" t="s">
        <v>173</v>
      </c>
      <c r="J254" s="3">
        <v>4.2899999999999996E-6</v>
      </c>
      <c r="K254" s="3">
        <v>1.75E-4</v>
      </c>
      <c r="L254" s="3">
        <v>7.1899999999999999E-5</v>
      </c>
      <c r="M254" s="3">
        <v>7.1899999999999999E-5</v>
      </c>
      <c r="N254" s="3" t="s">
        <v>2283</v>
      </c>
      <c r="O254" s="3">
        <v>12700</v>
      </c>
      <c r="P254" s="3">
        <v>10100</v>
      </c>
      <c r="Q254" s="3" t="s">
        <v>174</v>
      </c>
      <c r="R254" s="3">
        <v>483.15</v>
      </c>
      <c r="S254" s="3" t="s">
        <v>2281</v>
      </c>
      <c r="T254" s="3">
        <v>0.37733333333333002</v>
      </c>
      <c r="U254" s="3">
        <v>0.09</v>
      </c>
      <c r="V254" s="3" t="s">
        <v>2281</v>
      </c>
      <c r="W254" s="3">
        <v>3.5299999999999998E-2</v>
      </c>
      <c r="X254" s="3">
        <v>725</v>
      </c>
      <c r="Y254" s="4" t="s">
        <v>2284</v>
      </c>
      <c r="Z254" s="3" t="s">
        <v>173</v>
      </c>
      <c r="AA254" s="2"/>
    </row>
    <row r="255" spans="1:27" ht="13.9" customHeight="1">
      <c r="A255" s="2" t="s">
        <v>699</v>
      </c>
      <c r="B255" s="2" t="s">
        <v>700</v>
      </c>
      <c r="C255" s="3" t="s">
        <v>171</v>
      </c>
      <c r="D255" s="3" t="s">
        <v>171</v>
      </c>
      <c r="E255" s="3">
        <v>221.04</v>
      </c>
      <c r="F255" s="3" t="s">
        <v>2281</v>
      </c>
      <c r="G255" s="3">
        <v>677</v>
      </c>
      <c r="H255" s="3" t="s">
        <v>2281</v>
      </c>
      <c r="I255" s="3">
        <v>70</v>
      </c>
      <c r="J255" s="3">
        <v>3.5399999999999999E-8</v>
      </c>
      <c r="K255" s="3">
        <v>1.4500000000000001E-6</v>
      </c>
      <c r="L255" s="3" t="s">
        <v>173</v>
      </c>
      <c r="M255" s="3">
        <v>1.4500000000000001E-6</v>
      </c>
      <c r="N255" s="3" t="s">
        <v>2283</v>
      </c>
      <c r="O255" s="3" t="s">
        <v>173</v>
      </c>
      <c r="P255" s="3" t="s">
        <v>173</v>
      </c>
      <c r="Q255" s="2"/>
      <c r="R255" s="3">
        <v>433.15</v>
      </c>
      <c r="S255" s="3" t="s">
        <v>2287</v>
      </c>
      <c r="T255" s="3">
        <v>0.37733333333333002</v>
      </c>
      <c r="U255" s="3">
        <v>8.25E-5</v>
      </c>
      <c r="V255" s="3" t="s">
        <v>2281</v>
      </c>
      <c r="W255" s="3" t="s">
        <v>173</v>
      </c>
      <c r="X255" s="3">
        <v>650</v>
      </c>
      <c r="Y255" s="4" t="s">
        <v>2284</v>
      </c>
      <c r="Z255" s="3" t="s">
        <v>173</v>
      </c>
      <c r="AA255" s="2"/>
    </row>
    <row r="256" spans="1:27" ht="13.9" customHeight="1">
      <c r="A256" s="2" t="s">
        <v>701</v>
      </c>
      <c r="B256" s="2" t="s">
        <v>702</v>
      </c>
      <c r="C256" s="3" t="s">
        <v>170</v>
      </c>
      <c r="D256" s="3" t="s">
        <v>170</v>
      </c>
      <c r="E256" s="3">
        <v>112.99</v>
      </c>
      <c r="F256" s="3" t="s">
        <v>2281</v>
      </c>
      <c r="G256" s="3">
        <v>2800</v>
      </c>
      <c r="H256" s="3" t="s">
        <v>2281</v>
      </c>
      <c r="I256" s="3">
        <v>5</v>
      </c>
      <c r="J256" s="3">
        <v>2.82E-3</v>
      </c>
      <c r="K256" s="3">
        <v>0.115</v>
      </c>
      <c r="L256" s="3">
        <v>6.3799999999999996E-2</v>
      </c>
      <c r="M256" s="3">
        <v>6.3799999999999996E-2</v>
      </c>
      <c r="N256" s="3" t="s">
        <v>2281</v>
      </c>
      <c r="O256" s="3">
        <v>8590</v>
      </c>
      <c r="P256" s="3">
        <v>7590</v>
      </c>
      <c r="Q256" s="3" t="s">
        <v>2282</v>
      </c>
      <c r="R256" s="3">
        <v>368.65</v>
      </c>
      <c r="S256" s="3" t="s">
        <v>2281</v>
      </c>
      <c r="T256" s="3">
        <v>0.36092482517482999</v>
      </c>
      <c r="U256" s="3">
        <v>53.3</v>
      </c>
      <c r="V256" s="3" t="s">
        <v>2281</v>
      </c>
      <c r="W256" s="3">
        <v>28.3</v>
      </c>
      <c r="X256" s="3">
        <v>572</v>
      </c>
      <c r="Y256" s="3" t="s">
        <v>174</v>
      </c>
      <c r="Z256" s="3">
        <v>3.4</v>
      </c>
      <c r="AA256" s="3" t="s">
        <v>174</v>
      </c>
    </row>
    <row r="257" spans="1:27" ht="13.9" customHeight="1">
      <c r="A257" s="2" t="s">
        <v>704</v>
      </c>
      <c r="B257" s="2" t="s">
        <v>705</v>
      </c>
      <c r="C257" s="3" t="s">
        <v>170</v>
      </c>
      <c r="D257" s="3" t="s">
        <v>171</v>
      </c>
      <c r="E257" s="3">
        <v>112.99</v>
      </c>
      <c r="F257" s="3" t="s">
        <v>2281</v>
      </c>
      <c r="G257" s="3">
        <v>2750</v>
      </c>
      <c r="H257" s="3" t="s">
        <v>2281</v>
      </c>
      <c r="I257" s="3" t="s">
        <v>173</v>
      </c>
      <c r="J257" s="3">
        <v>9.7599999999999998E-4</v>
      </c>
      <c r="K257" s="3">
        <v>3.9899999999999998E-2</v>
      </c>
      <c r="L257" s="3">
        <v>2.0299999999999999E-2</v>
      </c>
      <c r="M257" s="3">
        <v>2.0299999999999999E-2</v>
      </c>
      <c r="N257" s="3" t="s">
        <v>2281</v>
      </c>
      <c r="O257" s="3">
        <v>9700</v>
      </c>
      <c r="P257" s="3">
        <v>8410</v>
      </c>
      <c r="Q257" s="3" t="s">
        <v>183</v>
      </c>
      <c r="R257" s="3">
        <v>394.05</v>
      </c>
      <c r="S257" s="3" t="s">
        <v>2281</v>
      </c>
      <c r="T257" s="3">
        <v>0.35814146341462999</v>
      </c>
      <c r="U257" s="3">
        <v>18.2</v>
      </c>
      <c r="V257" s="3" t="s">
        <v>2281</v>
      </c>
      <c r="W257" s="3">
        <v>8.8699999999999992</v>
      </c>
      <c r="X257" s="3">
        <v>615</v>
      </c>
      <c r="Y257" s="3" t="s">
        <v>183</v>
      </c>
      <c r="Z257" s="3">
        <v>3.4</v>
      </c>
      <c r="AA257" s="3" t="s">
        <v>174</v>
      </c>
    </row>
    <row r="258" spans="1:27" ht="13.9" customHeight="1">
      <c r="A258" s="2" t="s">
        <v>706</v>
      </c>
      <c r="B258" s="2" t="s">
        <v>707</v>
      </c>
      <c r="C258" s="3" t="s">
        <v>171</v>
      </c>
      <c r="D258" s="3" t="s">
        <v>171</v>
      </c>
      <c r="E258" s="3">
        <v>128.99</v>
      </c>
      <c r="F258" s="3" t="s">
        <v>2281</v>
      </c>
      <c r="G258" s="3">
        <v>64200</v>
      </c>
      <c r="H258" s="3" t="s">
        <v>2281</v>
      </c>
      <c r="I258" s="3" t="s">
        <v>173</v>
      </c>
      <c r="J258" s="3">
        <v>3.6E-9</v>
      </c>
      <c r="K258" s="3">
        <v>1.4700000000000001E-7</v>
      </c>
      <c r="L258" s="3">
        <v>6.1700000000000003E-8</v>
      </c>
      <c r="M258" s="3">
        <v>6.1700000000000003E-8</v>
      </c>
      <c r="N258" s="3" t="s">
        <v>2281</v>
      </c>
      <c r="O258" s="3">
        <v>12400</v>
      </c>
      <c r="P258" s="3">
        <v>9510</v>
      </c>
      <c r="Q258" s="3" t="s">
        <v>174</v>
      </c>
      <c r="R258" s="3">
        <v>457.15</v>
      </c>
      <c r="S258" s="3" t="s">
        <v>2281</v>
      </c>
      <c r="T258" s="3">
        <v>0.40686089644513002</v>
      </c>
      <c r="U258" s="3">
        <v>0.184</v>
      </c>
      <c r="V258" s="3" t="s">
        <v>2281</v>
      </c>
      <c r="W258" s="3">
        <v>7.3899999999999993E-2</v>
      </c>
      <c r="X258" s="3">
        <v>647</v>
      </c>
      <c r="Y258" s="3" t="s">
        <v>174</v>
      </c>
      <c r="Z258" s="3" t="s">
        <v>173</v>
      </c>
      <c r="AA258" s="2"/>
    </row>
    <row r="259" spans="1:27" ht="13.9" customHeight="1">
      <c r="A259" s="2" t="s">
        <v>708</v>
      </c>
      <c r="B259" s="2" t="s">
        <v>709</v>
      </c>
      <c r="C259" s="3" t="s">
        <v>170</v>
      </c>
      <c r="D259" s="3" t="s">
        <v>170</v>
      </c>
      <c r="E259" s="3">
        <v>110.97</v>
      </c>
      <c r="F259" s="3" t="s">
        <v>2281</v>
      </c>
      <c r="G259" s="3">
        <v>2800</v>
      </c>
      <c r="H259" s="3" t="s">
        <v>2281</v>
      </c>
      <c r="I259" s="3" t="s">
        <v>173</v>
      </c>
      <c r="J259" s="3">
        <v>3.5500000000000002E-3</v>
      </c>
      <c r="K259" s="3">
        <v>0.14499999999999999</v>
      </c>
      <c r="L259" s="3">
        <v>7.6499999999999999E-2</v>
      </c>
      <c r="M259" s="3">
        <v>7.6499999999999999E-2</v>
      </c>
      <c r="N259" s="3" t="s">
        <v>2281</v>
      </c>
      <c r="O259" s="3">
        <v>9250</v>
      </c>
      <c r="P259" s="3">
        <v>7900</v>
      </c>
      <c r="Q259" s="3" t="s">
        <v>2282</v>
      </c>
      <c r="R259" s="3">
        <v>385.15</v>
      </c>
      <c r="S259" s="3" t="s">
        <v>2281</v>
      </c>
      <c r="T259" s="3">
        <v>0.37795320623917</v>
      </c>
      <c r="U259" s="3">
        <v>34</v>
      </c>
      <c r="V259" s="3" t="s">
        <v>2281</v>
      </c>
      <c r="W259" s="3">
        <v>17.2</v>
      </c>
      <c r="X259" s="3">
        <v>577</v>
      </c>
      <c r="Y259" s="3" t="s">
        <v>174</v>
      </c>
      <c r="Z259" s="3">
        <v>5.3</v>
      </c>
      <c r="AA259" s="3" t="s">
        <v>710</v>
      </c>
    </row>
    <row r="260" spans="1:27" ht="13.9" customHeight="1">
      <c r="A260" s="2" t="s">
        <v>711</v>
      </c>
      <c r="B260" s="2" t="s">
        <v>712</v>
      </c>
      <c r="C260" s="3" t="s">
        <v>171</v>
      </c>
      <c r="D260" s="3" t="s">
        <v>170</v>
      </c>
      <c r="E260" s="3">
        <v>220.98</v>
      </c>
      <c r="F260" s="3" t="s">
        <v>2281</v>
      </c>
      <c r="G260" s="3">
        <v>8000</v>
      </c>
      <c r="H260" s="3" t="s">
        <v>2281</v>
      </c>
      <c r="I260" s="3" t="s">
        <v>173</v>
      </c>
      <c r="J260" s="3">
        <v>5.7400000000000003E-7</v>
      </c>
      <c r="K260" s="3">
        <v>2.3499999999999999E-5</v>
      </c>
      <c r="L260" s="3" t="s">
        <v>173</v>
      </c>
      <c r="M260" s="3">
        <v>2.3499999999999999E-5</v>
      </c>
      <c r="N260" s="3" t="s">
        <v>2283</v>
      </c>
      <c r="O260" s="3" t="s">
        <v>173</v>
      </c>
      <c r="P260" s="3" t="s">
        <v>173</v>
      </c>
      <c r="Q260" s="2"/>
      <c r="R260" s="3">
        <v>507.25</v>
      </c>
      <c r="S260" s="3" t="s">
        <v>2281</v>
      </c>
      <c r="T260" s="3">
        <v>0.37733333333333002</v>
      </c>
      <c r="U260" s="3">
        <v>1.5800000000000002E-2</v>
      </c>
      <c r="V260" s="3" t="s">
        <v>2281</v>
      </c>
      <c r="W260" s="3" t="s">
        <v>173</v>
      </c>
      <c r="X260" s="3">
        <v>761</v>
      </c>
      <c r="Y260" s="4" t="s">
        <v>2284</v>
      </c>
      <c r="Z260" s="3" t="s">
        <v>173</v>
      </c>
      <c r="AA260" s="2"/>
    </row>
    <row r="261" spans="1:27" ht="13.9" customHeight="1">
      <c r="A261" s="2" t="s">
        <v>713</v>
      </c>
      <c r="B261" s="2" t="s">
        <v>714</v>
      </c>
      <c r="C261" s="3" t="s">
        <v>171</v>
      </c>
      <c r="D261" s="3" t="s">
        <v>171</v>
      </c>
      <c r="E261" s="3">
        <v>237.19</v>
      </c>
      <c r="F261" s="3" t="s">
        <v>2281</v>
      </c>
      <c r="G261" s="3">
        <v>1000000</v>
      </c>
      <c r="H261" s="3" t="s">
        <v>2281</v>
      </c>
      <c r="I261" s="3" t="s">
        <v>173</v>
      </c>
      <c r="J261" s="3">
        <v>5.0299999999999997E-11</v>
      </c>
      <c r="K261" s="3">
        <v>2.0599999999999999E-9</v>
      </c>
      <c r="L261" s="3" t="s">
        <v>173</v>
      </c>
      <c r="M261" s="3">
        <v>2.0599999999999999E-9</v>
      </c>
      <c r="N261" s="3" t="s">
        <v>2281</v>
      </c>
      <c r="O261" s="3" t="s">
        <v>173</v>
      </c>
      <c r="P261" s="3">
        <v>14500</v>
      </c>
      <c r="Q261" s="3" t="s">
        <v>174</v>
      </c>
      <c r="R261" s="3">
        <v>673.15</v>
      </c>
      <c r="S261" s="3" t="s">
        <v>183</v>
      </c>
      <c r="T261" s="3">
        <v>0.3</v>
      </c>
      <c r="U261" s="3">
        <v>1.6000000000000001E-4</v>
      </c>
      <c r="V261" s="3" t="s">
        <v>2281</v>
      </c>
      <c r="W261" s="3" t="s">
        <v>173</v>
      </c>
      <c r="X261" s="3" t="s">
        <v>173</v>
      </c>
      <c r="Y261" s="2"/>
      <c r="Z261" s="3" t="s">
        <v>173</v>
      </c>
      <c r="AA261" s="2"/>
    </row>
    <row r="262" spans="1:27" ht="13.9" customHeight="1">
      <c r="A262" s="2" t="s">
        <v>715</v>
      </c>
      <c r="B262" s="2" t="s">
        <v>716</v>
      </c>
      <c r="C262" s="3" t="s">
        <v>170</v>
      </c>
      <c r="D262" s="3" t="s">
        <v>170</v>
      </c>
      <c r="E262" s="3">
        <v>132.21</v>
      </c>
      <c r="F262" s="3" t="s">
        <v>2281</v>
      </c>
      <c r="G262" s="3">
        <v>26.5</v>
      </c>
      <c r="H262" s="3" t="s">
        <v>2281</v>
      </c>
      <c r="I262" s="3" t="s">
        <v>173</v>
      </c>
      <c r="J262" s="3">
        <v>6.25E-2</v>
      </c>
      <c r="K262" s="3">
        <v>2.56</v>
      </c>
      <c r="L262" s="3">
        <v>2.1800000000000002</v>
      </c>
      <c r="M262" s="3">
        <v>2.1800000000000002</v>
      </c>
      <c r="N262" s="3" t="s">
        <v>2281</v>
      </c>
      <c r="O262" s="3">
        <v>2710</v>
      </c>
      <c r="P262" s="3">
        <v>2200</v>
      </c>
      <c r="Q262" s="4" t="s">
        <v>2285</v>
      </c>
      <c r="R262" s="3">
        <v>443.15</v>
      </c>
      <c r="S262" s="3" t="s">
        <v>2281</v>
      </c>
      <c r="T262" s="3">
        <v>0.38086515151514999</v>
      </c>
      <c r="U262" s="3">
        <v>2.29</v>
      </c>
      <c r="V262" s="3" t="s">
        <v>2283</v>
      </c>
      <c r="W262" s="3">
        <v>1.88</v>
      </c>
      <c r="X262" s="3">
        <v>660</v>
      </c>
      <c r="Y262" s="3" t="s">
        <v>174</v>
      </c>
      <c r="Z262" s="3">
        <v>1</v>
      </c>
      <c r="AA262" s="3" t="s">
        <v>174</v>
      </c>
    </row>
    <row r="263" spans="1:27" ht="13.9" customHeight="1">
      <c r="A263" s="2" t="s">
        <v>717</v>
      </c>
      <c r="B263" s="2" t="s">
        <v>718</v>
      </c>
      <c r="C263" s="3" t="s">
        <v>171</v>
      </c>
      <c r="D263" s="3" t="s">
        <v>170</v>
      </c>
      <c r="E263" s="3">
        <v>380.91</v>
      </c>
      <c r="F263" s="3" t="s">
        <v>2281</v>
      </c>
      <c r="G263" s="3">
        <v>0.19500000000000001</v>
      </c>
      <c r="H263" s="3" t="s">
        <v>2281</v>
      </c>
      <c r="I263" s="3" t="s">
        <v>173</v>
      </c>
      <c r="J263" s="3">
        <v>1.0000000000000001E-5</v>
      </c>
      <c r="K263" s="3">
        <v>4.0900000000000002E-4</v>
      </c>
      <c r="L263" s="3">
        <v>8.2200000000000006E-5</v>
      </c>
      <c r="M263" s="3">
        <v>8.2200000000000006E-5</v>
      </c>
      <c r="N263" s="3" t="s">
        <v>2281</v>
      </c>
      <c r="O263" s="3">
        <v>22300</v>
      </c>
      <c r="P263" s="3">
        <v>17000</v>
      </c>
      <c r="Q263" s="3" t="s">
        <v>2282</v>
      </c>
      <c r="R263" s="3">
        <v>603.15</v>
      </c>
      <c r="S263" s="3" t="s">
        <v>2281</v>
      </c>
      <c r="T263" s="3">
        <v>0.37733333333333002</v>
      </c>
      <c r="U263" s="3">
        <v>5.8900000000000004E-6</v>
      </c>
      <c r="V263" s="3" t="s">
        <v>2281</v>
      </c>
      <c r="W263" s="3">
        <v>1.13E-6</v>
      </c>
      <c r="X263" s="3">
        <v>905</v>
      </c>
      <c r="Y263" s="4" t="s">
        <v>2284</v>
      </c>
      <c r="Z263" s="3" t="s">
        <v>173</v>
      </c>
      <c r="AA263" s="2"/>
    </row>
    <row r="264" spans="1:27" ht="13.9" customHeight="1">
      <c r="A264" s="2" t="s">
        <v>719</v>
      </c>
      <c r="B264" s="2" t="s">
        <v>232</v>
      </c>
      <c r="C264" s="3" t="s">
        <v>228</v>
      </c>
      <c r="D264" s="3" t="s">
        <v>170</v>
      </c>
      <c r="E264" s="3" t="s">
        <v>173</v>
      </c>
      <c r="F264" s="2"/>
      <c r="G264" s="3" t="s">
        <v>173</v>
      </c>
      <c r="H264" s="2"/>
      <c r="I264" s="3" t="s">
        <v>173</v>
      </c>
      <c r="J264" s="3" t="s">
        <v>173</v>
      </c>
      <c r="K264" s="3" t="s">
        <v>173</v>
      </c>
      <c r="L264" s="3" t="s">
        <v>173</v>
      </c>
      <c r="M264" s="3" t="s">
        <v>173</v>
      </c>
      <c r="N264" s="2"/>
      <c r="O264" s="3" t="s">
        <v>173</v>
      </c>
      <c r="P264" s="3" t="s">
        <v>173</v>
      </c>
      <c r="Q264" s="2"/>
      <c r="R264" s="3" t="s">
        <v>173</v>
      </c>
      <c r="S264" s="2"/>
      <c r="T264" s="3">
        <v>0.3</v>
      </c>
      <c r="U264" s="3" t="s">
        <v>173</v>
      </c>
      <c r="V264" s="2"/>
      <c r="W264" s="3" t="s">
        <v>173</v>
      </c>
      <c r="X264" s="3" t="s">
        <v>173</v>
      </c>
      <c r="Y264" s="2"/>
      <c r="Z264" s="3" t="s">
        <v>173</v>
      </c>
      <c r="AA264" s="2"/>
    </row>
    <row r="265" spans="1:27" ht="13.9" customHeight="1">
      <c r="A265" s="2" t="s">
        <v>720</v>
      </c>
      <c r="B265" s="2" t="s">
        <v>721</v>
      </c>
      <c r="C265" s="3" t="s">
        <v>171</v>
      </c>
      <c r="D265" s="3" t="s">
        <v>170</v>
      </c>
      <c r="E265" s="3">
        <v>105.14</v>
      </c>
      <c r="F265" s="3" t="s">
        <v>2281</v>
      </c>
      <c r="G265" s="3">
        <v>1000000</v>
      </c>
      <c r="H265" s="3" t="s">
        <v>2281</v>
      </c>
      <c r="I265" s="3" t="s">
        <v>173</v>
      </c>
      <c r="J265" s="3">
        <v>3.8699999999999999E-11</v>
      </c>
      <c r="K265" s="3">
        <v>1.5799999999999999E-9</v>
      </c>
      <c r="L265" s="3">
        <v>3.2500000000000002E-10</v>
      </c>
      <c r="M265" s="3">
        <v>3.2500000000000002E-10</v>
      </c>
      <c r="N265" s="3" t="s">
        <v>2283</v>
      </c>
      <c r="O265" s="3">
        <v>22000</v>
      </c>
      <c r="P265" s="3">
        <v>15600</v>
      </c>
      <c r="Q265" s="3" t="s">
        <v>183</v>
      </c>
      <c r="R265" s="3">
        <v>541.95000000000005</v>
      </c>
      <c r="S265" s="3" t="s">
        <v>2281</v>
      </c>
      <c r="T265" s="3">
        <v>0.41</v>
      </c>
      <c r="U265" s="3">
        <v>2.7999999999999998E-4</v>
      </c>
      <c r="V265" s="3" t="s">
        <v>2281</v>
      </c>
      <c r="W265" s="3">
        <v>5.52E-5</v>
      </c>
      <c r="X265" s="3">
        <v>737</v>
      </c>
      <c r="Y265" s="3" t="s">
        <v>174</v>
      </c>
      <c r="Z265" s="3">
        <v>2</v>
      </c>
      <c r="AA265" s="3" t="s">
        <v>183</v>
      </c>
    </row>
    <row r="266" spans="1:27" ht="13.9" customHeight="1">
      <c r="A266" s="2" t="s">
        <v>722</v>
      </c>
      <c r="B266" s="2" t="s">
        <v>723</v>
      </c>
      <c r="C266" s="3" t="s">
        <v>171</v>
      </c>
      <c r="D266" s="3" t="s">
        <v>171</v>
      </c>
      <c r="E266" s="3">
        <v>222.24</v>
      </c>
      <c r="F266" s="3" t="s">
        <v>2281</v>
      </c>
      <c r="G266" s="3">
        <v>1080</v>
      </c>
      <c r="H266" s="3" t="s">
        <v>2281</v>
      </c>
      <c r="I266" s="3" t="s">
        <v>173</v>
      </c>
      <c r="J266" s="3">
        <v>6.0999999999999998E-7</v>
      </c>
      <c r="K266" s="3">
        <v>2.4899999999999999E-5</v>
      </c>
      <c r="L266" s="3">
        <v>6.1600000000000003E-6</v>
      </c>
      <c r="M266" s="3">
        <v>6.1600000000000003E-6</v>
      </c>
      <c r="N266" s="3" t="s">
        <v>2283</v>
      </c>
      <c r="O266" s="3">
        <v>19500</v>
      </c>
      <c r="P266" s="3">
        <v>13700</v>
      </c>
      <c r="Q266" s="3" t="s">
        <v>174</v>
      </c>
      <c r="R266" s="3">
        <v>568.15</v>
      </c>
      <c r="S266" s="3" t="s">
        <v>2281</v>
      </c>
      <c r="T266" s="3">
        <v>0.41</v>
      </c>
      <c r="U266" s="3">
        <v>2.0999999999999999E-3</v>
      </c>
      <c r="V266" s="3" t="s">
        <v>2281</v>
      </c>
      <c r="W266" s="3">
        <v>4.9700000000000005E-4</v>
      </c>
      <c r="X266" s="3">
        <v>776</v>
      </c>
      <c r="Y266" s="3" t="s">
        <v>183</v>
      </c>
      <c r="Z266" s="3">
        <v>0.7</v>
      </c>
      <c r="AA266" s="3" t="s">
        <v>183</v>
      </c>
    </row>
    <row r="267" spans="1:27" ht="13.9" customHeight="1">
      <c r="A267" s="2" t="s">
        <v>724</v>
      </c>
      <c r="B267" s="2" t="s">
        <v>725</v>
      </c>
      <c r="C267" s="3" t="s">
        <v>171</v>
      </c>
      <c r="D267" s="3" t="s">
        <v>170</v>
      </c>
      <c r="E267" s="3">
        <v>162.22999999999999</v>
      </c>
      <c r="F267" s="3" t="s">
        <v>2281</v>
      </c>
      <c r="G267" s="3">
        <v>1000000</v>
      </c>
      <c r="H267" s="3" t="s">
        <v>2281</v>
      </c>
      <c r="I267" s="3" t="s">
        <v>173</v>
      </c>
      <c r="J267" s="3">
        <v>7.2E-9</v>
      </c>
      <c r="K267" s="3">
        <v>2.9400000000000001E-7</v>
      </c>
      <c r="L267" s="3">
        <v>8.3000000000000002E-8</v>
      </c>
      <c r="M267" s="3">
        <v>8.3000000000000002E-8</v>
      </c>
      <c r="N267" s="3" t="s">
        <v>2281</v>
      </c>
      <c r="O267" s="3">
        <v>17700</v>
      </c>
      <c r="P267" s="3">
        <v>12900</v>
      </c>
      <c r="Q267" s="3" t="s">
        <v>174</v>
      </c>
      <c r="R267" s="3">
        <v>504.15</v>
      </c>
      <c r="S267" s="3" t="s">
        <v>2281</v>
      </c>
      <c r="T267" s="3">
        <v>0.41</v>
      </c>
      <c r="U267" s="3">
        <v>2.1899999999999999E-2</v>
      </c>
      <c r="V267" s="3" t="s">
        <v>2281</v>
      </c>
      <c r="W267" s="3">
        <v>5.9100000000000003E-3</v>
      </c>
      <c r="X267" s="3">
        <v>692</v>
      </c>
      <c r="Y267" s="3" t="s">
        <v>183</v>
      </c>
      <c r="Z267" s="3">
        <v>0.9</v>
      </c>
      <c r="AA267" s="3" t="s">
        <v>174</v>
      </c>
    </row>
    <row r="268" spans="1:27" ht="13.9" customHeight="1">
      <c r="A268" s="2" t="s">
        <v>726</v>
      </c>
      <c r="B268" s="2" t="s">
        <v>727</v>
      </c>
      <c r="C268" s="3" t="s">
        <v>171</v>
      </c>
      <c r="D268" s="3" t="s">
        <v>170</v>
      </c>
      <c r="E268" s="3">
        <v>134.18</v>
      </c>
      <c r="F268" s="3" t="s">
        <v>2281</v>
      </c>
      <c r="G268" s="3">
        <v>1000000</v>
      </c>
      <c r="H268" s="3" t="s">
        <v>2281</v>
      </c>
      <c r="I268" s="3" t="s">
        <v>173</v>
      </c>
      <c r="J268" s="3">
        <v>2.2300000000000001E-8</v>
      </c>
      <c r="K268" s="3">
        <v>9.1200000000000001E-7</v>
      </c>
      <c r="L268" s="3">
        <v>3.2000000000000001E-7</v>
      </c>
      <c r="M268" s="3">
        <v>3.2000000000000001E-7</v>
      </c>
      <c r="N268" s="3" t="s">
        <v>2283</v>
      </c>
      <c r="O268" s="3">
        <v>14700</v>
      </c>
      <c r="P268" s="3">
        <v>11400</v>
      </c>
      <c r="Q268" s="3" t="s">
        <v>183</v>
      </c>
      <c r="R268" s="3">
        <v>469.15</v>
      </c>
      <c r="S268" s="3" t="s">
        <v>2281</v>
      </c>
      <c r="T268" s="3">
        <v>0.40216567164179001</v>
      </c>
      <c r="U268" s="3">
        <v>0.126</v>
      </c>
      <c r="V268" s="3" t="s">
        <v>2281</v>
      </c>
      <c r="W268" s="3">
        <v>4.24E-2</v>
      </c>
      <c r="X268" s="3">
        <v>670</v>
      </c>
      <c r="Y268" s="3" t="s">
        <v>183</v>
      </c>
      <c r="Z268" s="3">
        <v>1.2</v>
      </c>
      <c r="AA268" s="3" t="s">
        <v>174</v>
      </c>
    </row>
    <row r="269" spans="1:27" ht="13.9" customHeight="1">
      <c r="A269" s="2" t="s">
        <v>728</v>
      </c>
      <c r="B269" s="2" t="s">
        <v>729</v>
      </c>
      <c r="C269" s="3" t="s">
        <v>170</v>
      </c>
      <c r="D269" s="3" t="s">
        <v>171</v>
      </c>
      <c r="E269" s="3">
        <v>101.15</v>
      </c>
      <c r="F269" s="3" t="s">
        <v>2281</v>
      </c>
      <c r="G269" s="3">
        <v>1000000</v>
      </c>
      <c r="H269" s="3" t="s">
        <v>2281</v>
      </c>
      <c r="I269" s="3" t="s">
        <v>173</v>
      </c>
      <c r="J269" s="3">
        <v>1.3E-7</v>
      </c>
      <c r="K269" s="3">
        <v>5.31E-6</v>
      </c>
      <c r="L269" s="3">
        <v>1.95E-6</v>
      </c>
      <c r="M269" s="3">
        <v>1.95E-6</v>
      </c>
      <c r="N269" s="3" t="s">
        <v>2281</v>
      </c>
      <c r="O269" s="3">
        <v>14100</v>
      </c>
      <c r="P269" s="3">
        <v>11700</v>
      </c>
      <c r="Q269" s="3" t="s">
        <v>2299</v>
      </c>
      <c r="R269" s="3">
        <v>450.65</v>
      </c>
      <c r="S269" s="3" t="s">
        <v>2281</v>
      </c>
      <c r="T269" s="3">
        <v>0.36590895953757002</v>
      </c>
      <c r="U269" s="3">
        <v>1.21</v>
      </c>
      <c r="V269" s="3" t="s">
        <v>2283</v>
      </c>
      <c r="W269" s="3">
        <v>0.42599999999999999</v>
      </c>
      <c r="X269" s="3">
        <v>692</v>
      </c>
      <c r="Y269" s="3" t="s">
        <v>174</v>
      </c>
      <c r="Z269" s="3" t="s">
        <v>173</v>
      </c>
      <c r="AA269" s="2"/>
    </row>
    <row r="270" spans="1:27" ht="13.9" customHeight="1">
      <c r="A270" s="2" t="s">
        <v>730</v>
      </c>
      <c r="B270" s="2" t="s">
        <v>731</v>
      </c>
      <c r="C270" s="3" t="s">
        <v>171</v>
      </c>
      <c r="D270" s="3" t="s">
        <v>170</v>
      </c>
      <c r="E270" s="3">
        <v>268.36</v>
      </c>
      <c r="F270" s="3" t="s">
        <v>2281</v>
      </c>
      <c r="G270" s="3">
        <v>12</v>
      </c>
      <c r="H270" s="3" t="s">
        <v>2281</v>
      </c>
      <c r="I270" s="3" t="s">
        <v>173</v>
      </c>
      <c r="J270" s="3">
        <v>5.8000000000000003E-12</v>
      </c>
      <c r="K270" s="3">
        <v>2.3700000000000001E-10</v>
      </c>
      <c r="L270" s="3" t="s">
        <v>173</v>
      </c>
      <c r="M270" s="3">
        <v>2.3700000000000001E-10</v>
      </c>
      <c r="N270" s="3" t="s">
        <v>2281</v>
      </c>
      <c r="O270" s="3" t="s">
        <v>173</v>
      </c>
      <c r="P270" s="3" t="s">
        <v>173</v>
      </c>
      <c r="Q270" s="2"/>
      <c r="R270" s="3">
        <v>680.33</v>
      </c>
      <c r="S270" s="3" t="s">
        <v>2283</v>
      </c>
      <c r="T270" s="3">
        <v>0.3</v>
      </c>
      <c r="U270" s="3">
        <v>1.4100000000000001E-8</v>
      </c>
      <c r="V270" s="3" t="s">
        <v>2281</v>
      </c>
      <c r="W270" s="3" t="s">
        <v>173</v>
      </c>
      <c r="X270" s="3" t="s">
        <v>173</v>
      </c>
      <c r="Y270" s="2"/>
      <c r="Z270" s="3" t="s">
        <v>173</v>
      </c>
      <c r="AA270" s="2"/>
    </row>
    <row r="271" spans="1:27" ht="13.9" customHeight="1">
      <c r="A271" s="2" t="s">
        <v>732</v>
      </c>
      <c r="B271" s="2" t="s">
        <v>733</v>
      </c>
      <c r="C271" s="3" t="s">
        <v>171</v>
      </c>
      <c r="D271" s="3" t="s">
        <v>171</v>
      </c>
      <c r="E271" s="3">
        <v>360.44</v>
      </c>
      <c r="F271" s="3" t="s">
        <v>2281</v>
      </c>
      <c r="G271" s="3">
        <v>817000</v>
      </c>
      <c r="H271" s="3" t="s">
        <v>2281</v>
      </c>
      <c r="I271" s="3" t="s">
        <v>173</v>
      </c>
      <c r="J271" s="3" t="s">
        <v>173</v>
      </c>
      <c r="K271" s="3" t="s">
        <v>173</v>
      </c>
      <c r="L271" s="3" t="s">
        <v>173</v>
      </c>
      <c r="M271" s="3" t="s">
        <v>173</v>
      </c>
      <c r="N271" s="2"/>
      <c r="O271" s="3" t="s">
        <v>173</v>
      </c>
      <c r="P271" s="3" t="s">
        <v>173</v>
      </c>
      <c r="Q271" s="2"/>
      <c r="R271" s="3">
        <v>831.95</v>
      </c>
      <c r="S271" s="3" t="s">
        <v>2283</v>
      </c>
      <c r="T271" s="3">
        <v>0.3</v>
      </c>
      <c r="U271" s="3">
        <v>4.0899999999999997E-12</v>
      </c>
      <c r="V271" s="3" t="s">
        <v>2281</v>
      </c>
      <c r="W271" s="3" t="s">
        <v>173</v>
      </c>
      <c r="X271" s="3" t="s">
        <v>173</v>
      </c>
      <c r="Y271" s="2"/>
      <c r="Z271" s="3" t="s">
        <v>173</v>
      </c>
      <c r="AA271" s="2"/>
    </row>
    <row r="272" spans="1:27" ht="13.9" customHeight="1">
      <c r="A272" s="2" t="s">
        <v>734</v>
      </c>
      <c r="B272" s="2" t="s">
        <v>735</v>
      </c>
      <c r="C272" s="3" t="s">
        <v>171</v>
      </c>
      <c r="D272" s="3" t="s">
        <v>171</v>
      </c>
      <c r="E272" s="3">
        <v>310.69</v>
      </c>
      <c r="F272" s="3" t="s">
        <v>2281</v>
      </c>
      <c r="G272" s="3">
        <v>0.08</v>
      </c>
      <c r="H272" s="3" t="s">
        <v>2281</v>
      </c>
      <c r="I272" s="3" t="s">
        <v>173</v>
      </c>
      <c r="J272" s="3">
        <v>4.5999999999999998E-9</v>
      </c>
      <c r="K272" s="3">
        <v>1.8799999999999999E-7</v>
      </c>
      <c r="L272" s="3" t="s">
        <v>173</v>
      </c>
      <c r="M272" s="3">
        <v>1.8799999999999999E-7</v>
      </c>
      <c r="N272" s="3" t="s">
        <v>2283</v>
      </c>
      <c r="O272" s="3" t="s">
        <v>173</v>
      </c>
      <c r="P272" s="3" t="s">
        <v>173</v>
      </c>
      <c r="Q272" s="2"/>
      <c r="R272" s="3">
        <v>772.83</v>
      </c>
      <c r="S272" s="3" t="s">
        <v>2283</v>
      </c>
      <c r="T272" s="3">
        <v>0.3</v>
      </c>
      <c r="U272" s="3">
        <v>8.9999999999999999E-10</v>
      </c>
      <c r="V272" s="3" t="s">
        <v>2281</v>
      </c>
      <c r="W272" s="3" t="s">
        <v>173</v>
      </c>
      <c r="X272" s="3" t="s">
        <v>173</v>
      </c>
      <c r="Y272" s="2"/>
      <c r="Z272" s="3" t="s">
        <v>173</v>
      </c>
      <c r="AA272" s="2"/>
    </row>
    <row r="273" spans="1:27" ht="13.9" customHeight="1">
      <c r="A273" s="2" t="s">
        <v>736</v>
      </c>
      <c r="B273" s="2" t="s">
        <v>737</v>
      </c>
      <c r="C273" s="3" t="s">
        <v>170</v>
      </c>
      <c r="D273" s="3" t="s">
        <v>170</v>
      </c>
      <c r="E273" s="3">
        <v>66.051000000000002</v>
      </c>
      <c r="F273" s="3" t="s">
        <v>2281</v>
      </c>
      <c r="G273" s="3">
        <v>3200</v>
      </c>
      <c r="H273" s="3" t="s">
        <v>2281</v>
      </c>
      <c r="I273" s="3" t="s">
        <v>173</v>
      </c>
      <c r="J273" s="3">
        <v>2.0299999999999999E-2</v>
      </c>
      <c r="K273" s="3">
        <v>0.83</v>
      </c>
      <c r="L273" s="3">
        <v>0.61699999999999999</v>
      </c>
      <c r="M273" s="3">
        <v>0.61699999999999999</v>
      </c>
      <c r="N273" s="3" t="s">
        <v>2281</v>
      </c>
      <c r="O273" s="3">
        <v>4600</v>
      </c>
      <c r="P273" s="3">
        <v>5150</v>
      </c>
      <c r="Q273" s="3" t="s">
        <v>183</v>
      </c>
      <c r="R273" s="3">
        <v>248.45</v>
      </c>
      <c r="S273" s="3" t="s">
        <v>2281</v>
      </c>
      <c r="T273" s="3">
        <v>0.35981004140786998</v>
      </c>
      <c r="U273" s="3">
        <v>4550</v>
      </c>
      <c r="V273" s="3" t="s">
        <v>2281</v>
      </c>
      <c r="W273" s="3">
        <v>3240</v>
      </c>
      <c r="X273" s="3">
        <v>386</v>
      </c>
      <c r="Y273" s="3" t="s">
        <v>183</v>
      </c>
      <c r="Z273" s="3">
        <v>3.7</v>
      </c>
      <c r="AA273" s="3" t="s">
        <v>174</v>
      </c>
    </row>
    <row r="274" spans="1:27" ht="13.9" customHeight="1">
      <c r="A274" s="2" t="s">
        <v>738</v>
      </c>
      <c r="B274" s="2" t="s">
        <v>739</v>
      </c>
      <c r="C274" s="3" t="s">
        <v>170</v>
      </c>
      <c r="D274" s="3" t="s">
        <v>170</v>
      </c>
      <c r="E274" s="3">
        <v>80.078000000000003</v>
      </c>
      <c r="F274" s="3" t="s">
        <v>2281</v>
      </c>
      <c r="G274" s="3">
        <v>159</v>
      </c>
      <c r="H274" s="3" t="s">
        <v>2281</v>
      </c>
      <c r="I274" s="3" t="s">
        <v>173</v>
      </c>
      <c r="J274" s="3">
        <v>0.51400000000000001</v>
      </c>
      <c r="K274" s="3">
        <v>21</v>
      </c>
      <c r="L274" s="3">
        <v>14.9</v>
      </c>
      <c r="M274" s="3">
        <v>14.9</v>
      </c>
      <c r="N274" s="3" t="s">
        <v>2281</v>
      </c>
      <c r="O274" s="3">
        <v>5230</v>
      </c>
      <c r="P274" s="3">
        <v>5400</v>
      </c>
      <c r="Q274" s="3" t="s">
        <v>174</v>
      </c>
      <c r="R274" s="3">
        <v>272.75</v>
      </c>
      <c r="S274" s="3" t="s">
        <v>2281</v>
      </c>
      <c r="T274" s="3">
        <v>0.35452172696755002</v>
      </c>
      <c r="U274" s="3">
        <v>1800</v>
      </c>
      <c r="V274" s="3" t="s">
        <v>2281</v>
      </c>
      <c r="W274" s="3">
        <v>1220</v>
      </c>
      <c r="X274" s="3">
        <v>429</v>
      </c>
      <c r="Y274" s="3" t="s">
        <v>174</v>
      </c>
      <c r="Z274" s="3" t="s">
        <v>173</v>
      </c>
      <c r="AA274" s="2"/>
    </row>
    <row r="275" spans="1:27" ht="13.9" customHeight="1">
      <c r="A275" s="2" t="s">
        <v>740</v>
      </c>
      <c r="B275" s="2" t="s">
        <v>741</v>
      </c>
      <c r="C275" s="3" t="s">
        <v>170</v>
      </c>
      <c r="D275" s="3" t="s">
        <v>170</v>
      </c>
      <c r="E275" s="3">
        <v>164.21</v>
      </c>
      <c r="F275" s="3" t="s">
        <v>2281</v>
      </c>
      <c r="G275" s="3">
        <v>56.9</v>
      </c>
      <c r="H275" s="3" t="s">
        <v>2281</v>
      </c>
      <c r="I275" s="3" t="s">
        <v>173</v>
      </c>
      <c r="J275" s="3">
        <v>1.22E-5</v>
      </c>
      <c r="K275" s="3">
        <v>4.9899999999999999E-4</v>
      </c>
      <c r="L275" s="3">
        <v>1.95E-4</v>
      </c>
      <c r="M275" s="3">
        <v>1.95E-4</v>
      </c>
      <c r="N275" s="3" t="s">
        <v>2281</v>
      </c>
      <c r="O275" s="3">
        <v>13300</v>
      </c>
      <c r="P275" s="3">
        <v>10500</v>
      </c>
      <c r="Q275" s="3" t="s">
        <v>174</v>
      </c>
      <c r="R275" s="3">
        <v>501.15</v>
      </c>
      <c r="S275" s="3" t="s">
        <v>2281</v>
      </c>
      <c r="T275" s="3">
        <v>0.37757298764906</v>
      </c>
      <c r="U275" s="3">
        <v>5.6000000000000001E-2</v>
      </c>
      <c r="V275" s="3" t="s">
        <v>2281</v>
      </c>
      <c r="W275" s="3">
        <v>2.1000000000000001E-2</v>
      </c>
      <c r="X275" s="3">
        <v>751</v>
      </c>
      <c r="Y275" s="3" t="s">
        <v>2305</v>
      </c>
      <c r="Z275" s="3" t="s">
        <v>173</v>
      </c>
      <c r="AA275" s="2"/>
    </row>
    <row r="276" spans="1:27" ht="13.9" customHeight="1">
      <c r="A276" s="2" t="s">
        <v>742</v>
      </c>
      <c r="B276" s="2" t="s">
        <v>743</v>
      </c>
      <c r="C276" s="3" t="s">
        <v>170</v>
      </c>
      <c r="D276" s="3" t="s">
        <v>170</v>
      </c>
      <c r="E276" s="3">
        <v>102.18</v>
      </c>
      <c r="F276" s="3" t="s">
        <v>2281</v>
      </c>
      <c r="G276" s="3">
        <v>8800</v>
      </c>
      <c r="H276" s="3" t="s">
        <v>2281</v>
      </c>
      <c r="I276" s="3" t="s">
        <v>173</v>
      </c>
      <c r="J276" s="3">
        <v>2.5600000000000002E-3</v>
      </c>
      <c r="K276" s="3">
        <v>0.105</v>
      </c>
      <c r="L276" s="3">
        <v>6.13E-2</v>
      </c>
      <c r="M276" s="3">
        <v>6.13E-2</v>
      </c>
      <c r="N276" s="3" t="s">
        <v>2281</v>
      </c>
      <c r="O276" s="3">
        <v>7820</v>
      </c>
      <c r="P276" s="3">
        <v>6960</v>
      </c>
      <c r="Q276" s="3" t="s">
        <v>183</v>
      </c>
      <c r="R276" s="3">
        <v>341.65</v>
      </c>
      <c r="S276" s="3" t="s">
        <v>2281</v>
      </c>
      <c r="T276" s="3">
        <v>0.38943982407036998</v>
      </c>
      <c r="U276" s="3">
        <v>149</v>
      </c>
      <c r="V276" s="3" t="s">
        <v>2281</v>
      </c>
      <c r="W276" s="3">
        <v>83.6</v>
      </c>
      <c r="X276" s="3">
        <v>500</v>
      </c>
      <c r="Y276" s="3" t="s">
        <v>183</v>
      </c>
      <c r="Z276" s="3">
        <v>1.4</v>
      </c>
      <c r="AA276" s="3" t="s">
        <v>183</v>
      </c>
    </row>
    <row r="277" spans="1:27" ht="13.9" customHeight="1">
      <c r="A277" s="2" t="s">
        <v>744</v>
      </c>
      <c r="B277" s="2" t="s">
        <v>745</v>
      </c>
      <c r="C277" s="3" t="s">
        <v>170</v>
      </c>
      <c r="D277" s="3" t="s">
        <v>171</v>
      </c>
      <c r="E277" s="3">
        <v>180.19</v>
      </c>
      <c r="F277" s="3" t="s">
        <v>2281</v>
      </c>
      <c r="G277" s="3">
        <v>1500</v>
      </c>
      <c r="H277" s="3" t="s">
        <v>2281</v>
      </c>
      <c r="I277" s="3" t="s">
        <v>173</v>
      </c>
      <c r="J277" s="3">
        <v>4.3800000000000001E-5</v>
      </c>
      <c r="K277" s="3">
        <v>1.7899999999999999E-3</v>
      </c>
      <c r="L277" s="3">
        <v>7.9699999999999997E-4</v>
      </c>
      <c r="M277" s="3">
        <v>7.9699999999999997E-4</v>
      </c>
      <c r="N277" s="3" t="s">
        <v>2283</v>
      </c>
      <c r="O277" s="3">
        <v>11500</v>
      </c>
      <c r="P277" s="3">
        <v>8080</v>
      </c>
      <c r="Q277" s="3" t="s">
        <v>174</v>
      </c>
      <c r="R277" s="3">
        <v>462.8</v>
      </c>
      <c r="S277" s="3" t="s">
        <v>2281</v>
      </c>
      <c r="T277" s="3">
        <v>0.41</v>
      </c>
      <c r="U277" s="3">
        <v>0.22800000000000001</v>
      </c>
      <c r="V277" s="3" t="s">
        <v>2281</v>
      </c>
      <c r="W277" s="3">
        <v>9.7199999999999995E-2</v>
      </c>
      <c r="X277" s="3">
        <v>591</v>
      </c>
      <c r="Y277" s="4" t="s">
        <v>2284</v>
      </c>
      <c r="Z277" s="3" t="s">
        <v>173</v>
      </c>
      <c r="AA277" s="2"/>
    </row>
    <row r="278" spans="1:27" ht="13.9" customHeight="1">
      <c r="A278" s="2" t="s">
        <v>746</v>
      </c>
      <c r="B278" s="2" t="s">
        <v>747</v>
      </c>
      <c r="C278" s="3" t="s">
        <v>171</v>
      </c>
      <c r="D278" s="3" t="s">
        <v>171</v>
      </c>
      <c r="E278" s="3">
        <v>210.27</v>
      </c>
      <c r="F278" s="3" t="s">
        <v>2281</v>
      </c>
      <c r="G278" s="3">
        <v>4600</v>
      </c>
      <c r="H278" s="3" t="s">
        <v>2281</v>
      </c>
      <c r="I278" s="3" t="s">
        <v>173</v>
      </c>
      <c r="J278" s="3">
        <v>2.3000000000000001E-11</v>
      </c>
      <c r="K278" s="3">
        <v>9.4000000000000006E-10</v>
      </c>
      <c r="L278" s="3" t="s">
        <v>173</v>
      </c>
      <c r="M278" s="3">
        <v>9.4000000000000006E-10</v>
      </c>
      <c r="N278" s="3" t="s">
        <v>2283</v>
      </c>
      <c r="O278" s="3" t="s">
        <v>173</v>
      </c>
      <c r="P278" s="3" t="s">
        <v>173</v>
      </c>
      <c r="Q278" s="2"/>
      <c r="R278" s="3">
        <v>615.37</v>
      </c>
      <c r="S278" s="3" t="s">
        <v>2283</v>
      </c>
      <c r="T278" s="3">
        <v>0.3</v>
      </c>
      <c r="U278" s="3">
        <v>3.8299999999999998E-7</v>
      </c>
      <c r="V278" s="3" t="s">
        <v>2281</v>
      </c>
      <c r="W278" s="3" t="s">
        <v>173</v>
      </c>
      <c r="X278" s="3" t="s">
        <v>173</v>
      </c>
      <c r="Y278" s="2"/>
      <c r="Z278" s="3" t="s">
        <v>173</v>
      </c>
      <c r="AA278" s="2"/>
    </row>
    <row r="279" spans="1:27" ht="13.9" customHeight="1">
      <c r="A279" s="2" t="s">
        <v>748</v>
      </c>
      <c r="B279" s="2" t="s">
        <v>749</v>
      </c>
      <c r="C279" s="3" t="s">
        <v>171</v>
      </c>
      <c r="D279" s="3" t="s">
        <v>171</v>
      </c>
      <c r="E279" s="3">
        <v>229.26</v>
      </c>
      <c r="F279" s="3" t="s">
        <v>2281</v>
      </c>
      <c r="G279" s="3">
        <v>23300</v>
      </c>
      <c r="H279" s="3" t="s">
        <v>2281</v>
      </c>
      <c r="I279" s="3" t="s">
        <v>173</v>
      </c>
      <c r="J279" s="3">
        <v>2.4299999999999999E-10</v>
      </c>
      <c r="K279" s="3">
        <v>9.9300000000000002E-9</v>
      </c>
      <c r="L279" s="3" t="s">
        <v>173</v>
      </c>
      <c r="M279" s="3">
        <v>9.9300000000000002E-9</v>
      </c>
      <c r="N279" s="3" t="s">
        <v>2283</v>
      </c>
      <c r="O279" s="3" t="s">
        <v>173</v>
      </c>
      <c r="P279" s="3" t="s">
        <v>173</v>
      </c>
      <c r="Q279" s="2"/>
      <c r="R279" s="3">
        <v>633.95000000000005</v>
      </c>
      <c r="S279" s="3" t="s">
        <v>2283</v>
      </c>
      <c r="T279" s="3">
        <v>0.41</v>
      </c>
      <c r="U279" s="3">
        <v>1.88E-5</v>
      </c>
      <c r="V279" s="3" t="s">
        <v>2281</v>
      </c>
      <c r="W279" s="3" t="s">
        <v>173</v>
      </c>
      <c r="X279" s="3">
        <v>570</v>
      </c>
      <c r="Y279" s="4" t="s">
        <v>2284</v>
      </c>
      <c r="Z279" s="3" t="s">
        <v>173</v>
      </c>
      <c r="AA279" s="2"/>
    </row>
    <row r="280" spans="1:27" ht="13.9" customHeight="1">
      <c r="A280" s="2" t="s">
        <v>750</v>
      </c>
      <c r="B280" s="2" t="s">
        <v>751</v>
      </c>
      <c r="C280" s="3" t="s">
        <v>171</v>
      </c>
      <c r="D280" s="3" t="s">
        <v>170</v>
      </c>
      <c r="E280" s="3">
        <v>244.3</v>
      </c>
      <c r="F280" s="3" t="s">
        <v>2281</v>
      </c>
      <c r="G280" s="3">
        <v>60</v>
      </c>
      <c r="H280" s="3" t="s">
        <v>2281</v>
      </c>
      <c r="I280" s="3" t="s">
        <v>173</v>
      </c>
      <c r="J280" s="3">
        <v>4.6999999999999999E-11</v>
      </c>
      <c r="K280" s="3">
        <v>1.92E-9</v>
      </c>
      <c r="L280" s="3" t="s">
        <v>173</v>
      </c>
      <c r="M280" s="3">
        <v>1.92E-9</v>
      </c>
      <c r="N280" s="3" t="s">
        <v>2281</v>
      </c>
      <c r="O280" s="3" t="s">
        <v>173</v>
      </c>
      <c r="P280" s="3" t="s">
        <v>173</v>
      </c>
      <c r="Q280" s="2"/>
      <c r="R280" s="3">
        <v>629.15</v>
      </c>
      <c r="S280" s="3" t="s">
        <v>2281</v>
      </c>
      <c r="T280" s="3">
        <v>0.37733333333333002</v>
      </c>
      <c r="U280" s="3">
        <v>1.2499999999999999E-7</v>
      </c>
      <c r="V280" s="3" t="s">
        <v>2281</v>
      </c>
      <c r="W280" s="3" t="s">
        <v>173</v>
      </c>
      <c r="X280" s="3">
        <v>944</v>
      </c>
      <c r="Y280" s="4" t="s">
        <v>2284</v>
      </c>
      <c r="Z280" s="3" t="s">
        <v>173</v>
      </c>
      <c r="AA280" s="2"/>
    </row>
    <row r="281" spans="1:27" ht="13.9" customHeight="1">
      <c r="A281" s="2" t="s">
        <v>752</v>
      </c>
      <c r="B281" s="2" t="s">
        <v>753</v>
      </c>
      <c r="C281" s="3" t="s">
        <v>171</v>
      </c>
      <c r="D281" s="3" t="s">
        <v>171</v>
      </c>
      <c r="E281" s="3">
        <v>124.08</v>
      </c>
      <c r="F281" s="3" t="s">
        <v>2281</v>
      </c>
      <c r="G281" s="3">
        <v>1000000</v>
      </c>
      <c r="H281" s="3" t="s">
        <v>2281</v>
      </c>
      <c r="I281" s="3" t="s">
        <v>173</v>
      </c>
      <c r="J281" s="3">
        <v>1.36E-7</v>
      </c>
      <c r="K281" s="3">
        <v>5.5600000000000001E-6</v>
      </c>
      <c r="L281" s="3">
        <v>2.4600000000000002E-6</v>
      </c>
      <c r="M281" s="3">
        <v>2.4600000000000002E-6</v>
      </c>
      <c r="N281" s="3" t="s">
        <v>2281</v>
      </c>
      <c r="O281" s="3">
        <v>11600</v>
      </c>
      <c r="P281" s="3">
        <v>9440</v>
      </c>
      <c r="Q281" s="3" t="s">
        <v>174</v>
      </c>
      <c r="R281" s="3">
        <v>454.15</v>
      </c>
      <c r="S281" s="3" t="s">
        <v>2281</v>
      </c>
      <c r="T281" s="3">
        <v>0.37733333333333002</v>
      </c>
      <c r="U281" s="3">
        <v>0.83299999999999996</v>
      </c>
      <c r="V281" s="3" t="s">
        <v>2281</v>
      </c>
      <c r="W281" s="3">
        <v>0.35299999999999998</v>
      </c>
      <c r="X281" s="3">
        <v>681</v>
      </c>
      <c r="Y281" s="4" t="s">
        <v>2284</v>
      </c>
      <c r="Z281" s="3" t="s">
        <v>173</v>
      </c>
      <c r="AA281" s="2"/>
    </row>
    <row r="282" spans="1:27" ht="13.9" customHeight="1">
      <c r="A282" s="2" t="s">
        <v>754</v>
      </c>
      <c r="B282" s="2" t="s">
        <v>755</v>
      </c>
      <c r="C282" s="3" t="s">
        <v>171</v>
      </c>
      <c r="D282" s="3" t="s">
        <v>170</v>
      </c>
      <c r="E282" s="3">
        <v>225.3</v>
      </c>
      <c r="F282" s="3" t="s">
        <v>2281</v>
      </c>
      <c r="G282" s="3">
        <v>0.23</v>
      </c>
      <c r="H282" s="3" t="s">
        <v>2281</v>
      </c>
      <c r="I282" s="3" t="s">
        <v>173</v>
      </c>
      <c r="J282" s="3">
        <v>4.0000000000000001E-10</v>
      </c>
      <c r="K282" s="3">
        <v>1.6400000000000001E-8</v>
      </c>
      <c r="L282" s="3" t="s">
        <v>173</v>
      </c>
      <c r="M282" s="3">
        <v>1.6400000000000001E-8</v>
      </c>
      <c r="N282" s="3" t="s">
        <v>2281</v>
      </c>
      <c r="O282" s="3" t="s">
        <v>173</v>
      </c>
      <c r="P282" s="3" t="s">
        <v>173</v>
      </c>
      <c r="Q282" s="2"/>
      <c r="R282" s="3">
        <v>607.91</v>
      </c>
      <c r="S282" s="3" t="s">
        <v>2283</v>
      </c>
      <c r="T282" s="3">
        <v>0.3</v>
      </c>
      <c r="U282" s="3">
        <v>7.0000000000000005E-8</v>
      </c>
      <c r="V282" s="3" t="s">
        <v>2283</v>
      </c>
      <c r="W282" s="3" t="s">
        <v>173</v>
      </c>
      <c r="X282" s="3" t="s">
        <v>173</v>
      </c>
      <c r="Y282" s="2"/>
      <c r="Z282" s="3" t="s">
        <v>173</v>
      </c>
      <c r="AA282" s="2"/>
    </row>
    <row r="283" spans="1:27" ht="13.9" customHeight="1">
      <c r="A283" s="2" t="s">
        <v>756</v>
      </c>
      <c r="B283" s="2" t="s">
        <v>757</v>
      </c>
      <c r="C283" s="3" t="s">
        <v>171</v>
      </c>
      <c r="D283" s="3" t="s">
        <v>171</v>
      </c>
      <c r="E283" s="3">
        <v>121.18</v>
      </c>
      <c r="F283" s="3" t="s">
        <v>2281</v>
      </c>
      <c r="G283" s="3">
        <v>3650</v>
      </c>
      <c r="H283" s="3" t="s">
        <v>2281</v>
      </c>
      <c r="I283" s="3" t="s">
        <v>173</v>
      </c>
      <c r="J283" s="3">
        <v>2.3199999999999998E-6</v>
      </c>
      <c r="K283" s="3">
        <v>9.48E-5</v>
      </c>
      <c r="L283" s="3" t="s">
        <v>173</v>
      </c>
      <c r="M283" s="3">
        <v>9.48E-5</v>
      </c>
      <c r="N283" s="3" t="s">
        <v>2281</v>
      </c>
      <c r="O283" s="3" t="s">
        <v>173</v>
      </c>
      <c r="P283" s="3" t="s">
        <v>173</v>
      </c>
      <c r="Q283" s="2"/>
      <c r="R283" s="3">
        <v>663.14</v>
      </c>
      <c r="S283" s="3" t="s">
        <v>2283</v>
      </c>
      <c r="T283" s="3">
        <v>0.3</v>
      </c>
      <c r="U283" s="3">
        <v>0.17799999999999999</v>
      </c>
      <c r="V283" s="3" t="s">
        <v>2281</v>
      </c>
      <c r="W283" s="3" t="s">
        <v>173</v>
      </c>
      <c r="X283" s="3" t="s">
        <v>173</v>
      </c>
      <c r="Y283" s="2"/>
      <c r="Z283" s="3" t="s">
        <v>173</v>
      </c>
      <c r="AA283" s="2"/>
    </row>
    <row r="284" spans="1:27" ht="13.9" customHeight="1">
      <c r="A284" s="2" t="s">
        <v>758</v>
      </c>
      <c r="B284" s="2" t="s">
        <v>759</v>
      </c>
      <c r="C284" s="3" t="s">
        <v>171</v>
      </c>
      <c r="D284" s="3" t="s">
        <v>171</v>
      </c>
      <c r="E284" s="3">
        <v>121.18</v>
      </c>
      <c r="F284" s="3" t="s">
        <v>2281</v>
      </c>
      <c r="G284" s="3">
        <v>6070</v>
      </c>
      <c r="H284" s="3" t="s">
        <v>2281</v>
      </c>
      <c r="I284" s="3" t="s">
        <v>173</v>
      </c>
      <c r="J284" s="3">
        <v>2.5000000000000002E-6</v>
      </c>
      <c r="K284" s="3">
        <v>1.02E-4</v>
      </c>
      <c r="L284" s="3">
        <v>3.9700000000000003E-5</v>
      </c>
      <c r="M284" s="3">
        <v>3.9700000000000003E-5</v>
      </c>
      <c r="N284" s="3" t="s">
        <v>2281</v>
      </c>
      <c r="O284" s="3">
        <v>13400</v>
      </c>
      <c r="P284" s="3">
        <v>10200</v>
      </c>
      <c r="Q284" s="3" t="s">
        <v>174</v>
      </c>
      <c r="R284" s="3">
        <v>487.15</v>
      </c>
      <c r="S284" s="3" t="s">
        <v>2281</v>
      </c>
      <c r="T284" s="3">
        <v>0.40225958193162997</v>
      </c>
      <c r="U284" s="3">
        <v>0.13300000000000001</v>
      </c>
      <c r="V284" s="3" t="s">
        <v>2281</v>
      </c>
      <c r="W284" s="3">
        <v>4.9500000000000002E-2</v>
      </c>
      <c r="X284" s="3">
        <v>696</v>
      </c>
      <c r="Y284" s="3" t="s">
        <v>174</v>
      </c>
      <c r="Z284" s="3" t="s">
        <v>173</v>
      </c>
      <c r="AA284" s="2"/>
    </row>
    <row r="285" spans="1:27" ht="13.9" customHeight="1">
      <c r="A285" s="2" t="s">
        <v>760</v>
      </c>
      <c r="B285" s="2" t="s">
        <v>761</v>
      </c>
      <c r="C285" s="3" t="s">
        <v>170</v>
      </c>
      <c r="D285" s="3" t="s">
        <v>171</v>
      </c>
      <c r="E285" s="3">
        <v>121.18</v>
      </c>
      <c r="F285" s="3" t="s">
        <v>2281</v>
      </c>
      <c r="G285" s="3">
        <v>1450</v>
      </c>
      <c r="H285" s="3" t="s">
        <v>2281</v>
      </c>
      <c r="I285" s="3" t="s">
        <v>173</v>
      </c>
      <c r="J285" s="3">
        <v>5.6799999999999998E-5</v>
      </c>
      <c r="K285" s="3">
        <v>2.32E-3</v>
      </c>
      <c r="L285" s="3">
        <v>7.7300000000000003E-4</v>
      </c>
      <c r="M285" s="3">
        <v>7.7300000000000003E-4</v>
      </c>
      <c r="N285" s="3" t="s">
        <v>2283</v>
      </c>
      <c r="O285" s="3">
        <v>15500</v>
      </c>
      <c r="P285" s="3">
        <v>12300</v>
      </c>
      <c r="Q285" s="4" t="s">
        <v>2285</v>
      </c>
      <c r="R285" s="3">
        <v>466.6</v>
      </c>
      <c r="S285" s="3" t="s">
        <v>2281</v>
      </c>
      <c r="T285" s="3">
        <v>0.38608521157481002</v>
      </c>
      <c r="U285" s="3">
        <v>0.7</v>
      </c>
      <c r="V285" s="3" t="s">
        <v>2281</v>
      </c>
      <c r="W285" s="3">
        <v>0.223</v>
      </c>
      <c r="X285" s="3">
        <v>688</v>
      </c>
      <c r="Y285" s="3" t="s">
        <v>183</v>
      </c>
      <c r="Z285" s="3">
        <v>1.2</v>
      </c>
      <c r="AA285" s="3" t="s">
        <v>174</v>
      </c>
    </row>
    <row r="286" spans="1:27" ht="13.9" customHeight="1">
      <c r="A286" s="2" t="s">
        <v>762</v>
      </c>
      <c r="B286" s="2" t="s">
        <v>763</v>
      </c>
      <c r="C286" s="3" t="s">
        <v>171</v>
      </c>
      <c r="D286" s="3" t="s">
        <v>170</v>
      </c>
      <c r="E286" s="3">
        <v>256.35000000000002</v>
      </c>
      <c r="F286" s="3" t="s">
        <v>2281</v>
      </c>
      <c r="G286" s="3">
        <v>6.0999999999999999E-2</v>
      </c>
      <c r="H286" s="3" t="s">
        <v>2281</v>
      </c>
      <c r="I286" s="3" t="s">
        <v>173</v>
      </c>
      <c r="J286" s="3">
        <v>3.76E-6</v>
      </c>
      <c r="K286" s="3">
        <v>1.54E-4</v>
      </c>
      <c r="L286" s="3" t="s">
        <v>173</v>
      </c>
      <c r="M286" s="3">
        <v>1.54E-4</v>
      </c>
      <c r="N286" s="3" t="s">
        <v>2283</v>
      </c>
      <c r="O286" s="3" t="s">
        <v>173</v>
      </c>
      <c r="P286" s="3" t="s">
        <v>173</v>
      </c>
      <c r="Q286" s="2"/>
      <c r="R286" s="3">
        <v>695.54</v>
      </c>
      <c r="S286" s="3" t="s">
        <v>2283</v>
      </c>
      <c r="T286" s="3">
        <v>0.3</v>
      </c>
      <c r="U286" s="3">
        <v>6.7999999999999995E-7</v>
      </c>
      <c r="V286" s="3" t="s">
        <v>2281</v>
      </c>
      <c r="W286" s="3" t="s">
        <v>173</v>
      </c>
      <c r="X286" s="3" t="s">
        <v>173</v>
      </c>
      <c r="Y286" s="2"/>
      <c r="Z286" s="3" t="s">
        <v>173</v>
      </c>
      <c r="AA286" s="2"/>
    </row>
    <row r="287" spans="1:27" ht="13.9" customHeight="1">
      <c r="A287" s="2" t="s">
        <v>764</v>
      </c>
      <c r="B287" s="2" t="s">
        <v>765</v>
      </c>
      <c r="C287" s="3" t="s">
        <v>171</v>
      </c>
      <c r="D287" s="3" t="s">
        <v>171</v>
      </c>
      <c r="E287" s="3">
        <v>212.3</v>
      </c>
      <c r="F287" s="3" t="s">
        <v>2281</v>
      </c>
      <c r="G287" s="3">
        <v>1300</v>
      </c>
      <c r="H287" s="3" t="s">
        <v>2281</v>
      </c>
      <c r="I287" s="3" t="s">
        <v>173</v>
      </c>
      <c r="J287" s="3">
        <v>6.2899999999999997E-11</v>
      </c>
      <c r="K287" s="3">
        <v>2.57E-9</v>
      </c>
      <c r="L287" s="3">
        <v>1.03E-9</v>
      </c>
      <c r="M287" s="3">
        <v>1.03E-9</v>
      </c>
      <c r="N287" s="3" t="s">
        <v>2281</v>
      </c>
      <c r="O287" s="3">
        <v>13000</v>
      </c>
      <c r="P287" s="3">
        <v>9910</v>
      </c>
      <c r="Q287" s="3" t="s">
        <v>174</v>
      </c>
      <c r="R287" s="3">
        <v>612.15</v>
      </c>
      <c r="S287" s="3" t="s">
        <v>2281</v>
      </c>
      <c r="T287" s="3">
        <v>0.37733333333333002</v>
      </c>
      <c r="U287" s="3">
        <v>6.92E-7</v>
      </c>
      <c r="V287" s="3" t="s">
        <v>2281</v>
      </c>
      <c r="W287" s="3">
        <v>2.6399999999999998E-7</v>
      </c>
      <c r="X287" s="3">
        <v>918</v>
      </c>
      <c r="Y287" s="4" t="s">
        <v>2284</v>
      </c>
      <c r="Z287" s="3" t="s">
        <v>173</v>
      </c>
      <c r="AA287" s="2"/>
    </row>
    <row r="288" spans="1:27" ht="13.9" customHeight="1">
      <c r="A288" s="2" t="s">
        <v>766</v>
      </c>
      <c r="B288" s="2" t="s">
        <v>767</v>
      </c>
      <c r="C288" s="3" t="s">
        <v>170</v>
      </c>
      <c r="D288" s="3" t="s">
        <v>170</v>
      </c>
      <c r="E288" s="3">
        <v>73.094999999999999</v>
      </c>
      <c r="F288" s="3" t="s">
        <v>2281</v>
      </c>
      <c r="G288" s="3">
        <v>1000000</v>
      </c>
      <c r="H288" s="3" t="s">
        <v>2281</v>
      </c>
      <c r="I288" s="3" t="s">
        <v>173</v>
      </c>
      <c r="J288" s="3">
        <v>7.3900000000000007E-8</v>
      </c>
      <c r="K288" s="3">
        <v>3.0199999999999999E-6</v>
      </c>
      <c r="L288" s="3">
        <v>1.15E-6</v>
      </c>
      <c r="M288" s="3">
        <v>1.15E-6</v>
      </c>
      <c r="N288" s="3" t="s">
        <v>2281</v>
      </c>
      <c r="O288" s="3">
        <v>13600</v>
      </c>
      <c r="P288" s="3">
        <v>11400</v>
      </c>
      <c r="Q288" s="4" t="s">
        <v>2285</v>
      </c>
      <c r="R288" s="3">
        <v>426.15</v>
      </c>
      <c r="S288" s="3" t="s">
        <v>2281</v>
      </c>
      <c r="T288" s="3">
        <v>0.36945412561576002</v>
      </c>
      <c r="U288" s="3">
        <v>3.87</v>
      </c>
      <c r="V288" s="3" t="s">
        <v>2281</v>
      </c>
      <c r="W288" s="3">
        <v>1.42</v>
      </c>
      <c r="X288" s="3">
        <v>650</v>
      </c>
      <c r="Y288" s="3" t="s">
        <v>183</v>
      </c>
      <c r="Z288" s="3">
        <v>2.2000000000000002</v>
      </c>
      <c r="AA288" s="3" t="s">
        <v>183</v>
      </c>
    </row>
    <row r="289" spans="1:27" ht="13.9" customHeight="1">
      <c r="A289" s="2" t="s">
        <v>768</v>
      </c>
      <c r="B289" s="2" t="s">
        <v>769</v>
      </c>
      <c r="C289" s="3" t="s">
        <v>170</v>
      </c>
      <c r="D289" s="3" t="s">
        <v>170</v>
      </c>
      <c r="E289" s="3">
        <v>60.098999999999997</v>
      </c>
      <c r="F289" s="3" t="s">
        <v>2281</v>
      </c>
      <c r="G289" s="3">
        <v>1000000</v>
      </c>
      <c r="H289" s="3" t="s">
        <v>2281</v>
      </c>
      <c r="I289" s="3" t="s">
        <v>173</v>
      </c>
      <c r="J289" s="3">
        <v>1.29E-5</v>
      </c>
      <c r="K289" s="3">
        <v>5.2700000000000002E-4</v>
      </c>
      <c r="L289" s="3">
        <v>2.9399999999999999E-4</v>
      </c>
      <c r="M289" s="3">
        <v>2.9399999999999999E-4</v>
      </c>
      <c r="N289" s="3" t="s">
        <v>2281</v>
      </c>
      <c r="O289" s="3">
        <v>8500</v>
      </c>
      <c r="P289" s="3">
        <v>7780</v>
      </c>
      <c r="Q289" s="3" t="s">
        <v>183</v>
      </c>
      <c r="R289" s="3">
        <v>337.05</v>
      </c>
      <c r="S289" s="3" t="s">
        <v>2281</v>
      </c>
      <c r="T289" s="3">
        <v>0.36076001146899001</v>
      </c>
      <c r="U289" s="3">
        <v>163</v>
      </c>
      <c r="V289" s="3" t="s">
        <v>2281</v>
      </c>
      <c r="W289" s="3">
        <v>87</v>
      </c>
      <c r="X289" s="3">
        <v>523</v>
      </c>
      <c r="Y289" s="4" t="s">
        <v>2285</v>
      </c>
      <c r="Z289" s="3">
        <v>2</v>
      </c>
      <c r="AA289" s="3" t="s">
        <v>183</v>
      </c>
    </row>
    <row r="290" spans="1:27" ht="13.9" customHeight="1">
      <c r="A290" s="2" t="s">
        <v>770</v>
      </c>
      <c r="B290" s="2" t="s">
        <v>771</v>
      </c>
      <c r="C290" s="3" t="s">
        <v>170</v>
      </c>
      <c r="D290" s="3" t="s">
        <v>170</v>
      </c>
      <c r="E290" s="3">
        <v>60.098999999999997</v>
      </c>
      <c r="F290" s="3" t="s">
        <v>2281</v>
      </c>
      <c r="G290" s="3">
        <v>1000000</v>
      </c>
      <c r="H290" s="3" t="s">
        <v>2281</v>
      </c>
      <c r="I290" s="3" t="s">
        <v>173</v>
      </c>
      <c r="J290" s="3">
        <v>6.9499999999999994E-8</v>
      </c>
      <c r="K290" s="3">
        <v>2.8399999999999999E-6</v>
      </c>
      <c r="L290" s="3">
        <v>1.6300000000000001E-6</v>
      </c>
      <c r="M290" s="3">
        <v>1.6300000000000001E-6</v>
      </c>
      <c r="N290" s="3" t="s">
        <v>2281</v>
      </c>
      <c r="O290" s="3">
        <v>8130</v>
      </c>
      <c r="P290" s="3">
        <v>7190</v>
      </c>
      <c r="Q290" s="3" t="s">
        <v>174</v>
      </c>
      <c r="R290" s="3">
        <v>354.15</v>
      </c>
      <c r="S290" s="3" t="s">
        <v>2281</v>
      </c>
      <c r="T290" s="3">
        <v>0.37733333333333002</v>
      </c>
      <c r="U290" s="3">
        <v>69.900000000000006</v>
      </c>
      <c r="V290" s="3" t="s">
        <v>2281</v>
      </c>
      <c r="W290" s="3">
        <v>38.299999999999997</v>
      </c>
      <c r="X290" s="3">
        <v>531</v>
      </c>
      <c r="Y290" s="4" t="s">
        <v>2284</v>
      </c>
      <c r="Z290" s="3" t="s">
        <v>173</v>
      </c>
      <c r="AA290" s="2"/>
    </row>
    <row r="291" spans="1:27" ht="13.9" customHeight="1">
      <c r="A291" s="2" t="s">
        <v>772</v>
      </c>
      <c r="B291" s="2" t="s">
        <v>773</v>
      </c>
      <c r="C291" s="3" t="s">
        <v>171</v>
      </c>
      <c r="D291" s="3" t="s">
        <v>171</v>
      </c>
      <c r="E291" s="3">
        <v>122.17</v>
      </c>
      <c r="F291" s="3" t="s">
        <v>2281</v>
      </c>
      <c r="G291" s="3">
        <v>7870</v>
      </c>
      <c r="H291" s="3" t="s">
        <v>2281</v>
      </c>
      <c r="I291" s="3" t="s">
        <v>173</v>
      </c>
      <c r="J291" s="3">
        <v>9.5099999999999998E-7</v>
      </c>
      <c r="K291" s="3">
        <v>3.8899999999999997E-5</v>
      </c>
      <c r="L291" s="3">
        <v>1.3499999999999999E-5</v>
      </c>
      <c r="M291" s="3">
        <v>1.3499999999999999E-5</v>
      </c>
      <c r="N291" s="3" t="s">
        <v>2281</v>
      </c>
      <c r="O291" s="3">
        <v>14900</v>
      </c>
      <c r="P291" s="3">
        <v>11700</v>
      </c>
      <c r="Q291" s="3" t="s">
        <v>174</v>
      </c>
      <c r="R291" s="3">
        <v>484.05</v>
      </c>
      <c r="S291" s="3" t="s">
        <v>2281</v>
      </c>
      <c r="T291" s="3">
        <v>0.38992796610169</v>
      </c>
      <c r="U291" s="3">
        <v>0.10199999999999999</v>
      </c>
      <c r="V291" s="3" t="s">
        <v>2281</v>
      </c>
      <c r="W291" s="3">
        <v>3.39E-2</v>
      </c>
      <c r="X291" s="3">
        <v>708</v>
      </c>
      <c r="Y291" s="3" t="s">
        <v>183</v>
      </c>
      <c r="Z291" s="3">
        <v>1.1000000000000001</v>
      </c>
      <c r="AA291" s="3" t="s">
        <v>174</v>
      </c>
    </row>
    <row r="292" spans="1:27" ht="13.9" customHeight="1">
      <c r="A292" s="2" t="s">
        <v>774</v>
      </c>
      <c r="B292" s="2" t="s">
        <v>775</v>
      </c>
      <c r="C292" s="3" t="s">
        <v>171</v>
      </c>
      <c r="D292" s="3" t="s">
        <v>171</v>
      </c>
      <c r="E292" s="3">
        <v>122.17</v>
      </c>
      <c r="F292" s="3" t="s">
        <v>2281</v>
      </c>
      <c r="G292" s="3">
        <v>6050</v>
      </c>
      <c r="H292" s="3" t="s">
        <v>2281</v>
      </c>
      <c r="I292" s="3" t="s">
        <v>173</v>
      </c>
      <c r="J292" s="3">
        <v>6.6499999999999999E-6</v>
      </c>
      <c r="K292" s="3">
        <v>2.72E-4</v>
      </c>
      <c r="L292" s="3">
        <v>1.02E-4</v>
      </c>
      <c r="M292" s="3">
        <v>1.02E-4</v>
      </c>
      <c r="N292" s="3" t="s">
        <v>2281</v>
      </c>
      <c r="O292" s="3">
        <v>13800</v>
      </c>
      <c r="P292" s="3">
        <v>10900</v>
      </c>
      <c r="Q292" s="3" t="s">
        <v>174</v>
      </c>
      <c r="R292" s="3">
        <v>474.15</v>
      </c>
      <c r="S292" s="3" t="s">
        <v>2281</v>
      </c>
      <c r="T292" s="3">
        <v>0.38452924393722998</v>
      </c>
      <c r="U292" s="3">
        <v>0.17100000000000001</v>
      </c>
      <c r="V292" s="3" t="s">
        <v>2283</v>
      </c>
      <c r="W292" s="3">
        <v>6.1800000000000001E-2</v>
      </c>
      <c r="X292" s="3">
        <v>701</v>
      </c>
      <c r="Y292" s="3" t="s">
        <v>183</v>
      </c>
      <c r="Z292" s="3">
        <v>1.4</v>
      </c>
      <c r="AA292" s="3" t="s">
        <v>174</v>
      </c>
    </row>
    <row r="293" spans="1:27" ht="13.9" customHeight="1">
      <c r="A293" s="2" t="s">
        <v>776</v>
      </c>
      <c r="B293" s="2" t="s">
        <v>777</v>
      </c>
      <c r="C293" s="3" t="s">
        <v>171</v>
      </c>
      <c r="D293" s="3" t="s">
        <v>171</v>
      </c>
      <c r="E293" s="3">
        <v>122.17</v>
      </c>
      <c r="F293" s="3" t="s">
        <v>2281</v>
      </c>
      <c r="G293" s="3">
        <v>4760</v>
      </c>
      <c r="H293" s="3" t="s">
        <v>2281</v>
      </c>
      <c r="I293" s="3" t="s">
        <v>173</v>
      </c>
      <c r="J293" s="3">
        <v>4.15E-7</v>
      </c>
      <c r="K293" s="3">
        <v>1.7E-5</v>
      </c>
      <c r="L293" s="3">
        <v>5.3399999999999997E-6</v>
      </c>
      <c r="M293" s="3">
        <v>5.3399999999999997E-6</v>
      </c>
      <c r="N293" s="3" t="s">
        <v>2281</v>
      </c>
      <c r="O293" s="3">
        <v>16200</v>
      </c>
      <c r="P293" s="3">
        <v>12500</v>
      </c>
      <c r="Q293" s="3" t="s">
        <v>174</v>
      </c>
      <c r="R293" s="3">
        <v>500.15</v>
      </c>
      <c r="S293" s="3" t="s">
        <v>2281</v>
      </c>
      <c r="T293" s="3">
        <v>0.39100136986300998</v>
      </c>
      <c r="U293" s="3">
        <v>3.56E-2</v>
      </c>
      <c r="V293" s="3" t="s">
        <v>2283</v>
      </c>
      <c r="W293" s="3">
        <v>1.0699999999999999E-2</v>
      </c>
      <c r="X293" s="3">
        <v>730</v>
      </c>
      <c r="Y293" s="3" t="s">
        <v>183</v>
      </c>
      <c r="Z293" s="3">
        <v>1.1000000000000001</v>
      </c>
      <c r="AA293" s="3" t="s">
        <v>174</v>
      </c>
    </row>
    <row r="294" spans="1:27" ht="13.9" customHeight="1">
      <c r="A294" s="2" t="s">
        <v>778</v>
      </c>
      <c r="B294" s="2" t="s">
        <v>779</v>
      </c>
      <c r="C294" s="3" t="s">
        <v>170</v>
      </c>
      <c r="D294" s="3" t="s">
        <v>171</v>
      </c>
      <c r="E294" s="3">
        <v>194.19</v>
      </c>
      <c r="F294" s="3" t="s">
        <v>2281</v>
      </c>
      <c r="G294" s="3">
        <v>19</v>
      </c>
      <c r="H294" s="3" t="s">
        <v>2281</v>
      </c>
      <c r="I294" s="3" t="s">
        <v>173</v>
      </c>
      <c r="J294" s="3">
        <v>1.34E-4</v>
      </c>
      <c r="K294" s="3">
        <v>5.4799999999999996E-3</v>
      </c>
      <c r="L294" s="3">
        <v>1.5399999999999999E-3</v>
      </c>
      <c r="M294" s="3">
        <v>1.5399999999999999E-3</v>
      </c>
      <c r="N294" s="3" t="s">
        <v>2283</v>
      </c>
      <c r="O294" s="3">
        <v>17800</v>
      </c>
      <c r="P294" s="3">
        <v>12600</v>
      </c>
      <c r="Q294" s="3" t="s">
        <v>174</v>
      </c>
      <c r="R294" s="3">
        <v>561.15</v>
      </c>
      <c r="S294" s="3" t="s">
        <v>2281</v>
      </c>
      <c r="T294" s="3">
        <v>0.41</v>
      </c>
      <c r="U294" s="3">
        <v>0.01</v>
      </c>
      <c r="V294" s="3" t="s">
        <v>2281</v>
      </c>
      <c r="W294" s="3">
        <v>2.6900000000000001E-3</v>
      </c>
      <c r="X294" s="3">
        <v>772</v>
      </c>
      <c r="Y294" s="3" t="s">
        <v>174</v>
      </c>
      <c r="Z294" s="3">
        <v>1</v>
      </c>
      <c r="AA294" s="3" t="s">
        <v>174</v>
      </c>
    </row>
    <row r="295" spans="1:27" ht="13.9" customHeight="1">
      <c r="A295" s="2" t="s">
        <v>780</v>
      </c>
      <c r="B295" s="2" t="s">
        <v>781</v>
      </c>
      <c r="C295" s="3" t="s">
        <v>170</v>
      </c>
      <c r="D295" s="3" t="s">
        <v>170</v>
      </c>
      <c r="E295" s="3">
        <v>90.552999999999997</v>
      </c>
      <c r="F295" s="3" t="s">
        <v>2281</v>
      </c>
      <c r="G295" s="3">
        <v>1000</v>
      </c>
      <c r="H295" s="3" t="s">
        <v>2281</v>
      </c>
      <c r="I295" s="3" t="s">
        <v>173</v>
      </c>
      <c r="J295" s="3">
        <v>1.1800000000000001E-3</v>
      </c>
      <c r="K295" s="3">
        <v>4.8399999999999999E-2</v>
      </c>
      <c r="L295" s="3">
        <v>2.9000000000000001E-2</v>
      </c>
      <c r="M295" s="3">
        <v>2.9000000000000001E-2</v>
      </c>
      <c r="N295" s="3" t="s">
        <v>183</v>
      </c>
      <c r="O295" s="3">
        <v>7540</v>
      </c>
      <c r="P295" s="3">
        <v>6880</v>
      </c>
      <c r="Q295" s="3" t="s">
        <v>174</v>
      </c>
      <c r="R295" s="3">
        <v>341.15</v>
      </c>
      <c r="S295" s="3" t="s">
        <v>2281</v>
      </c>
      <c r="T295" s="3">
        <v>0.35825560293814002</v>
      </c>
      <c r="U295" s="3">
        <v>212</v>
      </c>
      <c r="V295" s="3" t="s">
        <v>2281</v>
      </c>
      <c r="W295" s="3">
        <v>121</v>
      </c>
      <c r="X295" s="3">
        <v>532</v>
      </c>
      <c r="Y295" s="3" t="s">
        <v>174</v>
      </c>
      <c r="Z295" s="3" t="s">
        <v>173</v>
      </c>
      <c r="AA295" s="2"/>
    </row>
    <row r="296" spans="1:27" ht="13.9" customHeight="1">
      <c r="A296" s="2" t="s">
        <v>782</v>
      </c>
      <c r="B296" s="2" t="s">
        <v>783</v>
      </c>
      <c r="C296" s="3" t="s">
        <v>171</v>
      </c>
      <c r="D296" s="3" t="s">
        <v>171</v>
      </c>
      <c r="E296" s="3">
        <v>198.14</v>
      </c>
      <c r="F296" s="3" t="s">
        <v>2281</v>
      </c>
      <c r="G296" s="3">
        <v>198</v>
      </c>
      <c r="H296" s="3" t="s">
        <v>2281</v>
      </c>
      <c r="I296" s="3" t="s">
        <v>173</v>
      </c>
      <c r="J296" s="3">
        <v>1.3999999999999999E-6</v>
      </c>
      <c r="K296" s="3">
        <v>5.7200000000000001E-5</v>
      </c>
      <c r="L296" s="3" t="s">
        <v>173</v>
      </c>
      <c r="M296" s="3">
        <v>5.7200000000000001E-5</v>
      </c>
      <c r="N296" s="3" t="s">
        <v>2281</v>
      </c>
      <c r="O296" s="3" t="s">
        <v>173</v>
      </c>
      <c r="P296" s="3" t="s">
        <v>173</v>
      </c>
      <c r="Q296" s="2"/>
      <c r="R296" s="3">
        <v>651.15</v>
      </c>
      <c r="S296" s="3" t="s">
        <v>2281</v>
      </c>
      <c r="T296" s="3">
        <v>0.37733333333333002</v>
      </c>
      <c r="U296" s="3">
        <v>1.2E-4</v>
      </c>
      <c r="V296" s="3" t="s">
        <v>2281</v>
      </c>
      <c r="W296" s="3" t="s">
        <v>173</v>
      </c>
      <c r="X296" s="3">
        <v>977</v>
      </c>
      <c r="Y296" s="4" t="s">
        <v>2284</v>
      </c>
      <c r="Z296" s="3" t="s">
        <v>173</v>
      </c>
      <c r="AA296" s="2"/>
    </row>
    <row r="297" spans="1:27" ht="13.9" customHeight="1">
      <c r="A297" s="2" t="s">
        <v>784</v>
      </c>
      <c r="B297" s="2" t="s">
        <v>785</v>
      </c>
      <c r="C297" s="3" t="s">
        <v>171</v>
      </c>
      <c r="D297" s="3" t="s">
        <v>171</v>
      </c>
      <c r="E297" s="3">
        <v>266.26</v>
      </c>
      <c r="F297" s="3" t="s">
        <v>2281</v>
      </c>
      <c r="G297" s="3">
        <v>15</v>
      </c>
      <c r="H297" s="3" t="s">
        <v>2281</v>
      </c>
      <c r="I297" s="3" t="s">
        <v>173</v>
      </c>
      <c r="J297" s="3">
        <v>5.54E-8</v>
      </c>
      <c r="K297" s="3">
        <v>2.26E-6</v>
      </c>
      <c r="L297" s="3" t="s">
        <v>173</v>
      </c>
      <c r="M297" s="3">
        <v>2.26E-6</v>
      </c>
      <c r="N297" s="3" t="s">
        <v>2281</v>
      </c>
      <c r="O297" s="3" t="s">
        <v>173</v>
      </c>
      <c r="P297" s="3" t="s">
        <v>173</v>
      </c>
      <c r="Q297" s="2"/>
      <c r="R297" s="3">
        <v>680.63</v>
      </c>
      <c r="S297" s="3" t="s">
        <v>2283</v>
      </c>
      <c r="T297" s="3">
        <v>0.3</v>
      </c>
      <c r="U297" s="3">
        <v>4.1899999999999998E-8</v>
      </c>
      <c r="V297" s="3" t="s">
        <v>2281</v>
      </c>
      <c r="W297" s="3" t="s">
        <v>173</v>
      </c>
      <c r="X297" s="3" t="s">
        <v>173</v>
      </c>
      <c r="Y297" s="2"/>
      <c r="Z297" s="3" t="s">
        <v>173</v>
      </c>
      <c r="AA297" s="2"/>
    </row>
    <row r="298" spans="1:27" ht="13.9" customHeight="1">
      <c r="A298" s="2" t="s">
        <v>786</v>
      </c>
      <c r="B298" s="2" t="s">
        <v>787</v>
      </c>
      <c r="C298" s="3" t="s">
        <v>171</v>
      </c>
      <c r="D298" s="3" t="s">
        <v>170</v>
      </c>
      <c r="E298" s="3">
        <v>183.12</v>
      </c>
      <c r="F298" s="3" t="s">
        <v>2281</v>
      </c>
      <c r="G298" s="3">
        <v>1290</v>
      </c>
      <c r="H298" s="3" t="s">
        <v>2281</v>
      </c>
      <c r="I298" s="3" t="s">
        <v>173</v>
      </c>
      <c r="J298" s="3">
        <v>2.96E-11</v>
      </c>
      <c r="K298" s="3">
        <v>1.21E-9</v>
      </c>
      <c r="L298" s="3" t="s">
        <v>173</v>
      </c>
      <c r="M298" s="3">
        <v>1.21E-9</v>
      </c>
      <c r="N298" s="3" t="s">
        <v>2281</v>
      </c>
      <c r="O298" s="3" t="s">
        <v>173</v>
      </c>
      <c r="P298" s="3" t="s">
        <v>173</v>
      </c>
      <c r="Q298" s="2"/>
      <c r="R298" s="3">
        <v>613.45000000000005</v>
      </c>
      <c r="S298" s="3" t="s">
        <v>2283</v>
      </c>
      <c r="T298" s="3">
        <v>0.3</v>
      </c>
      <c r="U298" s="3">
        <v>2.6800000000000001E-5</v>
      </c>
      <c r="V298" s="3" t="s">
        <v>2281</v>
      </c>
      <c r="W298" s="3" t="s">
        <v>173</v>
      </c>
      <c r="X298" s="3" t="s">
        <v>173</v>
      </c>
      <c r="Y298" s="2"/>
      <c r="Z298" s="3" t="s">
        <v>173</v>
      </c>
      <c r="AA298" s="2"/>
    </row>
    <row r="299" spans="1:27" ht="13.9" customHeight="1">
      <c r="A299" s="2" t="s">
        <v>788</v>
      </c>
      <c r="B299" s="2" t="s">
        <v>789</v>
      </c>
      <c r="C299" s="3" t="s">
        <v>171</v>
      </c>
      <c r="D299" s="3" t="s">
        <v>171</v>
      </c>
      <c r="E299" s="3">
        <v>168.11</v>
      </c>
      <c r="F299" s="3" t="s">
        <v>2281</v>
      </c>
      <c r="G299" s="3">
        <v>133</v>
      </c>
      <c r="H299" s="3" t="s">
        <v>2281</v>
      </c>
      <c r="I299" s="3" t="s">
        <v>173</v>
      </c>
      <c r="J299" s="3">
        <v>5.3300000000000001E-8</v>
      </c>
      <c r="K299" s="3">
        <v>2.1799999999999999E-6</v>
      </c>
      <c r="L299" s="3">
        <v>4.7E-7</v>
      </c>
      <c r="M299" s="3">
        <v>4.7E-7</v>
      </c>
      <c r="N299" s="3" t="s">
        <v>2283</v>
      </c>
      <c r="O299" s="3">
        <v>21400</v>
      </c>
      <c r="P299" s="3">
        <v>15300</v>
      </c>
      <c r="Q299" s="3" t="s">
        <v>174</v>
      </c>
      <c r="R299" s="3">
        <v>591.15</v>
      </c>
      <c r="S299" s="3" t="s">
        <v>2281</v>
      </c>
      <c r="T299" s="3">
        <v>0.41</v>
      </c>
      <c r="U299" s="3">
        <v>4.5500000000000001E-5</v>
      </c>
      <c r="V299" s="3" t="s">
        <v>2283</v>
      </c>
      <c r="W299" s="3">
        <v>9.3999999999999998E-6</v>
      </c>
      <c r="X299" s="3">
        <v>831</v>
      </c>
      <c r="Y299" s="3" t="s">
        <v>174</v>
      </c>
      <c r="Z299" s="3">
        <v>1.8</v>
      </c>
      <c r="AA299" s="3" t="s">
        <v>174</v>
      </c>
    </row>
    <row r="300" spans="1:27" ht="13.9" customHeight="1">
      <c r="A300" s="2" t="s">
        <v>790</v>
      </c>
      <c r="B300" s="2" t="s">
        <v>791</v>
      </c>
      <c r="C300" s="3" t="s">
        <v>171</v>
      </c>
      <c r="D300" s="3" t="s">
        <v>171</v>
      </c>
      <c r="E300" s="3">
        <v>168.11</v>
      </c>
      <c r="F300" s="3" t="s">
        <v>2281</v>
      </c>
      <c r="G300" s="3">
        <v>533</v>
      </c>
      <c r="H300" s="3" t="s">
        <v>2281</v>
      </c>
      <c r="I300" s="3" t="s">
        <v>173</v>
      </c>
      <c r="J300" s="3">
        <v>4.9000000000000002E-8</v>
      </c>
      <c r="K300" s="3">
        <v>1.9999999999999999E-6</v>
      </c>
      <c r="L300" s="3">
        <v>4.7700000000000005E-7</v>
      </c>
      <c r="M300" s="3">
        <v>4.7700000000000005E-7</v>
      </c>
      <c r="N300" s="3" t="s">
        <v>2281</v>
      </c>
      <c r="O300" s="3">
        <v>20000</v>
      </c>
      <c r="P300" s="3">
        <v>14700</v>
      </c>
      <c r="Q300" s="3" t="s">
        <v>174</v>
      </c>
      <c r="R300" s="3">
        <v>564.15</v>
      </c>
      <c r="S300" s="3" t="s">
        <v>2281</v>
      </c>
      <c r="T300" s="3">
        <v>0.40067202970297</v>
      </c>
      <c r="U300" s="3">
        <v>8.9999999999999998E-4</v>
      </c>
      <c r="V300" s="3" t="s">
        <v>2283</v>
      </c>
      <c r="W300" s="3">
        <v>2.05E-4</v>
      </c>
      <c r="X300" s="3">
        <v>808</v>
      </c>
      <c r="Y300" s="3" t="s">
        <v>174</v>
      </c>
      <c r="Z300" s="3" t="s">
        <v>173</v>
      </c>
      <c r="AA300" s="2"/>
    </row>
    <row r="301" spans="1:27" ht="13.9" customHeight="1">
      <c r="A301" s="2" t="s">
        <v>792</v>
      </c>
      <c r="B301" s="2" t="s">
        <v>793</v>
      </c>
      <c r="C301" s="3" t="s">
        <v>171</v>
      </c>
      <c r="D301" s="3" t="s">
        <v>171</v>
      </c>
      <c r="E301" s="3">
        <v>168.11</v>
      </c>
      <c r="F301" s="3" t="s">
        <v>2281</v>
      </c>
      <c r="G301" s="3">
        <v>69</v>
      </c>
      <c r="H301" s="3" t="s">
        <v>2281</v>
      </c>
      <c r="I301" s="3" t="s">
        <v>173</v>
      </c>
      <c r="J301" s="3">
        <v>8.3900000000000004E-8</v>
      </c>
      <c r="K301" s="3">
        <v>3.4300000000000002E-6</v>
      </c>
      <c r="L301" s="3">
        <v>7.9299999999999997E-7</v>
      </c>
      <c r="M301" s="3">
        <v>7.9299999999999997E-7</v>
      </c>
      <c r="N301" s="3" t="s">
        <v>2281</v>
      </c>
      <c r="O301" s="3">
        <v>20400</v>
      </c>
      <c r="P301" s="3">
        <v>14700</v>
      </c>
      <c r="Q301" s="3" t="s">
        <v>174</v>
      </c>
      <c r="R301" s="3">
        <v>570.15</v>
      </c>
      <c r="S301" s="3" t="s">
        <v>2281</v>
      </c>
      <c r="T301" s="3">
        <v>0.41</v>
      </c>
      <c r="U301" s="3">
        <v>2.6100000000000001E-5</v>
      </c>
      <c r="V301" s="3" t="s">
        <v>2281</v>
      </c>
      <c r="W301" s="3">
        <v>5.7799999999999997E-6</v>
      </c>
      <c r="X301" s="3">
        <v>803</v>
      </c>
      <c r="Y301" s="3" t="s">
        <v>174</v>
      </c>
      <c r="Z301" s="3">
        <v>1.8</v>
      </c>
      <c r="AA301" s="3" t="s">
        <v>174</v>
      </c>
    </row>
    <row r="302" spans="1:27" ht="13.9" customHeight="1">
      <c r="A302" s="2" t="s">
        <v>794</v>
      </c>
      <c r="B302" s="2" t="s">
        <v>795</v>
      </c>
      <c r="C302" s="3" t="s">
        <v>171</v>
      </c>
      <c r="D302" s="3" t="s">
        <v>171</v>
      </c>
      <c r="E302" s="3">
        <v>184.11</v>
      </c>
      <c r="F302" s="3" t="s">
        <v>2281</v>
      </c>
      <c r="G302" s="3">
        <v>2790</v>
      </c>
      <c r="H302" s="3" t="s">
        <v>2281</v>
      </c>
      <c r="I302" s="3" t="s">
        <v>173</v>
      </c>
      <c r="J302" s="3">
        <v>8.6000000000000002E-8</v>
      </c>
      <c r="K302" s="3">
        <v>3.5200000000000002E-6</v>
      </c>
      <c r="L302" s="3" t="s">
        <v>173</v>
      </c>
      <c r="M302" s="3">
        <v>3.5200000000000002E-6</v>
      </c>
      <c r="N302" s="3" t="s">
        <v>2281</v>
      </c>
      <c r="O302" s="3" t="s">
        <v>173</v>
      </c>
      <c r="P302" s="3" t="s">
        <v>173</v>
      </c>
      <c r="Q302" s="2"/>
      <c r="R302" s="3">
        <v>605.28</v>
      </c>
      <c r="S302" s="3" t="s">
        <v>2283</v>
      </c>
      <c r="T302" s="3">
        <v>0.3</v>
      </c>
      <c r="U302" s="3">
        <v>3.8999999999999999E-4</v>
      </c>
      <c r="V302" s="3" t="s">
        <v>2281</v>
      </c>
      <c r="W302" s="3" t="s">
        <v>173</v>
      </c>
      <c r="X302" s="3" t="s">
        <v>173</v>
      </c>
      <c r="Y302" s="2"/>
      <c r="Z302" s="3" t="s">
        <v>173</v>
      </c>
      <c r="AA302" s="2"/>
    </row>
    <row r="303" spans="1:27" ht="13.9" customHeight="1">
      <c r="A303" s="2" t="s">
        <v>796</v>
      </c>
      <c r="B303" s="2" t="s">
        <v>232</v>
      </c>
      <c r="C303" s="3" t="s">
        <v>171</v>
      </c>
      <c r="D303" s="3" t="s">
        <v>171</v>
      </c>
      <c r="E303" s="3">
        <v>182.14</v>
      </c>
      <c r="F303" s="3" t="s">
        <v>2283</v>
      </c>
      <c r="G303" s="3">
        <v>270</v>
      </c>
      <c r="H303" s="3" t="s">
        <v>2283</v>
      </c>
      <c r="I303" s="3" t="s">
        <v>173</v>
      </c>
      <c r="J303" s="3">
        <v>3.9700000000000002E-7</v>
      </c>
      <c r="K303" s="3">
        <v>1.6200000000000001E-5</v>
      </c>
      <c r="L303" s="3" t="s">
        <v>173</v>
      </c>
      <c r="M303" s="3">
        <v>1.6200000000000001E-5</v>
      </c>
      <c r="N303" s="3" t="s">
        <v>2283</v>
      </c>
      <c r="O303" s="3" t="s">
        <v>173</v>
      </c>
      <c r="P303" s="3" t="s">
        <v>173</v>
      </c>
      <c r="Q303" s="2"/>
      <c r="R303" s="3">
        <v>557.15</v>
      </c>
      <c r="S303" s="3" t="s">
        <v>2283</v>
      </c>
      <c r="T303" s="3">
        <v>0.3</v>
      </c>
      <c r="U303" s="3">
        <v>2.15E-3</v>
      </c>
      <c r="V303" s="3" t="s">
        <v>2283</v>
      </c>
      <c r="W303" s="3" t="s">
        <v>173</v>
      </c>
      <c r="X303" s="3" t="s">
        <v>173</v>
      </c>
      <c r="Y303" s="2"/>
      <c r="Z303" s="3" t="s">
        <v>173</v>
      </c>
      <c r="AA303" s="2"/>
    </row>
    <row r="304" spans="1:27" ht="13.9" customHeight="1">
      <c r="A304" s="2" t="s">
        <v>797</v>
      </c>
      <c r="B304" s="2" t="s">
        <v>798</v>
      </c>
      <c r="C304" s="3" t="s">
        <v>171</v>
      </c>
      <c r="D304" s="3" t="s">
        <v>170</v>
      </c>
      <c r="E304" s="3">
        <v>182.14</v>
      </c>
      <c r="F304" s="3" t="s">
        <v>2281</v>
      </c>
      <c r="G304" s="3">
        <v>200</v>
      </c>
      <c r="H304" s="3" t="s">
        <v>2281</v>
      </c>
      <c r="I304" s="3" t="s">
        <v>173</v>
      </c>
      <c r="J304" s="3">
        <v>5.4E-8</v>
      </c>
      <c r="K304" s="3">
        <v>2.21E-6</v>
      </c>
      <c r="L304" s="3">
        <v>4.5200000000000002E-7</v>
      </c>
      <c r="M304" s="3">
        <v>4.5200000000000002E-7</v>
      </c>
      <c r="N304" s="3" t="s">
        <v>2281</v>
      </c>
      <c r="O304" s="3">
        <v>22100</v>
      </c>
      <c r="P304" s="3">
        <v>16000</v>
      </c>
      <c r="Q304" s="3" t="s">
        <v>174</v>
      </c>
      <c r="R304" s="3">
        <v>573.15</v>
      </c>
      <c r="S304" s="3" t="s">
        <v>2281</v>
      </c>
      <c r="T304" s="3">
        <v>0.40504545454544999</v>
      </c>
      <c r="U304" s="3">
        <v>1.47E-4</v>
      </c>
      <c r="V304" s="3" t="s">
        <v>2281</v>
      </c>
      <c r="W304" s="3">
        <v>2.8799999999999999E-5</v>
      </c>
      <c r="X304" s="3">
        <v>814</v>
      </c>
      <c r="Y304" s="3" t="s">
        <v>174</v>
      </c>
      <c r="Z304" s="3">
        <v>1.5</v>
      </c>
      <c r="AA304" s="3" t="s">
        <v>174</v>
      </c>
    </row>
    <row r="305" spans="1:27" ht="13.9" customHeight="1">
      <c r="A305" s="2" t="s">
        <v>799</v>
      </c>
      <c r="B305" s="2" t="s">
        <v>800</v>
      </c>
      <c r="C305" s="3" t="s">
        <v>171</v>
      </c>
      <c r="D305" s="3" t="s">
        <v>171</v>
      </c>
      <c r="E305" s="3">
        <v>182.14</v>
      </c>
      <c r="F305" s="3" t="s">
        <v>2281</v>
      </c>
      <c r="G305" s="3">
        <v>182</v>
      </c>
      <c r="H305" s="3" t="s">
        <v>2281</v>
      </c>
      <c r="I305" s="3" t="s">
        <v>173</v>
      </c>
      <c r="J305" s="3">
        <v>7.4700000000000001E-7</v>
      </c>
      <c r="K305" s="3">
        <v>3.0499999999999999E-5</v>
      </c>
      <c r="L305" s="3">
        <v>6.8199999999999999E-6</v>
      </c>
      <c r="M305" s="3">
        <v>6.8199999999999999E-6</v>
      </c>
      <c r="N305" s="3" t="s">
        <v>2283</v>
      </c>
      <c r="O305" s="3">
        <v>20900</v>
      </c>
      <c r="P305" s="3">
        <v>14400</v>
      </c>
      <c r="Q305" s="3" t="s">
        <v>174</v>
      </c>
      <c r="R305" s="3">
        <v>573.15</v>
      </c>
      <c r="S305" s="3" t="s">
        <v>2281</v>
      </c>
      <c r="T305" s="3">
        <v>0.41</v>
      </c>
      <c r="U305" s="3">
        <v>5.6700000000000001E-4</v>
      </c>
      <c r="V305" s="3" t="s">
        <v>2281</v>
      </c>
      <c r="W305" s="3">
        <v>1.21E-4</v>
      </c>
      <c r="X305" s="3">
        <v>770</v>
      </c>
      <c r="Y305" s="3" t="s">
        <v>174</v>
      </c>
      <c r="Z305" s="3">
        <v>1.5</v>
      </c>
      <c r="AA305" s="3" t="s">
        <v>174</v>
      </c>
    </row>
    <row r="306" spans="1:27" ht="13.9" customHeight="1">
      <c r="A306" s="2" t="s">
        <v>801</v>
      </c>
      <c r="B306" s="2" t="s">
        <v>802</v>
      </c>
      <c r="C306" s="3" t="s">
        <v>171</v>
      </c>
      <c r="D306" s="3" t="s">
        <v>171</v>
      </c>
      <c r="E306" s="3">
        <v>197.15</v>
      </c>
      <c r="F306" s="3" t="s">
        <v>2281</v>
      </c>
      <c r="G306" s="3">
        <v>1220</v>
      </c>
      <c r="H306" s="3" t="s">
        <v>2281</v>
      </c>
      <c r="I306" s="3" t="s">
        <v>173</v>
      </c>
      <c r="J306" s="3">
        <v>3.2700000000000001E-11</v>
      </c>
      <c r="K306" s="3">
        <v>1.3399999999999999E-9</v>
      </c>
      <c r="L306" s="3" t="s">
        <v>173</v>
      </c>
      <c r="M306" s="3">
        <v>1.3399999999999999E-9</v>
      </c>
      <c r="N306" s="3" t="s">
        <v>2281</v>
      </c>
      <c r="O306" s="3" t="s">
        <v>173</v>
      </c>
      <c r="P306" s="3">
        <v>6920</v>
      </c>
      <c r="Q306" s="3" t="s">
        <v>174</v>
      </c>
      <c r="R306" s="3">
        <v>625.17999999999995</v>
      </c>
      <c r="S306" s="3" t="s">
        <v>2283</v>
      </c>
      <c r="T306" s="3">
        <v>0.3</v>
      </c>
      <c r="U306" s="3">
        <v>1.0699999999999999E-5</v>
      </c>
      <c r="V306" s="3" t="s">
        <v>2281</v>
      </c>
      <c r="W306" s="3" t="s">
        <v>173</v>
      </c>
      <c r="X306" s="3" t="s">
        <v>173</v>
      </c>
      <c r="Y306" s="2"/>
      <c r="Z306" s="3" t="s">
        <v>173</v>
      </c>
      <c r="AA306" s="2"/>
    </row>
    <row r="307" spans="1:27" ht="13.9" customHeight="1">
      <c r="A307" s="2" t="s">
        <v>803</v>
      </c>
      <c r="B307" s="2" t="s">
        <v>804</v>
      </c>
      <c r="C307" s="3" t="s">
        <v>171</v>
      </c>
      <c r="D307" s="3" t="s">
        <v>171</v>
      </c>
      <c r="E307" s="3">
        <v>197.15</v>
      </c>
      <c r="F307" s="3" t="s">
        <v>2281</v>
      </c>
      <c r="G307" s="3">
        <v>1220</v>
      </c>
      <c r="H307" s="3" t="s">
        <v>2281</v>
      </c>
      <c r="I307" s="3" t="s">
        <v>173</v>
      </c>
      <c r="J307" s="3">
        <v>3.2700000000000001E-11</v>
      </c>
      <c r="K307" s="3">
        <v>1.3399999999999999E-9</v>
      </c>
      <c r="L307" s="3" t="s">
        <v>173</v>
      </c>
      <c r="M307" s="3">
        <v>1.3399999999999999E-9</v>
      </c>
      <c r="N307" s="3" t="s">
        <v>2281</v>
      </c>
      <c r="O307" s="3" t="s">
        <v>173</v>
      </c>
      <c r="P307" s="3" t="s">
        <v>173</v>
      </c>
      <c r="Q307" s="2"/>
      <c r="R307" s="3">
        <v>625.17999999999995</v>
      </c>
      <c r="S307" s="3" t="s">
        <v>2283</v>
      </c>
      <c r="T307" s="3">
        <v>0.3</v>
      </c>
      <c r="U307" s="3">
        <v>1.0699999999999999E-5</v>
      </c>
      <c r="V307" s="3" t="s">
        <v>2281</v>
      </c>
      <c r="W307" s="3" t="s">
        <v>173</v>
      </c>
      <c r="X307" s="3" t="s">
        <v>173</v>
      </c>
      <c r="Y307" s="2"/>
      <c r="Z307" s="3" t="s">
        <v>173</v>
      </c>
      <c r="AA307" s="2"/>
    </row>
    <row r="308" spans="1:27" ht="13.9" customHeight="1">
      <c r="A308" s="2" t="s">
        <v>805</v>
      </c>
      <c r="B308" s="2" t="s">
        <v>806</v>
      </c>
      <c r="C308" s="3" t="s">
        <v>171</v>
      </c>
      <c r="D308" s="3" t="s">
        <v>171</v>
      </c>
      <c r="E308" s="3">
        <v>546.41</v>
      </c>
      <c r="F308" s="3" t="s">
        <v>2281</v>
      </c>
      <c r="G308" s="3">
        <v>270</v>
      </c>
      <c r="H308" s="3" t="s">
        <v>2281</v>
      </c>
      <c r="I308" s="3" t="s">
        <v>173</v>
      </c>
      <c r="J308" s="3">
        <v>9.2599999999999995E-8</v>
      </c>
      <c r="K308" s="3">
        <v>3.7900000000000001E-6</v>
      </c>
      <c r="L308" s="3" t="s">
        <v>173</v>
      </c>
      <c r="M308" s="3">
        <v>3.7900000000000001E-6</v>
      </c>
      <c r="N308" s="3" t="s">
        <v>2281</v>
      </c>
      <c r="O308" s="3" t="s">
        <v>173</v>
      </c>
      <c r="P308" s="3">
        <v>12200</v>
      </c>
      <c r="Q308" s="3" t="s">
        <v>174</v>
      </c>
      <c r="R308" s="3">
        <v>557.15</v>
      </c>
      <c r="S308" s="3" t="s">
        <v>2283</v>
      </c>
      <c r="T308" s="3">
        <v>0.3</v>
      </c>
      <c r="U308" s="3">
        <v>3.97E-4</v>
      </c>
      <c r="V308" s="3" t="s">
        <v>2281</v>
      </c>
      <c r="W308" s="3" t="s">
        <v>173</v>
      </c>
      <c r="X308" s="3" t="s">
        <v>173</v>
      </c>
      <c r="Y308" s="2"/>
      <c r="Z308" s="3" t="s">
        <v>173</v>
      </c>
      <c r="AA308" s="2"/>
    </row>
    <row r="309" spans="1:27" ht="13.9" customHeight="1">
      <c r="A309" s="2" t="s">
        <v>807</v>
      </c>
      <c r="B309" s="2" t="s">
        <v>808</v>
      </c>
      <c r="C309" s="3" t="s">
        <v>171</v>
      </c>
      <c r="D309" s="3" t="s">
        <v>171</v>
      </c>
      <c r="E309" s="3">
        <v>240.22</v>
      </c>
      <c r="F309" s="3" t="s">
        <v>2281</v>
      </c>
      <c r="G309" s="3">
        <v>52</v>
      </c>
      <c r="H309" s="3" t="s">
        <v>2281</v>
      </c>
      <c r="I309" s="3">
        <v>7</v>
      </c>
      <c r="J309" s="3">
        <v>4.5600000000000001E-7</v>
      </c>
      <c r="K309" s="3">
        <v>1.8600000000000001E-5</v>
      </c>
      <c r="L309" s="3" t="s">
        <v>173</v>
      </c>
      <c r="M309" s="3">
        <v>1.8600000000000001E-5</v>
      </c>
      <c r="N309" s="3" t="s">
        <v>2283</v>
      </c>
      <c r="O309" s="3" t="s">
        <v>173</v>
      </c>
      <c r="P309" s="3" t="s">
        <v>173</v>
      </c>
      <c r="Q309" s="2"/>
      <c r="R309" s="3">
        <v>605.15</v>
      </c>
      <c r="S309" s="3" t="s">
        <v>2281</v>
      </c>
      <c r="T309" s="3">
        <v>0.37733333333333002</v>
      </c>
      <c r="U309" s="3">
        <v>7.4999999999999993E-5</v>
      </c>
      <c r="V309" s="3" t="s">
        <v>2281</v>
      </c>
      <c r="W309" s="3" t="s">
        <v>173</v>
      </c>
      <c r="X309" s="3">
        <v>908</v>
      </c>
      <c r="Y309" s="4" t="s">
        <v>2284</v>
      </c>
      <c r="Z309" s="3" t="s">
        <v>173</v>
      </c>
      <c r="AA309" s="2"/>
    </row>
    <row r="310" spans="1:27" ht="13.9" customHeight="1">
      <c r="A310" s="2" t="s">
        <v>809</v>
      </c>
      <c r="B310" s="2" t="s">
        <v>810</v>
      </c>
      <c r="C310" s="3" t="s">
        <v>170</v>
      </c>
      <c r="D310" s="3" t="s">
        <v>170</v>
      </c>
      <c r="E310" s="3">
        <v>88.106999999999999</v>
      </c>
      <c r="F310" s="3" t="s">
        <v>2281</v>
      </c>
      <c r="G310" s="3">
        <v>1000000</v>
      </c>
      <c r="H310" s="3" t="s">
        <v>2281</v>
      </c>
      <c r="I310" s="3" t="s">
        <v>173</v>
      </c>
      <c r="J310" s="3">
        <v>4.7999999999999998E-6</v>
      </c>
      <c r="K310" s="3">
        <v>1.9599999999999999E-4</v>
      </c>
      <c r="L310" s="3">
        <v>1.03E-4</v>
      </c>
      <c r="M310" s="3">
        <v>1.03E-4</v>
      </c>
      <c r="N310" s="3" t="s">
        <v>2281</v>
      </c>
      <c r="O310" s="3">
        <v>9250</v>
      </c>
      <c r="P310" s="3">
        <v>8160</v>
      </c>
      <c r="Q310" s="3" t="s">
        <v>183</v>
      </c>
      <c r="R310" s="3">
        <v>374.65</v>
      </c>
      <c r="S310" s="3" t="s">
        <v>2281</v>
      </c>
      <c r="T310" s="3">
        <v>0.35606027583858002</v>
      </c>
      <c r="U310" s="3">
        <v>38.1</v>
      </c>
      <c r="V310" s="3" t="s">
        <v>2281</v>
      </c>
      <c r="W310" s="3">
        <v>19.2</v>
      </c>
      <c r="X310" s="3">
        <v>587</v>
      </c>
      <c r="Y310" s="3" t="s">
        <v>183</v>
      </c>
      <c r="Z310" s="3">
        <v>2</v>
      </c>
      <c r="AA310" s="3" t="s">
        <v>183</v>
      </c>
    </row>
    <row r="311" spans="1:27" ht="13.9" customHeight="1">
      <c r="A311" s="2" t="s">
        <v>811</v>
      </c>
      <c r="B311" s="2" t="s">
        <v>812</v>
      </c>
      <c r="C311" s="3" t="s">
        <v>171</v>
      </c>
      <c r="D311" s="3" t="s">
        <v>171</v>
      </c>
      <c r="E311" s="3">
        <v>239.32</v>
      </c>
      <c r="F311" s="3" t="s">
        <v>2281</v>
      </c>
      <c r="G311" s="3">
        <v>260</v>
      </c>
      <c r="H311" s="3" t="s">
        <v>2281</v>
      </c>
      <c r="I311" s="3" t="s">
        <v>173</v>
      </c>
      <c r="J311" s="3">
        <v>3.63E-11</v>
      </c>
      <c r="K311" s="3">
        <v>1.4800000000000001E-9</v>
      </c>
      <c r="L311" s="3" t="s">
        <v>173</v>
      </c>
      <c r="M311" s="3">
        <v>1.4800000000000001E-9</v>
      </c>
      <c r="N311" s="3" t="s">
        <v>2283</v>
      </c>
      <c r="O311" s="3" t="s">
        <v>173</v>
      </c>
      <c r="P311" s="3" t="s">
        <v>173</v>
      </c>
      <c r="Q311" s="2"/>
      <c r="R311" s="3">
        <v>638.94000000000005</v>
      </c>
      <c r="S311" s="3" t="s">
        <v>2283</v>
      </c>
      <c r="T311" s="3">
        <v>0.3</v>
      </c>
      <c r="U311" s="3">
        <v>2.9999999999999997E-8</v>
      </c>
      <c r="V311" s="3" t="s">
        <v>2281</v>
      </c>
      <c r="W311" s="3" t="s">
        <v>173</v>
      </c>
      <c r="X311" s="3" t="s">
        <v>173</v>
      </c>
      <c r="Y311" s="2"/>
      <c r="Z311" s="3" t="s">
        <v>173</v>
      </c>
      <c r="AA311" s="2"/>
    </row>
    <row r="312" spans="1:27" ht="13.9" customHeight="1">
      <c r="A312" s="2" t="s">
        <v>813</v>
      </c>
      <c r="B312" s="2" t="s">
        <v>814</v>
      </c>
      <c r="C312" s="3" t="s">
        <v>170</v>
      </c>
      <c r="D312" s="3" t="s">
        <v>170</v>
      </c>
      <c r="E312" s="3">
        <v>170.21</v>
      </c>
      <c r="F312" s="3" t="s">
        <v>2281</v>
      </c>
      <c r="G312" s="3">
        <v>18</v>
      </c>
      <c r="H312" s="3" t="s">
        <v>2281</v>
      </c>
      <c r="I312" s="3" t="s">
        <v>173</v>
      </c>
      <c r="J312" s="3">
        <v>2.7900000000000001E-4</v>
      </c>
      <c r="K312" s="3">
        <v>1.14E-2</v>
      </c>
      <c r="L312" s="3">
        <v>3.8500000000000001E-3</v>
      </c>
      <c r="M312" s="3">
        <v>3.8500000000000001E-3</v>
      </c>
      <c r="N312" s="3" t="s">
        <v>2283</v>
      </c>
      <c r="O312" s="3">
        <v>15300</v>
      </c>
      <c r="P312" s="3">
        <v>11500</v>
      </c>
      <c r="Q312" s="3" t="s">
        <v>183</v>
      </c>
      <c r="R312" s="3">
        <v>531.15</v>
      </c>
      <c r="S312" s="3" t="s">
        <v>2281</v>
      </c>
      <c r="T312" s="3">
        <v>0.39651923327682997</v>
      </c>
      <c r="U312" s="3">
        <v>2.2499999999999999E-2</v>
      </c>
      <c r="V312" s="3" t="s">
        <v>2281</v>
      </c>
      <c r="W312" s="3">
        <v>7.2700000000000004E-3</v>
      </c>
      <c r="X312" s="3">
        <v>767</v>
      </c>
      <c r="Y312" s="3" t="s">
        <v>183</v>
      </c>
      <c r="Z312" s="3">
        <v>0.8</v>
      </c>
      <c r="AA312" s="3" t="s">
        <v>183</v>
      </c>
    </row>
    <row r="313" spans="1:27" ht="13.9" customHeight="1">
      <c r="A313" s="2" t="s">
        <v>815</v>
      </c>
      <c r="B313" s="2" t="s">
        <v>816</v>
      </c>
      <c r="C313" s="3" t="s">
        <v>171</v>
      </c>
      <c r="D313" s="3" t="s">
        <v>171</v>
      </c>
      <c r="E313" s="3">
        <v>218.28</v>
      </c>
      <c r="F313" s="3" t="s">
        <v>2281</v>
      </c>
      <c r="G313" s="3">
        <v>314</v>
      </c>
      <c r="H313" s="3" t="s">
        <v>2281</v>
      </c>
      <c r="I313" s="3" t="s">
        <v>173</v>
      </c>
      <c r="J313" s="3">
        <v>2.4900000000000002E-7</v>
      </c>
      <c r="K313" s="3">
        <v>1.0200000000000001E-5</v>
      </c>
      <c r="L313" s="3">
        <v>2.79E-6</v>
      </c>
      <c r="M313" s="3">
        <v>2.79E-6</v>
      </c>
      <c r="N313" s="3" t="s">
        <v>2281</v>
      </c>
      <c r="O313" s="3">
        <v>18100</v>
      </c>
      <c r="P313" s="3">
        <v>14000</v>
      </c>
      <c r="Q313" s="3" t="s">
        <v>174</v>
      </c>
      <c r="R313" s="3">
        <v>552.15</v>
      </c>
      <c r="S313" s="3" t="s">
        <v>2281</v>
      </c>
      <c r="T313" s="3">
        <v>0.37733333333333002</v>
      </c>
      <c r="U313" s="3">
        <v>1.5299999999999999E-5</v>
      </c>
      <c r="V313" s="3" t="s">
        <v>2281</v>
      </c>
      <c r="W313" s="3">
        <v>4.0199999999999996E-6</v>
      </c>
      <c r="X313" s="3">
        <v>828</v>
      </c>
      <c r="Y313" s="4" t="s">
        <v>2284</v>
      </c>
      <c r="Z313" s="3" t="s">
        <v>173</v>
      </c>
      <c r="AA313" s="2"/>
    </row>
    <row r="314" spans="1:27" ht="13.9" customHeight="1">
      <c r="A314" s="2" t="s">
        <v>817</v>
      </c>
      <c r="B314" s="2" t="s">
        <v>818</v>
      </c>
      <c r="C314" s="3" t="s">
        <v>171</v>
      </c>
      <c r="D314" s="3" t="s">
        <v>171</v>
      </c>
      <c r="E314" s="3">
        <v>169.23</v>
      </c>
      <c r="F314" s="3" t="s">
        <v>2281</v>
      </c>
      <c r="G314" s="3">
        <v>53</v>
      </c>
      <c r="H314" s="3" t="s">
        <v>2281</v>
      </c>
      <c r="I314" s="3" t="s">
        <v>173</v>
      </c>
      <c r="J314" s="3">
        <v>2.6900000000000001E-6</v>
      </c>
      <c r="K314" s="3">
        <v>1.1E-4</v>
      </c>
      <c r="L314" s="3">
        <v>3.0199999999999999E-5</v>
      </c>
      <c r="M314" s="3">
        <v>3.0199999999999999E-5</v>
      </c>
      <c r="N314" s="3" t="s">
        <v>2283</v>
      </c>
      <c r="O314" s="3">
        <v>18100</v>
      </c>
      <c r="P314" s="3">
        <v>13100</v>
      </c>
      <c r="Q314" s="3" t="s">
        <v>174</v>
      </c>
      <c r="R314" s="3">
        <v>575.15</v>
      </c>
      <c r="S314" s="3" t="s">
        <v>2281</v>
      </c>
      <c r="T314" s="3">
        <v>0.40494369645042999</v>
      </c>
      <c r="U314" s="3">
        <v>6.7000000000000002E-4</v>
      </c>
      <c r="V314" s="3" t="s">
        <v>2281</v>
      </c>
      <c r="W314" s="3">
        <v>1.7699999999999999E-4</v>
      </c>
      <c r="X314" s="3">
        <v>817</v>
      </c>
      <c r="Y314" s="3" t="s">
        <v>174</v>
      </c>
      <c r="Z314" s="3">
        <v>0.7</v>
      </c>
      <c r="AA314" s="3" t="s">
        <v>174</v>
      </c>
    </row>
    <row r="315" spans="1:27" ht="13.9" customHeight="1">
      <c r="A315" s="2" t="s">
        <v>819</v>
      </c>
      <c r="B315" s="2" t="s">
        <v>820</v>
      </c>
      <c r="C315" s="3" t="s">
        <v>171</v>
      </c>
      <c r="D315" s="3" t="s">
        <v>170</v>
      </c>
      <c r="E315" s="3">
        <v>184.24</v>
      </c>
      <c r="F315" s="3" t="s">
        <v>2281</v>
      </c>
      <c r="G315" s="3">
        <v>221</v>
      </c>
      <c r="H315" s="3" t="s">
        <v>2281</v>
      </c>
      <c r="I315" s="3" t="s">
        <v>173</v>
      </c>
      <c r="J315" s="3">
        <v>4.7800000000000002E-7</v>
      </c>
      <c r="K315" s="3">
        <v>1.95E-5</v>
      </c>
      <c r="L315" s="3">
        <v>5.5999999999999997E-6</v>
      </c>
      <c r="M315" s="3">
        <v>5.5999999999999997E-6</v>
      </c>
      <c r="N315" s="3" t="s">
        <v>2283</v>
      </c>
      <c r="O315" s="3">
        <v>17500</v>
      </c>
      <c r="P315" s="3">
        <v>14200</v>
      </c>
      <c r="Q315" s="3" t="s">
        <v>174</v>
      </c>
      <c r="R315" s="3">
        <v>582.15</v>
      </c>
      <c r="S315" s="3" t="s">
        <v>2281</v>
      </c>
      <c r="T315" s="3">
        <v>0.34277635782748</v>
      </c>
      <c r="U315" s="3">
        <v>4.3600000000000003E-4</v>
      </c>
      <c r="V315" s="3" t="s">
        <v>2283</v>
      </c>
      <c r="W315" s="3">
        <v>1.2E-4</v>
      </c>
      <c r="X315" s="3">
        <v>939</v>
      </c>
      <c r="Y315" s="3" t="s">
        <v>174</v>
      </c>
      <c r="Z315" s="3">
        <v>0.7</v>
      </c>
      <c r="AA315" s="3" t="s">
        <v>174</v>
      </c>
    </row>
    <row r="316" spans="1:27" ht="13.9" customHeight="1">
      <c r="A316" s="2" t="s">
        <v>821</v>
      </c>
      <c r="B316" s="2" t="s">
        <v>822</v>
      </c>
      <c r="C316" s="3" t="s">
        <v>228</v>
      </c>
      <c r="D316" s="3" t="s">
        <v>171</v>
      </c>
      <c r="E316" s="3">
        <v>174.18</v>
      </c>
      <c r="F316" s="3" t="s">
        <v>2283</v>
      </c>
      <c r="G316" s="3" t="s">
        <v>173</v>
      </c>
      <c r="H316" s="2"/>
      <c r="I316" s="3" t="s">
        <v>173</v>
      </c>
      <c r="J316" s="3" t="s">
        <v>173</v>
      </c>
      <c r="K316" s="3" t="s">
        <v>173</v>
      </c>
      <c r="L316" s="3" t="s">
        <v>173</v>
      </c>
      <c r="M316" s="3" t="s">
        <v>173</v>
      </c>
      <c r="N316" s="2"/>
      <c r="O316" s="3" t="s">
        <v>173</v>
      </c>
      <c r="P316" s="3" t="s">
        <v>173</v>
      </c>
      <c r="Q316" s="2"/>
      <c r="R316" s="3" t="s">
        <v>173</v>
      </c>
      <c r="S316" s="2"/>
      <c r="T316" s="3">
        <v>0.3</v>
      </c>
      <c r="U316" s="3" t="s">
        <v>173</v>
      </c>
      <c r="V316" s="2"/>
      <c r="W316" s="3" t="s">
        <v>173</v>
      </c>
      <c r="X316" s="3" t="s">
        <v>173</v>
      </c>
      <c r="Y316" s="2"/>
      <c r="Z316" s="3" t="s">
        <v>173</v>
      </c>
      <c r="AA316" s="2"/>
    </row>
    <row r="317" spans="1:27" ht="13.9" customHeight="1">
      <c r="A317" s="2" t="s">
        <v>823</v>
      </c>
      <c r="B317" s="2" t="s">
        <v>824</v>
      </c>
      <c r="C317" s="3" t="s">
        <v>171</v>
      </c>
      <c r="D317" s="3" t="s">
        <v>171</v>
      </c>
      <c r="E317" s="3">
        <v>184.24</v>
      </c>
      <c r="F317" s="3" t="s">
        <v>2283</v>
      </c>
      <c r="G317" s="3">
        <v>70</v>
      </c>
      <c r="H317" s="3" t="s">
        <v>2283</v>
      </c>
      <c r="I317" s="3">
        <v>20</v>
      </c>
      <c r="J317" s="3">
        <v>1.42E-7</v>
      </c>
      <c r="K317" s="3">
        <v>5.8100000000000003E-6</v>
      </c>
      <c r="L317" s="3" t="s">
        <v>173</v>
      </c>
      <c r="M317" s="3">
        <v>5.8100000000000003E-6</v>
      </c>
      <c r="N317" s="3" t="s">
        <v>2283</v>
      </c>
      <c r="O317" s="3" t="s">
        <v>173</v>
      </c>
      <c r="P317" s="3" t="s">
        <v>173</v>
      </c>
      <c r="Q317" s="2"/>
      <c r="R317" s="3">
        <v>592.11</v>
      </c>
      <c r="S317" s="3" t="s">
        <v>2283</v>
      </c>
      <c r="T317" s="3">
        <v>0.3</v>
      </c>
      <c r="U317" s="3">
        <v>1E-8</v>
      </c>
      <c r="V317" s="3" t="s">
        <v>2283</v>
      </c>
      <c r="W317" s="3" t="s">
        <v>173</v>
      </c>
      <c r="X317" s="3" t="s">
        <v>173</v>
      </c>
      <c r="Y317" s="2"/>
      <c r="Z317" s="3" t="s">
        <v>173</v>
      </c>
      <c r="AA317" s="2"/>
    </row>
    <row r="318" spans="1:27" ht="13.9" customHeight="1">
      <c r="A318" s="2" t="s">
        <v>825</v>
      </c>
      <c r="B318" s="2" t="s">
        <v>826</v>
      </c>
      <c r="C318" s="3" t="s">
        <v>171</v>
      </c>
      <c r="D318" s="3" t="s">
        <v>170</v>
      </c>
      <c r="E318" s="3">
        <v>779.77</v>
      </c>
      <c r="F318" s="3" t="s">
        <v>2281</v>
      </c>
      <c r="G318" s="3">
        <v>3000</v>
      </c>
      <c r="H318" s="3" t="s">
        <v>2281</v>
      </c>
      <c r="I318" s="3" t="s">
        <v>173</v>
      </c>
      <c r="J318" s="3">
        <v>8.2299999999999998E-40</v>
      </c>
      <c r="K318" s="3">
        <v>3.3599999999999999E-38</v>
      </c>
      <c r="L318" s="3" t="s">
        <v>173</v>
      </c>
      <c r="M318" s="3">
        <v>3.3599999999999999E-38</v>
      </c>
      <c r="N318" s="3" t="s">
        <v>2281</v>
      </c>
      <c r="O318" s="3" t="s">
        <v>173</v>
      </c>
      <c r="P318" s="3" t="s">
        <v>173</v>
      </c>
      <c r="Q318" s="2"/>
      <c r="R318" s="3">
        <v>1402.19</v>
      </c>
      <c r="S318" s="3" t="s">
        <v>2283</v>
      </c>
      <c r="T318" s="3">
        <v>0.3</v>
      </c>
      <c r="U318" s="3">
        <v>1.5299999999999999E-36</v>
      </c>
      <c r="V318" s="3" t="s">
        <v>2281</v>
      </c>
      <c r="W318" s="3" t="s">
        <v>173</v>
      </c>
      <c r="X318" s="3" t="s">
        <v>173</v>
      </c>
      <c r="Y318" s="2"/>
      <c r="Z318" s="3" t="s">
        <v>173</v>
      </c>
      <c r="AA318" s="2"/>
    </row>
    <row r="319" spans="1:27" ht="13.9" customHeight="1">
      <c r="A319" s="2" t="s">
        <v>827</v>
      </c>
      <c r="B319" s="2" t="s">
        <v>828</v>
      </c>
      <c r="C319" s="3" t="s">
        <v>171</v>
      </c>
      <c r="D319" s="3" t="s">
        <v>170</v>
      </c>
      <c r="E319" s="3">
        <v>932.76</v>
      </c>
      <c r="F319" s="3" t="s">
        <v>2281</v>
      </c>
      <c r="G319" s="3">
        <v>1.37E-4</v>
      </c>
      <c r="H319" s="3" t="s">
        <v>2281</v>
      </c>
      <c r="I319" s="3" t="s">
        <v>173</v>
      </c>
      <c r="J319" s="3">
        <v>9.1100000000000001E-44</v>
      </c>
      <c r="K319" s="3">
        <v>3.7199999999999999E-42</v>
      </c>
      <c r="L319" s="3" t="s">
        <v>173</v>
      </c>
      <c r="M319" s="3">
        <v>3.7199999999999999E-42</v>
      </c>
      <c r="N319" s="3" t="s">
        <v>2281</v>
      </c>
      <c r="O319" s="3" t="s">
        <v>173</v>
      </c>
      <c r="P319" s="3" t="s">
        <v>173</v>
      </c>
      <c r="Q319" s="2"/>
      <c r="R319" s="3">
        <v>1535.88</v>
      </c>
      <c r="S319" s="3" t="s">
        <v>2283</v>
      </c>
      <c r="T319" s="3">
        <v>0.3</v>
      </c>
      <c r="U319" s="3">
        <v>9.5400000000000002E-39</v>
      </c>
      <c r="V319" s="3" t="s">
        <v>2281</v>
      </c>
      <c r="W319" s="3" t="s">
        <v>173</v>
      </c>
      <c r="X319" s="3" t="s">
        <v>173</v>
      </c>
      <c r="Y319" s="2"/>
      <c r="Z319" s="3" t="s">
        <v>173</v>
      </c>
      <c r="AA319" s="2"/>
    </row>
    <row r="320" spans="1:27" ht="13.9" customHeight="1">
      <c r="A320" s="2" t="s">
        <v>829</v>
      </c>
      <c r="B320" s="2" t="s">
        <v>830</v>
      </c>
      <c r="C320" s="3" t="s">
        <v>171</v>
      </c>
      <c r="D320" s="3" t="s">
        <v>170</v>
      </c>
      <c r="E320" s="3">
        <v>761.12</v>
      </c>
      <c r="F320" s="3" t="s">
        <v>2281</v>
      </c>
      <c r="G320" s="3">
        <v>1000000</v>
      </c>
      <c r="H320" s="3" t="s">
        <v>2281</v>
      </c>
      <c r="I320" s="3" t="s">
        <v>173</v>
      </c>
      <c r="J320" s="3" t="s">
        <v>173</v>
      </c>
      <c r="K320" s="3" t="s">
        <v>173</v>
      </c>
      <c r="L320" s="3" t="s">
        <v>173</v>
      </c>
      <c r="M320" s="3" t="s">
        <v>173</v>
      </c>
      <c r="N320" s="2"/>
      <c r="O320" s="3" t="s">
        <v>173</v>
      </c>
      <c r="P320" s="3" t="s">
        <v>173</v>
      </c>
      <c r="Q320" s="2"/>
      <c r="R320" s="3">
        <v>1636.64</v>
      </c>
      <c r="S320" s="3" t="s">
        <v>2283</v>
      </c>
      <c r="T320" s="3">
        <v>0.3</v>
      </c>
      <c r="U320" s="3">
        <v>1.43E-41</v>
      </c>
      <c r="V320" s="3" t="s">
        <v>2281</v>
      </c>
      <c r="W320" s="3" t="s">
        <v>173</v>
      </c>
      <c r="X320" s="3" t="s">
        <v>173</v>
      </c>
      <c r="Y320" s="2"/>
      <c r="Z320" s="3" t="s">
        <v>173</v>
      </c>
      <c r="AA320" s="2"/>
    </row>
    <row r="321" spans="1:27" ht="13.9" customHeight="1">
      <c r="A321" s="2" t="s">
        <v>831</v>
      </c>
      <c r="B321" s="2" t="s">
        <v>832</v>
      </c>
      <c r="C321" s="3" t="s">
        <v>228</v>
      </c>
      <c r="D321" s="3" t="s">
        <v>171</v>
      </c>
      <c r="E321" s="3">
        <v>141.96</v>
      </c>
      <c r="F321" s="3" t="s">
        <v>2283</v>
      </c>
      <c r="G321" s="3" t="s">
        <v>173</v>
      </c>
      <c r="H321" s="2"/>
      <c r="I321" s="3" t="s">
        <v>173</v>
      </c>
      <c r="J321" s="3" t="s">
        <v>173</v>
      </c>
      <c r="K321" s="3" t="s">
        <v>173</v>
      </c>
      <c r="L321" s="3" t="s">
        <v>173</v>
      </c>
      <c r="M321" s="3" t="s">
        <v>173</v>
      </c>
      <c r="N321" s="2"/>
      <c r="O321" s="3" t="s">
        <v>173</v>
      </c>
      <c r="P321" s="3" t="s">
        <v>173</v>
      </c>
      <c r="Q321" s="2"/>
      <c r="R321" s="3" t="s">
        <v>173</v>
      </c>
      <c r="S321" s="2"/>
      <c r="T321" s="3">
        <v>0.3</v>
      </c>
      <c r="U321" s="3" t="s">
        <v>173</v>
      </c>
      <c r="V321" s="2"/>
      <c r="W321" s="3" t="s">
        <v>173</v>
      </c>
      <c r="X321" s="3" t="s">
        <v>173</v>
      </c>
      <c r="Y321" s="2"/>
      <c r="Z321" s="3" t="s">
        <v>173</v>
      </c>
      <c r="AA321" s="2"/>
    </row>
    <row r="322" spans="1:27" ht="13.9" customHeight="1">
      <c r="A322" s="2" t="s">
        <v>833</v>
      </c>
      <c r="B322" s="2" t="s">
        <v>834</v>
      </c>
      <c r="C322" s="3" t="s">
        <v>171</v>
      </c>
      <c r="D322" s="3" t="s">
        <v>171</v>
      </c>
      <c r="E322" s="3">
        <v>274.41000000000003</v>
      </c>
      <c r="F322" s="3" t="s">
        <v>2281</v>
      </c>
      <c r="G322" s="3">
        <v>16.3</v>
      </c>
      <c r="H322" s="3" t="s">
        <v>2281</v>
      </c>
      <c r="I322" s="3" t="s">
        <v>173</v>
      </c>
      <c r="J322" s="3">
        <v>2.1600000000000001E-6</v>
      </c>
      <c r="K322" s="3">
        <v>8.8300000000000005E-5</v>
      </c>
      <c r="L322" s="3" t="s">
        <v>173</v>
      </c>
      <c r="M322" s="3">
        <v>8.8300000000000005E-5</v>
      </c>
      <c r="N322" s="3" t="s">
        <v>2283</v>
      </c>
      <c r="O322" s="3" t="s">
        <v>173</v>
      </c>
      <c r="P322" s="3" t="s">
        <v>173</v>
      </c>
      <c r="Q322" s="2"/>
      <c r="R322" s="3">
        <v>605.22</v>
      </c>
      <c r="S322" s="3" t="s">
        <v>2283</v>
      </c>
      <c r="T322" s="3">
        <v>0.41</v>
      </c>
      <c r="U322" s="3">
        <v>9.7499999999999998E-5</v>
      </c>
      <c r="V322" s="3" t="s">
        <v>2281</v>
      </c>
      <c r="W322" s="3" t="s">
        <v>173</v>
      </c>
      <c r="X322" s="3">
        <v>608</v>
      </c>
      <c r="Y322" s="4" t="s">
        <v>2284</v>
      </c>
      <c r="Z322" s="3" t="s">
        <v>173</v>
      </c>
      <c r="AA322" s="2"/>
    </row>
    <row r="323" spans="1:27" ht="13.9" customHeight="1">
      <c r="A323" s="2" t="s">
        <v>835</v>
      </c>
      <c r="B323" s="2" t="s">
        <v>836</v>
      </c>
      <c r="C323" s="3" t="s">
        <v>170</v>
      </c>
      <c r="D323" s="3" t="s">
        <v>171</v>
      </c>
      <c r="E323" s="3">
        <v>120.24</v>
      </c>
      <c r="F323" s="3" t="s">
        <v>2281</v>
      </c>
      <c r="G323" s="3">
        <v>3000</v>
      </c>
      <c r="H323" s="3" t="s">
        <v>2281</v>
      </c>
      <c r="I323" s="3" t="s">
        <v>173</v>
      </c>
      <c r="J323" s="3">
        <v>4.1999999999999998E-5</v>
      </c>
      <c r="K323" s="3">
        <v>1.72E-3</v>
      </c>
      <c r="L323" s="3">
        <v>6.8000000000000005E-4</v>
      </c>
      <c r="M323" s="3">
        <v>6.8000000000000005E-4</v>
      </c>
      <c r="N323" s="3" t="s">
        <v>2283</v>
      </c>
      <c r="O323" s="3">
        <v>13100</v>
      </c>
      <c r="P323" s="3">
        <v>9860</v>
      </c>
      <c r="Q323" s="3" t="s">
        <v>174</v>
      </c>
      <c r="R323" s="3">
        <v>472.65</v>
      </c>
      <c r="S323" s="3" t="s">
        <v>2281</v>
      </c>
      <c r="T323" s="3">
        <v>0.41</v>
      </c>
      <c r="U323" s="3">
        <v>7.9500000000000001E-2</v>
      </c>
      <c r="V323" s="3" t="s">
        <v>2281</v>
      </c>
      <c r="W323" s="3">
        <v>3.0099999999999998E-2</v>
      </c>
      <c r="X323" s="3">
        <v>658</v>
      </c>
      <c r="Y323" s="4" t="s">
        <v>2284</v>
      </c>
      <c r="Z323" s="3" t="s">
        <v>173</v>
      </c>
      <c r="AA323" s="2"/>
    </row>
    <row r="324" spans="1:27" ht="13.9" customHeight="1">
      <c r="A324" s="2" t="s">
        <v>837</v>
      </c>
      <c r="B324" s="2" t="s">
        <v>838</v>
      </c>
      <c r="C324" s="3" t="s">
        <v>171</v>
      </c>
      <c r="D324" s="3" t="s">
        <v>171</v>
      </c>
      <c r="E324" s="3">
        <v>233.1</v>
      </c>
      <c r="F324" s="3" t="s">
        <v>2281</v>
      </c>
      <c r="G324" s="3">
        <v>42</v>
      </c>
      <c r="H324" s="3" t="s">
        <v>2281</v>
      </c>
      <c r="I324" s="3" t="s">
        <v>173</v>
      </c>
      <c r="J324" s="3">
        <v>5.0400000000000002E-10</v>
      </c>
      <c r="K324" s="3">
        <v>2.0599999999999999E-8</v>
      </c>
      <c r="L324" s="3" t="s">
        <v>173</v>
      </c>
      <c r="M324" s="3">
        <v>2.0599999999999999E-8</v>
      </c>
      <c r="N324" s="3" t="s">
        <v>2283</v>
      </c>
      <c r="O324" s="3" t="s">
        <v>173</v>
      </c>
      <c r="P324" s="3" t="s">
        <v>173</v>
      </c>
      <c r="Q324" s="2"/>
      <c r="R324" s="3">
        <v>627.01</v>
      </c>
      <c r="S324" s="3" t="s">
        <v>2283</v>
      </c>
      <c r="T324" s="3">
        <v>0.3</v>
      </c>
      <c r="U324" s="3">
        <v>6.8999999999999996E-8</v>
      </c>
      <c r="V324" s="3" t="s">
        <v>2281</v>
      </c>
      <c r="W324" s="3" t="s">
        <v>173</v>
      </c>
      <c r="X324" s="3" t="s">
        <v>173</v>
      </c>
      <c r="Y324" s="2"/>
      <c r="Z324" s="3" t="s">
        <v>173</v>
      </c>
      <c r="AA324" s="2"/>
    </row>
    <row r="325" spans="1:27" ht="13.9" customHeight="1">
      <c r="A325" s="2" t="s">
        <v>839</v>
      </c>
      <c r="B325" s="2" t="s">
        <v>840</v>
      </c>
      <c r="C325" s="3" t="s">
        <v>171</v>
      </c>
      <c r="D325" s="3" t="s">
        <v>171</v>
      </c>
      <c r="E325" s="3">
        <v>287.45</v>
      </c>
      <c r="F325" s="3" t="s">
        <v>2281</v>
      </c>
      <c r="G325" s="3">
        <v>630</v>
      </c>
      <c r="H325" s="3" t="s">
        <v>2281</v>
      </c>
      <c r="I325" s="3" t="s">
        <v>173</v>
      </c>
      <c r="J325" s="3">
        <v>9.0100000000000004E-11</v>
      </c>
      <c r="K325" s="3">
        <v>3.6800000000000001E-9</v>
      </c>
      <c r="L325" s="3" t="s">
        <v>173</v>
      </c>
      <c r="M325" s="3">
        <v>3.6800000000000001E-9</v>
      </c>
      <c r="N325" s="3" t="s">
        <v>2283</v>
      </c>
      <c r="O325" s="3" t="s">
        <v>173</v>
      </c>
      <c r="P325" s="3" t="s">
        <v>173</v>
      </c>
      <c r="Q325" s="2"/>
      <c r="R325" s="3">
        <v>789.7</v>
      </c>
      <c r="S325" s="3" t="s">
        <v>2283</v>
      </c>
      <c r="T325" s="3">
        <v>0.3</v>
      </c>
      <c r="U325" s="3">
        <v>1.4999999999999999E-7</v>
      </c>
      <c r="V325" s="3" t="s">
        <v>2281</v>
      </c>
      <c r="W325" s="3" t="s">
        <v>173</v>
      </c>
      <c r="X325" s="3" t="s">
        <v>173</v>
      </c>
      <c r="Y325" s="2"/>
      <c r="Z325" s="3" t="s">
        <v>173</v>
      </c>
      <c r="AA325" s="2"/>
    </row>
    <row r="326" spans="1:27" ht="13.9" customHeight="1">
      <c r="A326" s="2" t="s">
        <v>841</v>
      </c>
      <c r="B326" s="2" t="s">
        <v>842</v>
      </c>
      <c r="C326" s="3" t="s">
        <v>170</v>
      </c>
      <c r="D326" s="3" t="s">
        <v>171</v>
      </c>
      <c r="E326" s="3">
        <v>189.32</v>
      </c>
      <c r="F326" s="3" t="s">
        <v>2281</v>
      </c>
      <c r="G326" s="3">
        <v>375</v>
      </c>
      <c r="H326" s="3" t="s">
        <v>2281</v>
      </c>
      <c r="I326" s="3" t="s">
        <v>173</v>
      </c>
      <c r="J326" s="3">
        <v>1.59E-5</v>
      </c>
      <c r="K326" s="3">
        <v>6.4999999999999997E-4</v>
      </c>
      <c r="L326" s="3" t="s">
        <v>173</v>
      </c>
      <c r="M326" s="3">
        <v>6.4999999999999997E-4</v>
      </c>
      <c r="N326" s="3" t="s">
        <v>2283</v>
      </c>
      <c r="O326" s="3" t="s">
        <v>173</v>
      </c>
      <c r="P326" s="3" t="s">
        <v>173</v>
      </c>
      <c r="Q326" s="2"/>
      <c r="R326" s="3">
        <v>400.15</v>
      </c>
      <c r="S326" s="3" t="s">
        <v>183</v>
      </c>
      <c r="T326" s="3">
        <v>0.37751833333333001</v>
      </c>
      <c r="U326" s="3">
        <v>2.4E-2</v>
      </c>
      <c r="V326" s="3" t="s">
        <v>2281</v>
      </c>
      <c r="W326" s="3" t="s">
        <v>173</v>
      </c>
      <c r="X326" s="3">
        <v>600</v>
      </c>
      <c r="Y326" s="4" t="s">
        <v>2284</v>
      </c>
      <c r="Z326" s="3" t="s">
        <v>173</v>
      </c>
      <c r="AA326" s="2"/>
    </row>
    <row r="327" spans="1:27" ht="13.9" customHeight="1">
      <c r="A327" s="2" t="s">
        <v>843</v>
      </c>
      <c r="B327" s="2" t="s">
        <v>844</v>
      </c>
      <c r="C327" s="3" t="s">
        <v>170</v>
      </c>
      <c r="D327" s="3" t="s">
        <v>171</v>
      </c>
      <c r="E327" s="3">
        <v>406.93</v>
      </c>
      <c r="F327" s="3" t="s">
        <v>2281</v>
      </c>
      <c r="G327" s="3">
        <v>0.32500000000000001</v>
      </c>
      <c r="H327" s="3" t="s">
        <v>2281</v>
      </c>
      <c r="I327" s="3" t="s">
        <v>173</v>
      </c>
      <c r="J327" s="3">
        <v>6.4999999999999994E-5</v>
      </c>
      <c r="K327" s="3">
        <v>2.66E-3</v>
      </c>
      <c r="L327" s="3" t="s">
        <v>173</v>
      </c>
      <c r="M327" s="3">
        <v>2.66E-3</v>
      </c>
      <c r="N327" s="3" t="s">
        <v>2281</v>
      </c>
      <c r="O327" s="3" t="s">
        <v>173</v>
      </c>
      <c r="P327" s="3" t="s">
        <v>173</v>
      </c>
      <c r="Q327" s="2"/>
      <c r="R327" s="3">
        <v>379.15</v>
      </c>
      <c r="S327" s="3" t="s">
        <v>183</v>
      </c>
      <c r="T327" s="3">
        <v>0.3</v>
      </c>
      <c r="U327" s="3">
        <v>1.73E-7</v>
      </c>
      <c r="V327" s="3" t="s">
        <v>2281</v>
      </c>
      <c r="W327" s="3" t="s">
        <v>173</v>
      </c>
      <c r="X327" s="3">
        <v>1010</v>
      </c>
      <c r="Y327" s="4" t="s">
        <v>2284</v>
      </c>
      <c r="Z327" s="3" t="s">
        <v>173</v>
      </c>
      <c r="AA327" s="2"/>
    </row>
    <row r="328" spans="1:27" ht="13.9" customHeight="1">
      <c r="A328" s="2" t="s">
        <v>845</v>
      </c>
      <c r="B328" s="2" t="s">
        <v>846</v>
      </c>
      <c r="C328" s="3" t="s">
        <v>171</v>
      </c>
      <c r="D328" s="3" t="s">
        <v>171</v>
      </c>
      <c r="E328" s="3">
        <v>422.93</v>
      </c>
      <c r="F328" s="3" t="s">
        <v>2281</v>
      </c>
      <c r="G328" s="3">
        <v>0.48</v>
      </c>
      <c r="H328" s="3" t="s">
        <v>2281</v>
      </c>
      <c r="I328" s="3" t="s">
        <v>173</v>
      </c>
      <c r="J328" s="3">
        <v>3.2500000000000001E-7</v>
      </c>
      <c r="K328" s="3">
        <v>1.33E-5</v>
      </c>
      <c r="L328" s="3" t="s">
        <v>173</v>
      </c>
      <c r="M328" s="3">
        <v>1.33E-5</v>
      </c>
      <c r="N328" s="3" t="s">
        <v>2283</v>
      </c>
      <c r="O328" s="3" t="s">
        <v>173</v>
      </c>
      <c r="P328" s="3" t="s">
        <v>173</v>
      </c>
      <c r="Q328" s="2"/>
      <c r="R328" s="3">
        <v>682.61</v>
      </c>
      <c r="S328" s="3" t="s">
        <v>2283</v>
      </c>
      <c r="T328" s="3">
        <v>0.3</v>
      </c>
      <c r="U328" s="3">
        <v>2.8000000000000002E-7</v>
      </c>
      <c r="V328" s="3" t="s">
        <v>2283</v>
      </c>
      <c r="W328" s="3" t="s">
        <v>173</v>
      </c>
      <c r="X328" s="3" t="s">
        <v>173</v>
      </c>
      <c r="Y328" s="2"/>
      <c r="Z328" s="3" t="s">
        <v>173</v>
      </c>
      <c r="AA328" s="2"/>
    </row>
    <row r="329" spans="1:27" ht="13.9" customHeight="1">
      <c r="A329" s="2" t="s">
        <v>847</v>
      </c>
      <c r="B329" s="2" t="s">
        <v>848</v>
      </c>
      <c r="C329" s="3" t="s">
        <v>171</v>
      </c>
      <c r="D329" s="3" t="s">
        <v>171</v>
      </c>
      <c r="E329" s="3">
        <v>186.17</v>
      </c>
      <c r="F329" s="3" t="s">
        <v>2281</v>
      </c>
      <c r="G329" s="3">
        <v>100000</v>
      </c>
      <c r="H329" s="3" t="s">
        <v>2281</v>
      </c>
      <c r="I329" s="3">
        <v>100</v>
      </c>
      <c r="J329" s="3">
        <v>3.8499999999999999E-16</v>
      </c>
      <c r="K329" s="3">
        <v>1.5699999999999999E-14</v>
      </c>
      <c r="L329" s="3" t="s">
        <v>173</v>
      </c>
      <c r="M329" s="3">
        <v>1.5699999999999999E-14</v>
      </c>
      <c r="N329" s="3" t="s">
        <v>2283</v>
      </c>
      <c r="O329" s="3" t="s">
        <v>173</v>
      </c>
      <c r="P329" s="3" t="s">
        <v>173</v>
      </c>
      <c r="Q329" s="2"/>
      <c r="R329" s="3">
        <v>623.01</v>
      </c>
      <c r="S329" s="3" t="s">
        <v>2283</v>
      </c>
      <c r="T329" s="3">
        <v>0.3</v>
      </c>
      <c r="U329" s="3">
        <v>1.57E-10</v>
      </c>
      <c r="V329" s="3" t="s">
        <v>2281</v>
      </c>
      <c r="W329" s="3" t="s">
        <v>173</v>
      </c>
      <c r="X329" s="3" t="s">
        <v>173</v>
      </c>
      <c r="Y329" s="2"/>
      <c r="Z329" s="3" t="s">
        <v>173</v>
      </c>
      <c r="AA329" s="2"/>
    </row>
    <row r="330" spans="1:27" ht="13.9" customHeight="1">
      <c r="A330" s="2" t="s">
        <v>849</v>
      </c>
      <c r="B330" s="2" t="s">
        <v>850</v>
      </c>
      <c r="C330" s="3" t="s">
        <v>171</v>
      </c>
      <c r="D330" s="3" t="s">
        <v>171</v>
      </c>
      <c r="E330" s="3">
        <v>380.91</v>
      </c>
      <c r="F330" s="3" t="s">
        <v>2281</v>
      </c>
      <c r="G330" s="3">
        <v>0.25</v>
      </c>
      <c r="H330" s="3" t="s">
        <v>2281</v>
      </c>
      <c r="I330" s="3">
        <v>2</v>
      </c>
      <c r="J330" s="3">
        <v>6.3600000000000001E-6</v>
      </c>
      <c r="K330" s="3">
        <v>2.5999999999999998E-4</v>
      </c>
      <c r="L330" s="3" t="s">
        <v>173</v>
      </c>
      <c r="M330" s="3">
        <v>2.5999999999999998E-4</v>
      </c>
      <c r="N330" s="3" t="s">
        <v>2281</v>
      </c>
      <c r="O330" s="3" t="s">
        <v>173</v>
      </c>
      <c r="P330" s="3" t="s">
        <v>173</v>
      </c>
      <c r="Q330" s="2"/>
      <c r="R330" s="3">
        <v>603.15</v>
      </c>
      <c r="S330" s="3" t="s">
        <v>2283</v>
      </c>
      <c r="T330" s="3">
        <v>0.3</v>
      </c>
      <c r="U330" s="3">
        <v>3.0000000000000001E-6</v>
      </c>
      <c r="V330" s="3" t="s">
        <v>2281</v>
      </c>
      <c r="W330" s="3" t="s">
        <v>173</v>
      </c>
      <c r="X330" s="3" t="s">
        <v>173</v>
      </c>
      <c r="Y330" s="2"/>
      <c r="Z330" s="3" t="s">
        <v>173</v>
      </c>
      <c r="AA330" s="2"/>
    </row>
    <row r="331" spans="1:27" ht="13.9" customHeight="1">
      <c r="A331" s="2" t="s">
        <v>851</v>
      </c>
      <c r="B331" s="2" t="s">
        <v>852</v>
      </c>
      <c r="C331" s="3" t="s">
        <v>170</v>
      </c>
      <c r="D331" s="3" t="s">
        <v>170</v>
      </c>
      <c r="E331" s="3">
        <v>92.525999999999996</v>
      </c>
      <c r="F331" s="3" t="s">
        <v>2281</v>
      </c>
      <c r="G331" s="3">
        <v>65900</v>
      </c>
      <c r="H331" s="3" t="s">
        <v>2281</v>
      </c>
      <c r="I331" s="3" t="s">
        <v>173</v>
      </c>
      <c r="J331" s="3">
        <v>3.04E-5</v>
      </c>
      <c r="K331" s="3">
        <v>1.24E-3</v>
      </c>
      <c r="L331" s="3">
        <v>1.2999999999999999E-3</v>
      </c>
      <c r="M331" s="3">
        <v>1.2999999999999999E-3</v>
      </c>
      <c r="N331" s="3" t="s">
        <v>2283</v>
      </c>
      <c r="O331" s="3">
        <v>11.5</v>
      </c>
      <c r="P331" s="3">
        <v>10.1</v>
      </c>
      <c r="Q331" s="3" t="s">
        <v>2305</v>
      </c>
      <c r="R331" s="3">
        <v>389.26</v>
      </c>
      <c r="S331" s="3" t="s">
        <v>2281</v>
      </c>
      <c r="T331" s="3">
        <v>0.35237788617886001</v>
      </c>
      <c r="U331" s="3">
        <v>16.399999999999999</v>
      </c>
      <c r="V331" s="3" t="s">
        <v>2281</v>
      </c>
      <c r="W331" s="3">
        <v>16.399999999999999</v>
      </c>
      <c r="X331" s="3">
        <v>615</v>
      </c>
      <c r="Y331" s="3" t="s">
        <v>174</v>
      </c>
      <c r="Z331" s="3">
        <v>3.8</v>
      </c>
      <c r="AA331" s="3" t="s">
        <v>174</v>
      </c>
    </row>
    <row r="332" spans="1:27" ht="13.9" customHeight="1">
      <c r="A332" s="2" t="s">
        <v>853</v>
      </c>
      <c r="B332" s="2" t="s">
        <v>854</v>
      </c>
      <c r="C332" s="3" t="s">
        <v>170</v>
      </c>
      <c r="D332" s="3" t="s">
        <v>170</v>
      </c>
      <c r="E332" s="3">
        <v>72.108000000000004</v>
      </c>
      <c r="F332" s="3" t="s">
        <v>2281</v>
      </c>
      <c r="G332" s="3">
        <v>95000</v>
      </c>
      <c r="H332" s="3" t="s">
        <v>2281</v>
      </c>
      <c r="I332" s="3" t="s">
        <v>173</v>
      </c>
      <c r="J332" s="3">
        <v>1.8000000000000001E-4</v>
      </c>
      <c r="K332" s="3">
        <v>7.3600000000000002E-3</v>
      </c>
      <c r="L332" s="3">
        <v>4.2900000000000004E-3</v>
      </c>
      <c r="M332" s="3">
        <v>4.2900000000000004E-3</v>
      </c>
      <c r="N332" s="3" t="s">
        <v>2283</v>
      </c>
      <c r="O332" s="3">
        <v>7880</v>
      </c>
      <c r="P332" s="3">
        <v>7240</v>
      </c>
      <c r="Q332" s="3" t="s">
        <v>183</v>
      </c>
      <c r="R332" s="3">
        <v>336.45</v>
      </c>
      <c r="S332" s="3" t="s">
        <v>2281</v>
      </c>
      <c r="T332" s="3">
        <v>0.35733269961976999</v>
      </c>
      <c r="U332" s="3">
        <v>180</v>
      </c>
      <c r="V332" s="3" t="s">
        <v>2281</v>
      </c>
      <c r="W332" s="3">
        <v>101</v>
      </c>
      <c r="X332" s="3">
        <v>526</v>
      </c>
      <c r="Y332" s="3" t="s">
        <v>174</v>
      </c>
      <c r="Z332" s="3">
        <v>1.7</v>
      </c>
      <c r="AA332" s="3" t="s">
        <v>183</v>
      </c>
    </row>
    <row r="333" spans="1:27" ht="13.9" customHeight="1">
      <c r="A333" s="2" t="s">
        <v>855</v>
      </c>
      <c r="B333" s="2" t="s">
        <v>856</v>
      </c>
      <c r="C333" s="3" t="s">
        <v>171</v>
      </c>
      <c r="D333" s="3" t="s">
        <v>171</v>
      </c>
      <c r="E333" s="3">
        <v>120.15</v>
      </c>
      <c r="F333" s="3" t="s">
        <v>2281</v>
      </c>
      <c r="G333" s="3">
        <v>1000000</v>
      </c>
      <c r="H333" s="3" t="s">
        <v>2281</v>
      </c>
      <c r="I333" s="3" t="s">
        <v>173</v>
      </c>
      <c r="J333" s="3">
        <v>1.6500000000000001E-11</v>
      </c>
      <c r="K333" s="3">
        <v>6.7500000000000005E-10</v>
      </c>
      <c r="L333" s="3">
        <v>2.4499999999999998E-10</v>
      </c>
      <c r="M333" s="3">
        <v>2.4499999999999998E-10</v>
      </c>
      <c r="N333" s="3" t="s">
        <v>2281</v>
      </c>
      <c r="O333" s="3">
        <v>14300</v>
      </c>
      <c r="P333" s="3">
        <v>11100</v>
      </c>
      <c r="Q333" s="3" t="s">
        <v>183</v>
      </c>
      <c r="R333" s="3">
        <v>466.15</v>
      </c>
      <c r="S333" s="3" t="s">
        <v>2281</v>
      </c>
      <c r="T333" s="3">
        <v>0.39731994047619001</v>
      </c>
      <c r="U333" s="3">
        <v>0.25</v>
      </c>
      <c r="V333" s="3" t="s">
        <v>2281</v>
      </c>
      <c r="W333" s="3">
        <v>8.6900000000000005E-2</v>
      </c>
      <c r="X333" s="3">
        <v>672</v>
      </c>
      <c r="Y333" s="3" t="s">
        <v>183</v>
      </c>
      <c r="Z333" s="3">
        <v>1.38</v>
      </c>
      <c r="AA333" s="3" t="s">
        <v>183</v>
      </c>
    </row>
    <row r="334" spans="1:27" ht="13.9" customHeight="1">
      <c r="A334" s="2" t="s">
        <v>857</v>
      </c>
      <c r="B334" s="2" t="s">
        <v>858</v>
      </c>
      <c r="C334" s="3" t="s">
        <v>171</v>
      </c>
      <c r="D334" s="3" t="s">
        <v>171</v>
      </c>
      <c r="E334" s="3">
        <v>144.5</v>
      </c>
      <c r="F334" s="3" t="s">
        <v>2281</v>
      </c>
      <c r="G334" s="3">
        <v>1000000</v>
      </c>
      <c r="H334" s="3" t="s">
        <v>2281</v>
      </c>
      <c r="I334" s="3" t="s">
        <v>173</v>
      </c>
      <c r="J334" s="3">
        <v>5.7000000000000003E-12</v>
      </c>
      <c r="K334" s="3">
        <v>2.3300000000000002E-10</v>
      </c>
      <c r="L334" s="3" t="s">
        <v>173</v>
      </c>
      <c r="M334" s="3">
        <v>2.3300000000000002E-10</v>
      </c>
      <c r="N334" s="3" t="s">
        <v>2281</v>
      </c>
      <c r="O334" s="3" t="s">
        <v>173</v>
      </c>
      <c r="P334" s="3" t="s">
        <v>173</v>
      </c>
      <c r="Q334" s="2"/>
      <c r="R334" s="3">
        <v>580.11</v>
      </c>
      <c r="S334" s="3" t="s">
        <v>2283</v>
      </c>
      <c r="T334" s="3">
        <v>0.41</v>
      </c>
      <c r="U334" s="3">
        <v>9.8000000000000004E-8</v>
      </c>
      <c r="V334" s="3" t="s">
        <v>2281</v>
      </c>
      <c r="W334" s="3" t="s">
        <v>173</v>
      </c>
      <c r="X334" s="3">
        <v>807</v>
      </c>
      <c r="Y334" s="4" t="s">
        <v>2284</v>
      </c>
      <c r="Z334" s="3" t="s">
        <v>173</v>
      </c>
      <c r="AA334" s="2"/>
    </row>
    <row r="335" spans="1:27" ht="13.9" customHeight="1">
      <c r="A335" s="2" t="s">
        <v>859</v>
      </c>
      <c r="B335" s="2" t="s">
        <v>860</v>
      </c>
      <c r="C335" s="3" t="s">
        <v>171</v>
      </c>
      <c r="D335" s="3" t="s">
        <v>171</v>
      </c>
      <c r="E335" s="3">
        <v>384.48</v>
      </c>
      <c r="F335" s="3" t="s">
        <v>2281</v>
      </c>
      <c r="G335" s="3">
        <v>2</v>
      </c>
      <c r="H335" s="3" t="s">
        <v>2281</v>
      </c>
      <c r="I335" s="3" t="s">
        <v>173</v>
      </c>
      <c r="J335" s="3">
        <v>3.7899999999999999E-7</v>
      </c>
      <c r="K335" s="3">
        <v>1.5500000000000001E-5</v>
      </c>
      <c r="L335" s="3" t="s">
        <v>173</v>
      </c>
      <c r="M335" s="3">
        <v>1.5500000000000001E-5</v>
      </c>
      <c r="N335" s="3" t="s">
        <v>2283</v>
      </c>
      <c r="O335" s="3" t="s">
        <v>173</v>
      </c>
      <c r="P335" s="3" t="s">
        <v>173</v>
      </c>
      <c r="Q335" s="2"/>
      <c r="R335" s="3">
        <v>438.15</v>
      </c>
      <c r="S335" s="3" t="s">
        <v>183</v>
      </c>
      <c r="T335" s="3">
        <v>0.37733333333333002</v>
      </c>
      <c r="U335" s="3">
        <v>1.5E-6</v>
      </c>
      <c r="V335" s="3" t="s">
        <v>2281</v>
      </c>
      <c r="W335" s="3" t="s">
        <v>173</v>
      </c>
      <c r="X335" s="3">
        <v>657</v>
      </c>
      <c r="Y335" s="4" t="s">
        <v>2284</v>
      </c>
      <c r="Z335" s="3" t="s">
        <v>173</v>
      </c>
      <c r="AA335" s="2"/>
    </row>
    <row r="336" spans="1:27" ht="13.9" customHeight="1">
      <c r="A336" s="2" t="s">
        <v>861</v>
      </c>
      <c r="B336" s="2" t="s">
        <v>862</v>
      </c>
      <c r="C336" s="3" t="s">
        <v>170</v>
      </c>
      <c r="D336" s="3" t="s">
        <v>170</v>
      </c>
      <c r="E336" s="3">
        <v>132.16</v>
      </c>
      <c r="F336" s="3" t="s">
        <v>2281</v>
      </c>
      <c r="G336" s="3">
        <v>187000</v>
      </c>
      <c r="H336" s="3" t="s">
        <v>2281</v>
      </c>
      <c r="I336" s="3" t="s">
        <v>173</v>
      </c>
      <c r="J336" s="3">
        <v>3.1999999999999999E-6</v>
      </c>
      <c r="K336" s="3">
        <v>1.3100000000000001E-4</v>
      </c>
      <c r="L336" s="3">
        <v>5.4700000000000001E-5</v>
      </c>
      <c r="M336" s="3">
        <v>5.4700000000000001E-5</v>
      </c>
      <c r="N336" s="3" t="s">
        <v>2281</v>
      </c>
      <c r="O336" s="3">
        <v>12400</v>
      </c>
      <c r="P336" s="3">
        <v>9740</v>
      </c>
      <c r="Q336" s="3" t="s">
        <v>183</v>
      </c>
      <c r="R336" s="3">
        <v>429.55</v>
      </c>
      <c r="S336" s="3" t="s">
        <v>2281</v>
      </c>
      <c r="T336" s="3">
        <v>0.40594909688012998</v>
      </c>
      <c r="U336" s="3">
        <v>2</v>
      </c>
      <c r="V336" s="3" t="s">
        <v>2281</v>
      </c>
      <c r="W336" s="3">
        <v>0.80200000000000005</v>
      </c>
      <c r="X336" s="3">
        <v>609</v>
      </c>
      <c r="Y336" s="3" t="s">
        <v>183</v>
      </c>
      <c r="Z336" s="3">
        <v>2</v>
      </c>
      <c r="AA336" s="3" t="s">
        <v>183</v>
      </c>
    </row>
    <row r="337" spans="1:27" ht="13.9" customHeight="1">
      <c r="A337" s="2" t="s">
        <v>863</v>
      </c>
      <c r="B337" s="2" t="s">
        <v>864</v>
      </c>
      <c r="C337" s="3" t="s">
        <v>170</v>
      </c>
      <c r="D337" s="3" t="s">
        <v>170</v>
      </c>
      <c r="E337" s="3">
        <v>90.123000000000005</v>
      </c>
      <c r="F337" s="3" t="s">
        <v>2281</v>
      </c>
      <c r="G337" s="3">
        <v>1000000</v>
      </c>
      <c r="H337" s="3" t="s">
        <v>2281</v>
      </c>
      <c r="I337" s="3" t="s">
        <v>173</v>
      </c>
      <c r="J337" s="3">
        <v>4.7E-7</v>
      </c>
      <c r="K337" s="3">
        <v>1.9199999999999999E-5</v>
      </c>
      <c r="L337" s="3">
        <v>8.3699999999999995E-6</v>
      </c>
      <c r="M337" s="3">
        <v>8.3699999999999995E-6</v>
      </c>
      <c r="N337" s="3" t="s">
        <v>2281</v>
      </c>
      <c r="O337" s="3">
        <v>11800</v>
      </c>
      <c r="P337" s="3">
        <v>9370</v>
      </c>
      <c r="Q337" s="3" t="s">
        <v>183</v>
      </c>
      <c r="R337" s="3">
        <v>408.15</v>
      </c>
      <c r="S337" s="3" t="s">
        <v>2281</v>
      </c>
      <c r="T337" s="3">
        <v>0.41</v>
      </c>
      <c r="U337" s="3">
        <v>5.31</v>
      </c>
      <c r="V337" s="3" t="s">
        <v>2281</v>
      </c>
      <c r="W337" s="3">
        <v>2.2200000000000002</v>
      </c>
      <c r="X337" s="3">
        <v>569</v>
      </c>
      <c r="Y337" s="3" t="s">
        <v>174</v>
      </c>
      <c r="Z337" s="3">
        <v>3</v>
      </c>
      <c r="AA337" s="3" t="s">
        <v>183</v>
      </c>
    </row>
    <row r="338" spans="1:27" ht="13.9" customHeight="1">
      <c r="A338" s="2" t="s">
        <v>865</v>
      </c>
      <c r="B338" s="2" t="s">
        <v>866</v>
      </c>
      <c r="C338" s="3" t="s">
        <v>170</v>
      </c>
      <c r="D338" s="3" t="s">
        <v>170</v>
      </c>
      <c r="E338" s="3">
        <v>88.106999999999999</v>
      </c>
      <c r="F338" s="3" t="s">
        <v>2281</v>
      </c>
      <c r="G338" s="3">
        <v>80000</v>
      </c>
      <c r="H338" s="3" t="s">
        <v>2281</v>
      </c>
      <c r="I338" s="3" t="s">
        <v>173</v>
      </c>
      <c r="J338" s="3">
        <v>1.34E-4</v>
      </c>
      <c r="K338" s="3">
        <v>5.4799999999999996E-3</v>
      </c>
      <c r="L338" s="3">
        <v>3.0300000000000001E-3</v>
      </c>
      <c r="M338" s="3">
        <v>3.0300000000000001E-3</v>
      </c>
      <c r="N338" s="3" t="s">
        <v>2281</v>
      </c>
      <c r="O338" s="3">
        <v>8610</v>
      </c>
      <c r="P338" s="3">
        <v>7630</v>
      </c>
      <c r="Q338" s="3" t="s">
        <v>183</v>
      </c>
      <c r="R338" s="3">
        <v>350.25</v>
      </c>
      <c r="S338" s="3" t="s">
        <v>2281</v>
      </c>
      <c r="T338" s="3">
        <v>0.37931790471457999</v>
      </c>
      <c r="U338" s="3">
        <v>93.2</v>
      </c>
      <c r="V338" s="3" t="s">
        <v>2281</v>
      </c>
      <c r="W338" s="3">
        <v>49.3</v>
      </c>
      <c r="X338" s="3">
        <v>523</v>
      </c>
      <c r="Y338" s="3" t="s">
        <v>183</v>
      </c>
      <c r="Z338" s="3">
        <v>2</v>
      </c>
      <c r="AA338" s="3" t="s">
        <v>183</v>
      </c>
    </row>
    <row r="339" spans="1:27" ht="13.9" customHeight="1">
      <c r="A339" s="2" t="s">
        <v>867</v>
      </c>
      <c r="B339" s="2" t="s">
        <v>868</v>
      </c>
      <c r="C339" s="3" t="s">
        <v>170</v>
      </c>
      <c r="D339" s="3" t="s">
        <v>170</v>
      </c>
      <c r="E339" s="3">
        <v>100.12</v>
      </c>
      <c r="F339" s="3" t="s">
        <v>2281</v>
      </c>
      <c r="G339" s="3">
        <v>15000</v>
      </c>
      <c r="H339" s="3" t="s">
        <v>2281</v>
      </c>
      <c r="I339" s="3" t="s">
        <v>173</v>
      </c>
      <c r="J339" s="3">
        <v>3.39E-4</v>
      </c>
      <c r="K339" s="3">
        <v>1.3899999999999999E-2</v>
      </c>
      <c r="L339" s="3">
        <v>7.1000000000000004E-3</v>
      </c>
      <c r="M339" s="3">
        <v>7.1000000000000004E-3</v>
      </c>
      <c r="N339" s="3" t="s">
        <v>2283</v>
      </c>
      <c r="O339" s="3">
        <v>9640</v>
      </c>
      <c r="P339" s="3">
        <v>8290</v>
      </c>
      <c r="Q339" s="3" t="s">
        <v>183</v>
      </c>
      <c r="R339" s="3">
        <v>372.55</v>
      </c>
      <c r="S339" s="3" t="s">
        <v>2281</v>
      </c>
      <c r="T339" s="3">
        <v>0.38252983725136003</v>
      </c>
      <c r="U339" s="3">
        <v>38.6</v>
      </c>
      <c r="V339" s="3" t="s">
        <v>2281</v>
      </c>
      <c r="W339" s="3">
        <v>18.899999999999999</v>
      </c>
      <c r="X339" s="3">
        <v>553</v>
      </c>
      <c r="Y339" s="3" t="s">
        <v>174</v>
      </c>
      <c r="Z339" s="3">
        <v>1.4</v>
      </c>
      <c r="AA339" s="3" t="s">
        <v>183</v>
      </c>
    </row>
    <row r="340" spans="1:27" ht="13.9" customHeight="1">
      <c r="A340" s="2" t="s">
        <v>869</v>
      </c>
      <c r="B340" s="2" t="s">
        <v>870</v>
      </c>
      <c r="C340" s="3" t="s">
        <v>170</v>
      </c>
      <c r="D340" s="3" t="s">
        <v>170</v>
      </c>
      <c r="E340" s="3">
        <v>64.515000000000001</v>
      </c>
      <c r="F340" s="3" t="s">
        <v>2281</v>
      </c>
      <c r="G340" s="3">
        <v>6710</v>
      </c>
      <c r="H340" s="3" t="s">
        <v>2281</v>
      </c>
      <c r="I340" s="3" t="s">
        <v>173</v>
      </c>
      <c r="J340" s="3">
        <v>1.11E-2</v>
      </c>
      <c r="K340" s="3">
        <v>0.45400000000000001</v>
      </c>
      <c r="L340" s="3">
        <v>0.307</v>
      </c>
      <c r="M340" s="3">
        <v>0.307</v>
      </c>
      <c r="N340" s="3" t="s">
        <v>2281</v>
      </c>
      <c r="O340" s="3">
        <v>5890</v>
      </c>
      <c r="P340" s="3">
        <v>5890</v>
      </c>
      <c r="Q340" s="3" t="s">
        <v>183</v>
      </c>
      <c r="R340" s="3">
        <v>285.45</v>
      </c>
      <c r="S340" s="3" t="s">
        <v>2281</v>
      </c>
      <c r="T340" s="3">
        <v>0.34290288941994002</v>
      </c>
      <c r="U340" s="3">
        <v>1010</v>
      </c>
      <c r="V340" s="3" t="s">
        <v>2281</v>
      </c>
      <c r="W340" s="3">
        <v>652</v>
      </c>
      <c r="X340" s="3">
        <v>460</v>
      </c>
      <c r="Y340" s="3" t="s">
        <v>183</v>
      </c>
      <c r="Z340" s="3">
        <v>3.8</v>
      </c>
      <c r="AA340" s="3" t="s">
        <v>183</v>
      </c>
    </row>
    <row r="341" spans="1:27" ht="13.9" customHeight="1">
      <c r="A341" s="2" t="s">
        <v>871</v>
      </c>
      <c r="B341" s="2" t="s">
        <v>872</v>
      </c>
      <c r="C341" s="3" t="s">
        <v>170</v>
      </c>
      <c r="D341" s="3" t="s">
        <v>171</v>
      </c>
      <c r="E341" s="3">
        <v>74.123999999999995</v>
      </c>
      <c r="F341" s="3" t="s">
        <v>2281</v>
      </c>
      <c r="G341" s="3">
        <v>60400</v>
      </c>
      <c r="H341" s="3" t="s">
        <v>2281</v>
      </c>
      <c r="I341" s="3" t="s">
        <v>173</v>
      </c>
      <c r="J341" s="3">
        <v>1.23E-3</v>
      </c>
      <c r="K341" s="3">
        <v>5.0299999999999997E-2</v>
      </c>
      <c r="L341" s="3">
        <v>3.2099999999999997E-2</v>
      </c>
      <c r="M341" s="3">
        <v>3.2099999999999997E-2</v>
      </c>
      <c r="N341" s="3" t="s">
        <v>2281</v>
      </c>
      <c r="O341" s="3">
        <v>6650</v>
      </c>
      <c r="P341" s="3">
        <v>6340</v>
      </c>
      <c r="Q341" s="3" t="s">
        <v>183</v>
      </c>
      <c r="R341" s="3">
        <v>307.75</v>
      </c>
      <c r="S341" s="3" t="s">
        <v>2281</v>
      </c>
      <c r="T341" s="3">
        <v>0.37186418166238</v>
      </c>
      <c r="U341" s="3">
        <v>538</v>
      </c>
      <c r="V341" s="3" t="s">
        <v>2281</v>
      </c>
      <c r="W341" s="3">
        <v>329</v>
      </c>
      <c r="X341" s="3">
        <v>467</v>
      </c>
      <c r="Y341" s="3" t="s">
        <v>183</v>
      </c>
      <c r="Z341" s="3">
        <v>1.9</v>
      </c>
      <c r="AA341" s="3" t="s">
        <v>183</v>
      </c>
    </row>
    <row r="342" spans="1:27" ht="13.9" customHeight="1">
      <c r="A342" s="2" t="s">
        <v>873</v>
      </c>
      <c r="B342" s="2" t="s">
        <v>874</v>
      </c>
      <c r="C342" s="3" t="s">
        <v>170</v>
      </c>
      <c r="D342" s="3" t="s">
        <v>170</v>
      </c>
      <c r="E342" s="3">
        <v>114.15</v>
      </c>
      <c r="F342" s="3" t="s">
        <v>2281</v>
      </c>
      <c r="G342" s="3">
        <v>5400</v>
      </c>
      <c r="H342" s="3" t="s">
        <v>2281</v>
      </c>
      <c r="I342" s="3" t="s">
        <v>173</v>
      </c>
      <c r="J342" s="3">
        <v>5.7300000000000005E-4</v>
      </c>
      <c r="K342" s="3">
        <v>2.3400000000000001E-2</v>
      </c>
      <c r="L342" s="3">
        <v>9.3600000000000003E-3</v>
      </c>
      <c r="M342" s="3">
        <v>9.3600000000000003E-3</v>
      </c>
      <c r="N342" s="3" t="s">
        <v>2283</v>
      </c>
      <c r="O342" s="3">
        <v>13000</v>
      </c>
      <c r="P342" s="3">
        <v>11000</v>
      </c>
      <c r="Q342" s="3" t="s">
        <v>2294</v>
      </c>
      <c r="R342" s="3">
        <v>390.15</v>
      </c>
      <c r="S342" s="3" t="s">
        <v>2281</v>
      </c>
      <c r="T342" s="3">
        <v>0.38436568457539</v>
      </c>
      <c r="U342" s="3">
        <v>20.6</v>
      </c>
      <c r="V342" s="3" t="s">
        <v>2281</v>
      </c>
      <c r="W342" s="3">
        <v>7.88</v>
      </c>
      <c r="X342" s="3">
        <v>577</v>
      </c>
      <c r="Y342" s="3" t="s">
        <v>174</v>
      </c>
      <c r="Z342" s="3">
        <v>1.8</v>
      </c>
      <c r="AA342" s="3" t="s">
        <v>174</v>
      </c>
    </row>
    <row r="343" spans="1:27" ht="13.9" customHeight="1">
      <c r="A343" s="2" t="s">
        <v>875</v>
      </c>
      <c r="B343" s="2" t="s">
        <v>876</v>
      </c>
      <c r="C343" s="3" t="s">
        <v>170</v>
      </c>
      <c r="D343" s="3" t="s">
        <v>170</v>
      </c>
      <c r="E343" s="3">
        <v>102.18</v>
      </c>
      <c r="F343" s="3" t="s">
        <v>2283</v>
      </c>
      <c r="G343" s="3">
        <v>12000</v>
      </c>
      <c r="H343" s="3" t="s">
        <v>2283</v>
      </c>
      <c r="I343" s="3" t="s">
        <v>173</v>
      </c>
      <c r="J343" s="3">
        <v>1.64E-3</v>
      </c>
      <c r="K343" s="3">
        <v>6.7000000000000004E-2</v>
      </c>
      <c r="L343" s="3">
        <v>3.9E-2</v>
      </c>
      <c r="M343" s="3">
        <v>3.9E-2</v>
      </c>
      <c r="N343" s="3" t="s">
        <v>2283</v>
      </c>
      <c r="O343" s="3">
        <v>7910</v>
      </c>
      <c r="P343" s="3">
        <v>7000</v>
      </c>
      <c r="Q343" s="3" t="s">
        <v>174</v>
      </c>
      <c r="R343" s="3">
        <v>346.25</v>
      </c>
      <c r="S343" s="3" t="s">
        <v>2283</v>
      </c>
      <c r="T343" s="3">
        <v>0.38738899803535998</v>
      </c>
      <c r="U343" s="3">
        <v>124</v>
      </c>
      <c r="V343" s="3" t="s">
        <v>2283</v>
      </c>
      <c r="W343" s="3">
        <v>69.099999999999994</v>
      </c>
      <c r="X343" s="3">
        <v>509</v>
      </c>
      <c r="Y343" s="3" t="s">
        <v>183</v>
      </c>
      <c r="Z343" s="3">
        <v>1.2</v>
      </c>
      <c r="AA343" s="3" t="s">
        <v>174</v>
      </c>
    </row>
    <row r="344" spans="1:27" ht="13.9" customHeight="1">
      <c r="A344" s="2" t="s">
        <v>877</v>
      </c>
      <c r="B344" s="2" t="s">
        <v>878</v>
      </c>
      <c r="C344" s="3" t="s">
        <v>171</v>
      </c>
      <c r="D344" s="3" t="s">
        <v>171</v>
      </c>
      <c r="E344" s="3">
        <v>323.31</v>
      </c>
      <c r="F344" s="3" t="s">
        <v>2281</v>
      </c>
      <c r="G344" s="3">
        <v>3.11</v>
      </c>
      <c r="H344" s="3" t="s">
        <v>2281</v>
      </c>
      <c r="I344" s="3" t="s">
        <v>173</v>
      </c>
      <c r="J344" s="3">
        <v>4.4400000000000001E-7</v>
      </c>
      <c r="K344" s="3">
        <v>1.8199999999999999E-5</v>
      </c>
      <c r="L344" s="3" t="s">
        <v>173</v>
      </c>
      <c r="M344" s="3">
        <v>1.8199999999999999E-5</v>
      </c>
      <c r="N344" s="3" t="s">
        <v>2283</v>
      </c>
      <c r="O344" s="3" t="s">
        <v>173</v>
      </c>
      <c r="P344" s="3" t="s">
        <v>173</v>
      </c>
      <c r="Q344" s="2"/>
      <c r="R344" s="3">
        <v>693.63</v>
      </c>
      <c r="S344" s="3" t="s">
        <v>2283</v>
      </c>
      <c r="T344" s="3">
        <v>0.41</v>
      </c>
      <c r="U344" s="3">
        <v>9.5000000000000001E-7</v>
      </c>
      <c r="V344" s="3" t="s">
        <v>2281</v>
      </c>
      <c r="W344" s="3" t="s">
        <v>173</v>
      </c>
      <c r="X344" s="3">
        <v>732</v>
      </c>
      <c r="Y344" s="4" t="s">
        <v>2284</v>
      </c>
      <c r="Z344" s="3" t="s">
        <v>173</v>
      </c>
      <c r="AA344" s="2"/>
    </row>
    <row r="345" spans="1:27" ht="13.9" customHeight="1">
      <c r="A345" s="2" t="s">
        <v>98</v>
      </c>
      <c r="B345" s="2" t="s">
        <v>879</v>
      </c>
      <c r="C345" s="3" t="s">
        <v>170</v>
      </c>
      <c r="D345" s="3" t="s">
        <v>170</v>
      </c>
      <c r="E345" s="3">
        <v>106.17</v>
      </c>
      <c r="F345" s="3" t="s">
        <v>2281</v>
      </c>
      <c r="G345" s="3">
        <v>169</v>
      </c>
      <c r="H345" s="3" t="s">
        <v>2281</v>
      </c>
      <c r="I345" s="3">
        <v>700</v>
      </c>
      <c r="J345" s="3">
        <v>7.8799999999999999E-3</v>
      </c>
      <c r="K345" s="3">
        <v>0.32200000000000001</v>
      </c>
      <c r="L345" s="3">
        <v>0.159</v>
      </c>
      <c r="M345" s="3">
        <v>0.159</v>
      </c>
      <c r="N345" s="3" t="s">
        <v>2281</v>
      </c>
      <c r="O345" s="3">
        <v>10100</v>
      </c>
      <c r="P345" s="3">
        <v>8500</v>
      </c>
      <c r="Q345" s="3" t="s">
        <v>183</v>
      </c>
      <c r="R345" s="3">
        <v>409.25</v>
      </c>
      <c r="S345" s="3" t="s">
        <v>2281</v>
      </c>
      <c r="T345" s="3">
        <v>0.37475514503321999</v>
      </c>
      <c r="U345" s="3">
        <v>9.6</v>
      </c>
      <c r="V345" s="3" t="s">
        <v>2281</v>
      </c>
      <c r="W345" s="3">
        <v>4.54</v>
      </c>
      <c r="X345" s="3">
        <v>617</v>
      </c>
      <c r="Y345" s="3" t="s">
        <v>183</v>
      </c>
      <c r="Z345" s="3">
        <v>0.8</v>
      </c>
      <c r="AA345" s="3" t="s">
        <v>183</v>
      </c>
    </row>
    <row r="346" spans="1:27" ht="13.9" customHeight="1">
      <c r="A346" s="2" t="s">
        <v>881</v>
      </c>
      <c r="B346" s="2" t="s">
        <v>882</v>
      </c>
      <c r="C346" s="3" t="s">
        <v>171</v>
      </c>
      <c r="D346" s="3" t="s">
        <v>171</v>
      </c>
      <c r="E346" s="3">
        <v>71.078999999999994</v>
      </c>
      <c r="F346" s="3" t="s">
        <v>2281</v>
      </c>
      <c r="G346" s="3">
        <v>1000000</v>
      </c>
      <c r="H346" s="3" t="s">
        <v>2281</v>
      </c>
      <c r="I346" s="3" t="s">
        <v>173</v>
      </c>
      <c r="J346" s="3">
        <v>7.4999999999999993E-9</v>
      </c>
      <c r="K346" s="3">
        <v>3.0699999999999998E-7</v>
      </c>
      <c r="L346" s="3">
        <v>8.6700000000000002E-8</v>
      </c>
      <c r="M346" s="3">
        <v>8.6700000000000002E-8</v>
      </c>
      <c r="N346" s="3" t="s">
        <v>2283</v>
      </c>
      <c r="O346" s="3">
        <v>17700</v>
      </c>
      <c r="P346" s="3">
        <v>13100</v>
      </c>
      <c r="Q346" s="3" t="s">
        <v>174</v>
      </c>
      <c r="R346" s="3">
        <v>494.15</v>
      </c>
      <c r="S346" s="3" t="s">
        <v>2281</v>
      </c>
      <c r="T346" s="3">
        <v>0.41</v>
      </c>
      <c r="U346" s="3">
        <v>8.0199999999999994E-2</v>
      </c>
      <c r="V346" s="3" t="s">
        <v>2281</v>
      </c>
      <c r="W346" s="3">
        <v>2.1700000000000001E-2</v>
      </c>
      <c r="X346" s="3">
        <v>690</v>
      </c>
      <c r="Y346" s="3" t="s">
        <v>174</v>
      </c>
      <c r="Z346" s="3">
        <v>2.2999999999999998</v>
      </c>
      <c r="AA346" s="3" t="s">
        <v>174</v>
      </c>
    </row>
    <row r="347" spans="1:27" ht="13.9" customHeight="1">
      <c r="A347" s="2" t="s">
        <v>883</v>
      </c>
      <c r="B347" s="2" t="s">
        <v>884</v>
      </c>
      <c r="C347" s="3" t="s">
        <v>170</v>
      </c>
      <c r="D347" s="3" t="s">
        <v>171</v>
      </c>
      <c r="E347" s="3">
        <v>60.098999999999997</v>
      </c>
      <c r="F347" s="3" t="s">
        <v>2281</v>
      </c>
      <c r="G347" s="3">
        <v>1000000</v>
      </c>
      <c r="H347" s="3" t="s">
        <v>2281</v>
      </c>
      <c r="I347" s="3" t="s">
        <v>173</v>
      </c>
      <c r="J347" s="3">
        <v>1.73E-9</v>
      </c>
      <c r="K347" s="3">
        <v>7.0700000000000004E-8</v>
      </c>
      <c r="L347" s="3">
        <v>3.4200000000000002E-8</v>
      </c>
      <c r="M347" s="3">
        <v>3.4200000000000002E-8</v>
      </c>
      <c r="N347" s="3" t="s">
        <v>2281</v>
      </c>
      <c r="O347" s="3">
        <v>10400</v>
      </c>
      <c r="P347" s="3">
        <v>9080</v>
      </c>
      <c r="Q347" s="3" t="s">
        <v>183</v>
      </c>
      <c r="R347" s="3">
        <v>390.15</v>
      </c>
      <c r="S347" s="3" t="s">
        <v>2281</v>
      </c>
      <c r="T347" s="3">
        <v>0.3549036046322</v>
      </c>
      <c r="U347" s="3">
        <v>12</v>
      </c>
      <c r="V347" s="3" t="s">
        <v>2281</v>
      </c>
      <c r="W347" s="3">
        <v>5.56</v>
      </c>
      <c r="X347" s="3">
        <v>613</v>
      </c>
      <c r="Y347" s="3" t="s">
        <v>183</v>
      </c>
      <c r="Z347" s="3">
        <v>2.5</v>
      </c>
      <c r="AA347" s="3" t="s">
        <v>183</v>
      </c>
    </row>
    <row r="348" spans="1:27" ht="13.9" customHeight="1">
      <c r="A348" s="2" t="s">
        <v>885</v>
      </c>
      <c r="B348" s="2" t="s">
        <v>886</v>
      </c>
      <c r="C348" s="3" t="s">
        <v>171</v>
      </c>
      <c r="D348" s="3" t="s">
        <v>170</v>
      </c>
      <c r="E348" s="3">
        <v>62.069000000000003</v>
      </c>
      <c r="F348" s="3" t="s">
        <v>2281</v>
      </c>
      <c r="G348" s="3">
        <v>1000000</v>
      </c>
      <c r="H348" s="3" t="s">
        <v>2281</v>
      </c>
      <c r="I348" s="3" t="s">
        <v>173</v>
      </c>
      <c r="J348" s="3">
        <v>5.9999999999999995E-8</v>
      </c>
      <c r="K348" s="3">
        <v>2.4499999999999998E-6</v>
      </c>
      <c r="L348" s="3">
        <v>8.5700000000000001E-7</v>
      </c>
      <c r="M348" s="3">
        <v>8.5700000000000001E-7</v>
      </c>
      <c r="N348" s="3" t="s">
        <v>2281</v>
      </c>
      <c r="O348" s="3">
        <v>14800</v>
      </c>
      <c r="P348" s="3">
        <v>12100</v>
      </c>
      <c r="Q348" s="3" t="s">
        <v>183</v>
      </c>
      <c r="R348" s="3">
        <v>470.45</v>
      </c>
      <c r="S348" s="3" t="s">
        <v>2281</v>
      </c>
      <c r="T348" s="3">
        <v>0.36819054242003002</v>
      </c>
      <c r="U348" s="3">
        <v>9.1999999999999998E-2</v>
      </c>
      <c r="V348" s="3" t="s">
        <v>2281</v>
      </c>
      <c r="W348" s="3">
        <v>3.0800000000000001E-2</v>
      </c>
      <c r="X348" s="3">
        <v>719</v>
      </c>
      <c r="Y348" s="3" t="s">
        <v>183</v>
      </c>
      <c r="Z348" s="3">
        <v>3.2</v>
      </c>
      <c r="AA348" s="3" t="s">
        <v>183</v>
      </c>
    </row>
    <row r="349" spans="1:27" ht="13.9" customHeight="1">
      <c r="A349" s="2" t="s">
        <v>887</v>
      </c>
      <c r="B349" s="2" t="s">
        <v>888</v>
      </c>
      <c r="C349" s="3" t="s">
        <v>171</v>
      </c>
      <c r="D349" s="3" t="s">
        <v>170</v>
      </c>
      <c r="E349" s="3">
        <v>118.18</v>
      </c>
      <c r="F349" s="3" t="s">
        <v>2281</v>
      </c>
      <c r="G349" s="3">
        <v>1000000</v>
      </c>
      <c r="H349" s="3" t="s">
        <v>2281</v>
      </c>
      <c r="I349" s="3" t="s">
        <v>173</v>
      </c>
      <c r="J349" s="3">
        <v>1.5999999999999999E-6</v>
      </c>
      <c r="K349" s="3">
        <v>6.5400000000000004E-5</v>
      </c>
      <c r="L349" s="3">
        <v>2.4300000000000001E-5</v>
      </c>
      <c r="M349" s="3">
        <v>2.4300000000000001E-5</v>
      </c>
      <c r="N349" s="3" t="s">
        <v>2281</v>
      </c>
      <c r="O349" s="3">
        <v>14000</v>
      </c>
      <c r="P349" s="3">
        <v>11000</v>
      </c>
      <c r="Q349" s="3" t="s">
        <v>174</v>
      </c>
      <c r="R349" s="3">
        <v>441.55</v>
      </c>
      <c r="S349" s="3" t="s">
        <v>2281</v>
      </c>
      <c r="T349" s="3">
        <v>0.39945511910395998</v>
      </c>
      <c r="U349" s="3">
        <v>0.88</v>
      </c>
      <c r="V349" s="3" t="s">
        <v>2281</v>
      </c>
      <c r="W349" s="3">
        <v>0.313</v>
      </c>
      <c r="X349" s="3">
        <v>634</v>
      </c>
      <c r="Y349" s="3" t="s">
        <v>183</v>
      </c>
      <c r="Z349" s="3">
        <v>4</v>
      </c>
      <c r="AA349" s="3" t="s">
        <v>183</v>
      </c>
    </row>
    <row r="350" spans="1:27" ht="13.9" customHeight="1">
      <c r="A350" s="2" t="s">
        <v>889</v>
      </c>
      <c r="B350" s="2" t="s">
        <v>890</v>
      </c>
      <c r="C350" s="3" t="s">
        <v>170</v>
      </c>
      <c r="D350" s="3" t="s">
        <v>170</v>
      </c>
      <c r="E350" s="3">
        <v>44.054000000000002</v>
      </c>
      <c r="F350" s="3" t="s">
        <v>2281</v>
      </c>
      <c r="G350" s="3">
        <v>1000000</v>
      </c>
      <c r="H350" s="3" t="s">
        <v>2281</v>
      </c>
      <c r="I350" s="3" t="s">
        <v>173</v>
      </c>
      <c r="J350" s="3">
        <v>1.4799999999999999E-4</v>
      </c>
      <c r="K350" s="3">
        <v>6.0499999999999998E-3</v>
      </c>
      <c r="L350" s="3">
        <v>4.0299999999999997E-3</v>
      </c>
      <c r="M350" s="3">
        <v>4.0299999999999997E-3</v>
      </c>
      <c r="N350" s="3" t="s">
        <v>2281</v>
      </c>
      <c r="O350" s="3">
        <v>6080</v>
      </c>
      <c r="P350" s="3">
        <v>6100</v>
      </c>
      <c r="Q350" s="3" t="s">
        <v>183</v>
      </c>
      <c r="R350" s="3">
        <v>283.75</v>
      </c>
      <c r="S350" s="3" t="s">
        <v>2281</v>
      </c>
      <c r="T350" s="3">
        <v>0.33170788912580002</v>
      </c>
      <c r="U350" s="3">
        <v>1310</v>
      </c>
      <c r="V350" s="3" t="s">
        <v>2281</v>
      </c>
      <c r="W350" s="3">
        <v>838</v>
      </c>
      <c r="X350" s="3">
        <v>469</v>
      </c>
      <c r="Y350" s="3" t="s">
        <v>183</v>
      </c>
      <c r="Z350" s="3">
        <v>3</v>
      </c>
      <c r="AA350" s="3" t="s">
        <v>183</v>
      </c>
    </row>
    <row r="351" spans="1:27" ht="13.9" customHeight="1">
      <c r="A351" s="2" t="s">
        <v>891</v>
      </c>
      <c r="B351" s="2" t="s">
        <v>892</v>
      </c>
      <c r="C351" s="3" t="s">
        <v>171</v>
      </c>
      <c r="D351" s="3" t="s">
        <v>170</v>
      </c>
      <c r="E351" s="3">
        <v>102.16</v>
      </c>
      <c r="F351" s="3" t="s">
        <v>2281</v>
      </c>
      <c r="G351" s="3">
        <v>20000</v>
      </c>
      <c r="H351" s="3" t="s">
        <v>2281</v>
      </c>
      <c r="I351" s="3" t="s">
        <v>173</v>
      </c>
      <c r="J351" s="3">
        <v>1.36E-11</v>
      </c>
      <c r="K351" s="3">
        <v>5.5600000000000004E-10</v>
      </c>
      <c r="L351" s="3" t="s">
        <v>173</v>
      </c>
      <c r="M351" s="3">
        <v>5.5600000000000004E-10</v>
      </c>
      <c r="N351" s="3" t="s">
        <v>2281</v>
      </c>
      <c r="O351" s="3" t="s">
        <v>173</v>
      </c>
      <c r="P351" s="3" t="s">
        <v>173</v>
      </c>
      <c r="Q351" s="2"/>
      <c r="R351" s="3">
        <v>620.33000000000004</v>
      </c>
      <c r="S351" s="3" t="s">
        <v>2281</v>
      </c>
      <c r="T351" s="3">
        <v>0.37733333333333002</v>
      </c>
      <c r="U351" s="3">
        <v>2.0200000000000001E-6</v>
      </c>
      <c r="V351" s="3" t="s">
        <v>2281</v>
      </c>
      <c r="W351" s="3" t="s">
        <v>173</v>
      </c>
      <c r="X351" s="3">
        <v>930</v>
      </c>
      <c r="Y351" s="4" t="s">
        <v>2284</v>
      </c>
      <c r="Z351" s="3" t="s">
        <v>173</v>
      </c>
      <c r="AA351" s="2"/>
    </row>
    <row r="352" spans="1:27" ht="13.9" customHeight="1">
      <c r="A352" s="2" t="s">
        <v>893</v>
      </c>
      <c r="B352" s="2" t="s">
        <v>894</v>
      </c>
      <c r="C352" s="3" t="s">
        <v>170</v>
      </c>
      <c r="D352" s="3" t="s">
        <v>170</v>
      </c>
      <c r="E352" s="3">
        <v>43.069000000000003</v>
      </c>
      <c r="F352" s="3" t="s">
        <v>2281</v>
      </c>
      <c r="G352" s="3">
        <v>1000000</v>
      </c>
      <c r="H352" s="3" t="s">
        <v>2281</v>
      </c>
      <c r="I352" s="3" t="s">
        <v>173</v>
      </c>
      <c r="J352" s="3">
        <v>1.2099999999999999E-5</v>
      </c>
      <c r="K352" s="3">
        <v>4.95E-4</v>
      </c>
      <c r="L352" s="3">
        <v>2.8400000000000002E-4</v>
      </c>
      <c r="M352" s="3">
        <v>2.8400000000000002E-4</v>
      </c>
      <c r="N352" s="3" t="s">
        <v>2283</v>
      </c>
      <c r="O352" s="3">
        <v>8090</v>
      </c>
      <c r="P352" s="3">
        <v>7590</v>
      </c>
      <c r="Q352" s="3" t="s">
        <v>174</v>
      </c>
      <c r="R352" s="3">
        <v>329.15</v>
      </c>
      <c r="S352" s="3" t="s">
        <v>2281</v>
      </c>
      <c r="T352" s="3">
        <v>0.33757728119181002</v>
      </c>
      <c r="U352" s="3">
        <v>213</v>
      </c>
      <c r="V352" s="3" t="s">
        <v>2281</v>
      </c>
      <c r="W352" s="3">
        <v>117</v>
      </c>
      <c r="X352" s="3">
        <v>537</v>
      </c>
      <c r="Y352" s="3" t="s">
        <v>174</v>
      </c>
      <c r="Z352" s="3">
        <v>3.3</v>
      </c>
      <c r="AA352" s="3" t="s">
        <v>183</v>
      </c>
    </row>
    <row r="353" spans="1:27" ht="13.9" customHeight="1">
      <c r="A353" s="2" t="s">
        <v>895</v>
      </c>
      <c r="B353" s="2" t="s">
        <v>896</v>
      </c>
      <c r="C353" s="3" t="s">
        <v>171</v>
      </c>
      <c r="D353" s="3" t="s">
        <v>171</v>
      </c>
      <c r="E353" s="3">
        <v>280.27999999999997</v>
      </c>
      <c r="F353" s="3" t="s">
        <v>2281</v>
      </c>
      <c r="G353" s="3">
        <v>217</v>
      </c>
      <c r="H353" s="3" t="s">
        <v>2281</v>
      </c>
      <c r="I353" s="3" t="s">
        <v>173</v>
      </c>
      <c r="J353" s="3">
        <v>6.6400000000000002E-9</v>
      </c>
      <c r="K353" s="3">
        <v>2.7099999999999998E-7</v>
      </c>
      <c r="L353" s="3" t="s">
        <v>173</v>
      </c>
      <c r="M353" s="3">
        <v>2.7099999999999998E-7</v>
      </c>
      <c r="N353" s="3" t="s">
        <v>2281</v>
      </c>
      <c r="O353" s="3" t="s">
        <v>173</v>
      </c>
      <c r="P353" s="3" t="s">
        <v>173</v>
      </c>
      <c r="Q353" s="2"/>
      <c r="R353" s="3">
        <v>614.11</v>
      </c>
      <c r="S353" s="3" t="s">
        <v>2283</v>
      </c>
      <c r="T353" s="3">
        <v>0.3</v>
      </c>
      <c r="U353" s="3">
        <v>2.1599999999999999E-4</v>
      </c>
      <c r="V353" s="3" t="s">
        <v>2281</v>
      </c>
      <c r="W353" s="3" t="s">
        <v>173</v>
      </c>
      <c r="X353" s="3" t="s">
        <v>173</v>
      </c>
      <c r="Y353" s="2"/>
      <c r="Z353" s="3" t="s">
        <v>173</v>
      </c>
      <c r="AA353" s="2"/>
    </row>
    <row r="354" spans="1:27" ht="13.9" customHeight="1">
      <c r="A354" s="2" t="s">
        <v>897</v>
      </c>
      <c r="B354" s="2" t="s">
        <v>898</v>
      </c>
      <c r="C354" s="3" t="s">
        <v>171</v>
      </c>
      <c r="D354" s="3" t="s">
        <v>171</v>
      </c>
      <c r="E354" s="3">
        <v>303.36</v>
      </c>
      <c r="F354" s="3" t="s">
        <v>2281</v>
      </c>
      <c r="G354" s="3">
        <v>329</v>
      </c>
      <c r="H354" s="3" t="s">
        <v>2281</v>
      </c>
      <c r="I354" s="3" t="s">
        <v>173</v>
      </c>
      <c r="J354" s="3">
        <v>1.21E-9</v>
      </c>
      <c r="K354" s="3">
        <v>4.95E-8</v>
      </c>
      <c r="L354" s="3" t="s">
        <v>173</v>
      </c>
      <c r="M354" s="3">
        <v>4.95E-8</v>
      </c>
      <c r="N354" s="3" t="s">
        <v>2283</v>
      </c>
      <c r="O354" s="3" t="s">
        <v>173</v>
      </c>
      <c r="P354" s="3" t="s">
        <v>173</v>
      </c>
      <c r="Q354" s="2"/>
      <c r="R354" s="3">
        <v>663.23</v>
      </c>
      <c r="S354" s="3" t="s">
        <v>2283</v>
      </c>
      <c r="T354" s="3">
        <v>0.3</v>
      </c>
      <c r="U354" s="3">
        <v>9.9999999999999995E-7</v>
      </c>
      <c r="V354" s="3" t="s">
        <v>2281</v>
      </c>
      <c r="W354" s="3" t="s">
        <v>173</v>
      </c>
      <c r="X354" s="3" t="s">
        <v>173</v>
      </c>
      <c r="Y354" s="2"/>
      <c r="Z354" s="3" t="s">
        <v>173</v>
      </c>
      <c r="AA354" s="2"/>
    </row>
    <row r="355" spans="1:27" ht="13.9" customHeight="1">
      <c r="A355" s="2" t="s">
        <v>899</v>
      </c>
      <c r="B355" s="2" t="s">
        <v>900</v>
      </c>
      <c r="C355" s="3" t="s">
        <v>171</v>
      </c>
      <c r="D355" s="3" t="s">
        <v>171</v>
      </c>
      <c r="E355" s="3">
        <v>349.43</v>
      </c>
      <c r="F355" s="3" t="s">
        <v>2281</v>
      </c>
      <c r="G355" s="3">
        <v>0.33</v>
      </c>
      <c r="H355" s="3" t="s">
        <v>2281</v>
      </c>
      <c r="I355" s="3" t="s">
        <v>173</v>
      </c>
      <c r="J355" s="3">
        <v>7.6399999999999997E-6</v>
      </c>
      <c r="K355" s="3">
        <v>3.1199999999999999E-4</v>
      </c>
      <c r="L355" s="3" t="s">
        <v>173</v>
      </c>
      <c r="M355" s="3">
        <v>3.1199999999999999E-4</v>
      </c>
      <c r="N355" s="3" t="s">
        <v>2283</v>
      </c>
      <c r="O355" s="3" t="s">
        <v>173</v>
      </c>
      <c r="P355" s="3" t="s">
        <v>173</v>
      </c>
      <c r="Q355" s="2"/>
      <c r="R355" s="3">
        <v>682.3</v>
      </c>
      <c r="S355" s="3" t="s">
        <v>2283</v>
      </c>
      <c r="T355" s="3">
        <v>0.3</v>
      </c>
      <c r="U355" s="3">
        <v>5.48E-6</v>
      </c>
      <c r="V355" s="3" t="s">
        <v>2281</v>
      </c>
      <c r="W355" s="3" t="s">
        <v>173</v>
      </c>
      <c r="X355" s="3" t="s">
        <v>173</v>
      </c>
      <c r="Y355" s="2"/>
      <c r="Z355" s="3" t="s">
        <v>173</v>
      </c>
      <c r="AA355" s="2"/>
    </row>
    <row r="356" spans="1:27" ht="13.9" customHeight="1">
      <c r="A356" s="2" t="s">
        <v>901</v>
      </c>
      <c r="B356" s="2" t="s">
        <v>902</v>
      </c>
      <c r="C356" s="3" t="s">
        <v>171</v>
      </c>
      <c r="D356" s="3" t="s">
        <v>171</v>
      </c>
      <c r="E356" s="3">
        <v>419.91</v>
      </c>
      <c r="F356" s="3" t="s">
        <v>2281</v>
      </c>
      <c r="G356" s="3">
        <v>2.4E-2</v>
      </c>
      <c r="H356" s="3" t="s">
        <v>2281</v>
      </c>
      <c r="I356" s="3" t="s">
        <v>173</v>
      </c>
      <c r="J356" s="3">
        <v>3.4499999999999998E-8</v>
      </c>
      <c r="K356" s="3">
        <v>1.4100000000000001E-6</v>
      </c>
      <c r="L356" s="3" t="s">
        <v>173</v>
      </c>
      <c r="M356" s="3">
        <v>1.4100000000000001E-6</v>
      </c>
      <c r="N356" s="3" t="s">
        <v>2283</v>
      </c>
      <c r="O356" s="3" t="s">
        <v>173</v>
      </c>
      <c r="P356" s="3">
        <v>8940</v>
      </c>
      <c r="Q356" s="3" t="s">
        <v>174</v>
      </c>
      <c r="R356" s="3">
        <v>753.34</v>
      </c>
      <c r="S356" s="3" t="s">
        <v>2283</v>
      </c>
      <c r="T356" s="3">
        <v>0.3</v>
      </c>
      <c r="U356" s="3">
        <v>1.5E-9</v>
      </c>
      <c r="V356" s="3" t="s">
        <v>2281</v>
      </c>
      <c r="W356" s="3" t="s">
        <v>173</v>
      </c>
      <c r="X356" s="3" t="s">
        <v>173</v>
      </c>
      <c r="Y356" s="2"/>
      <c r="Z356" s="3" t="s">
        <v>173</v>
      </c>
      <c r="AA356" s="2"/>
    </row>
    <row r="357" spans="1:27" ht="13.9" customHeight="1">
      <c r="A357" s="2" t="s">
        <v>903</v>
      </c>
      <c r="B357" s="2" t="s">
        <v>904</v>
      </c>
      <c r="C357" s="3" t="s">
        <v>171</v>
      </c>
      <c r="D357" s="3" t="s">
        <v>171</v>
      </c>
      <c r="E357" s="3">
        <v>232.21</v>
      </c>
      <c r="F357" s="3" t="s">
        <v>2281</v>
      </c>
      <c r="G357" s="3">
        <v>110</v>
      </c>
      <c r="H357" s="3" t="s">
        <v>2281</v>
      </c>
      <c r="I357" s="3" t="s">
        <v>173</v>
      </c>
      <c r="J357" s="3">
        <v>2.6099999999999999E-9</v>
      </c>
      <c r="K357" s="3">
        <v>1.0700000000000001E-7</v>
      </c>
      <c r="L357" s="3" t="s">
        <v>173</v>
      </c>
      <c r="M357" s="3">
        <v>1.0700000000000001E-7</v>
      </c>
      <c r="N357" s="3" t="s">
        <v>2283</v>
      </c>
      <c r="O357" s="3" t="s">
        <v>173</v>
      </c>
      <c r="P357" s="3" t="s">
        <v>173</v>
      </c>
      <c r="Q357" s="2"/>
      <c r="R357" s="3">
        <v>590.87</v>
      </c>
      <c r="S357" s="3" t="s">
        <v>2283</v>
      </c>
      <c r="T357" s="3">
        <v>0.3</v>
      </c>
      <c r="U357" s="3">
        <v>9.3799999999999996E-7</v>
      </c>
      <c r="V357" s="3" t="s">
        <v>2281</v>
      </c>
      <c r="W357" s="3" t="s">
        <v>173</v>
      </c>
      <c r="X357" s="3" t="s">
        <v>173</v>
      </c>
      <c r="Y357" s="2"/>
      <c r="Z357" s="3" t="s">
        <v>173</v>
      </c>
      <c r="AA357" s="2"/>
    </row>
    <row r="358" spans="1:27" ht="13.9" customHeight="1">
      <c r="A358" s="2" t="s">
        <v>905</v>
      </c>
      <c r="B358" s="2" t="s">
        <v>906</v>
      </c>
      <c r="C358" s="3" t="s">
        <v>171</v>
      </c>
      <c r="D358" s="3" t="s">
        <v>171</v>
      </c>
      <c r="E358" s="3">
        <v>202.26</v>
      </c>
      <c r="F358" s="3" t="s">
        <v>2281</v>
      </c>
      <c r="G358" s="3">
        <v>0.26</v>
      </c>
      <c r="H358" s="3" t="s">
        <v>2281</v>
      </c>
      <c r="I358" s="3" t="s">
        <v>173</v>
      </c>
      <c r="J358" s="3">
        <v>8.8599999999999999E-6</v>
      </c>
      <c r="K358" s="3">
        <v>3.6200000000000002E-4</v>
      </c>
      <c r="L358" s="3">
        <v>8.6100000000000006E-5</v>
      </c>
      <c r="M358" s="3">
        <v>8.6100000000000006E-5</v>
      </c>
      <c r="N358" s="3" t="s">
        <v>2281</v>
      </c>
      <c r="O358" s="3">
        <v>20000</v>
      </c>
      <c r="P358" s="3">
        <v>13800</v>
      </c>
      <c r="Q358" s="3" t="s">
        <v>174</v>
      </c>
      <c r="R358" s="3">
        <v>657.15</v>
      </c>
      <c r="S358" s="3" t="s">
        <v>2281</v>
      </c>
      <c r="T358" s="3">
        <v>0.41</v>
      </c>
      <c r="U358" s="3">
        <v>9.2199999999999998E-6</v>
      </c>
      <c r="V358" s="3" t="s">
        <v>2281</v>
      </c>
      <c r="W358" s="3">
        <v>2.0999999999999998E-6</v>
      </c>
      <c r="X358" s="3">
        <v>905</v>
      </c>
      <c r="Y358" s="3" t="s">
        <v>174</v>
      </c>
      <c r="Z358" s="3">
        <v>0.6</v>
      </c>
      <c r="AA358" s="3" t="s">
        <v>174</v>
      </c>
    </row>
    <row r="359" spans="1:27" ht="13.9" customHeight="1">
      <c r="A359" s="2" t="s">
        <v>907</v>
      </c>
      <c r="B359" s="2" t="s">
        <v>908</v>
      </c>
      <c r="C359" s="3" t="s">
        <v>170</v>
      </c>
      <c r="D359" s="3" t="s">
        <v>171</v>
      </c>
      <c r="E359" s="3">
        <v>166.22</v>
      </c>
      <c r="F359" s="3" t="s">
        <v>2281</v>
      </c>
      <c r="G359" s="3">
        <v>1.69</v>
      </c>
      <c r="H359" s="3" t="s">
        <v>2281</v>
      </c>
      <c r="I359" s="3" t="s">
        <v>173</v>
      </c>
      <c r="J359" s="3">
        <v>9.6199999999999994E-5</v>
      </c>
      <c r="K359" s="3">
        <v>3.9300000000000003E-3</v>
      </c>
      <c r="L359" s="3">
        <v>1.17E-3</v>
      </c>
      <c r="M359" s="3">
        <v>1.17E-3</v>
      </c>
      <c r="N359" s="3" t="s">
        <v>2281</v>
      </c>
      <c r="O359" s="3">
        <v>16900</v>
      </c>
      <c r="P359" s="3">
        <v>12700</v>
      </c>
      <c r="Q359" s="3" t="s">
        <v>2282</v>
      </c>
      <c r="R359" s="3">
        <v>568.15</v>
      </c>
      <c r="S359" s="3" t="s">
        <v>2281</v>
      </c>
      <c r="T359" s="3">
        <v>0.39299636803874</v>
      </c>
      <c r="U359" s="3">
        <v>5.9999999999999995E-4</v>
      </c>
      <c r="V359" s="3" t="s">
        <v>2281</v>
      </c>
      <c r="W359" s="3">
        <v>1.7200000000000001E-4</v>
      </c>
      <c r="X359" s="3">
        <v>826</v>
      </c>
      <c r="Y359" s="3" t="s">
        <v>174</v>
      </c>
      <c r="Z359" s="3">
        <v>0.7</v>
      </c>
      <c r="AA359" s="3" t="s">
        <v>174</v>
      </c>
    </row>
    <row r="360" spans="1:27" ht="13.9" customHeight="1">
      <c r="A360" s="2" t="s">
        <v>909</v>
      </c>
      <c r="B360" s="2" t="s">
        <v>910</v>
      </c>
      <c r="C360" s="3" t="s">
        <v>228</v>
      </c>
      <c r="D360" s="3" t="s">
        <v>170</v>
      </c>
      <c r="E360" s="3">
        <v>38</v>
      </c>
      <c r="F360" s="3" t="s">
        <v>2283</v>
      </c>
      <c r="G360" s="3">
        <v>1.69</v>
      </c>
      <c r="H360" s="3" t="s">
        <v>2283</v>
      </c>
      <c r="I360" s="3">
        <v>4000</v>
      </c>
      <c r="J360" s="3" t="s">
        <v>173</v>
      </c>
      <c r="K360" s="3" t="s">
        <v>173</v>
      </c>
      <c r="L360" s="3" t="s">
        <v>173</v>
      </c>
      <c r="M360" s="3" t="s">
        <v>173</v>
      </c>
      <c r="N360" s="2"/>
      <c r="O360" s="3" t="s">
        <v>173</v>
      </c>
      <c r="P360" s="3" t="s">
        <v>173</v>
      </c>
      <c r="Q360" s="2"/>
      <c r="R360" s="3">
        <v>85.02</v>
      </c>
      <c r="S360" s="3" t="s">
        <v>2283</v>
      </c>
      <c r="T360" s="3">
        <v>0.3</v>
      </c>
      <c r="U360" s="3" t="s">
        <v>173</v>
      </c>
      <c r="V360" s="2"/>
      <c r="W360" s="3" t="s">
        <v>173</v>
      </c>
      <c r="X360" s="3" t="s">
        <v>173</v>
      </c>
      <c r="Y360" s="2"/>
      <c r="Z360" s="3" t="s">
        <v>173</v>
      </c>
      <c r="AA360" s="2"/>
    </row>
    <row r="361" spans="1:27" ht="13.9" customHeight="1">
      <c r="A361" s="2" t="s">
        <v>911</v>
      </c>
      <c r="B361" s="2" t="s">
        <v>912</v>
      </c>
      <c r="C361" s="3" t="s">
        <v>228</v>
      </c>
      <c r="D361" s="3" t="s">
        <v>170</v>
      </c>
      <c r="E361" s="3">
        <v>37.997</v>
      </c>
      <c r="F361" s="3" t="s">
        <v>2281</v>
      </c>
      <c r="G361" s="3">
        <v>1.69</v>
      </c>
      <c r="H361" s="3" t="s">
        <v>2281</v>
      </c>
      <c r="I361" s="3">
        <v>4000</v>
      </c>
      <c r="J361" s="3" t="s">
        <v>173</v>
      </c>
      <c r="K361" s="3" t="s">
        <v>173</v>
      </c>
      <c r="L361" s="3" t="s">
        <v>173</v>
      </c>
      <c r="M361" s="3" t="s">
        <v>173</v>
      </c>
      <c r="N361" s="2"/>
      <c r="O361" s="3" t="s">
        <v>173</v>
      </c>
      <c r="P361" s="3">
        <v>1580</v>
      </c>
      <c r="Q361" s="3" t="s">
        <v>183</v>
      </c>
      <c r="R361" s="3">
        <v>85.02</v>
      </c>
      <c r="S361" s="3" t="s">
        <v>2281</v>
      </c>
      <c r="T361" s="3">
        <v>0.31966789003531998</v>
      </c>
      <c r="U361" s="3" t="s">
        <v>173</v>
      </c>
      <c r="V361" s="2"/>
      <c r="W361" s="3" t="s">
        <v>173</v>
      </c>
      <c r="X361" s="3">
        <v>144</v>
      </c>
      <c r="Y361" s="3" t="s">
        <v>183</v>
      </c>
      <c r="Z361" s="3" t="s">
        <v>173</v>
      </c>
      <c r="AA361" s="2"/>
    </row>
    <row r="362" spans="1:27" ht="13.9" customHeight="1">
      <c r="A362" s="2" t="s">
        <v>913</v>
      </c>
      <c r="B362" s="2" t="s">
        <v>914</v>
      </c>
      <c r="C362" s="3" t="s">
        <v>171</v>
      </c>
      <c r="D362" s="3" t="s">
        <v>171</v>
      </c>
      <c r="E362" s="3">
        <v>329.32</v>
      </c>
      <c r="F362" s="3" t="s">
        <v>2281</v>
      </c>
      <c r="G362" s="3">
        <v>12</v>
      </c>
      <c r="H362" s="3" t="s">
        <v>2281</v>
      </c>
      <c r="I362" s="3" t="s">
        <v>173</v>
      </c>
      <c r="J362" s="3">
        <v>8.0999999999999997E-9</v>
      </c>
      <c r="K362" s="3">
        <v>3.3099999999999999E-7</v>
      </c>
      <c r="L362" s="3" t="s">
        <v>173</v>
      </c>
      <c r="M362" s="3">
        <v>3.3099999999999999E-7</v>
      </c>
      <c r="N362" s="3" t="s">
        <v>2283</v>
      </c>
      <c r="O362" s="3" t="s">
        <v>173</v>
      </c>
      <c r="P362" s="3" t="s">
        <v>173</v>
      </c>
      <c r="Q362" s="2"/>
      <c r="R362" s="3">
        <v>672.71</v>
      </c>
      <c r="S362" s="3" t="s">
        <v>2283</v>
      </c>
      <c r="T362" s="3">
        <v>0.3</v>
      </c>
      <c r="U362" s="3">
        <v>9.7500000000000006E-8</v>
      </c>
      <c r="V362" s="3" t="s">
        <v>2281</v>
      </c>
      <c r="W362" s="3" t="s">
        <v>173</v>
      </c>
      <c r="X362" s="3" t="s">
        <v>173</v>
      </c>
      <c r="Y362" s="2"/>
      <c r="Z362" s="3" t="s">
        <v>173</v>
      </c>
      <c r="AA362" s="2"/>
    </row>
    <row r="363" spans="1:27" ht="13.9" customHeight="1">
      <c r="A363" s="2" t="s">
        <v>915</v>
      </c>
      <c r="B363" s="2" t="s">
        <v>916</v>
      </c>
      <c r="C363" s="3" t="s">
        <v>171</v>
      </c>
      <c r="D363" s="3" t="s">
        <v>171</v>
      </c>
      <c r="E363" s="3">
        <v>312.29000000000002</v>
      </c>
      <c r="F363" s="3" t="s">
        <v>2281</v>
      </c>
      <c r="G363" s="3">
        <v>114</v>
      </c>
      <c r="H363" s="3" t="s">
        <v>2281</v>
      </c>
      <c r="I363" s="3" t="s">
        <v>173</v>
      </c>
      <c r="J363" s="3">
        <v>1.31E-9</v>
      </c>
      <c r="K363" s="3">
        <v>5.3599999999999997E-8</v>
      </c>
      <c r="L363" s="3">
        <v>1.9099999999999999E-8</v>
      </c>
      <c r="M363" s="3">
        <v>1.9099999999999999E-8</v>
      </c>
      <c r="N363" s="3" t="s">
        <v>2283</v>
      </c>
      <c r="O363" s="3">
        <v>14600</v>
      </c>
      <c r="P363" s="3">
        <v>11300</v>
      </c>
      <c r="Q363" s="3" t="s">
        <v>174</v>
      </c>
      <c r="R363" s="3">
        <v>537.15</v>
      </c>
      <c r="S363" s="3" t="s">
        <v>2281</v>
      </c>
      <c r="T363" s="3">
        <v>0.37733333333333002</v>
      </c>
      <c r="U363" s="3">
        <v>3.6399999999999998E-7</v>
      </c>
      <c r="V363" s="3" t="s">
        <v>2281</v>
      </c>
      <c r="W363" s="3">
        <v>1.24E-7</v>
      </c>
      <c r="X363" s="3">
        <v>806</v>
      </c>
      <c r="Y363" s="4" t="s">
        <v>2284</v>
      </c>
      <c r="Z363" s="3" t="s">
        <v>173</v>
      </c>
      <c r="AA363" s="2"/>
    </row>
    <row r="364" spans="1:27" ht="13.9" customHeight="1">
      <c r="A364" s="2" t="s">
        <v>917</v>
      </c>
      <c r="B364" s="2" t="s">
        <v>918</v>
      </c>
      <c r="C364" s="3" t="s">
        <v>171</v>
      </c>
      <c r="D364" s="3" t="s">
        <v>171</v>
      </c>
      <c r="E364" s="3">
        <v>315.39999999999998</v>
      </c>
      <c r="F364" s="3" t="s">
        <v>2281</v>
      </c>
      <c r="G364" s="3">
        <v>54</v>
      </c>
      <c r="H364" s="3" t="s">
        <v>2281</v>
      </c>
      <c r="I364" s="3" t="s">
        <v>173</v>
      </c>
      <c r="J364" s="3">
        <v>2.2499999999999999E-9</v>
      </c>
      <c r="K364" s="3">
        <v>9.2000000000000003E-8</v>
      </c>
      <c r="L364" s="3" t="s">
        <v>173</v>
      </c>
      <c r="M364" s="3">
        <v>9.2000000000000003E-8</v>
      </c>
      <c r="N364" s="3" t="s">
        <v>2281</v>
      </c>
      <c r="O364" s="3" t="s">
        <v>173</v>
      </c>
      <c r="P364" s="3" t="s">
        <v>173</v>
      </c>
      <c r="Q364" s="2"/>
      <c r="R364" s="3">
        <v>647.12</v>
      </c>
      <c r="S364" s="3" t="s">
        <v>2283</v>
      </c>
      <c r="T364" s="3">
        <v>0.3</v>
      </c>
      <c r="U364" s="3">
        <v>2.9299999999999999E-7</v>
      </c>
      <c r="V364" s="3" t="s">
        <v>2281</v>
      </c>
      <c r="W364" s="3" t="s">
        <v>173</v>
      </c>
      <c r="X364" s="3" t="s">
        <v>173</v>
      </c>
      <c r="Y364" s="2"/>
      <c r="Z364" s="3" t="s">
        <v>173</v>
      </c>
      <c r="AA364" s="2"/>
    </row>
    <row r="365" spans="1:27" ht="13.9" customHeight="1">
      <c r="A365" s="2" t="s">
        <v>919</v>
      </c>
      <c r="B365" s="2" t="s">
        <v>920</v>
      </c>
      <c r="C365" s="3" t="s">
        <v>171</v>
      </c>
      <c r="D365" s="3" t="s">
        <v>171</v>
      </c>
      <c r="E365" s="3">
        <v>323.32</v>
      </c>
      <c r="F365" s="3" t="s">
        <v>2281</v>
      </c>
      <c r="G365" s="3">
        <v>6.53</v>
      </c>
      <c r="H365" s="3" t="s">
        <v>2281</v>
      </c>
      <c r="I365" s="3" t="s">
        <v>173</v>
      </c>
      <c r="J365" s="3">
        <v>3.1800000000000002E-9</v>
      </c>
      <c r="K365" s="3">
        <v>1.3E-7</v>
      </c>
      <c r="L365" s="3" t="s">
        <v>173</v>
      </c>
      <c r="M365" s="3">
        <v>1.3E-7</v>
      </c>
      <c r="N365" s="3" t="s">
        <v>2283</v>
      </c>
      <c r="O365" s="3" t="s">
        <v>173</v>
      </c>
      <c r="P365" s="3" t="s">
        <v>173</v>
      </c>
      <c r="Q365" s="2"/>
      <c r="R365" s="3">
        <v>694.92</v>
      </c>
      <c r="S365" s="3" t="s">
        <v>2283</v>
      </c>
      <c r="T365" s="3">
        <v>0.3</v>
      </c>
      <c r="U365" s="3">
        <v>4.88E-8</v>
      </c>
      <c r="V365" s="3" t="s">
        <v>2281</v>
      </c>
      <c r="W365" s="3" t="s">
        <v>173</v>
      </c>
      <c r="X365" s="3" t="s">
        <v>173</v>
      </c>
      <c r="Y365" s="2"/>
      <c r="Z365" s="3" t="s">
        <v>173</v>
      </c>
      <c r="AA365" s="2"/>
    </row>
    <row r="366" spans="1:27" ht="13.9" customHeight="1">
      <c r="A366" s="2" t="s">
        <v>921</v>
      </c>
      <c r="B366" s="2" t="s">
        <v>922</v>
      </c>
      <c r="C366" s="3" t="s">
        <v>171</v>
      </c>
      <c r="D366" s="3" t="s">
        <v>171</v>
      </c>
      <c r="E366" s="3">
        <v>502.93</v>
      </c>
      <c r="F366" s="3" t="s">
        <v>2281</v>
      </c>
      <c r="G366" s="3">
        <v>5.0000000000000001E-3</v>
      </c>
      <c r="H366" s="3" t="s">
        <v>2281</v>
      </c>
      <c r="I366" s="3" t="s">
        <v>173</v>
      </c>
      <c r="J366" s="3">
        <v>1.4500000000000001E-8</v>
      </c>
      <c r="K366" s="3">
        <v>5.9299999999999998E-7</v>
      </c>
      <c r="L366" s="3" t="s">
        <v>173</v>
      </c>
      <c r="M366" s="3">
        <v>5.9299999999999998E-7</v>
      </c>
      <c r="N366" s="3" t="s">
        <v>2281</v>
      </c>
      <c r="O366" s="3" t="s">
        <v>173</v>
      </c>
      <c r="P366" s="3" t="s">
        <v>173</v>
      </c>
      <c r="Q366" s="2"/>
      <c r="R366" s="3">
        <v>778.45</v>
      </c>
      <c r="S366" s="3" t="s">
        <v>2283</v>
      </c>
      <c r="T366" s="3">
        <v>0.41</v>
      </c>
      <c r="U366" s="3">
        <v>9.9999999999999995E-8</v>
      </c>
      <c r="V366" s="3" t="s">
        <v>2281</v>
      </c>
      <c r="W366" s="3" t="s">
        <v>173</v>
      </c>
      <c r="X366" s="3">
        <v>656</v>
      </c>
      <c r="Y366" s="4" t="s">
        <v>2284</v>
      </c>
      <c r="Z366" s="3" t="s">
        <v>173</v>
      </c>
      <c r="AA366" s="2"/>
    </row>
    <row r="367" spans="1:27" ht="13.9" customHeight="1">
      <c r="A367" s="2" t="s">
        <v>923</v>
      </c>
      <c r="B367" s="2" t="s">
        <v>924</v>
      </c>
      <c r="C367" s="3" t="s">
        <v>171</v>
      </c>
      <c r="D367" s="3" t="s">
        <v>171</v>
      </c>
      <c r="E367" s="3">
        <v>296.56</v>
      </c>
      <c r="F367" s="3" t="s">
        <v>2281</v>
      </c>
      <c r="G367" s="3">
        <v>0.8</v>
      </c>
      <c r="H367" s="3" t="s">
        <v>2281</v>
      </c>
      <c r="I367" s="3" t="s">
        <v>173</v>
      </c>
      <c r="J367" s="3">
        <v>7.6599999999999998E-8</v>
      </c>
      <c r="K367" s="3">
        <v>3.1300000000000001E-6</v>
      </c>
      <c r="L367" s="3" t="s">
        <v>173</v>
      </c>
      <c r="M367" s="3">
        <v>3.1300000000000001E-6</v>
      </c>
      <c r="N367" s="3" t="s">
        <v>2283</v>
      </c>
      <c r="O367" s="3" t="s">
        <v>173</v>
      </c>
      <c r="P367" s="3" t="s">
        <v>173</v>
      </c>
      <c r="Q367" s="2"/>
      <c r="R367" s="3">
        <v>721.96</v>
      </c>
      <c r="S367" s="3" t="s">
        <v>2283</v>
      </c>
      <c r="T367" s="3">
        <v>0.3</v>
      </c>
      <c r="U367" s="3">
        <v>1.5699999999999999E-7</v>
      </c>
      <c r="V367" s="3" t="s">
        <v>2281</v>
      </c>
      <c r="W367" s="3" t="s">
        <v>173</v>
      </c>
      <c r="X367" s="3" t="s">
        <v>173</v>
      </c>
      <c r="Y367" s="2"/>
      <c r="Z367" s="3" t="s">
        <v>173</v>
      </c>
      <c r="AA367" s="2"/>
    </row>
    <row r="368" spans="1:27" ht="13.9" customHeight="1">
      <c r="A368" s="2" t="s">
        <v>925</v>
      </c>
      <c r="B368" s="2" t="s">
        <v>926</v>
      </c>
      <c r="C368" s="3" t="s">
        <v>171</v>
      </c>
      <c r="D368" s="3" t="s">
        <v>171</v>
      </c>
      <c r="E368" s="3">
        <v>438.77</v>
      </c>
      <c r="F368" s="3" t="s">
        <v>2281</v>
      </c>
      <c r="G368" s="3">
        <v>50</v>
      </c>
      <c r="H368" s="3" t="s">
        <v>2281</v>
      </c>
      <c r="I368" s="3" t="s">
        <v>173</v>
      </c>
      <c r="J368" s="3">
        <v>7.5300000000000002E-13</v>
      </c>
      <c r="K368" s="3">
        <v>3.08E-11</v>
      </c>
      <c r="L368" s="3" t="s">
        <v>173</v>
      </c>
      <c r="M368" s="3">
        <v>3.08E-11</v>
      </c>
      <c r="N368" s="3" t="s">
        <v>2281</v>
      </c>
      <c r="O368" s="3" t="s">
        <v>173</v>
      </c>
      <c r="P368" s="3" t="s">
        <v>173</v>
      </c>
      <c r="Q368" s="2"/>
      <c r="R368" s="3">
        <v>835.28</v>
      </c>
      <c r="S368" s="3" t="s">
        <v>2283</v>
      </c>
      <c r="T368" s="3">
        <v>0.3</v>
      </c>
      <c r="U368" s="3">
        <v>7.5000000000000002E-7</v>
      </c>
      <c r="V368" s="3" t="s">
        <v>2283</v>
      </c>
      <c r="W368" s="3" t="s">
        <v>173</v>
      </c>
      <c r="X368" s="3" t="s">
        <v>173</v>
      </c>
      <c r="Y368" s="2"/>
      <c r="Z368" s="3" t="s">
        <v>173</v>
      </c>
      <c r="AA368" s="2"/>
    </row>
    <row r="369" spans="1:27" ht="13.9" customHeight="1">
      <c r="A369" s="2" t="s">
        <v>927</v>
      </c>
      <c r="B369" s="2" t="s">
        <v>928</v>
      </c>
      <c r="C369" s="3" t="s">
        <v>171</v>
      </c>
      <c r="D369" s="3" t="s">
        <v>171</v>
      </c>
      <c r="E369" s="3">
        <v>246.33</v>
      </c>
      <c r="F369" s="3" t="s">
        <v>2281</v>
      </c>
      <c r="G369" s="3">
        <v>15.7</v>
      </c>
      <c r="H369" s="3" t="s">
        <v>2281</v>
      </c>
      <c r="I369" s="3" t="s">
        <v>173</v>
      </c>
      <c r="J369" s="3">
        <v>6.9800000000000001E-6</v>
      </c>
      <c r="K369" s="3">
        <v>2.8499999999999999E-4</v>
      </c>
      <c r="L369" s="3" t="s">
        <v>173</v>
      </c>
      <c r="M369" s="3">
        <v>2.8499999999999999E-4</v>
      </c>
      <c r="N369" s="3" t="s">
        <v>2283</v>
      </c>
      <c r="O369" s="3" t="s">
        <v>173</v>
      </c>
      <c r="P369" s="3" t="s">
        <v>173</v>
      </c>
      <c r="Q369" s="2"/>
      <c r="R369" s="3">
        <v>403.15</v>
      </c>
      <c r="S369" s="3" t="s">
        <v>183</v>
      </c>
      <c r="T369" s="3">
        <v>0.37733333333333002</v>
      </c>
      <c r="U369" s="3">
        <v>3.3799999999999998E-4</v>
      </c>
      <c r="V369" s="3" t="s">
        <v>2281</v>
      </c>
      <c r="W369" s="3" t="s">
        <v>173</v>
      </c>
      <c r="X369" s="3">
        <v>605</v>
      </c>
      <c r="Y369" s="4" t="s">
        <v>2284</v>
      </c>
      <c r="Z369" s="3" t="s">
        <v>173</v>
      </c>
      <c r="AA369" s="2"/>
    </row>
    <row r="370" spans="1:27" ht="13.9" customHeight="1">
      <c r="A370" s="2" t="s">
        <v>929</v>
      </c>
      <c r="B370" s="2" t="s">
        <v>930</v>
      </c>
      <c r="C370" s="3" t="s">
        <v>170</v>
      </c>
      <c r="D370" s="3" t="s">
        <v>170</v>
      </c>
      <c r="E370" s="3">
        <v>30.026</v>
      </c>
      <c r="F370" s="3" t="s">
        <v>2281</v>
      </c>
      <c r="G370" s="3">
        <v>400000</v>
      </c>
      <c r="H370" s="3" t="s">
        <v>2281</v>
      </c>
      <c r="I370" s="3" t="s">
        <v>173</v>
      </c>
      <c r="J370" s="3">
        <v>3.3700000000000001E-7</v>
      </c>
      <c r="K370" s="3">
        <v>1.38E-5</v>
      </c>
      <c r="L370" s="3">
        <v>9.5999999999999996E-6</v>
      </c>
      <c r="M370" s="3">
        <v>9.5999999999999996E-6</v>
      </c>
      <c r="N370" s="3" t="s">
        <v>2281</v>
      </c>
      <c r="O370" s="3">
        <v>5470</v>
      </c>
      <c r="P370" s="3">
        <v>5920</v>
      </c>
      <c r="Q370" s="3" t="s">
        <v>2294</v>
      </c>
      <c r="R370" s="3">
        <v>253.65</v>
      </c>
      <c r="S370" s="3" t="s">
        <v>2281</v>
      </c>
      <c r="T370" s="3">
        <v>0.34405147058823998</v>
      </c>
      <c r="U370" s="3">
        <v>3890</v>
      </c>
      <c r="V370" s="3" t="s">
        <v>2283</v>
      </c>
      <c r="W370" s="3">
        <v>2600</v>
      </c>
      <c r="X370" s="3">
        <v>408</v>
      </c>
      <c r="Y370" s="3" t="s">
        <v>174</v>
      </c>
      <c r="Z370" s="3">
        <v>7</v>
      </c>
      <c r="AA370" s="3" t="s">
        <v>183</v>
      </c>
    </row>
    <row r="371" spans="1:27" ht="13.9" customHeight="1">
      <c r="A371" s="2" t="s">
        <v>931</v>
      </c>
      <c r="B371" s="2" t="s">
        <v>932</v>
      </c>
      <c r="C371" s="3" t="s">
        <v>170</v>
      </c>
      <c r="D371" s="3" t="s">
        <v>170</v>
      </c>
      <c r="E371" s="3">
        <v>46.026000000000003</v>
      </c>
      <c r="F371" s="3" t="s">
        <v>2281</v>
      </c>
      <c r="G371" s="3">
        <v>1000000</v>
      </c>
      <c r="H371" s="3" t="s">
        <v>2281</v>
      </c>
      <c r="I371" s="3" t="s">
        <v>173</v>
      </c>
      <c r="J371" s="3">
        <v>1.67E-7</v>
      </c>
      <c r="K371" s="3">
        <v>6.8299999999999998E-6</v>
      </c>
      <c r="L371" s="3">
        <v>4.5299999999999998E-6</v>
      </c>
      <c r="M371" s="3">
        <v>4.5299999999999998E-6</v>
      </c>
      <c r="N371" s="3" t="s">
        <v>2281</v>
      </c>
      <c r="O371" s="3">
        <v>6130</v>
      </c>
      <c r="P371" s="3">
        <v>5420</v>
      </c>
      <c r="Q371" s="3" t="s">
        <v>183</v>
      </c>
      <c r="R371" s="3">
        <v>374.15</v>
      </c>
      <c r="S371" s="3" t="s">
        <v>2281</v>
      </c>
      <c r="T371" s="3">
        <v>0.35486904761905003</v>
      </c>
      <c r="U371" s="3">
        <v>42.6</v>
      </c>
      <c r="V371" s="3" t="s">
        <v>2281</v>
      </c>
      <c r="W371" s="3">
        <v>27.1</v>
      </c>
      <c r="X371" s="3">
        <v>588</v>
      </c>
      <c r="Y371" s="3" t="s">
        <v>183</v>
      </c>
      <c r="Z371" s="3">
        <v>18</v>
      </c>
      <c r="AA371" s="3" t="s">
        <v>183</v>
      </c>
    </row>
    <row r="372" spans="1:27" ht="13.9" customHeight="1">
      <c r="A372" s="2" t="s">
        <v>933</v>
      </c>
      <c r="B372" s="2" t="s">
        <v>934</v>
      </c>
      <c r="C372" s="3" t="s">
        <v>171</v>
      </c>
      <c r="D372" s="3" t="s">
        <v>171</v>
      </c>
      <c r="E372" s="3">
        <v>354.11</v>
      </c>
      <c r="F372" s="3" t="s">
        <v>2281</v>
      </c>
      <c r="G372" s="3">
        <v>111000</v>
      </c>
      <c r="H372" s="3" t="s">
        <v>2281</v>
      </c>
      <c r="I372" s="3" t="s">
        <v>173</v>
      </c>
      <c r="J372" s="3">
        <v>3.1499999999999998E-14</v>
      </c>
      <c r="K372" s="3">
        <v>1.29E-12</v>
      </c>
      <c r="L372" s="3" t="s">
        <v>173</v>
      </c>
      <c r="M372" s="3">
        <v>1.29E-12</v>
      </c>
      <c r="N372" s="3" t="s">
        <v>2281</v>
      </c>
      <c r="O372" s="3" t="s">
        <v>173</v>
      </c>
      <c r="P372" s="3" t="s">
        <v>173</v>
      </c>
      <c r="Q372" s="2"/>
      <c r="R372" s="3">
        <v>737.56</v>
      </c>
      <c r="S372" s="3" t="s">
        <v>2283</v>
      </c>
      <c r="T372" s="3">
        <v>0.3</v>
      </c>
      <c r="U372" s="3">
        <v>7.5E-11</v>
      </c>
      <c r="V372" s="3" t="s">
        <v>2281</v>
      </c>
      <c r="W372" s="3" t="s">
        <v>173</v>
      </c>
      <c r="X372" s="3" t="s">
        <v>173</v>
      </c>
      <c r="Y372" s="2"/>
      <c r="Z372" s="3" t="s">
        <v>173</v>
      </c>
      <c r="AA372" s="2"/>
    </row>
    <row r="373" spans="1:27" ht="13.9" customHeight="1">
      <c r="A373" s="2" t="s">
        <v>935</v>
      </c>
      <c r="B373" s="2" t="s">
        <v>936</v>
      </c>
      <c r="C373" s="3" t="s">
        <v>170</v>
      </c>
      <c r="D373" s="3" t="s">
        <v>171</v>
      </c>
      <c r="E373" s="3">
        <v>68.075999999999993</v>
      </c>
      <c r="F373" s="3" t="s">
        <v>2281</v>
      </c>
      <c r="G373" s="3">
        <v>10000</v>
      </c>
      <c r="H373" s="3" t="s">
        <v>2281</v>
      </c>
      <c r="I373" s="3" t="s">
        <v>173</v>
      </c>
      <c r="J373" s="3">
        <v>5.4000000000000003E-3</v>
      </c>
      <c r="K373" s="3">
        <v>0.221</v>
      </c>
      <c r="L373" s="3">
        <v>0.14000000000000001</v>
      </c>
      <c r="M373" s="3">
        <v>0.14000000000000001</v>
      </c>
      <c r="N373" s="3" t="s">
        <v>2283</v>
      </c>
      <c r="O373" s="3">
        <v>6700</v>
      </c>
      <c r="P373" s="3">
        <v>6480</v>
      </c>
      <c r="Q373" s="3" t="s">
        <v>183</v>
      </c>
      <c r="R373" s="3">
        <v>304.64999999999998</v>
      </c>
      <c r="S373" s="3" t="s">
        <v>2281</v>
      </c>
      <c r="T373" s="3">
        <v>0.34389596083231</v>
      </c>
      <c r="U373" s="3">
        <v>600</v>
      </c>
      <c r="V373" s="3" t="s">
        <v>2281</v>
      </c>
      <c r="W373" s="3">
        <v>366</v>
      </c>
      <c r="X373" s="3">
        <v>490</v>
      </c>
      <c r="Y373" s="3" t="s">
        <v>183</v>
      </c>
      <c r="Z373" s="3">
        <v>2.2999999999999998</v>
      </c>
      <c r="AA373" s="3" t="s">
        <v>183</v>
      </c>
    </row>
    <row r="374" spans="1:27" ht="13.9" customHeight="1">
      <c r="A374" s="2" t="s">
        <v>937</v>
      </c>
      <c r="B374" s="2" t="s">
        <v>938</v>
      </c>
      <c r="C374" s="3" t="s">
        <v>171</v>
      </c>
      <c r="D374" s="3" t="s">
        <v>171</v>
      </c>
      <c r="E374" s="3">
        <v>225.16</v>
      </c>
      <c r="F374" s="3" t="s">
        <v>2281</v>
      </c>
      <c r="G374" s="3">
        <v>40</v>
      </c>
      <c r="H374" s="3" t="s">
        <v>2281</v>
      </c>
      <c r="I374" s="3" t="s">
        <v>173</v>
      </c>
      <c r="J374" s="3">
        <v>3.2600000000000002E-11</v>
      </c>
      <c r="K374" s="3">
        <v>1.33E-9</v>
      </c>
      <c r="L374" s="3" t="s">
        <v>173</v>
      </c>
      <c r="M374" s="3">
        <v>1.33E-9</v>
      </c>
      <c r="N374" s="3" t="s">
        <v>2281</v>
      </c>
      <c r="O374" s="3" t="s">
        <v>173</v>
      </c>
      <c r="P374" s="3" t="s">
        <v>173</v>
      </c>
      <c r="Q374" s="2"/>
      <c r="R374" s="3">
        <v>648.32000000000005</v>
      </c>
      <c r="S374" s="3" t="s">
        <v>2283</v>
      </c>
      <c r="T374" s="3">
        <v>0.3</v>
      </c>
      <c r="U374" s="3">
        <v>2.6000000000000001E-6</v>
      </c>
      <c r="V374" s="3" t="s">
        <v>2281</v>
      </c>
      <c r="W374" s="3" t="s">
        <v>173</v>
      </c>
      <c r="X374" s="3" t="s">
        <v>173</v>
      </c>
      <c r="Y374" s="2"/>
      <c r="Z374" s="3" t="s">
        <v>173</v>
      </c>
      <c r="AA374" s="2"/>
    </row>
    <row r="375" spans="1:27" ht="13.9" customHeight="1">
      <c r="A375" s="2" t="s">
        <v>939</v>
      </c>
      <c r="B375" s="2" t="s">
        <v>940</v>
      </c>
      <c r="C375" s="3" t="s">
        <v>170</v>
      </c>
      <c r="D375" s="3" t="s">
        <v>170</v>
      </c>
      <c r="E375" s="3">
        <v>96.085999999999999</v>
      </c>
      <c r="F375" s="3" t="s">
        <v>2281</v>
      </c>
      <c r="G375" s="3">
        <v>74100</v>
      </c>
      <c r="H375" s="3" t="s">
        <v>2281</v>
      </c>
      <c r="I375" s="3" t="s">
        <v>173</v>
      </c>
      <c r="J375" s="3">
        <v>3.7699999999999999E-6</v>
      </c>
      <c r="K375" s="3">
        <v>1.54E-4</v>
      </c>
      <c r="L375" s="3">
        <v>6.4599999999999998E-5</v>
      </c>
      <c r="M375" s="3">
        <v>6.4599999999999998E-5</v>
      </c>
      <c r="N375" s="3" t="s">
        <v>2283</v>
      </c>
      <c r="O375" s="3">
        <v>12300</v>
      </c>
      <c r="P375" s="3">
        <v>10300</v>
      </c>
      <c r="Q375" s="3" t="s">
        <v>183</v>
      </c>
      <c r="R375" s="3">
        <v>434.85</v>
      </c>
      <c r="S375" s="3" t="s">
        <v>2281</v>
      </c>
      <c r="T375" s="3">
        <v>0.36417458777886003</v>
      </c>
      <c r="U375" s="3">
        <v>2.21</v>
      </c>
      <c r="V375" s="3" t="s">
        <v>2281</v>
      </c>
      <c r="W375" s="3">
        <v>0.88800000000000001</v>
      </c>
      <c r="X375" s="3">
        <v>670</v>
      </c>
      <c r="Y375" s="3" t="s">
        <v>174</v>
      </c>
      <c r="Z375" s="3">
        <v>2.1</v>
      </c>
      <c r="AA375" s="3" t="s">
        <v>183</v>
      </c>
    </row>
    <row r="376" spans="1:27" ht="13.9" customHeight="1">
      <c r="A376" s="2" t="s">
        <v>941</v>
      </c>
      <c r="B376" s="2" t="s">
        <v>942</v>
      </c>
      <c r="C376" s="3" t="s">
        <v>171</v>
      </c>
      <c r="D376" s="3" t="s">
        <v>170</v>
      </c>
      <c r="E376" s="3">
        <v>253.23</v>
      </c>
      <c r="F376" s="3" t="s">
        <v>2283</v>
      </c>
      <c r="G376" s="3">
        <v>4210</v>
      </c>
      <c r="H376" s="3" t="s">
        <v>2283</v>
      </c>
      <c r="I376" s="3" t="s">
        <v>173</v>
      </c>
      <c r="J376" s="3">
        <v>1.3299999999999999E-15</v>
      </c>
      <c r="K376" s="3">
        <v>5.44E-14</v>
      </c>
      <c r="L376" s="3" t="s">
        <v>173</v>
      </c>
      <c r="M376" s="3">
        <v>5.44E-14</v>
      </c>
      <c r="N376" s="3" t="s">
        <v>2283</v>
      </c>
      <c r="O376" s="3" t="s">
        <v>173</v>
      </c>
      <c r="P376" s="3" t="s">
        <v>173</v>
      </c>
      <c r="Q376" s="2"/>
      <c r="R376" s="3">
        <v>724.01</v>
      </c>
      <c r="S376" s="3" t="s">
        <v>2283</v>
      </c>
      <c r="T376" s="3">
        <v>0.3</v>
      </c>
      <c r="U376" s="3">
        <v>8.8200000000000006E-9</v>
      </c>
      <c r="V376" s="3" t="s">
        <v>2283</v>
      </c>
      <c r="W376" s="3" t="s">
        <v>173</v>
      </c>
      <c r="X376" s="3" t="s">
        <v>173</v>
      </c>
      <c r="Y376" s="2"/>
      <c r="Z376" s="3" t="s">
        <v>173</v>
      </c>
      <c r="AA376" s="2"/>
    </row>
    <row r="377" spans="1:27" ht="13.9" customHeight="1">
      <c r="A377" s="2" t="s">
        <v>943</v>
      </c>
      <c r="B377" s="2" t="s">
        <v>944</v>
      </c>
      <c r="C377" s="3" t="s">
        <v>171</v>
      </c>
      <c r="D377" s="3" t="s">
        <v>170</v>
      </c>
      <c r="E377" s="3">
        <v>251.33</v>
      </c>
      <c r="F377" s="3" t="s">
        <v>2281</v>
      </c>
      <c r="G377" s="3">
        <v>0.3</v>
      </c>
      <c r="H377" s="3" t="s">
        <v>2281</v>
      </c>
      <c r="I377" s="3" t="s">
        <v>173</v>
      </c>
      <c r="J377" s="3">
        <v>6.89E-9</v>
      </c>
      <c r="K377" s="3">
        <v>2.8200000000000001E-7</v>
      </c>
      <c r="L377" s="3" t="s">
        <v>173</v>
      </c>
      <c r="M377" s="3">
        <v>2.8200000000000001E-7</v>
      </c>
      <c r="N377" s="3" t="s">
        <v>2281</v>
      </c>
      <c r="O377" s="3" t="s">
        <v>173</v>
      </c>
      <c r="P377" s="3" t="s">
        <v>173</v>
      </c>
      <c r="Q377" s="2"/>
      <c r="R377" s="3">
        <v>628.47</v>
      </c>
      <c r="S377" s="3" t="s">
        <v>2283</v>
      </c>
      <c r="T377" s="3">
        <v>0.3</v>
      </c>
      <c r="U377" s="3">
        <v>8.3700000000000002E-5</v>
      </c>
      <c r="V377" s="3" t="s">
        <v>2281</v>
      </c>
      <c r="W377" s="3" t="s">
        <v>173</v>
      </c>
      <c r="X377" s="3" t="s">
        <v>173</v>
      </c>
      <c r="Y377" s="2"/>
      <c r="Z377" s="3" t="s">
        <v>173</v>
      </c>
      <c r="AA377" s="2"/>
    </row>
    <row r="378" spans="1:27" ht="13.9" customHeight="1">
      <c r="A378" s="2" t="s">
        <v>945</v>
      </c>
      <c r="B378" s="2" t="s">
        <v>946</v>
      </c>
      <c r="C378" s="3" t="s">
        <v>171</v>
      </c>
      <c r="D378" s="3" t="s">
        <v>171</v>
      </c>
      <c r="E378" s="3">
        <v>198.16</v>
      </c>
      <c r="F378" s="3" t="s">
        <v>2281</v>
      </c>
      <c r="G378" s="3">
        <v>1370000</v>
      </c>
      <c r="H378" s="3" t="s">
        <v>2281</v>
      </c>
      <c r="I378" s="3" t="s">
        <v>173</v>
      </c>
      <c r="J378" s="3">
        <v>4.4199999999999997E-14</v>
      </c>
      <c r="K378" s="3">
        <v>1.81E-12</v>
      </c>
      <c r="L378" s="3" t="s">
        <v>173</v>
      </c>
      <c r="M378" s="3">
        <v>1.81E-12</v>
      </c>
      <c r="N378" s="3" t="s">
        <v>2281</v>
      </c>
      <c r="O378" s="3" t="s">
        <v>173</v>
      </c>
      <c r="P378" s="3" t="s">
        <v>173</v>
      </c>
      <c r="Q378" s="2"/>
      <c r="R378" s="3">
        <v>749.71</v>
      </c>
      <c r="S378" s="3" t="s">
        <v>2283</v>
      </c>
      <c r="T378" s="3">
        <v>0.3</v>
      </c>
      <c r="U378" s="3">
        <v>9.1199999999999999E-12</v>
      </c>
      <c r="V378" s="3" t="s">
        <v>2281</v>
      </c>
      <c r="W378" s="3" t="s">
        <v>173</v>
      </c>
      <c r="X378" s="3" t="s">
        <v>173</v>
      </c>
      <c r="Y378" s="2"/>
      <c r="Z378" s="3" t="s">
        <v>173</v>
      </c>
      <c r="AA378" s="2"/>
    </row>
    <row r="379" spans="1:27" ht="13.9" customHeight="1">
      <c r="A379" s="2" t="s">
        <v>947</v>
      </c>
      <c r="B379" s="2" t="s">
        <v>948</v>
      </c>
      <c r="C379" s="3" t="s">
        <v>171</v>
      </c>
      <c r="D379" s="3" t="s">
        <v>170</v>
      </c>
      <c r="E379" s="3">
        <v>100.12</v>
      </c>
      <c r="F379" s="3" t="s">
        <v>2281</v>
      </c>
      <c r="G379" s="3">
        <v>224000</v>
      </c>
      <c r="H379" s="3" t="s">
        <v>2281</v>
      </c>
      <c r="I379" s="3" t="s">
        <v>173</v>
      </c>
      <c r="J379" s="3">
        <v>3.2999999999999998E-8</v>
      </c>
      <c r="K379" s="3">
        <v>1.35E-6</v>
      </c>
      <c r="L379" s="3">
        <v>5.6499999999999999E-7</v>
      </c>
      <c r="M379" s="3">
        <v>5.6499999999999999E-7</v>
      </c>
      <c r="N379" s="3" t="s">
        <v>2281</v>
      </c>
      <c r="O379" s="3">
        <v>12400</v>
      </c>
      <c r="P379" s="3">
        <v>9600</v>
      </c>
      <c r="Q379" s="3" t="s">
        <v>174</v>
      </c>
      <c r="R379" s="3">
        <v>461.15</v>
      </c>
      <c r="S379" s="3" t="s">
        <v>183</v>
      </c>
      <c r="T379" s="3">
        <v>0.40104696969697001</v>
      </c>
      <c r="U379" s="3">
        <v>0.6</v>
      </c>
      <c r="V379" s="3" t="s">
        <v>2281</v>
      </c>
      <c r="W379" s="3">
        <v>0.24099999999999999</v>
      </c>
      <c r="X379" s="3">
        <v>660</v>
      </c>
      <c r="Y379" s="3" t="s">
        <v>174</v>
      </c>
      <c r="Z379" s="3" t="s">
        <v>173</v>
      </c>
      <c r="AA379" s="2"/>
    </row>
    <row r="380" spans="1:27" ht="13.9" customHeight="1">
      <c r="A380" s="2" t="s">
        <v>949</v>
      </c>
      <c r="B380" s="2" t="s">
        <v>950</v>
      </c>
      <c r="C380" s="3" t="s">
        <v>170</v>
      </c>
      <c r="D380" s="3" t="s">
        <v>170</v>
      </c>
      <c r="E380" s="3">
        <v>72.063999999999993</v>
      </c>
      <c r="F380" s="3" t="s">
        <v>2281</v>
      </c>
      <c r="G380" s="3">
        <v>1000000</v>
      </c>
      <c r="H380" s="3" t="s">
        <v>2281</v>
      </c>
      <c r="I380" s="3" t="s">
        <v>173</v>
      </c>
      <c r="J380" s="3">
        <v>5.1099999999999996E-7</v>
      </c>
      <c r="K380" s="3">
        <v>2.09E-5</v>
      </c>
      <c r="L380" s="3">
        <v>1.1E-5</v>
      </c>
      <c r="M380" s="3">
        <v>1.1E-5</v>
      </c>
      <c r="N380" s="3" t="s">
        <v>2281</v>
      </c>
      <c r="O380" s="3">
        <v>9240</v>
      </c>
      <c r="P380" s="3">
        <v>7890</v>
      </c>
      <c r="Q380" s="3" t="s">
        <v>174</v>
      </c>
      <c r="R380" s="3">
        <v>385.65</v>
      </c>
      <c r="S380" s="3" t="s">
        <v>2281</v>
      </c>
      <c r="T380" s="3">
        <v>0.37733333333333002</v>
      </c>
      <c r="U380" s="3">
        <v>45.3</v>
      </c>
      <c r="V380" s="3" t="s">
        <v>2281</v>
      </c>
      <c r="W380" s="3">
        <v>22.9</v>
      </c>
      <c r="X380" s="3">
        <v>578</v>
      </c>
      <c r="Y380" s="4" t="s">
        <v>2284</v>
      </c>
      <c r="Z380" s="3" t="s">
        <v>173</v>
      </c>
      <c r="AA380" s="2"/>
    </row>
    <row r="381" spans="1:27" ht="13.9" customHeight="1">
      <c r="A381" s="2" t="s">
        <v>951</v>
      </c>
      <c r="B381" s="2" t="s">
        <v>952</v>
      </c>
      <c r="C381" s="3" t="s">
        <v>171</v>
      </c>
      <c r="D381" s="3" t="s">
        <v>171</v>
      </c>
      <c r="E381" s="3">
        <v>169.07</v>
      </c>
      <c r="F381" s="3" t="s">
        <v>2281</v>
      </c>
      <c r="G381" s="3">
        <v>10500</v>
      </c>
      <c r="H381" s="3" t="s">
        <v>2281</v>
      </c>
      <c r="I381" s="3">
        <v>700</v>
      </c>
      <c r="J381" s="3">
        <v>2.0999999999999999E-12</v>
      </c>
      <c r="K381" s="3">
        <v>8.5899999999999995E-11</v>
      </c>
      <c r="L381" s="3" t="s">
        <v>173</v>
      </c>
      <c r="M381" s="3">
        <v>8.5899999999999995E-11</v>
      </c>
      <c r="N381" s="3" t="s">
        <v>2283</v>
      </c>
      <c r="O381" s="3" t="s">
        <v>173</v>
      </c>
      <c r="P381" s="3" t="s">
        <v>173</v>
      </c>
      <c r="Q381" s="2"/>
      <c r="R381" s="3">
        <v>690.64</v>
      </c>
      <c r="S381" s="3" t="s">
        <v>2283</v>
      </c>
      <c r="T381" s="3">
        <v>0.3</v>
      </c>
      <c r="U381" s="3">
        <v>9.8000000000000004E-8</v>
      </c>
      <c r="V381" s="3" t="s">
        <v>2281</v>
      </c>
      <c r="W381" s="3" t="s">
        <v>173</v>
      </c>
      <c r="X381" s="3" t="s">
        <v>173</v>
      </c>
      <c r="Y381" s="2"/>
      <c r="Z381" s="3" t="s">
        <v>173</v>
      </c>
      <c r="AA381" s="2"/>
    </row>
    <row r="382" spans="1:27" ht="13.9" customHeight="1">
      <c r="A382" s="2" t="s">
        <v>953</v>
      </c>
      <c r="B382" s="2" t="s">
        <v>954</v>
      </c>
      <c r="C382" s="3" t="s">
        <v>170</v>
      </c>
      <c r="D382" s="3" t="s">
        <v>171</v>
      </c>
      <c r="E382" s="3">
        <v>59.070999999999998</v>
      </c>
      <c r="F382" s="3" t="s">
        <v>2281</v>
      </c>
      <c r="G382" s="3">
        <v>1840</v>
      </c>
      <c r="H382" s="3" t="s">
        <v>2281</v>
      </c>
      <c r="I382" s="3" t="s">
        <v>173</v>
      </c>
      <c r="J382" s="3">
        <v>2.3400000000000001E-11</v>
      </c>
      <c r="K382" s="3">
        <v>9.569999999999999E-10</v>
      </c>
      <c r="L382" s="3" t="s">
        <v>173</v>
      </c>
      <c r="M382" s="3">
        <v>9.569999999999999E-10</v>
      </c>
      <c r="N382" s="3" t="s">
        <v>2281</v>
      </c>
      <c r="O382" s="3" t="s">
        <v>173</v>
      </c>
      <c r="P382" s="3">
        <v>46600</v>
      </c>
      <c r="Q382" s="3" t="s">
        <v>2291</v>
      </c>
      <c r="R382" s="3">
        <v>422.67</v>
      </c>
      <c r="S382" s="3" t="s">
        <v>2283</v>
      </c>
      <c r="T382" s="3">
        <v>0.3</v>
      </c>
      <c r="U382" s="3">
        <v>2.21</v>
      </c>
      <c r="V382" s="3" t="s">
        <v>2281</v>
      </c>
      <c r="W382" s="3" t="s">
        <v>173</v>
      </c>
      <c r="X382" s="3" t="s">
        <v>173</v>
      </c>
      <c r="Y382" s="2"/>
      <c r="Z382" s="3" t="s">
        <v>173</v>
      </c>
      <c r="AA382" s="2"/>
    </row>
    <row r="383" spans="1:27" ht="13.9" customHeight="1">
      <c r="A383" s="2" t="s">
        <v>955</v>
      </c>
      <c r="B383" s="2" t="s">
        <v>956</v>
      </c>
      <c r="C383" s="3" t="s">
        <v>171</v>
      </c>
      <c r="D383" s="3" t="s">
        <v>171</v>
      </c>
      <c r="E383" s="3">
        <v>95.531999999999996</v>
      </c>
      <c r="F383" s="3" t="s">
        <v>2281</v>
      </c>
      <c r="G383" s="3">
        <v>1000000</v>
      </c>
      <c r="H383" s="3" t="s">
        <v>2281</v>
      </c>
      <c r="I383" s="3" t="s">
        <v>173</v>
      </c>
      <c r="J383" s="3">
        <v>2.17E-18</v>
      </c>
      <c r="K383" s="3">
        <v>8.8700000000000004E-17</v>
      </c>
      <c r="L383" s="3" t="s">
        <v>173</v>
      </c>
      <c r="M383" s="3">
        <v>8.8700000000000004E-17</v>
      </c>
      <c r="N383" s="3" t="s">
        <v>2281</v>
      </c>
      <c r="O383" s="3" t="s">
        <v>173</v>
      </c>
      <c r="P383" s="3" t="s">
        <v>173</v>
      </c>
      <c r="Q383" s="2"/>
      <c r="R383" s="3">
        <v>627.54999999999995</v>
      </c>
      <c r="S383" s="3" t="s">
        <v>2283</v>
      </c>
      <c r="T383" s="3">
        <v>0.3</v>
      </c>
      <c r="U383" s="3">
        <v>1.7600000000000001E-6</v>
      </c>
      <c r="V383" s="3" t="s">
        <v>2281</v>
      </c>
      <c r="W383" s="3" t="s">
        <v>173</v>
      </c>
      <c r="X383" s="3" t="s">
        <v>173</v>
      </c>
      <c r="Y383" s="2"/>
      <c r="Z383" s="3" t="s">
        <v>173</v>
      </c>
      <c r="AA383" s="2"/>
    </row>
    <row r="384" spans="1:27" ht="13.9" customHeight="1">
      <c r="A384" s="2" t="s">
        <v>957</v>
      </c>
      <c r="B384" s="2" t="s">
        <v>958</v>
      </c>
      <c r="C384" s="3" t="s">
        <v>171</v>
      </c>
      <c r="D384" s="3" t="s">
        <v>171</v>
      </c>
      <c r="E384" s="3">
        <v>122.11</v>
      </c>
      <c r="F384" s="3" t="s">
        <v>2281</v>
      </c>
      <c r="G384" s="3">
        <v>1000000</v>
      </c>
      <c r="H384" s="3" t="s">
        <v>2281</v>
      </c>
      <c r="I384" s="3" t="s">
        <v>173</v>
      </c>
      <c r="J384" s="3">
        <v>8.9600000000000009E-19</v>
      </c>
      <c r="K384" s="3">
        <v>3.6599999999999999E-17</v>
      </c>
      <c r="L384" s="3" t="s">
        <v>173</v>
      </c>
      <c r="M384" s="3">
        <v>3.6599999999999999E-17</v>
      </c>
      <c r="N384" s="3" t="s">
        <v>2281</v>
      </c>
      <c r="O384" s="3" t="s">
        <v>173</v>
      </c>
      <c r="P384" s="3" t="s">
        <v>173</v>
      </c>
      <c r="Q384" s="2"/>
      <c r="R384" s="3">
        <v>663.92</v>
      </c>
      <c r="S384" s="3" t="s">
        <v>2283</v>
      </c>
      <c r="T384" s="3">
        <v>0.3</v>
      </c>
      <c r="U384" s="3">
        <v>1.2499999999999999E-7</v>
      </c>
      <c r="V384" s="3" t="s">
        <v>2281</v>
      </c>
      <c r="W384" s="3" t="s">
        <v>173</v>
      </c>
      <c r="X384" s="3" t="s">
        <v>173</v>
      </c>
      <c r="Y384" s="2"/>
      <c r="Z384" s="3" t="s">
        <v>173</v>
      </c>
      <c r="AA384" s="2"/>
    </row>
    <row r="385" spans="1:27" ht="13.9" customHeight="1">
      <c r="A385" s="2" t="s">
        <v>959</v>
      </c>
      <c r="B385" s="2" t="s">
        <v>960</v>
      </c>
      <c r="C385" s="3" t="s">
        <v>171</v>
      </c>
      <c r="D385" s="3" t="s">
        <v>171</v>
      </c>
      <c r="E385" s="3">
        <v>375.73</v>
      </c>
      <c r="F385" s="3" t="s">
        <v>2281</v>
      </c>
      <c r="G385" s="3">
        <v>9.3000000000000007</v>
      </c>
      <c r="H385" s="3" t="s">
        <v>2281</v>
      </c>
      <c r="I385" s="3" t="s">
        <v>173</v>
      </c>
      <c r="J385" s="3">
        <v>3.1899999999999998E-7</v>
      </c>
      <c r="K385" s="3">
        <v>1.2999999999999999E-5</v>
      </c>
      <c r="L385" s="3" t="s">
        <v>173</v>
      </c>
      <c r="M385" s="3">
        <v>1.2999999999999999E-5</v>
      </c>
      <c r="N385" s="3" t="s">
        <v>2283</v>
      </c>
      <c r="O385" s="3" t="s">
        <v>173</v>
      </c>
      <c r="P385" s="3" t="s">
        <v>173</v>
      </c>
      <c r="Q385" s="2"/>
      <c r="R385" s="3">
        <v>661.04</v>
      </c>
      <c r="S385" s="3" t="s">
        <v>2283</v>
      </c>
      <c r="T385" s="3">
        <v>0.3</v>
      </c>
      <c r="U385" s="3">
        <v>6.0000000000000002E-6</v>
      </c>
      <c r="V385" s="3" t="s">
        <v>2281</v>
      </c>
      <c r="W385" s="3" t="s">
        <v>173</v>
      </c>
      <c r="X385" s="3" t="s">
        <v>173</v>
      </c>
      <c r="Y385" s="2"/>
      <c r="Z385" s="3" t="s">
        <v>173</v>
      </c>
      <c r="AA385" s="2"/>
    </row>
    <row r="386" spans="1:27" ht="13.9" customHeight="1">
      <c r="A386" s="2" t="s">
        <v>961</v>
      </c>
      <c r="B386" s="2" t="s">
        <v>962</v>
      </c>
      <c r="C386" s="3" t="s">
        <v>170</v>
      </c>
      <c r="D386" s="3" t="s">
        <v>170</v>
      </c>
      <c r="E386" s="3">
        <v>373.32</v>
      </c>
      <c r="F386" s="3" t="s">
        <v>2281</v>
      </c>
      <c r="G386" s="3">
        <v>0.18</v>
      </c>
      <c r="H386" s="3" t="s">
        <v>2281</v>
      </c>
      <c r="I386" s="3">
        <v>0.4</v>
      </c>
      <c r="J386" s="3">
        <v>2.9399999999999999E-4</v>
      </c>
      <c r="K386" s="3">
        <v>1.2E-2</v>
      </c>
      <c r="L386" s="3">
        <v>3.5899999999999999E-3</v>
      </c>
      <c r="M386" s="3">
        <v>3.5899999999999999E-3</v>
      </c>
      <c r="N386" s="3" t="s">
        <v>2281</v>
      </c>
      <c r="O386" s="3">
        <v>17000</v>
      </c>
      <c r="P386" s="3">
        <v>13000</v>
      </c>
      <c r="Q386" s="3" t="s">
        <v>2282</v>
      </c>
      <c r="R386" s="3">
        <v>583.15</v>
      </c>
      <c r="S386" s="3" t="s">
        <v>2281</v>
      </c>
      <c r="T386" s="3">
        <v>0.37733333333333002</v>
      </c>
      <c r="U386" s="3">
        <v>4.0000000000000002E-4</v>
      </c>
      <c r="V386" s="3" t="s">
        <v>2281</v>
      </c>
      <c r="W386" s="3">
        <v>1.1400000000000001E-4</v>
      </c>
      <c r="X386" s="3">
        <v>875</v>
      </c>
      <c r="Y386" s="4" t="s">
        <v>2284</v>
      </c>
      <c r="Z386" s="3" t="s">
        <v>173</v>
      </c>
      <c r="AA386" s="2"/>
    </row>
    <row r="387" spans="1:27" ht="13.9" customHeight="1">
      <c r="A387" s="2" t="s">
        <v>963</v>
      </c>
      <c r="B387" s="2" t="s">
        <v>964</v>
      </c>
      <c r="C387" s="3" t="s">
        <v>170</v>
      </c>
      <c r="D387" s="3" t="s">
        <v>170</v>
      </c>
      <c r="E387" s="3">
        <v>389.32</v>
      </c>
      <c r="F387" s="3" t="s">
        <v>2281</v>
      </c>
      <c r="G387" s="3">
        <v>0.2</v>
      </c>
      <c r="H387" s="3" t="s">
        <v>2281</v>
      </c>
      <c r="I387" s="3">
        <v>0.2</v>
      </c>
      <c r="J387" s="3">
        <v>2.0999999999999999E-5</v>
      </c>
      <c r="K387" s="3">
        <v>8.5899999999999995E-4</v>
      </c>
      <c r="L387" s="3">
        <v>1.8900000000000001E-4</v>
      </c>
      <c r="M387" s="3">
        <v>1.8900000000000001E-4</v>
      </c>
      <c r="N387" s="3" t="s">
        <v>2281</v>
      </c>
      <c r="O387" s="3">
        <v>21100</v>
      </c>
      <c r="P387" s="3">
        <v>16000</v>
      </c>
      <c r="Q387" s="3" t="s">
        <v>2282</v>
      </c>
      <c r="R387" s="3">
        <v>613.96</v>
      </c>
      <c r="S387" s="3" t="s">
        <v>2283</v>
      </c>
      <c r="T387" s="3">
        <v>0.37733333333333002</v>
      </c>
      <c r="U387" s="3">
        <v>1.95E-5</v>
      </c>
      <c r="V387" s="3" t="s">
        <v>2281</v>
      </c>
      <c r="W387" s="3">
        <v>4.1200000000000004E-6</v>
      </c>
      <c r="X387" s="3">
        <v>921</v>
      </c>
      <c r="Y387" s="4" t="s">
        <v>2284</v>
      </c>
      <c r="Z387" s="3" t="s">
        <v>173</v>
      </c>
      <c r="AA387" s="2"/>
    </row>
    <row r="388" spans="1:27" ht="13.9" customHeight="1">
      <c r="A388" s="2" t="s">
        <v>965</v>
      </c>
      <c r="B388" s="2" t="s">
        <v>966</v>
      </c>
      <c r="C388" s="3" t="s">
        <v>170</v>
      </c>
      <c r="D388" s="3" t="s">
        <v>170</v>
      </c>
      <c r="E388" s="3">
        <v>395.33</v>
      </c>
      <c r="F388" s="3" t="s">
        <v>2281</v>
      </c>
      <c r="G388" s="3">
        <v>7.5299999999999998E-4</v>
      </c>
      <c r="H388" s="3" t="s">
        <v>2281</v>
      </c>
      <c r="I388" s="3" t="s">
        <v>173</v>
      </c>
      <c r="J388" s="3">
        <v>5.0699999999999999E-5</v>
      </c>
      <c r="K388" s="3">
        <v>2.0699999999999998E-3</v>
      </c>
      <c r="L388" s="3" t="s">
        <v>173</v>
      </c>
      <c r="M388" s="3">
        <v>2.0699999999999998E-3</v>
      </c>
      <c r="N388" s="3" t="s">
        <v>2281</v>
      </c>
      <c r="O388" s="3" t="s">
        <v>173</v>
      </c>
      <c r="P388" s="3" t="s">
        <v>173</v>
      </c>
      <c r="Q388" s="2"/>
      <c r="R388" s="3">
        <v>688.75</v>
      </c>
      <c r="S388" s="3" t="s">
        <v>2283</v>
      </c>
      <c r="T388" s="3">
        <v>0.37733333333333002</v>
      </c>
      <c r="U388" s="3">
        <v>1.3E-7</v>
      </c>
      <c r="V388" s="3" t="s">
        <v>2281</v>
      </c>
      <c r="W388" s="3" t="s">
        <v>173</v>
      </c>
      <c r="X388" s="3">
        <v>1030</v>
      </c>
      <c r="Y388" s="4" t="s">
        <v>2284</v>
      </c>
      <c r="Z388" s="3" t="s">
        <v>173</v>
      </c>
      <c r="AA388" s="2"/>
    </row>
    <row r="389" spans="1:27" ht="13.9" customHeight="1">
      <c r="A389" s="2" t="s">
        <v>968</v>
      </c>
      <c r="B389" s="2" t="s">
        <v>969</v>
      </c>
      <c r="C389" s="3" t="s">
        <v>170</v>
      </c>
      <c r="D389" s="3" t="s">
        <v>170</v>
      </c>
      <c r="E389" s="3">
        <v>409.31</v>
      </c>
      <c r="F389" s="3" t="s">
        <v>2281</v>
      </c>
      <c r="G389" s="3">
        <v>1.35E-6</v>
      </c>
      <c r="H389" s="3" t="s">
        <v>2281</v>
      </c>
      <c r="I389" s="3" t="s">
        <v>173</v>
      </c>
      <c r="J389" s="3">
        <v>1.4100000000000001E-5</v>
      </c>
      <c r="K389" s="3">
        <v>5.7600000000000001E-4</v>
      </c>
      <c r="L389" s="3" t="s">
        <v>173</v>
      </c>
      <c r="M389" s="3">
        <v>5.7600000000000001E-4</v>
      </c>
      <c r="N389" s="3" t="s">
        <v>2283</v>
      </c>
      <c r="O389" s="3" t="s">
        <v>173</v>
      </c>
      <c r="P389" s="3" t="s">
        <v>173</v>
      </c>
      <c r="Q389" s="2"/>
      <c r="R389" s="3">
        <v>712.16</v>
      </c>
      <c r="S389" s="3" t="s">
        <v>2283</v>
      </c>
      <c r="T389" s="3">
        <v>0.3</v>
      </c>
      <c r="U389" s="3">
        <v>3.5299999999999997E-11</v>
      </c>
      <c r="V389" s="3" t="s">
        <v>2283</v>
      </c>
      <c r="W389" s="3" t="s">
        <v>173</v>
      </c>
      <c r="X389" s="3" t="s">
        <v>173</v>
      </c>
      <c r="Y389" s="2"/>
      <c r="Z389" s="3" t="s">
        <v>173</v>
      </c>
      <c r="AA389" s="2"/>
    </row>
    <row r="390" spans="1:27" ht="13.9" customHeight="1">
      <c r="A390" s="2" t="s">
        <v>970</v>
      </c>
      <c r="B390" s="2" t="s">
        <v>971</v>
      </c>
      <c r="C390" s="3" t="s">
        <v>170</v>
      </c>
      <c r="D390" s="3" t="s">
        <v>170</v>
      </c>
      <c r="E390" s="3">
        <v>114.19</v>
      </c>
      <c r="F390" s="3" t="s">
        <v>2281</v>
      </c>
      <c r="G390" s="3">
        <v>1250</v>
      </c>
      <c r="H390" s="3" t="s">
        <v>2281</v>
      </c>
      <c r="I390" s="3" t="s">
        <v>173</v>
      </c>
      <c r="J390" s="3">
        <v>2.7E-4</v>
      </c>
      <c r="K390" s="3">
        <v>1.0999999999999999E-2</v>
      </c>
      <c r="L390" s="3">
        <v>4.9199999999999999E-3</v>
      </c>
      <c r="M390" s="3">
        <v>4.9199999999999999E-3</v>
      </c>
      <c r="N390" s="3" t="s">
        <v>2281</v>
      </c>
      <c r="O390" s="3">
        <v>11500</v>
      </c>
      <c r="P390" s="3">
        <v>9270</v>
      </c>
      <c r="Q390" s="3" t="s">
        <v>174</v>
      </c>
      <c r="R390" s="3">
        <v>425.95</v>
      </c>
      <c r="S390" s="3" t="s">
        <v>2281</v>
      </c>
      <c r="T390" s="3">
        <v>0.39502950713358997</v>
      </c>
      <c r="U390" s="3">
        <v>3.52</v>
      </c>
      <c r="V390" s="3" t="s">
        <v>2281</v>
      </c>
      <c r="W390" s="3">
        <v>1.5</v>
      </c>
      <c r="X390" s="3">
        <v>617</v>
      </c>
      <c r="Y390" s="3" t="s">
        <v>183</v>
      </c>
      <c r="Z390" s="3" t="s">
        <v>173</v>
      </c>
      <c r="AA390" s="2"/>
    </row>
    <row r="391" spans="1:27" ht="13.9" customHeight="1">
      <c r="A391" s="2" t="s">
        <v>972</v>
      </c>
      <c r="B391" s="2" t="s">
        <v>973</v>
      </c>
      <c r="C391" s="3" t="s">
        <v>170</v>
      </c>
      <c r="D391" s="3" t="s">
        <v>170</v>
      </c>
      <c r="E391" s="3">
        <v>100.21</v>
      </c>
      <c r="F391" s="3" t="s">
        <v>2281</v>
      </c>
      <c r="G391" s="3">
        <v>3.4</v>
      </c>
      <c r="H391" s="3" t="s">
        <v>2281</v>
      </c>
      <c r="I391" s="3" t="s">
        <v>173</v>
      </c>
      <c r="J391" s="3">
        <v>2</v>
      </c>
      <c r="K391" s="3">
        <v>81.8</v>
      </c>
      <c r="L391" s="3">
        <v>44.1</v>
      </c>
      <c r="M391" s="3">
        <v>44.1</v>
      </c>
      <c r="N391" s="3" t="s">
        <v>2283</v>
      </c>
      <c r="O391" s="3">
        <v>8930</v>
      </c>
      <c r="P391" s="3">
        <v>7590</v>
      </c>
      <c r="Q391" s="3" t="s">
        <v>183</v>
      </c>
      <c r="R391" s="3">
        <v>371.65</v>
      </c>
      <c r="S391" s="3" t="s">
        <v>2281</v>
      </c>
      <c r="T391" s="3">
        <v>0.39320385113868001</v>
      </c>
      <c r="U391" s="3">
        <v>46</v>
      </c>
      <c r="V391" s="3" t="s">
        <v>2281</v>
      </c>
      <c r="W391" s="3">
        <v>23.8</v>
      </c>
      <c r="X391" s="3">
        <v>540</v>
      </c>
      <c r="Y391" s="3" t="s">
        <v>183</v>
      </c>
      <c r="Z391" s="3">
        <v>1.05</v>
      </c>
      <c r="AA391" s="3" t="s">
        <v>183</v>
      </c>
    </row>
    <row r="392" spans="1:27" ht="13.9" customHeight="1">
      <c r="A392" s="2" t="s">
        <v>974</v>
      </c>
      <c r="B392" s="2" t="s">
        <v>975</v>
      </c>
      <c r="C392" s="3" t="s">
        <v>170</v>
      </c>
      <c r="D392" s="3" t="s">
        <v>171</v>
      </c>
      <c r="E392" s="3">
        <v>551.49</v>
      </c>
      <c r="F392" s="3" t="s">
        <v>2281</v>
      </c>
      <c r="G392" s="3">
        <v>1.6000000000000001E-4</v>
      </c>
      <c r="H392" s="3" t="s">
        <v>2281</v>
      </c>
      <c r="I392" s="3" t="s">
        <v>173</v>
      </c>
      <c r="J392" s="3">
        <v>2.8099999999999999E-5</v>
      </c>
      <c r="K392" s="3">
        <v>1.15E-3</v>
      </c>
      <c r="L392" s="3" t="s">
        <v>173</v>
      </c>
      <c r="M392" s="3">
        <v>1.15E-3</v>
      </c>
      <c r="N392" s="3" t="s">
        <v>2281</v>
      </c>
      <c r="O392" s="3" t="s">
        <v>173</v>
      </c>
      <c r="P392" s="3" t="s">
        <v>173</v>
      </c>
      <c r="Q392" s="2"/>
      <c r="R392" s="3">
        <v>643.85</v>
      </c>
      <c r="S392" s="3" t="s">
        <v>2283</v>
      </c>
      <c r="T392" s="3">
        <v>0.3</v>
      </c>
      <c r="U392" s="3">
        <v>1.63E-8</v>
      </c>
      <c r="V392" s="3" t="s">
        <v>2281</v>
      </c>
      <c r="W392" s="3" t="s">
        <v>173</v>
      </c>
      <c r="X392" s="3" t="s">
        <v>173</v>
      </c>
      <c r="Y392" s="2"/>
      <c r="Z392" s="3" t="s">
        <v>173</v>
      </c>
      <c r="AA392" s="2"/>
    </row>
    <row r="393" spans="1:27" ht="13.9" customHeight="1">
      <c r="A393" s="2" t="s">
        <v>976</v>
      </c>
      <c r="B393" s="2" t="s">
        <v>977</v>
      </c>
      <c r="C393" s="3" t="s">
        <v>171</v>
      </c>
      <c r="D393" s="3" t="s">
        <v>171</v>
      </c>
      <c r="E393" s="3">
        <v>643.58356000000003</v>
      </c>
      <c r="F393" s="3" t="s">
        <v>2292</v>
      </c>
      <c r="G393" s="3">
        <v>8.9999999999999998E-4</v>
      </c>
      <c r="H393" s="4" t="s">
        <v>2306</v>
      </c>
      <c r="I393" s="3" t="s">
        <v>173</v>
      </c>
      <c r="J393" s="3" t="s">
        <v>173</v>
      </c>
      <c r="K393" s="3" t="s">
        <v>173</v>
      </c>
      <c r="L393" s="3" t="s">
        <v>173</v>
      </c>
      <c r="M393" s="3" t="s">
        <v>173</v>
      </c>
      <c r="N393" s="2"/>
      <c r="O393" s="3" t="s">
        <v>173</v>
      </c>
      <c r="P393" s="3" t="s">
        <v>173</v>
      </c>
      <c r="Q393" s="2"/>
      <c r="R393" s="3" t="s">
        <v>173</v>
      </c>
      <c r="S393" s="2"/>
      <c r="T393" s="3">
        <v>0.3</v>
      </c>
      <c r="U393" s="3">
        <v>5.8000000000000004E-6</v>
      </c>
      <c r="V393" s="3" t="s">
        <v>2307</v>
      </c>
      <c r="W393" s="3" t="s">
        <v>173</v>
      </c>
      <c r="X393" s="3" t="s">
        <v>173</v>
      </c>
      <c r="Y393" s="2"/>
      <c r="Z393" s="3" t="s">
        <v>173</v>
      </c>
      <c r="AA393" s="2"/>
    </row>
    <row r="394" spans="1:27" ht="13.9" customHeight="1">
      <c r="A394" s="2" t="s">
        <v>978</v>
      </c>
      <c r="B394" s="2" t="s">
        <v>979</v>
      </c>
      <c r="C394" s="3" t="s">
        <v>170</v>
      </c>
      <c r="D394" s="3" t="s">
        <v>170</v>
      </c>
      <c r="E394" s="3">
        <v>284.77999999999997</v>
      </c>
      <c r="F394" s="3" t="s">
        <v>2281</v>
      </c>
      <c r="G394" s="3">
        <v>6.1999999999999998E-3</v>
      </c>
      <c r="H394" s="3" t="s">
        <v>2281</v>
      </c>
      <c r="I394" s="3">
        <v>1</v>
      </c>
      <c r="J394" s="3">
        <v>1.6999999999999999E-3</v>
      </c>
      <c r="K394" s="3">
        <v>6.9500000000000006E-2</v>
      </c>
      <c r="L394" s="3">
        <v>2.1100000000000001E-2</v>
      </c>
      <c r="M394" s="3">
        <v>2.1100000000000001E-2</v>
      </c>
      <c r="N394" s="3" t="s">
        <v>2281</v>
      </c>
      <c r="O394" s="3">
        <v>16700</v>
      </c>
      <c r="P394" s="3">
        <v>11700</v>
      </c>
      <c r="Q394" s="4" t="s">
        <v>2285</v>
      </c>
      <c r="R394" s="3">
        <v>598.15</v>
      </c>
      <c r="S394" s="3" t="s">
        <v>2281</v>
      </c>
      <c r="T394" s="3">
        <v>0.41</v>
      </c>
      <c r="U394" s="3">
        <v>1.8E-5</v>
      </c>
      <c r="V394" s="3" t="s">
        <v>2281</v>
      </c>
      <c r="W394" s="3">
        <v>5.2499999999999997E-6</v>
      </c>
      <c r="X394" s="3">
        <v>825</v>
      </c>
      <c r="Y394" s="3" t="s">
        <v>174</v>
      </c>
      <c r="Z394" s="3">
        <v>3.5</v>
      </c>
      <c r="AA394" s="3" t="s">
        <v>174</v>
      </c>
    </row>
    <row r="395" spans="1:27" ht="13.9" customHeight="1">
      <c r="A395" s="2" t="s">
        <v>981</v>
      </c>
      <c r="B395" s="2" t="s">
        <v>982</v>
      </c>
      <c r="C395" s="3" t="s">
        <v>170</v>
      </c>
      <c r="D395" s="3" t="s">
        <v>170</v>
      </c>
      <c r="E395" s="3">
        <v>360.88</v>
      </c>
      <c r="F395" s="3" t="s">
        <v>2281</v>
      </c>
      <c r="G395" s="3">
        <v>2.2300000000000002E-3</v>
      </c>
      <c r="H395" s="3" t="s">
        <v>2281</v>
      </c>
      <c r="I395" s="3" t="s">
        <v>173</v>
      </c>
      <c r="J395" s="3">
        <v>6.8499999999999998E-5</v>
      </c>
      <c r="K395" s="3">
        <v>2.8E-3</v>
      </c>
      <c r="L395" s="3" t="s">
        <v>173</v>
      </c>
      <c r="M395" s="3">
        <v>2.8E-3</v>
      </c>
      <c r="N395" s="3" t="s">
        <v>2281</v>
      </c>
      <c r="O395" s="3" t="s">
        <v>173</v>
      </c>
      <c r="P395" s="3" t="s">
        <v>173</v>
      </c>
      <c r="Q395" s="2"/>
      <c r="R395" s="3">
        <v>670.05</v>
      </c>
      <c r="S395" s="3" t="s">
        <v>2283</v>
      </c>
      <c r="T395" s="3">
        <v>0.37733333333333002</v>
      </c>
      <c r="U395" s="3">
        <v>5.8100000000000003E-7</v>
      </c>
      <c r="V395" s="3" t="s">
        <v>2281</v>
      </c>
      <c r="W395" s="3" t="s">
        <v>173</v>
      </c>
      <c r="X395" s="3">
        <v>1010</v>
      </c>
      <c r="Y395" s="4" t="s">
        <v>2284</v>
      </c>
      <c r="Z395" s="3" t="s">
        <v>173</v>
      </c>
      <c r="AA395" s="2"/>
    </row>
    <row r="396" spans="1:27" ht="13.9" customHeight="1">
      <c r="A396" s="2" t="s">
        <v>983</v>
      </c>
      <c r="B396" s="2" t="s">
        <v>984</v>
      </c>
      <c r="C396" s="3" t="s">
        <v>170</v>
      </c>
      <c r="D396" s="3" t="s">
        <v>170</v>
      </c>
      <c r="E396" s="3">
        <v>360.88</v>
      </c>
      <c r="F396" s="3" t="s">
        <v>2281</v>
      </c>
      <c r="G396" s="3">
        <v>1.65E-3</v>
      </c>
      <c r="H396" s="3" t="s">
        <v>2283</v>
      </c>
      <c r="I396" s="3" t="s">
        <v>173</v>
      </c>
      <c r="J396" s="3">
        <v>1.6200000000000001E-4</v>
      </c>
      <c r="K396" s="3">
        <v>6.62E-3</v>
      </c>
      <c r="L396" s="3" t="s">
        <v>173</v>
      </c>
      <c r="M396" s="3">
        <v>6.62E-3</v>
      </c>
      <c r="N396" s="3" t="s">
        <v>2283</v>
      </c>
      <c r="O396" s="3" t="s">
        <v>173</v>
      </c>
      <c r="P396" s="3" t="s">
        <v>173</v>
      </c>
      <c r="Q396" s="2"/>
      <c r="R396" s="3">
        <v>670.05</v>
      </c>
      <c r="S396" s="3" t="s">
        <v>2283</v>
      </c>
      <c r="T396" s="3">
        <v>0.37733333333333002</v>
      </c>
      <c r="U396" s="3">
        <v>5.8100000000000003E-7</v>
      </c>
      <c r="V396" s="3" t="s">
        <v>2283</v>
      </c>
      <c r="W396" s="3" t="s">
        <v>173</v>
      </c>
      <c r="X396" s="3">
        <v>1010</v>
      </c>
      <c r="Y396" s="4" t="s">
        <v>2284</v>
      </c>
      <c r="Z396" s="3" t="s">
        <v>173</v>
      </c>
      <c r="AA396" s="2"/>
    </row>
    <row r="397" spans="1:27" ht="13.9" customHeight="1">
      <c r="A397" s="2" t="s">
        <v>985</v>
      </c>
      <c r="B397" s="2" t="s">
        <v>986</v>
      </c>
      <c r="C397" s="3" t="s">
        <v>170</v>
      </c>
      <c r="D397" s="3" t="s">
        <v>170</v>
      </c>
      <c r="E397" s="3">
        <v>360.88</v>
      </c>
      <c r="F397" s="3" t="s">
        <v>2281</v>
      </c>
      <c r="G397" s="3">
        <v>5.3299999999999997E-3</v>
      </c>
      <c r="H397" s="3" t="s">
        <v>2281</v>
      </c>
      <c r="I397" s="3" t="s">
        <v>173</v>
      </c>
      <c r="J397" s="3">
        <v>1.4300000000000001E-4</v>
      </c>
      <c r="K397" s="3">
        <v>5.8500000000000002E-3</v>
      </c>
      <c r="L397" s="3">
        <v>1.5399999999999999E-3</v>
      </c>
      <c r="M397" s="3">
        <v>1.5399999999999999E-3</v>
      </c>
      <c r="N397" s="3" t="s">
        <v>2283</v>
      </c>
      <c r="O397" s="3">
        <v>18700</v>
      </c>
      <c r="P397" s="3">
        <v>14000</v>
      </c>
      <c r="Q397" s="3" t="s">
        <v>174</v>
      </c>
      <c r="R397" s="3">
        <v>670.05</v>
      </c>
      <c r="S397" s="3" t="s">
        <v>2283</v>
      </c>
      <c r="T397" s="3">
        <v>0.37733333333333002</v>
      </c>
      <c r="U397" s="3">
        <v>1.61E-6</v>
      </c>
      <c r="V397" s="3" t="s">
        <v>2281</v>
      </c>
      <c r="W397" s="3">
        <v>4.0600000000000001E-7</v>
      </c>
      <c r="X397" s="3">
        <v>1010</v>
      </c>
      <c r="Y397" s="4" t="s">
        <v>2284</v>
      </c>
      <c r="Z397" s="3" t="s">
        <v>173</v>
      </c>
      <c r="AA397" s="2"/>
    </row>
    <row r="398" spans="1:27" ht="13.9" customHeight="1">
      <c r="A398" s="2" t="s">
        <v>987</v>
      </c>
      <c r="B398" s="2" t="s">
        <v>988</v>
      </c>
      <c r="C398" s="3" t="s">
        <v>170</v>
      </c>
      <c r="D398" s="3" t="s">
        <v>170</v>
      </c>
      <c r="E398" s="3">
        <v>360.88</v>
      </c>
      <c r="F398" s="3" t="s">
        <v>2281</v>
      </c>
      <c r="G398" s="3">
        <v>5.1000000000000004E-4</v>
      </c>
      <c r="H398" s="3" t="s">
        <v>2281</v>
      </c>
      <c r="I398" s="3" t="s">
        <v>173</v>
      </c>
      <c r="J398" s="3">
        <v>6.8499999999999998E-5</v>
      </c>
      <c r="K398" s="3">
        <v>2.8E-3</v>
      </c>
      <c r="L398" s="3">
        <v>7.36E-4</v>
      </c>
      <c r="M398" s="3">
        <v>7.36E-4</v>
      </c>
      <c r="N398" s="3" t="s">
        <v>2281</v>
      </c>
      <c r="O398" s="3">
        <v>18700</v>
      </c>
      <c r="P398" s="3">
        <v>14000</v>
      </c>
      <c r="Q398" s="3" t="s">
        <v>174</v>
      </c>
      <c r="R398" s="3">
        <v>670.05</v>
      </c>
      <c r="S398" s="3" t="s">
        <v>2283</v>
      </c>
      <c r="T398" s="3">
        <v>0.37733333333333002</v>
      </c>
      <c r="U398" s="3">
        <v>5.8100000000000003E-7</v>
      </c>
      <c r="V398" s="3" t="s">
        <v>2281</v>
      </c>
      <c r="W398" s="3">
        <v>1.4600000000000001E-7</v>
      </c>
      <c r="X398" s="3">
        <v>1010</v>
      </c>
      <c r="Y398" s="4" t="s">
        <v>2284</v>
      </c>
      <c r="Z398" s="3" t="s">
        <v>173</v>
      </c>
      <c r="AA398" s="2"/>
    </row>
    <row r="399" spans="1:27" ht="13.9" customHeight="1">
      <c r="A399" s="2" t="s">
        <v>989</v>
      </c>
      <c r="B399" s="2" t="s">
        <v>990</v>
      </c>
      <c r="C399" s="3" t="s">
        <v>170</v>
      </c>
      <c r="D399" s="3" t="s">
        <v>170</v>
      </c>
      <c r="E399" s="3">
        <v>260.76</v>
      </c>
      <c r="F399" s="3" t="s">
        <v>2281</v>
      </c>
      <c r="G399" s="3">
        <v>3.2</v>
      </c>
      <c r="H399" s="3" t="s">
        <v>2281</v>
      </c>
      <c r="I399" s="3" t="s">
        <v>173</v>
      </c>
      <c r="J399" s="3">
        <v>1.03E-2</v>
      </c>
      <c r="K399" s="3">
        <v>0.42099999999999999</v>
      </c>
      <c r="L399" s="3">
        <v>0.17199999999999999</v>
      </c>
      <c r="M399" s="3">
        <v>0.17199999999999999</v>
      </c>
      <c r="N399" s="3" t="s">
        <v>2281</v>
      </c>
      <c r="O399" s="3">
        <v>12700</v>
      </c>
      <c r="P399" s="3">
        <v>10200</v>
      </c>
      <c r="Q399" s="3" t="s">
        <v>2282</v>
      </c>
      <c r="R399" s="3">
        <v>488.15</v>
      </c>
      <c r="S399" s="3" t="s">
        <v>2281</v>
      </c>
      <c r="T399" s="3">
        <v>0.373472899729</v>
      </c>
      <c r="U399" s="3">
        <v>0.22</v>
      </c>
      <c r="V399" s="3" t="s">
        <v>2281</v>
      </c>
      <c r="W399" s="3">
        <v>8.5900000000000004E-2</v>
      </c>
      <c r="X399" s="3">
        <v>738</v>
      </c>
      <c r="Y399" s="3" t="s">
        <v>174</v>
      </c>
      <c r="Z399" s="3">
        <v>2.9</v>
      </c>
      <c r="AA399" s="3" t="s">
        <v>174</v>
      </c>
    </row>
    <row r="400" spans="1:27" ht="13.9" customHeight="1">
      <c r="A400" s="2" t="s">
        <v>991</v>
      </c>
      <c r="B400" s="2" t="s">
        <v>992</v>
      </c>
      <c r="C400" s="3" t="s">
        <v>171</v>
      </c>
      <c r="D400" s="3" t="s">
        <v>170</v>
      </c>
      <c r="E400" s="3">
        <v>290.83</v>
      </c>
      <c r="F400" s="3" t="s">
        <v>2281</v>
      </c>
      <c r="G400" s="3">
        <v>2</v>
      </c>
      <c r="H400" s="3" t="s">
        <v>2281</v>
      </c>
      <c r="I400" s="3" t="s">
        <v>173</v>
      </c>
      <c r="J400" s="3">
        <v>6.7000000000000002E-6</v>
      </c>
      <c r="K400" s="3">
        <v>2.7399999999999999E-4</v>
      </c>
      <c r="L400" s="3" t="s">
        <v>173</v>
      </c>
      <c r="M400" s="3">
        <v>2.7399999999999999E-4</v>
      </c>
      <c r="N400" s="3" t="s">
        <v>2281</v>
      </c>
      <c r="O400" s="3" t="s">
        <v>173</v>
      </c>
      <c r="P400" s="3">
        <v>11900</v>
      </c>
      <c r="Q400" s="3" t="s">
        <v>174</v>
      </c>
      <c r="R400" s="3">
        <v>561.15</v>
      </c>
      <c r="S400" s="3" t="s">
        <v>2281</v>
      </c>
      <c r="T400" s="3">
        <v>0.3</v>
      </c>
      <c r="U400" s="3">
        <v>3.5200000000000002E-5</v>
      </c>
      <c r="V400" s="3" t="s">
        <v>2283</v>
      </c>
      <c r="W400" s="3" t="s">
        <v>173</v>
      </c>
      <c r="X400" s="3" t="s">
        <v>173</v>
      </c>
      <c r="Y400" s="2"/>
      <c r="Z400" s="3" t="s">
        <v>173</v>
      </c>
      <c r="AA400" s="2"/>
    </row>
    <row r="401" spans="1:27" ht="13.9" customHeight="1">
      <c r="A401" s="2" t="s">
        <v>993</v>
      </c>
      <c r="B401" s="2" t="s">
        <v>994</v>
      </c>
      <c r="C401" s="3" t="s">
        <v>171</v>
      </c>
      <c r="D401" s="3" t="s">
        <v>170</v>
      </c>
      <c r="E401" s="3">
        <v>290.83</v>
      </c>
      <c r="F401" s="3" t="s">
        <v>2281</v>
      </c>
      <c r="G401" s="3">
        <v>0.24</v>
      </c>
      <c r="H401" s="3" t="s">
        <v>2281</v>
      </c>
      <c r="I401" s="3" t="s">
        <v>173</v>
      </c>
      <c r="J401" s="3">
        <v>4.4000000000000002E-7</v>
      </c>
      <c r="K401" s="3">
        <v>1.8E-5</v>
      </c>
      <c r="L401" s="3" t="s">
        <v>173</v>
      </c>
      <c r="M401" s="3">
        <v>1.8E-5</v>
      </c>
      <c r="N401" s="3" t="s">
        <v>2281</v>
      </c>
      <c r="O401" s="3" t="s">
        <v>173</v>
      </c>
      <c r="P401" s="3">
        <v>12200</v>
      </c>
      <c r="Q401" s="3" t="s">
        <v>174</v>
      </c>
      <c r="R401" s="3">
        <v>596.54999999999995</v>
      </c>
      <c r="S401" s="3" t="s">
        <v>2281</v>
      </c>
      <c r="T401" s="3">
        <v>0.3</v>
      </c>
      <c r="U401" s="3">
        <v>3.5999999999999999E-7</v>
      </c>
      <c r="V401" s="3" t="s">
        <v>2281</v>
      </c>
      <c r="W401" s="3" t="s">
        <v>173</v>
      </c>
      <c r="X401" s="3" t="s">
        <v>173</v>
      </c>
      <c r="Y401" s="2"/>
      <c r="Z401" s="3" t="s">
        <v>173</v>
      </c>
      <c r="AA401" s="2"/>
    </row>
    <row r="402" spans="1:27" ht="13.9" customHeight="1">
      <c r="A402" s="2" t="s">
        <v>995</v>
      </c>
      <c r="B402" s="2" t="s">
        <v>996</v>
      </c>
      <c r="C402" s="3" t="s">
        <v>171</v>
      </c>
      <c r="D402" s="3" t="s">
        <v>170</v>
      </c>
      <c r="E402" s="3">
        <v>290.83</v>
      </c>
      <c r="F402" s="3" t="s">
        <v>2281</v>
      </c>
      <c r="G402" s="3">
        <v>7.3</v>
      </c>
      <c r="H402" s="3" t="s">
        <v>2281</v>
      </c>
      <c r="I402" s="3">
        <v>0.2</v>
      </c>
      <c r="J402" s="3">
        <v>5.1399999999999999E-6</v>
      </c>
      <c r="K402" s="3">
        <v>2.1000000000000001E-4</v>
      </c>
      <c r="L402" s="3" t="s">
        <v>173</v>
      </c>
      <c r="M402" s="3">
        <v>2.1000000000000001E-4</v>
      </c>
      <c r="N402" s="3" t="s">
        <v>2281</v>
      </c>
      <c r="O402" s="3" t="s">
        <v>173</v>
      </c>
      <c r="P402" s="3">
        <v>12700</v>
      </c>
      <c r="Q402" s="3" t="s">
        <v>174</v>
      </c>
      <c r="R402" s="3">
        <v>596.54999999999995</v>
      </c>
      <c r="S402" s="3" t="s">
        <v>2281</v>
      </c>
      <c r="T402" s="3">
        <v>0.3</v>
      </c>
      <c r="U402" s="3">
        <v>4.1999999999999998E-5</v>
      </c>
      <c r="V402" s="3" t="s">
        <v>2281</v>
      </c>
      <c r="W402" s="3" t="s">
        <v>173</v>
      </c>
      <c r="X402" s="3" t="s">
        <v>173</v>
      </c>
      <c r="Y402" s="2"/>
      <c r="Z402" s="3" t="s">
        <v>173</v>
      </c>
      <c r="AA402" s="2"/>
    </row>
    <row r="403" spans="1:27" ht="13.9" customHeight="1">
      <c r="A403" s="2" t="s">
        <v>997</v>
      </c>
      <c r="B403" s="2" t="s">
        <v>998</v>
      </c>
      <c r="C403" s="3" t="s">
        <v>171</v>
      </c>
      <c r="D403" s="3" t="s">
        <v>170</v>
      </c>
      <c r="E403" s="3">
        <v>290.83</v>
      </c>
      <c r="F403" s="3" t="s">
        <v>2281</v>
      </c>
      <c r="G403" s="3">
        <v>8</v>
      </c>
      <c r="H403" s="3" t="s">
        <v>2281</v>
      </c>
      <c r="I403" s="3" t="s">
        <v>173</v>
      </c>
      <c r="J403" s="3">
        <v>5.1399999999999999E-6</v>
      </c>
      <c r="K403" s="3">
        <v>2.1000000000000001E-4</v>
      </c>
      <c r="L403" s="3" t="s">
        <v>173</v>
      </c>
      <c r="M403" s="3">
        <v>2.1000000000000001E-4</v>
      </c>
      <c r="N403" s="3" t="s">
        <v>2283</v>
      </c>
      <c r="O403" s="3" t="s">
        <v>173</v>
      </c>
      <c r="P403" s="3">
        <v>12200</v>
      </c>
      <c r="Q403" s="3" t="s">
        <v>174</v>
      </c>
      <c r="R403" s="3">
        <v>561.15</v>
      </c>
      <c r="S403" s="3" t="s">
        <v>2283</v>
      </c>
      <c r="T403" s="3">
        <v>0.3</v>
      </c>
      <c r="U403" s="3">
        <v>3.5200000000000002E-5</v>
      </c>
      <c r="V403" s="3" t="s">
        <v>2283</v>
      </c>
      <c r="W403" s="3" t="s">
        <v>173</v>
      </c>
      <c r="X403" s="3" t="s">
        <v>173</v>
      </c>
      <c r="Y403" s="2"/>
      <c r="Z403" s="3" t="s">
        <v>173</v>
      </c>
      <c r="AA403" s="2"/>
    </row>
    <row r="404" spans="1:27" ht="13.9" customHeight="1">
      <c r="A404" s="2" t="s">
        <v>999</v>
      </c>
      <c r="B404" s="2" t="s">
        <v>1000</v>
      </c>
      <c r="C404" s="3" t="s">
        <v>170</v>
      </c>
      <c r="D404" s="3" t="s">
        <v>170</v>
      </c>
      <c r="E404" s="3">
        <v>272.77</v>
      </c>
      <c r="F404" s="3" t="s">
        <v>2281</v>
      </c>
      <c r="G404" s="3">
        <v>1.8</v>
      </c>
      <c r="H404" s="3" t="s">
        <v>2281</v>
      </c>
      <c r="I404" s="3">
        <v>50</v>
      </c>
      <c r="J404" s="3">
        <v>2.7E-2</v>
      </c>
      <c r="K404" s="3">
        <v>1.1000000000000001</v>
      </c>
      <c r="L404" s="3">
        <v>1.83E-2</v>
      </c>
      <c r="M404" s="3">
        <v>1.83E-2</v>
      </c>
      <c r="N404" s="3" t="s">
        <v>2281</v>
      </c>
      <c r="O404" s="3">
        <v>56100</v>
      </c>
      <c r="P404" s="3">
        <v>43000</v>
      </c>
      <c r="Q404" s="4" t="s">
        <v>2285</v>
      </c>
      <c r="R404" s="3">
        <v>512.15</v>
      </c>
      <c r="S404" s="3" t="s">
        <v>2281</v>
      </c>
      <c r="T404" s="3">
        <v>0.39203083109920001</v>
      </c>
      <c r="U404" s="3">
        <v>0.06</v>
      </c>
      <c r="V404" s="3" t="s">
        <v>2281</v>
      </c>
      <c r="W404" s="3">
        <v>9.5399999999999999E-4</v>
      </c>
      <c r="X404" s="3">
        <v>746</v>
      </c>
      <c r="Y404" s="3" t="s">
        <v>174</v>
      </c>
      <c r="Z404" s="3" t="s">
        <v>173</v>
      </c>
      <c r="AA404" s="2"/>
    </row>
    <row r="405" spans="1:27" ht="13.9" customHeight="1">
      <c r="A405" s="2" t="s">
        <v>1002</v>
      </c>
      <c r="B405" s="2" t="s">
        <v>1003</v>
      </c>
      <c r="C405" s="3" t="s">
        <v>171</v>
      </c>
      <c r="D405" s="3" t="s">
        <v>170</v>
      </c>
      <c r="E405" s="3">
        <v>390.87</v>
      </c>
      <c r="F405" s="3" t="s">
        <v>2281</v>
      </c>
      <c r="G405" s="3">
        <v>4.4000000000000002E-6</v>
      </c>
      <c r="H405" s="3" t="s">
        <v>2281</v>
      </c>
      <c r="I405" s="3" t="s">
        <v>173</v>
      </c>
      <c r="J405" s="3">
        <v>3.9500000000000003E-6</v>
      </c>
      <c r="K405" s="3">
        <v>1.6100000000000001E-4</v>
      </c>
      <c r="L405" s="3" t="s">
        <v>173</v>
      </c>
      <c r="M405" s="3">
        <v>1.6100000000000001E-4</v>
      </c>
      <c r="N405" s="3" t="s">
        <v>2281</v>
      </c>
      <c r="O405" s="3" t="s">
        <v>173</v>
      </c>
      <c r="P405" s="3" t="s">
        <v>173</v>
      </c>
      <c r="Q405" s="2"/>
      <c r="R405" s="3">
        <v>689.7</v>
      </c>
      <c r="S405" s="3" t="s">
        <v>2283</v>
      </c>
      <c r="T405" s="3">
        <v>0.3</v>
      </c>
      <c r="U405" s="3">
        <v>3.83E-11</v>
      </c>
      <c r="V405" s="3" t="s">
        <v>2281</v>
      </c>
      <c r="W405" s="3" t="s">
        <v>173</v>
      </c>
      <c r="X405" s="3" t="s">
        <v>173</v>
      </c>
      <c r="Y405" s="2"/>
      <c r="Z405" s="3" t="s">
        <v>173</v>
      </c>
      <c r="AA405" s="2"/>
    </row>
    <row r="406" spans="1:27" ht="13.9" customHeight="1">
      <c r="A406" s="2" t="s">
        <v>1005</v>
      </c>
      <c r="B406" s="2" t="s">
        <v>1006</v>
      </c>
      <c r="C406" s="3" t="s">
        <v>171</v>
      </c>
      <c r="D406" s="3" t="s">
        <v>170</v>
      </c>
      <c r="E406" s="3">
        <v>390.87</v>
      </c>
      <c r="F406" s="3" t="s">
        <v>2281</v>
      </c>
      <c r="G406" s="3">
        <v>3.9999999999999998E-6</v>
      </c>
      <c r="H406" s="3" t="s">
        <v>2281</v>
      </c>
      <c r="I406" s="3" t="s">
        <v>173</v>
      </c>
      <c r="J406" s="3">
        <v>5.6999999999999996E-6</v>
      </c>
      <c r="K406" s="3">
        <v>2.33E-4</v>
      </c>
      <c r="L406" s="3" t="s">
        <v>173</v>
      </c>
      <c r="M406" s="3">
        <v>2.33E-4</v>
      </c>
      <c r="N406" s="3" t="s">
        <v>2283</v>
      </c>
      <c r="O406" s="3" t="s">
        <v>173</v>
      </c>
      <c r="P406" s="3" t="s">
        <v>173</v>
      </c>
      <c r="Q406" s="2"/>
      <c r="R406" s="3">
        <v>689.7</v>
      </c>
      <c r="S406" s="3" t="s">
        <v>2283</v>
      </c>
      <c r="T406" s="3">
        <v>0.3</v>
      </c>
      <c r="U406" s="3">
        <v>4.4000000000000003E-11</v>
      </c>
      <c r="V406" s="3" t="s">
        <v>2281</v>
      </c>
      <c r="W406" s="3" t="s">
        <v>173</v>
      </c>
      <c r="X406" s="3" t="s">
        <v>173</v>
      </c>
      <c r="Y406" s="2"/>
      <c r="Z406" s="3" t="s">
        <v>173</v>
      </c>
      <c r="AA406" s="2"/>
    </row>
    <row r="407" spans="1:27" ht="13.9" customHeight="1">
      <c r="A407" s="2" t="s">
        <v>1007</v>
      </c>
      <c r="B407" s="2" t="s">
        <v>1008</v>
      </c>
      <c r="C407" s="3" t="s">
        <v>170</v>
      </c>
      <c r="D407" s="3" t="s">
        <v>170</v>
      </c>
      <c r="E407" s="3">
        <v>374.87</v>
      </c>
      <c r="F407" s="3" t="s">
        <v>2281</v>
      </c>
      <c r="G407" s="3">
        <v>2.9799999999999998E-6</v>
      </c>
      <c r="H407" s="3" t="s">
        <v>2281</v>
      </c>
      <c r="I407" s="3" t="s">
        <v>173</v>
      </c>
      <c r="J407" s="3">
        <v>3.8800000000000001E-5</v>
      </c>
      <c r="K407" s="3">
        <v>1.5900000000000001E-3</v>
      </c>
      <c r="L407" s="3" t="s">
        <v>173</v>
      </c>
      <c r="M407" s="3">
        <v>1.5900000000000001E-3</v>
      </c>
      <c r="N407" s="3" t="s">
        <v>2283</v>
      </c>
      <c r="O407" s="3" t="s">
        <v>173</v>
      </c>
      <c r="P407" s="3">
        <v>8880</v>
      </c>
      <c r="Q407" s="3" t="s">
        <v>174</v>
      </c>
      <c r="R407" s="3">
        <v>687.99</v>
      </c>
      <c r="S407" s="3" t="s">
        <v>2283</v>
      </c>
      <c r="T407" s="3">
        <v>0.3</v>
      </c>
      <c r="U407" s="3">
        <v>1.12E-7</v>
      </c>
      <c r="V407" s="3" t="s">
        <v>2283</v>
      </c>
      <c r="W407" s="3" t="s">
        <v>173</v>
      </c>
      <c r="X407" s="3" t="s">
        <v>173</v>
      </c>
      <c r="Y407" s="2"/>
      <c r="Z407" s="3" t="s">
        <v>173</v>
      </c>
      <c r="AA407" s="2"/>
    </row>
    <row r="408" spans="1:27" ht="13.9" customHeight="1">
      <c r="A408" s="2" t="s">
        <v>1009</v>
      </c>
      <c r="B408" s="2" t="s">
        <v>1010</v>
      </c>
      <c r="C408" s="3" t="s">
        <v>170</v>
      </c>
      <c r="D408" s="3" t="s">
        <v>170</v>
      </c>
      <c r="E408" s="3">
        <v>236.74</v>
      </c>
      <c r="F408" s="3" t="s">
        <v>2281</v>
      </c>
      <c r="G408" s="3">
        <v>50</v>
      </c>
      <c r="H408" s="3" t="s">
        <v>2281</v>
      </c>
      <c r="I408" s="3" t="s">
        <v>173</v>
      </c>
      <c r="J408" s="3">
        <v>3.8899999999999998E-3</v>
      </c>
      <c r="K408" s="3">
        <v>0.159</v>
      </c>
      <c r="L408" s="3" t="s">
        <v>173</v>
      </c>
      <c r="M408" s="3">
        <v>0.159</v>
      </c>
      <c r="N408" s="3" t="s">
        <v>2281</v>
      </c>
      <c r="O408" s="3" t="s">
        <v>173</v>
      </c>
      <c r="P408" s="3">
        <v>11700</v>
      </c>
      <c r="Q408" s="3" t="s">
        <v>2294</v>
      </c>
      <c r="R408" s="3" t="s">
        <v>173</v>
      </c>
      <c r="S408" s="2"/>
      <c r="T408" s="3">
        <v>0.3</v>
      </c>
      <c r="U408" s="3">
        <v>0.21</v>
      </c>
      <c r="V408" s="3" t="s">
        <v>2281</v>
      </c>
      <c r="W408" s="3" t="s">
        <v>173</v>
      </c>
      <c r="X408" s="3">
        <v>695</v>
      </c>
      <c r="Y408" s="3" t="s">
        <v>174</v>
      </c>
      <c r="Z408" s="3" t="s">
        <v>173</v>
      </c>
      <c r="AA408" s="2"/>
    </row>
    <row r="409" spans="1:27" ht="13.9" customHeight="1">
      <c r="A409" s="2" t="s">
        <v>1011</v>
      </c>
      <c r="B409" s="2" t="s">
        <v>1012</v>
      </c>
      <c r="C409" s="3" t="s">
        <v>171</v>
      </c>
      <c r="D409" s="3" t="s">
        <v>171</v>
      </c>
      <c r="E409" s="3">
        <v>406.91</v>
      </c>
      <c r="F409" s="3" t="s">
        <v>2281</v>
      </c>
      <c r="G409" s="3">
        <v>140</v>
      </c>
      <c r="H409" s="3" t="s">
        <v>2281</v>
      </c>
      <c r="I409" s="3" t="s">
        <v>173</v>
      </c>
      <c r="J409" s="3">
        <v>5.4799999999999999E-13</v>
      </c>
      <c r="K409" s="3">
        <v>2.2400000000000001E-11</v>
      </c>
      <c r="L409" s="3" t="s">
        <v>173</v>
      </c>
      <c r="M409" s="3">
        <v>2.2400000000000001E-11</v>
      </c>
      <c r="N409" s="3" t="s">
        <v>2281</v>
      </c>
      <c r="O409" s="3" t="s">
        <v>173</v>
      </c>
      <c r="P409" s="3" t="s">
        <v>173</v>
      </c>
      <c r="Q409" s="2"/>
      <c r="R409" s="3">
        <v>752.15</v>
      </c>
      <c r="S409" s="3" t="s">
        <v>2281</v>
      </c>
      <c r="T409" s="3">
        <v>0.3</v>
      </c>
      <c r="U409" s="3">
        <v>1.0300000000000001E-10</v>
      </c>
      <c r="V409" s="3" t="s">
        <v>2281</v>
      </c>
      <c r="W409" s="3" t="s">
        <v>173</v>
      </c>
      <c r="X409" s="3" t="s">
        <v>173</v>
      </c>
      <c r="Y409" s="2"/>
      <c r="Z409" s="3" t="s">
        <v>173</v>
      </c>
      <c r="AA409" s="2"/>
    </row>
    <row r="410" spans="1:27" ht="13.9" customHeight="1">
      <c r="A410" s="2" t="s">
        <v>1013</v>
      </c>
      <c r="B410" s="2" t="s">
        <v>1014</v>
      </c>
      <c r="C410" s="3" t="s">
        <v>170</v>
      </c>
      <c r="D410" s="3" t="s">
        <v>171</v>
      </c>
      <c r="E410" s="3">
        <v>330.1</v>
      </c>
      <c r="F410" s="3" t="s">
        <v>2308</v>
      </c>
      <c r="G410" s="3">
        <v>756000</v>
      </c>
      <c r="H410" s="3" t="s">
        <v>2308</v>
      </c>
      <c r="I410" s="3" t="s">
        <v>173</v>
      </c>
      <c r="J410" s="3">
        <v>2.5000000000000001E-4</v>
      </c>
      <c r="K410" s="3">
        <v>1.0200000000000001E-2</v>
      </c>
      <c r="L410" s="3" t="s">
        <v>173</v>
      </c>
      <c r="M410" s="3">
        <v>1.0200000000000001E-2</v>
      </c>
      <c r="N410" s="3" t="s">
        <v>2289</v>
      </c>
      <c r="O410" s="3" t="s">
        <v>173</v>
      </c>
      <c r="P410" s="3" t="s">
        <v>173</v>
      </c>
      <c r="Q410" s="2"/>
      <c r="R410" s="3">
        <v>402.15</v>
      </c>
      <c r="S410" s="3" t="s">
        <v>2289</v>
      </c>
      <c r="T410" s="3">
        <v>0.3</v>
      </c>
      <c r="U410" s="3">
        <v>2.2999999999999998</v>
      </c>
      <c r="V410" s="3" t="s">
        <v>2308</v>
      </c>
      <c r="W410" s="3" t="s">
        <v>173</v>
      </c>
      <c r="X410" s="3" t="s">
        <v>173</v>
      </c>
      <c r="Y410" s="2"/>
      <c r="Z410" s="3" t="s">
        <v>173</v>
      </c>
      <c r="AA410" s="2"/>
    </row>
    <row r="411" spans="1:27" ht="13.9" customHeight="1">
      <c r="A411" s="2" t="s">
        <v>1015</v>
      </c>
      <c r="B411" s="2" t="s">
        <v>1016</v>
      </c>
      <c r="C411" s="3" t="s">
        <v>171</v>
      </c>
      <c r="D411" s="3" t="s">
        <v>171</v>
      </c>
      <c r="E411" s="3">
        <v>222.12</v>
      </c>
      <c r="F411" s="3" t="s">
        <v>2281</v>
      </c>
      <c r="G411" s="3">
        <v>59.7</v>
      </c>
      <c r="H411" s="3" t="s">
        <v>2281</v>
      </c>
      <c r="I411" s="3" t="s">
        <v>173</v>
      </c>
      <c r="J411" s="3">
        <v>2.01E-11</v>
      </c>
      <c r="K411" s="3">
        <v>8.2199999999999995E-10</v>
      </c>
      <c r="L411" s="3" t="s">
        <v>173</v>
      </c>
      <c r="M411" s="3">
        <v>8.2199999999999995E-10</v>
      </c>
      <c r="N411" s="3" t="s">
        <v>2283</v>
      </c>
      <c r="O411" s="3" t="s">
        <v>173</v>
      </c>
      <c r="P411" s="3" t="s">
        <v>173</v>
      </c>
      <c r="Q411" s="2"/>
      <c r="R411" s="3">
        <v>626.58000000000004</v>
      </c>
      <c r="S411" s="3" t="s">
        <v>2283</v>
      </c>
      <c r="T411" s="3">
        <v>0.3</v>
      </c>
      <c r="U411" s="3">
        <v>4.1000000000000003E-9</v>
      </c>
      <c r="V411" s="3" t="s">
        <v>2283</v>
      </c>
      <c r="W411" s="3" t="s">
        <v>173</v>
      </c>
      <c r="X411" s="3" t="s">
        <v>173</v>
      </c>
      <c r="Y411" s="2"/>
      <c r="Z411" s="3" t="s">
        <v>173</v>
      </c>
      <c r="AA411" s="2"/>
    </row>
    <row r="412" spans="1:27" ht="13.9" customHeight="1">
      <c r="A412" s="2" t="s">
        <v>1017</v>
      </c>
      <c r="B412" s="2" t="s">
        <v>1018</v>
      </c>
      <c r="C412" s="3" t="s">
        <v>170</v>
      </c>
      <c r="D412" s="3" t="s">
        <v>170</v>
      </c>
      <c r="E412" s="3">
        <v>168.2</v>
      </c>
      <c r="F412" s="3" t="s">
        <v>2281</v>
      </c>
      <c r="G412" s="3">
        <v>117</v>
      </c>
      <c r="H412" s="3" t="s">
        <v>2281</v>
      </c>
      <c r="I412" s="3" t="s">
        <v>173</v>
      </c>
      <c r="J412" s="3">
        <v>4.8000000000000001E-5</v>
      </c>
      <c r="K412" s="3">
        <v>1.9599999999999999E-3</v>
      </c>
      <c r="L412" s="3">
        <v>8.3500000000000002E-4</v>
      </c>
      <c r="M412" s="3">
        <v>8.3500000000000002E-4</v>
      </c>
      <c r="N412" s="3" t="s">
        <v>2281</v>
      </c>
      <c r="O412" s="3">
        <v>12200</v>
      </c>
      <c r="P412" s="3">
        <v>8700</v>
      </c>
      <c r="Q412" s="3" t="s">
        <v>174</v>
      </c>
      <c r="R412" s="3">
        <v>528.15</v>
      </c>
      <c r="S412" s="3" t="s">
        <v>2281</v>
      </c>
      <c r="T412" s="3">
        <v>0.41</v>
      </c>
      <c r="U412" s="3">
        <v>0.03</v>
      </c>
      <c r="V412" s="3" t="s">
        <v>2281</v>
      </c>
      <c r="W412" s="3">
        <v>1.2200000000000001E-2</v>
      </c>
      <c r="X412" s="3">
        <v>721</v>
      </c>
      <c r="Y412" s="3" t="s">
        <v>174</v>
      </c>
      <c r="Z412" s="3" t="s">
        <v>173</v>
      </c>
      <c r="AA412" s="2"/>
    </row>
    <row r="413" spans="1:27" ht="13.9" customHeight="1">
      <c r="A413" s="2" t="s">
        <v>1019</v>
      </c>
      <c r="B413" s="2" t="s">
        <v>1020</v>
      </c>
      <c r="C413" s="3" t="s">
        <v>171</v>
      </c>
      <c r="D413" s="3" t="s">
        <v>170</v>
      </c>
      <c r="E413" s="3">
        <v>478.6</v>
      </c>
      <c r="F413" s="3" t="s">
        <v>2283</v>
      </c>
      <c r="G413" s="3">
        <v>6.8899999999999999E-7</v>
      </c>
      <c r="H413" s="3" t="s">
        <v>2283</v>
      </c>
      <c r="I413" s="3" t="s">
        <v>173</v>
      </c>
      <c r="J413" s="3">
        <v>2.9800000000000001E-16</v>
      </c>
      <c r="K413" s="3">
        <v>1.2199999999999999E-14</v>
      </c>
      <c r="L413" s="3" t="s">
        <v>173</v>
      </c>
      <c r="M413" s="3">
        <v>1.2199999999999999E-14</v>
      </c>
      <c r="N413" s="3" t="s">
        <v>2283</v>
      </c>
      <c r="O413" s="3" t="s">
        <v>173</v>
      </c>
      <c r="P413" s="3" t="s">
        <v>173</v>
      </c>
      <c r="Q413" s="2"/>
      <c r="R413" s="3">
        <v>932.48</v>
      </c>
      <c r="S413" s="3" t="s">
        <v>2283</v>
      </c>
      <c r="T413" s="3">
        <v>0.3</v>
      </c>
      <c r="U413" s="3">
        <v>2.5199999999999999E-15</v>
      </c>
      <c r="V413" s="3" t="s">
        <v>2283</v>
      </c>
      <c r="W413" s="3" t="s">
        <v>173</v>
      </c>
      <c r="X413" s="3" t="s">
        <v>173</v>
      </c>
      <c r="Y413" s="2"/>
      <c r="Z413" s="3" t="s">
        <v>173</v>
      </c>
      <c r="AA413" s="2"/>
    </row>
    <row r="414" spans="1:27" ht="13.9" customHeight="1">
      <c r="A414" s="2" t="s">
        <v>1021</v>
      </c>
      <c r="B414" s="2" t="s">
        <v>1022</v>
      </c>
      <c r="C414" s="3" t="s">
        <v>171</v>
      </c>
      <c r="D414" s="3" t="s">
        <v>170</v>
      </c>
      <c r="E414" s="3">
        <v>504.59</v>
      </c>
      <c r="F414" s="3" t="s">
        <v>2283</v>
      </c>
      <c r="G414" s="3">
        <v>5.0500000000000004E-7</v>
      </c>
      <c r="H414" s="3" t="s">
        <v>2283</v>
      </c>
      <c r="I414" s="3" t="s">
        <v>173</v>
      </c>
      <c r="J414" s="3">
        <v>1.2900000000000001E-17</v>
      </c>
      <c r="K414" s="3">
        <v>5.2599999999999997E-16</v>
      </c>
      <c r="L414" s="3" t="s">
        <v>173</v>
      </c>
      <c r="M414" s="3">
        <v>5.2599999999999997E-16</v>
      </c>
      <c r="N414" s="3" t="s">
        <v>2283</v>
      </c>
      <c r="O414" s="3" t="s">
        <v>173</v>
      </c>
      <c r="P414" s="3" t="s">
        <v>173</v>
      </c>
      <c r="Q414" s="2"/>
      <c r="R414" s="3">
        <v>975.83</v>
      </c>
      <c r="S414" s="3" t="s">
        <v>2283</v>
      </c>
      <c r="T414" s="3">
        <v>0.3</v>
      </c>
      <c r="U414" s="3">
        <v>9.7499999999999994E-17</v>
      </c>
      <c r="V414" s="3" t="s">
        <v>2283</v>
      </c>
      <c r="W414" s="3" t="s">
        <v>173</v>
      </c>
      <c r="X414" s="3" t="s">
        <v>173</v>
      </c>
      <c r="Y414" s="2"/>
      <c r="Z414" s="3" t="s">
        <v>173</v>
      </c>
      <c r="AA414" s="2"/>
    </row>
    <row r="415" spans="1:27" ht="13.9" customHeight="1">
      <c r="A415" s="2" t="s">
        <v>1023</v>
      </c>
      <c r="B415" s="2" t="s">
        <v>1024</v>
      </c>
      <c r="C415" s="3" t="s">
        <v>171</v>
      </c>
      <c r="D415" s="3" t="s">
        <v>171</v>
      </c>
      <c r="E415" s="3">
        <v>179.2</v>
      </c>
      <c r="F415" s="3" t="s">
        <v>2281</v>
      </c>
      <c r="G415" s="3">
        <v>1000000</v>
      </c>
      <c r="H415" s="3" t="s">
        <v>2281</v>
      </c>
      <c r="I415" s="3" t="s">
        <v>173</v>
      </c>
      <c r="J415" s="3">
        <v>2E-8</v>
      </c>
      <c r="K415" s="3">
        <v>8.1800000000000005E-7</v>
      </c>
      <c r="L415" s="3" t="s">
        <v>173</v>
      </c>
      <c r="M415" s="3">
        <v>8.1800000000000005E-7</v>
      </c>
      <c r="N415" s="3" t="s">
        <v>2281</v>
      </c>
      <c r="O415" s="3" t="s">
        <v>173</v>
      </c>
      <c r="P415" s="3">
        <v>10600</v>
      </c>
      <c r="Q415" s="3" t="s">
        <v>174</v>
      </c>
      <c r="R415" s="3">
        <v>505.65</v>
      </c>
      <c r="S415" s="3" t="s">
        <v>2281</v>
      </c>
      <c r="T415" s="3">
        <v>0.3</v>
      </c>
      <c r="U415" s="3">
        <v>4.5999999999999999E-2</v>
      </c>
      <c r="V415" s="3" t="s">
        <v>2281</v>
      </c>
      <c r="W415" s="3" t="s">
        <v>173</v>
      </c>
      <c r="X415" s="3" t="s">
        <v>173</v>
      </c>
      <c r="Y415" s="2"/>
      <c r="Z415" s="3" t="s">
        <v>173</v>
      </c>
      <c r="AA415" s="2"/>
    </row>
    <row r="416" spans="1:27" ht="13.9" customHeight="1">
      <c r="A416" s="2" t="s">
        <v>1025</v>
      </c>
      <c r="B416" s="2" t="s">
        <v>232</v>
      </c>
      <c r="C416" s="3" t="s">
        <v>170</v>
      </c>
      <c r="D416" s="3" t="s">
        <v>170</v>
      </c>
      <c r="E416" s="3">
        <v>86.177999999999997</v>
      </c>
      <c r="F416" s="3" t="s">
        <v>2281</v>
      </c>
      <c r="G416" s="3">
        <v>9.5</v>
      </c>
      <c r="H416" s="3" t="s">
        <v>2281</v>
      </c>
      <c r="I416" s="3" t="s">
        <v>173</v>
      </c>
      <c r="J416" s="3">
        <v>1.8</v>
      </c>
      <c r="K416" s="3">
        <v>73.599999999999994</v>
      </c>
      <c r="L416" s="3">
        <v>43.5</v>
      </c>
      <c r="M416" s="3">
        <v>43.5</v>
      </c>
      <c r="N416" s="3" t="s">
        <v>2283</v>
      </c>
      <c r="O416" s="3">
        <v>7710</v>
      </c>
      <c r="P416" s="3">
        <v>6900</v>
      </c>
      <c r="Q416" s="3" t="s">
        <v>183</v>
      </c>
      <c r="R416" s="3">
        <v>341.85</v>
      </c>
      <c r="S416" s="3" t="s">
        <v>2281</v>
      </c>
      <c r="T416" s="3">
        <v>0.38246108374384002</v>
      </c>
      <c r="U416" s="3">
        <v>151</v>
      </c>
      <c r="V416" s="3" t="s">
        <v>2281</v>
      </c>
      <c r="W416" s="3">
        <v>85.6</v>
      </c>
      <c r="X416" s="3">
        <v>508</v>
      </c>
      <c r="Y416" s="3" t="s">
        <v>183</v>
      </c>
      <c r="Z416" s="3">
        <v>1.1000000000000001</v>
      </c>
      <c r="AA416" s="3" t="s">
        <v>183</v>
      </c>
    </row>
    <row r="417" spans="1:27" ht="13.9" customHeight="1">
      <c r="A417" s="2" t="s">
        <v>1026</v>
      </c>
      <c r="B417" s="2" t="s">
        <v>1027</v>
      </c>
      <c r="C417" s="3" t="s">
        <v>170</v>
      </c>
      <c r="D417" s="3" t="s">
        <v>170</v>
      </c>
      <c r="E417" s="3">
        <v>86.177999999999997</v>
      </c>
      <c r="F417" s="3" t="s">
        <v>2281</v>
      </c>
      <c r="G417" s="3">
        <v>9.5</v>
      </c>
      <c r="H417" s="3" t="s">
        <v>2281</v>
      </c>
      <c r="I417" s="3" t="s">
        <v>173</v>
      </c>
      <c r="J417" s="3">
        <v>1.8</v>
      </c>
      <c r="K417" s="3">
        <v>73.599999999999994</v>
      </c>
      <c r="L417" s="3">
        <v>43.5</v>
      </c>
      <c r="M417" s="3">
        <v>43.5</v>
      </c>
      <c r="N417" s="3" t="s">
        <v>2283</v>
      </c>
      <c r="O417" s="3">
        <v>7710</v>
      </c>
      <c r="P417" s="3">
        <v>6900</v>
      </c>
      <c r="Q417" s="3" t="s">
        <v>183</v>
      </c>
      <c r="R417" s="3">
        <v>341.85</v>
      </c>
      <c r="S417" s="3" t="s">
        <v>2281</v>
      </c>
      <c r="T417" s="3">
        <v>0.38246108374384002</v>
      </c>
      <c r="U417" s="3">
        <v>151</v>
      </c>
      <c r="V417" s="3" t="s">
        <v>2281</v>
      </c>
      <c r="W417" s="3">
        <v>85.6</v>
      </c>
      <c r="X417" s="3">
        <v>508</v>
      </c>
      <c r="Y417" s="3" t="s">
        <v>183</v>
      </c>
      <c r="Z417" s="3">
        <v>1.1000000000000001</v>
      </c>
      <c r="AA417" s="3" t="s">
        <v>183</v>
      </c>
    </row>
    <row r="418" spans="1:27" ht="13.9" customHeight="1">
      <c r="A418" s="2" t="s">
        <v>1028</v>
      </c>
      <c r="B418" s="2" t="s">
        <v>1029</v>
      </c>
      <c r="C418" s="3" t="s">
        <v>171</v>
      </c>
      <c r="D418" s="3" t="s">
        <v>171</v>
      </c>
      <c r="E418" s="3">
        <v>146.13999999999999</v>
      </c>
      <c r="F418" s="3" t="s">
        <v>2281</v>
      </c>
      <c r="G418" s="3">
        <v>30800</v>
      </c>
      <c r="H418" s="3" t="s">
        <v>2281</v>
      </c>
      <c r="I418" s="3" t="s">
        <v>173</v>
      </c>
      <c r="J418" s="3">
        <v>4.7099999999999999E-12</v>
      </c>
      <c r="K418" s="3">
        <v>1.9300000000000001E-10</v>
      </c>
      <c r="L418" s="3">
        <v>3.1699999999999998E-11</v>
      </c>
      <c r="M418" s="3">
        <v>3.1699999999999998E-11</v>
      </c>
      <c r="N418" s="3" t="s">
        <v>2283</v>
      </c>
      <c r="O418" s="3">
        <v>25000</v>
      </c>
      <c r="P418" s="3">
        <v>17400</v>
      </c>
      <c r="Q418" s="3" t="s">
        <v>174</v>
      </c>
      <c r="R418" s="3">
        <v>610.65</v>
      </c>
      <c r="S418" s="3" t="s">
        <v>2281</v>
      </c>
      <c r="T418" s="3">
        <v>0.41</v>
      </c>
      <c r="U418" s="3">
        <v>3.1800000000000002E-7</v>
      </c>
      <c r="V418" s="3" t="s">
        <v>2283</v>
      </c>
      <c r="W418" s="3">
        <v>5.02E-8</v>
      </c>
      <c r="X418" s="3">
        <v>841</v>
      </c>
      <c r="Y418" s="3" t="s">
        <v>183</v>
      </c>
      <c r="Z418" s="3">
        <v>1.6</v>
      </c>
      <c r="AA418" s="3" t="s">
        <v>174</v>
      </c>
    </row>
    <row r="419" spans="1:27" ht="13.9" customHeight="1">
      <c r="A419" s="2" t="s">
        <v>1030</v>
      </c>
      <c r="B419" s="2" t="s">
        <v>1031</v>
      </c>
      <c r="C419" s="3" t="s">
        <v>170</v>
      </c>
      <c r="D419" s="3" t="s">
        <v>170</v>
      </c>
      <c r="E419" s="3">
        <v>130.22999999999999</v>
      </c>
      <c r="F419" s="3" t="s">
        <v>2281</v>
      </c>
      <c r="G419" s="3">
        <v>880</v>
      </c>
      <c r="H419" s="3" t="s">
        <v>2281</v>
      </c>
      <c r="I419" s="3" t="s">
        <v>173</v>
      </c>
      <c r="J419" s="3">
        <v>2.65E-5</v>
      </c>
      <c r="K419" s="3">
        <v>1.08E-3</v>
      </c>
      <c r="L419" s="3">
        <v>3.2200000000000002E-4</v>
      </c>
      <c r="M419" s="3">
        <v>3.2200000000000002E-4</v>
      </c>
      <c r="N419" s="3" t="s">
        <v>2283</v>
      </c>
      <c r="O419" s="3">
        <v>17000</v>
      </c>
      <c r="P419" s="3">
        <v>13000</v>
      </c>
      <c r="Q419" s="3" t="s">
        <v>183</v>
      </c>
      <c r="R419" s="3">
        <v>457.75</v>
      </c>
      <c r="S419" s="3" t="s">
        <v>2281</v>
      </c>
      <c r="T419" s="3">
        <v>0.41</v>
      </c>
      <c r="U419" s="3">
        <v>0.13600000000000001</v>
      </c>
      <c r="V419" s="3" t="s">
        <v>2281</v>
      </c>
      <c r="W419" s="3">
        <v>3.8699999999999998E-2</v>
      </c>
      <c r="X419" s="3">
        <v>640</v>
      </c>
      <c r="Y419" s="3" t="s">
        <v>183</v>
      </c>
      <c r="Z419" s="3">
        <v>0.88</v>
      </c>
      <c r="AA419" s="3" t="s">
        <v>183</v>
      </c>
    </row>
    <row r="420" spans="1:27" ht="13.9" customHeight="1">
      <c r="A420" s="2" t="s">
        <v>1032</v>
      </c>
      <c r="B420" s="2" t="s">
        <v>1033</v>
      </c>
      <c r="C420" s="3" t="s">
        <v>170</v>
      </c>
      <c r="D420" s="3" t="s">
        <v>170</v>
      </c>
      <c r="E420" s="3">
        <v>100.16</v>
      </c>
      <c r="F420" s="3" t="s">
        <v>2281</v>
      </c>
      <c r="G420" s="3">
        <v>17200</v>
      </c>
      <c r="H420" s="3" t="s">
        <v>2281</v>
      </c>
      <c r="I420" s="3" t="s">
        <v>173</v>
      </c>
      <c r="J420" s="3">
        <v>9.3200000000000002E-5</v>
      </c>
      <c r="K420" s="3">
        <v>3.81E-3</v>
      </c>
      <c r="L420" s="3">
        <v>1.83E-3</v>
      </c>
      <c r="M420" s="3">
        <v>1.83E-3</v>
      </c>
      <c r="N420" s="3" t="s">
        <v>2283</v>
      </c>
      <c r="O420" s="3">
        <v>10500</v>
      </c>
      <c r="P420" s="3">
        <v>8690</v>
      </c>
      <c r="Q420" s="3" t="s">
        <v>183</v>
      </c>
      <c r="R420" s="3">
        <v>400.75</v>
      </c>
      <c r="S420" s="3" t="s">
        <v>2281</v>
      </c>
      <c r="T420" s="3">
        <v>0.38946275779785</v>
      </c>
      <c r="U420" s="3">
        <v>11.6</v>
      </c>
      <c r="V420" s="3" t="s">
        <v>2281</v>
      </c>
      <c r="W420" s="3">
        <v>5.35</v>
      </c>
      <c r="X420" s="3">
        <v>587</v>
      </c>
      <c r="Y420" s="3" t="s">
        <v>183</v>
      </c>
      <c r="Z420" s="3">
        <v>1</v>
      </c>
      <c r="AA420" s="3" t="s">
        <v>183</v>
      </c>
    </row>
    <row r="421" spans="1:27" ht="13.9" customHeight="1">
      <c r="A421" s="2" t="s">
        <v>1034</v>
      </c>
      <c r="B421" s="2" t="s">
        <v>1035</v>
      </c>
      <c r="C421" s="3" t="s">
        <v>171</v>
      </c>
      <c r="D421" s="3" t="s">
        <v>171</v>
      </c>
      <c r="E421" s="3">
        <v>252.32</v>
      </c>
      <c r="F421" s="3" t="s">
        <v>2281</v>
      </c>
      <c r="G421" s="3">
        <v>33000</v>
      </c>
      <c r="H421" s="3" t="s">
        <v>2281</v>
      </c>
      <c r="I421" s="3" t="s">
        <v>173</v>
      </c>
      <c r="J421" s="3">
        <v>2.2600000000000001E-12</v>
      </c>
      <c r="K421" s="3">
        <v>9.2399999999999999E-11</v>
      </c>
      <c r="L421" s="3" t="s">
        <v>173</v>
      </c>
      <c r="M421" s="3">
        <v>9.2399999999999999E-11</v>
      </c>
      <c r="N421" s="3" t="s">
        <v>2283</v>
      </c>
      <c r="O421" s="3" t="s">
        <v>173</v>
      </c>
      <c r="P421" s="3" t="s">
        <v>173</v>
      </c>
      <c r="Q421" s="2"/>
      <c r="R421" s="3">
        <v>681.49</v>
      </c>
      <c r="S421" s="3" t="s">
        <v>2283</v>
      </c>
      <c r="T421" s="3">
        <v>0.3</v>
      </c>
      <c r="U421" s="3">
        <v>2.2499999999999999E-7</v>
      </c>
      <c r="V421" s="3" t="s">
        <v>2283</v>
      </c>
      <c r="W421" s="3" t="s">
        <v>173</v>
      </c>
      <c r="X421" s="3" t="s">
        <v>173</v>
      </c>
      <c r="Y421" s="2"/>
      <c r="Z421" s="3" t="s">
        <v>173</v>
      </c>
      <c r="AA421" s="2"/>
    </row>
    <row r="422" spans="1:27" ht="13.9" customHeight="1">
      <c r="A422" s="2" t="s">
        <v>1036</v>
      </c>
      <c r="B422" s="2" t="s">
        <v>1037</v>
      </c>
      <c r="C422" s="3" t="s">
        <v>171</v>
      </c>
      <c r="D422" s="3" t="s">
        <v>171</v>
      </c>
      <c r="E422" s="3">
        <v>352.89</v>
      </c>
      <c r="F422" s="3" t="s">
        <v>2281</v>
      </c>
      <c r="G422" s="3">
        <v>0.5</v>
      </c>
      <c r="H422" s="3" t="s">
        <v>2281</v>
      </c>
      <c r="I422" s="3" t="s">
        <v>173</v>
      </c>
      <c r="J422" s="3">
        <v>2.37E-8</v>
      </c>
      <c r="K422" s="3">
        <v>9.6899999999999996E-7</v>
      </c>
      <c r="L422" s="3" t="s">
        <v>173</v>
      </c>
      <c r="M422" s="3">
        <v>9.6899999999999996E-7</v>
      </c>
      <c r="N422" s="3" t="s">
        <v>2283</v>
      </c>
      <c r="O422" s="3" t="s">
        <v>173</v>
      </c>
      <c r="P422" s="3">
        <v>8240</v>
      </c>
      <c r="Q422" s="3" t="s">
        <v>174</v>
      </c>
      <c r="R422" s="3">
        <v>811.65</v>
      </c>
      <c r="S422" s="3" t="s">
        <v>2283</v>
      </c>
      <c r="T422" s="3">
        <v>0.3</v>
      </c>
      <c r="U422" s="3">
        <v>2.55E-8</v>
      </c>
      <c r="V422" s="3" t="s">
        <v>2281</v>
      </c>
      <c r="W422" s="3" t="s">
        <v>173</v>
      </c>
      <c r="X422" s="3" t="s">
        <v>173</v>
      </c>
      <c r="Y422" s="2"/>
      <c r="Z422" s="3" t="s">
        <v>173</v>
      </c>
      <c r="AA422" s="2"/>
    </row>
    <row r="423" spans="1:27" ht="13.9" customHeight="1">
      <c r="A423" s="2" t="s">
        <v>1038</v>
      </c>
      <c r="B423" s="2" t="s">
        <v>1039</v>
      </c>
      <c r="C423" s="3" t="s">
        <v>170</v>
      </c>
      <c r="D423" s="3" t="s">
        <v>170</v>
      </c>
      <c r="E423" s="3">
        <v>425.31</v>
      </c>
      <c r="F423" s="3" t="s">
        <v>2281</v>
      </c>
      <c r="G423" s="3">
        <v>2.3999999999999999E-6</v>
      </c>
      <c r="H423" s="3" t="s">
        <v>2281</v>
      </c>
      <c r="I423" s="3" t="s">
        <v>173</v>
      </c>
      <c r="J423" s="3">
        <v>1.75E-4</v>
      </c>
      <c r="K423" s="3">
        <v>7.1500000000000001E-3</v>
      </c>
      <c r="L423" s="3" t="s">
        <v>173</v>
      </c>
      <c r="M423" s="3">
        <v>7.1500000000000001E-3</v>
      </c>
      <c r="N423" s="3" t="s">
        <v>2283</v>
      </c>
      <c r="O423" s="3" t="s">
        <v>173</v>
      </c>
      <c r="P423" s="3" t="s">
        <v>173</v>
      </c>
      <c r="Q423" s="2"/>
      <c r="R423" s="3">
        <v>708.4</v>
      </c>
      <c r="S423" s="3" t="s">
        <v>2283</v>
      </c>
      <c r="T423" s="3">
        <v>0.3</v>
      </c>
      <c r="U423" s="3">
        <v>7.5E-10</v>
      </c>
      <c r="V423" s="3" t="s">
        <v>2281</v>
      </c>
      <c r="W423" s="3" t="s">
        <v>173</v>
      </c>
      <c r="X423" s="3" t="s">
        <v>173</v>
      </c>
      <c r="Y423" s="2"/>
      <c r="Z423" s="3" t="s">
        <v>173</v>
      </c>
      <c r="AA423" s="2"/>
    </row>
    <row r="424" spans="1:27" ht="13.9" customHeight="1">
      <c r="A424" s="2" t="s">
        <v>1040</v>
      </c>
      <c r="B424" s="2" t="s">
        <v>1041</v>
      </c>
      <c r="C424" s="3" t="s">
        <v>170</v>
      </c>
      <c r="D424" s="3" t="s">
        <v>170</v>
      </c>
      <c r="E424" s="3">
        <v>409.31</v>
      </c>
      <c r="F424" s="3" t="s">
        <v>2283</v>
      </c>
      <c r="G424" s="3">
        <v>1.35E-6</v>
      </c>
      <c r="H424" s="3" t="s">
        <v>2283</v>
      </c>
      <c r="I424" s="3" t="s">
        <v>173</v>
      </c>
      <c r="J424" s="3">
        <v>1.4100000000000001E-5</v>
      </c>
      <c r="K424" s="3">
        <v>5.7600000000000001E-4</v>
      </c>
      <c r="L424" s="3" t="s">
        <v>173</v>
      </c>
      <c r="M424" s="3">
        <v>5.7600000000000001E-4</v>
      </c>
      <c r="N424" s="3" t="s">
        <v>2283</v>
      </c>
      <c r="O424" s="3" t="s">
        <v>173</v>
      </c>
      <c r="P424" s="3" t="s">
        <v>173</v>
      </c>
      <c r="Q424" s="2"/>
      <c r="R424" s="3">
        <v>712.16</v>
      </c>
      <c r="S424" s="3" t="s">
        <v>2283</v>
      </c>
      <c r="T424" s="3">
        <v>0.3</v>
      </c>
      <c r="U424" s="3">
        <v>3.5299999999999997E-11</v>
      </c>
      <c r="V424" s="3" t="s">
        <v>2283</v>
      </c>
      <c r="W424" s="3" t="s">
        <v>173</v>
      </c>
      <c r="X424" s="3" t="s">
        <v>173</v>
      </c>
      <c r="Y424" s="2"/>
      <c r="Z424" s="3" t="s">
        <v>173</v>
      </c>
      <c r="AA424" s="2"/>
    </row>
    <row r="425" spans="1:27" ht="13.9" customHeight="1">
      <c r="A425" s="2" t="s">
        <v>1042</v>
      </c>
      <c r="B425" s="2" t="s">
        <v>1043</v>
      </c>
      <c r="C425" s="3" t="s">
        <v>171</v>
      </c>
      <c r="D425" s="3" t="s">
        <v>170</v>
      </c>
      <c r="E425" s="3">
        <v>390.87</v>
      </c>
      <c r="F425" s="3" t="s">
        <v>2281</v>
      </c>
      <c r="G425" s="3">
        <v>2.65E-5</v>
      </c>
      <c r="H425" s="3" t="s">
        <v>2281</v>
      </c>
      <c r="I425" s="3" t="s">
        <v>173</v>
      </c>
      <c r="J425" s="3">
        <v>1.9400000000000001E-6</v>
      </c>
      <c r="K425" s="3">
        <v>7.9300000000000003E-5</v>
      </c>
      <c r="L425" s="3" t="s">
        <v>173</v>
      </c>
      <c r="M425" s="3">
        <v>7.9300000000000003E-5</v>
      </c>
      <c r="N425" s="3" t="s">
        <v>2281</v>
      </c>
      <c r="O425" s="3" t="s">
        <v>173</v>
      </c>
      <c r="P425" s="3">
        <v>9530</v>
      </c>
      <c r="Q425" s="3" t="s">
        <v>174</v>
      </c>
      <c r="R425" s="3">
        <v>689.7</v>
      </c>
      <c r="S425" s="3" t="s">
        <v>2283</v>
      </c>
      <c r="T425" s="3">
        <v>0.3</v>
      </c>
      <c r="U425" s="3">
        <v>3.5999999999999998E-11</v>
      </c>
      <c r="V425" s="3" t="s">
        <v>2283</v>
      </c>
      <c r="W425" s="3" t="s">
        <v>173</v>
      </c>
      <c r="X425" s="3" t="s">
        <v>173</v>
      </c>
      <c r="Y425" s="2"/>
      <c r="Z425" s="3" t="s">
        <v>173</v>
      </c>
      <c r="AA425" s="2"/>
    </row>
    <row r="426" spans="1:27" ht="13.9" customHeight="1">
      <c r="A426" s="2" t="s">
        <v>1044</v>
      </c>
      <c r="B426" s="2" t="s">
        <v>1045</v>
      </c>
      <c r="C426" s="3" t="s">
        <v>171</v>
      </c>
      <c r="D426" s="3" t="s">
        <v>170</v>
      </c>
      <c r="E426" s="3">
        <v>390.87</v>
      </c>
      <c r="F426" s="3" t="s">
        <v>2281</v>
      </c>
      <c r="G426" s="3">
        <v>2.65E-5</v>
      </c>
      <c r="H426" s="3" t="s">
        <v>2281</v>
      </c>
      <c r="I426" s="3" t="s">
        <v>173</v>
      </c>
      <c r="J426" s="3">
        <v>1.9400000000000001E-6</v>
      </c>
      <c r="K426" s="3">
        <v>7.9300000000000003E-5</v>
      </c>
      <c r="L426" s="3" t="s">
        <v>173</v>
      </c>
      <c r="M426" s="3">
        <v>7.9300000000000003E-5</v>
      </c>
      <c r="N426" s="3" t="s">
        <v>2281</v>
      </c>
      <c r="O426" s="3" t="s">
        <v>173</v>
      </c>
      <c r="P426" s="3">
        <v>9530</v>
      </c>
      <c r="Q426" s="3" t="s">
        <v>174</v>
      </c>
      <c r="R426" s="3">
        <v>689.7</v>
      </c>
      <c r="S426" s="3" t="s">
        <v>2283</v>
      </c>
      <c r="T426" s="3">
        <v>0.3</v>
      </c>
      <c r="U426" s="3">
        <v>3.5999999999999998E-11</v>
      </c>
      <c r="V426" s="3" t="s">
        <v>2283</v>
      </c>
      <c r="W426" s="3" t="s">
        <v>173</v>
      </c>
      <c r="X426" s="3" t="s">
        <v>173</v>
      </c>
      <c r="Y426" s="2"/>
      <c r="Z426" s="3" t="s">
        <v>173</v>
      </c>
      <c r="AA426" s="2"/>
    </row>
    <row r="427" spans="1:27" ht="13.9" customHeight="1">
      <c r="A427" s="2" t="s">
        <v>1046</v>
      </c>
      <c r="B427" s="2" t="s">
        <v>1047</v>
      </c>
      <c r="C427" s="3" t="s">
        <v>170</v>
      </c>
      <c r="D427" s="3" t="s">
        <v>170</v>
      </c>
      <c r="E427" s="3">
        <v>374.87</v>
      </c>
      <c r="F427" s="3" t="s">
        <v>2283</v>
      </c>
      <c r="G427" s="3">
        <v>3.4900000000000003E-4</v>
      </c>
      <c r="H427" s="3" t="s">
        <v>2283</v>
      </c>
      <c r="I427" s="3" t="s">
        <v>173</v>
      </c>
      <c r="J427" s="3">
        <v>3.8800000000000001E-5</v>
      </c>
      <c r="K427" s="3">
        <v>1.5900000000000001E-3</v>
      </c>
      <c r="L427" s="3" t="s">
        <v>173</v>
      </c>
      <c r="M427" s="3">
        <v>1.5900000000000001E-3</v>
      </c>
      <c r="N427" s="3" t="s">
        <v>2283</v>
      </c>
      <c r="O427" s="3" t="s">
        <v>173</v>
      </c>
      <c r="P427" s="3">
        <v>8880</v>
      </c>
      <c r="Q427" s="3" t="s">
        <v>174</v>
      </c>
      <c r="R427" s="3">
        <v>687.99</v>
      </c>
      <c r="S427" s="3" t="s">
        <v>2283</v>
      </c>
      <c r="T427" s="3">
        <v>0.3</v>
      </c>
      <c r="U427" s="3">
        <v>1.12E-7</v>
      </c>
      <c r="V427" s="3" t="s">
        <v>2283</v>
      </c>
      <c r="W427" s="3" t="s">
        <v>173</v>
      </c>
      <c r="X427" s="3" t="s">
        <v>173</v>
      </c>
      <c r="Y427" s="2"/>
      <c r="Z427" s="3" t="s">
        <v>173</v>
      </c>
      <c r="AA427" s="2"/>
    </row>
    <row r="428" spans="1:27" ht="13.9" customHeight="1">
      <c r="A428" s="2" t="s">
        <v>1048</v>
      </c>
      <c r="B428" s="2" t="s">
        <v>1049</v>
      </c>
      <c r="C428" s="3" t="s">
        <v>171</v>
      </c>
      <c r="D428" s="3" t="s">
        <v>170</v>
      </c>
      <c r="E428" s="3">
        <v>374.87</v>
      </c>
      <c r="F428" s="3" t="s">
        <v>2283</v>
      </c>
      <c r="G428" s="3">
        <v>1.56E-3</v>
      </c>
      <c r="H428" s="3" t="s">
        <v>2283</v>
      </c>
      <c r="I428" s="3" t="s">
        <v>173</v>
      </c>
      <c r="J428" s="3">
        <v>8.4800000000000001E-6</v>
      </c>
      <c r="K428" s="3">
        <v>3.4699999999999998E-4</v>
      </c>
      <c r="L428" s="3" t="s">
        <v>173</v>
      </c>
      <c r="M428" s="3">
        <v>3.4699999999999998E-4</v>
      </c>
      <c r="N428" s="3" t="s">
        <v>2283</v>
      </c>
      <c r="O428" s="3" t="s">
        <v>173</v>
      </c>
      <c r="P428" s="3" t="s">
        <v>173</v>
      </c>
      <c r="Q428" s="2"/>
      <c r="R428" s="3">
        <v>693.46</v>
      </c>
      <c r="S428" s="3" t="s">
        <v>2283</v>
      </c>
      <c r="T428" s="3">
        <v>0.3</v>
      </c>
      <c r="U428" s="3">
        <v>7.7000000000000001E-8</v>
      </c>
      <c r="V428" s="3" t="s">
        <v>2283</v>
      </c>
      <c r="W428" s="3" t="s">
        <v>173</v>
      </c>
      <c r="X428" s="3" t="s">
        <v>173</v>
      </c>
      <c r="Y428" s="2"/>
      <c r="Z428" s="3" t="s">
        <v>173</v>
      </c>
      <c r="AA428" s="2"/>
    </row>
    <row r="429" spans="1:27" ht="13.9" customHeight="1">
      <c r="A429" s="2" t="s">
        <v>1050</v>
      </c>
      <c r="B429" s="2" t="s">
        <v>1051</v>
      </c>
      <c r="C429" s="3" t="s">
        <v>171</v>
      </c>
      <c r="D429" s="3" t="s">
        <v>170</v>
      </c>
      <c r="E429" s="3">
        <v>374.87</v>
      </c>
      <c r="F429" s="3" t="s">
        <v>2281</v>
      </c>
      <c r="G429" s="3">
        <v>5.8900000000000002E-5</v>
      </c>
      <c r="H429" s="3" t="s">
        <v>2281</v>
      </c>
      <c r="I429" s="3" t="s">
        <v>173</v>
      </c>
      <c r="J429" s="3">
        <v>6.8000000000000001E-6</v>
      </c>
      <c r="K429" s="3">
        <v>2.7799999999999998E-4</v>
      </c>
      <c r="L429" s="3" t="s">
        <v>173</v>
      </c>
      <c r="M429" s="3">
        <v>2.7799999999999998E-4</v>
      </c>
      <c r="N429" s="3" t="s">
        <v>2281</v>
      </c>
      <c r="O429" s="3" t="s">
        <v>173</v>
      </c>
      <c r="P429" s="3">
        <v>8880</v>
      </c>
      <c r="Q429" s="3" t="s">
        <v>174</v>
      </c>
      <c r="R429" s="3">
        <v>687.99</v>
      </c>
      <c r="S429" s="3" t="s">
        <v>2283</v>
      </c>
      <c r="T429" s="3">
        <v>0.3</v>
      </c>
      <c r="U429" s="3">
        <v>1.12E-7</v>
      </c>
      <c r="V429" s="3" t="s">
        <v>2281</v>
      </c>
      <c r="W429" s="3" t="s">
        <v>173</v>
      </c>
      <c r="X429" s="3" t="s">
        <v>173</v>
      </c>
      <c r="Y429" s="2"/>
      <c r="Z429" s="3" t="s">
        <v>173</v>
      </c>
      <c r="AA429" s="2"/>
    </row>
    <row r="430" spans="1:27" ht="13.9" customHeight="1">
      <c r="A430" s="2" t="s">
        <v>1052</v>
      </c>
      <c r="B430" s="2" t="s">
        <v>1053</v>
      </c>
      <c r="C430" s="3" t="s">
        <v>171</v>
      </c>
      <c r="D430" s="3" t="s">
        <v>171</v>
      </c>
      <c r="E430" s="3">
        <v>494.49</v>
      </c>
      <c r="F430" s="3" t="s">
        <v>2281</v>
      </c>
      <c r="G430" s="3">
        <v>6.0000000000000001E-3</v>
      </c>
      <c r="H430" s="3" t="s">
        <v>2281</v>
      </c>
      <c r="I430" s="3" t="s">
        <v>173</v>
      </c>
      <c r="J430" s="3">
        <v>2.2000000000000001E-6</v>
      </c>
      <c r="K430" s="3">
        <v>8.9900000000000003E-5</v>
      </c>
      <c r="L430" s="3" t="s">
        <v>173</v>
      </c>
      <c r="M430" s="3">
        <v>8.9900000000000003E-5</v>
      </c>
      <c r="N430" s="3" t="s">
        <v>2283</v>
      </c>
      <c r="O430" s="3" t="s">
        <v>173</v>
      </c>
      <c r="P430" s="3" t="s">
        <v>173</v>
      </c>
      <c r="Q430" s="2"/>
      <c r="R430" s="3">
        <v>773.48</v>
      </c>
      <c r="S430" s="3" t="s">
        <v>2283</v>
      </c>
      <c r="T430" s="3">
        <v>0.3</v>
      </c>
      <c r="U430" s="3">
        <v>2.03E-8</v>
      </c>
      <c r="V430" s="3" t="s">
        <v>2281</v>
      </c>
      <c r="W430" s="3" t="s">
        <v>173</v>
      </c>
      <c r="X430" s="3" t="s">
        <v>173</v>
      </c>
      <c r="Y430" s="2"/>
      <c r="Z430" s="3" t="s">
        <v>173</v>
      </c>
      <c r="AA430" s="2"/>
    </row>
    <row r="431" spans="1:27" ht="13.9" customHeight="1">
      <c r="A431" s="2" t="s">
        <v>1054</v>
      </c>
      <c r="B431" s="2" t="s">
        <v>1055</v>
      </c>
      <c r="C431" s="3" t="s">
        <v>170</v>
      </c>
      <c r="D431" s="3" t="s">
        <v>170</v>
      </c>
      <c r="E431" s="3">
        <v>32.045000000000002</v>
      </c>
      <c r="F431" s="3" t="s">
        <v>2281</v>
      </c>
      <c r="G431" s="3">
        <v>1000000</v>
      </c>
      <c r="H431" s="3" t="s">
        <v>2281</v>
      </c>
      <c r="I431" s="3" t="s">
        <v>173</v>
      </c>
      <c r="J431" s="3">
        <v>6.0699999999999997E-7</v>
      </c>
      <c r="K431" s="3">
        <v>2.48E-5</v>
      </c>
      <c r="L431" s="3">
        <v>1.1399999999999999E-5</v>
      </c>
      <c r="M431" s="3">
        <v>1.1399999999999999E-5</v>
      </c>
      <c r="N431" s="3" t="s">
        <v>2281</v>
      </c>
      <c r="O431" s="3">
        <v>11100</v>
      </c>
      <c r="P431" s="3">
        <v>9990</v>
      </c>
      <c r="Q431" s="3" t="s">
        <v>183</v>
      </c>
      <c r="R431" s="3">
        <v>386.65</v>
      </c>
      <c r="S431" s="3" t="s">
        <v>2281</v>
      </c>
      <c r="T431" s="3">
        <v>0.32216385911179002</v>
      </c>
      <c r="U431" s="3">
        <v>14.4</v>
      </c>
      <c r="V431" s="3" t="s">
        <v>2281</v>
      </c>
      <c r="W431" s="3">
        <v>6.34</v>
      </c>
      <c r="X431" s="3">
        <v>653</v>
      </c>
      <c r="Y431" s="3" t="s">
        <v>183</v>
      </c>
      <c r="Z431" s="3">
        <v>5</v>
      </c>
      <c r="AA431" s="3" t="s">
        <v>183</v>
      </c>
    </row>
    <row r="432" spans="1:27" ht="13.9" customHeight="1">
      <c r="A432" s="2" t="s">
        <v>1056</v>
      </c>
      <c r="B432" s="2" t="s">
        <v>1057</v>
      </c>
      <c r="C432" s="3" t="s">
        <v>228</v>
      </c>
      <c r="D432" s="3" t="s">
        <v>170</v>
      </c>
      <c r="E432" s="3">
        <v>128.1</v>
      </c>
      <c r="F432" s="3" t="s">
        <v>2283</v>
      </c>
      <c r="G432" s="3">
        <v>30600</v>
      </c>
      <c r="H432" s="3" t="s">
        <v>2288</v>
      </c>
      <c r="I432" s="3" t="s">
        <v>173</v>
      </c>
      <c r="J432" s="3" t="s">
        <v>173</v>
      </c>
      <c r="K432" s="3" t="s">
        <v>173</v>
      </c>
      <c r="L432" s="3" t="s">
        <v>173</v>
      </c>
      <c r="M432" s="3" t="s">
        <v>173</v>
      </c>
      <c r="N432" s="2"/>
      <c r="O432" s="3" t="s">
        <v>173</v>
      </c>
      <c r="P432" s="3" t="s">
        <v>173</v>
      </c>
      <c r="Q432" s="2"/>
      <c r="R432" s="3" t="s">
        <v>173</v>
      </c>
      <c r="S432" s="2"/>
      <c r="T432" s="3">
        <v>0.3</v>
      </c>
      <c r="U432" s="3" t="s">
        <v>173</v>
      </c>
      <c r="V432" s="2"/>
      <c r="W432" s="3" t="s">
        <v>173</v>
      </c>
      <c r="X432" s="3" t="s">
        <v>173</v>
      </c>
      <c r="Y432" s="2"/>
      <c r="Z432" s="3" t="s">
        <v>173</v>
      </c>
      <c r="AA432" s="2"/>
    </row>
    <row r="433" spans="1:27" ht="13.9" customHeight="1">
      <c r="A433" s="2" t="s">
        <v>1058</v>
      </c>
      <c r="B433" s="2" t="s">
        <v>1059</v>
      </c>
      <c r="C433" s="3" t="s">
        <v>170</v>
      </c>
      <c r="D433" s="3" t="s">
        <v>170</v>
      </c>
      <c r="E433" s="3">
        <v>35.450000000000003</v>
      </c>
      <c r="F433" s="3" t="s">
        <v>2283</v>
      </c>
      <c r="G433" s="3">
        <v>673000</v>
      </c>
      <c r="H433" s="3" t="s">
        <v>2309</v>
      </c>
      <c r="I433" s="3" t="s">
        <v>173</v>
      </c>
      <c r="J433" s="3">
        <v>4.8999999999999996E-10</v>
      </c>
      <c r="K433" s="3">
        <v>2E-8</v>
      </c>
      <c r="L433" s="3">
        <v>1.7199999999999999E-8</v>
      </c>
      <c r="M433" s="3">
        <v>1.7199999999999999E-8</v>
      </c>
      <c r="N433" s="3" t="s">
        <v>2309</v>
      </c>
      <c r="O433" s="3">
        <v>2610</v>
      </c>
      <c r="P433" s="3">
        <v>3860</v>
      </c>
      <c r="Q433" s="3" t="s">
        <v>183</v>
      </c>
      <c r="R433" s="3">
        <v>188.15</v>
      </c>
      <c r="S433" s="3" t="s">
        <v>183</v>
      </c>
      <c r="T433" s="3">
        <v>0.31279889128425997</v>
      </c>
      <c r="U433" s="3">
        <v>35400</v>
      </c>
      <c r="V433" s="3" t="s">
        <v>2309</v>
      </c>
      <c r="W433" s="3">
        <v>29200</v>
      </c>
      <c r="X433" s="3">
        <v>325</v>
      </c>
      <c r="Y433" s="3" t="s">
        <v>183</v>
      </c>
      <c r="Z433" s="3" t="s">
        <v>173</v>
      </c>
      <c r="AA433" s="2"/>
    </row>
    <row r="434" spans="1:27" ht="13.9" customHeight="1">
      <c r="A434" s="2" t="s">
        <v>1060</v>
      </c>
      <c r="B434" s="2" t="s">
        <v>1061</v>
      </c>
      <c r="C434" s="3" t="s">
        <v>170</v>
      </c>
      <c r="D434" s="3" t="s">
        <v>170</v>
      </c>
      <c r="E434" s="3">
        <v>27.026</v>
      </c>
      <c r="F434" s="3" t="s">
        <v>2281</v>
      </c>
      <c r="G434" s="3">
        <v>1000000</v>
      </c>
      <c r="H434" s="3" t="s">
        <v>2281</v>
      </c>
      <c r="I434" s="3" t="s">
        <v>173</v>
      </c>
      <c r="J434" s="3">
        <v>1.3300000000000001E-4</v>
      </c>
      <c r="K434" s="3">
        <v>5.4400000000000004E-3</v>
      </c>
      <c r="L434" s="3">
        <v>3.4199999999999999E-3</v>
      </c>
      <c r="M434" s="3">
        <v>3.4199999999999999E-3</v>
      </c>
      <c r="N434" s="3" t="s">
        <v>2281</v>
      </c>
      <c r="O434" s="3">
        <v>6880</v>
      </c>
      <c r="P434" s="3">
        <v>6680</v>
      </c>
      <c r="Q434" s="3" t="s">
        <v>2301</v>
      </c>
      <c r="R434" s="3">
        <v>298.75</v>
      </c>
      <c r="S434" s="3" t="s">
        <v>2281</v>
      </c>
      <c r="T434" s="3">
        <v>0.36812350815722999</v>
      </c>
      <c r="U434" s="3">
        <v>742</v>
      </c>
      <c r="V434" s="3" t="s">
        <v>2281</v>
      </c>
      <c r="W434" s="3">
        <v>446</v>
      </c>
      <c r="X434" s="3">
        <v>457</v>
      </c>
      <c r="Y434" s="3" t="s">
        <v>174</v>
      </c>
      <c r="Z434" s="3">
        <v>6</v>
      </c>
      <c r="AA434" s="3" t="s">
        <v>183</v>
      </c>
    </row>
    <row r="435" spans="1:27" ht="13.9" customHeight="1">
      <c r="A435" s="2" t="s">
        <v>1062</v>
      </c>
      <c r="B435" s="2" t="s">
        <v>1063</v>
      </c>
      <c r="C435" s="3" t="s">
        <v>170</v>
      </c>
      <c r="D435" s="3" t="s">
        <v>170</v>
      </c>
      <c r="E435" s="3">
        <v>20.006</v>
      </c>
      <c r="F435" s="3" t="s">
        <v>2281</v>
      </c>
      <c r="G435" s="3">
        <v>1000000</v>
      </c>
      <c r="H435" s="3" t="s">
        <v>2281</v>
      </c>
      <c r="I435" s="3" t="s">
        <v>173</v>
      </c>
      <c r="J435" s="3">
        <v>1.0399999999999999E-4</v>
      </c>
      <c r="K435" s="3">
        <v>4.2500000000000003E-3</v>
      </c>
      <c r="L435" s="3">
        <v>3.8800000000000002E-3</v>
      </c>
      <c r="M435" s="3">
        <v>3.8800000000000002E-3</v>
      </c>
      <c r="N435" s="3" t="s">
        <v>2281</v>
      </c>
      <c r="O435" s="3">
        <v>1820</v>
      </c>
      <c r="P435" s="3">
        <v>1790</v>
      </c>
      <c r="Q435" s="4" t="s">
        <v>2285</v>
      </c>
      <c r="R435" s="3">
        <v>292.66000000000003</v>
      </c>
      <c r="S435" s="3" t="s">
        <v>2281</v>
      </c>
      <c r="T435" s="3">
        <v>0.35377960954447002</v>
      </c>
      <c r="U435" s="3">
        <v>917</v>
      </c>
      <c r="V435" s="3" t="s">
        <v>2281</v>
      </c>
      <c r="W435" s="3">
        <v>802</v>
      </c>
      <c r="X435" s="3">
        <v>461</v>
      </c>
      <c r="Y435" s="3" t="s">
        <v>183</v>
      </c>
      <c r="Z435" s="3" t="s">
        <v>173</v>
      </c>
      <c r="AA435" s="2"/>
    </row>
    <row r="436" spans="1:27" ht="13.9" customHeight="1">
      <c r="A436" s="2" t="s">
        <v>1064</v>
      </c>
      <c r="B436" s="2" t="s">
        <v>1065</v>
      </c>
      <c r="C436" s="3" t="s">
        <v>170</v>
      </c>
      <c r="D436" s="3" t="s">
        <v>170</v>
      </c>
      <c r="E436" s="3">
        <v>34.08</v>
      </c>
      <c r="F436" s="3" t="s">
        <v>2281</v>
      </c>
      <c r="G436" s="3">
        <v>3740</v>
      </c>
      <c r="H436" s="3" t="s">
        <v>2281</v>
      </c>
      <c r="I436" s="3" t="s">
        <v>173</v>
      </c>
      <c r="J436" s="3">
        <v>8.5599999999999999E-3</v>
      </c>
      <c r="K436" s="3">
        <v>0.35</v>
      </c>
      <c r="L436" s="3">
        <v>0.27700000000000002</v>
      </c>
      <c r="M436" s="3">
        <v>0.27700000000000002</v>
      </c>
      <c r="N436" s="3" t="s">
        <v>2281</v>
      </c>
      <c r="O436" s="3">
        <v>3720</v>
      </c>
      <c r="P436" s="3">
        <v>4460</v>
      </c>
      <c r="Q436" s="3" t="s">
        <v>183</v>
      </c>
      <c r="R436" s="3">
        <v>212.82</v>
      </c>
      <c r="S436" s="3" t="s">
        <v>2281</v>
      </c>
      <c r="T436" s="3">
        <v>0.3</v>
      </c>
      <c r="U436" s="3">
        <v>15600</v>
      </c>
      <c r="V436" s="3" t="s">
        <v>2281</v>
      </c>
      <c r="W436" s="3">
        <v>11900</v>
      </c>
      <c r="X436" s="3">
        <v>374</v>
      </c>
      <c r="Y436" s="3" t="s">
        <v>174</v>
      </c>
      <c r="Z436" s="3">
        <v>4</v>
      </c>
      <c r="AA436" s="3" t="s">
        <v>183</v>
      </c>
    </row>
    <row r="437" spans="1:27" ht="13.9" customHeight="1">
      <c r="A437" s="2" t="s">
        <v>1066</v>
      </c>
      <c r="B437" s="2" t="s">
        <v>1067</v>
      </c>
      <c r="C437" s="3" t="s">
        <v>171</v>
      </c>
      <c r="D437" s="3" t="s">
        <v>171</v>
      </c>
      <c r="E437" s="3">
        <v>110.11</v>
      </c>
      <c r="F437" s="3" t="s">
        <v>2281</v>
      </c>
      <c r="G437" s="3">
        <v>72000</v>
      </c>
      <c r="H437" s="3" t="s">
        <v>2281</v>
      </c>
      <c r="I437" s="3" t="s">
        <v>173</v>
      </c>
      <c r="J437" s="3">
        <v>4.7300000000000001E-11</v>
      </c>
      <c r="K437" s="3">
        <v>1.9300000000000002E-9</v>
      </c>
      <c r="L437" s="3">
        <v>4.5599999999999998E-10</v>
      </c>
      <c r="M437" s="3">
        <v>4.5599999999999998E-10</v>
      </c>
      <c r="N437" s="3" t="s">
        <v>2283</v>
      </c>
      <c r="O437" s="3">
        <v>20100</v>
      </c>
      <c r="P437" s="3">
        <v>15300</v>
      </c>
      <c r="Q437" s="3" t="s">
        <v>174</v>
      </c>
      <c r="R437" s="3">
        <v>559.15</v>
      </c>
      <c r="S437" s="3" t="s">
        <v>2281</v>
      </c>
      <c r="T437" s="3">
        <v>0.38675941676791997</v>
      </c>
      <c r="U437" s="3">
        <v>2.4000000000000001E-5</v>
      </c>
      <c r="V437" s="3" t="s">
        <v>2283</v>
      </c>
      <c r="W437" s="3">
        <v>5.4199999999999998E-6</v>
      </c>
      <c r="X437" s="3">
        <v>823</v>
      </c>
      <c r="Y437" s="3" t="s">
        <v>174</v>
      </c>
      <c r="Z437" s="3">
        <v>1.6</v>
      </c>
      <c r="AA437" s="3" t="s">
        <v>174</v>
      </c>
    </row>
    <row r="438" spans="1:27" ht="13.9" customHeight="1">
      <c r="A438" s="2" t="s">
        <v>1068</v>
      </c>
      <c r="B438" s="2" t="s">
        <v>1069</v>
      </c>
      <c r="C438" s="3" t="s">
        <v>171</v>
      </c>
      <c r="D438" s="3" t="s">
        <v>171</v>
      </c>
      <c r="E438" s="3">
        <v>297.19</v>
      </c>
      <c r="F438" s="3" t="s">
        <v>2281</v>
      </c>
      <c r="G438" s="3">
        <v>180</v>
      </c>
      <c r="H438" s="3" t="s">
        <v>2281</v>
      </c>
      <c r="I438" s="3" t="s">
        <v>173</v>
      </c>
      <c r="J438" s="3">
        <v>2.5899999999999999E-9</v>
      </c>
      <c r="K438" s="3">
        <v>1.06E-7</v>
      </c>
      <c r="L438" s="3" t="s">
        <v>173</v>
      </c>
      <c r="M438" s="3">
        <v>1.06E-7</v>
      </c>
      <c r="N438" s="3" t="s">
        <v>2283</v>
      </c>
      <c r="O438" s="3" t="s">
        <v>173</v>
      </c>
      <c r="P438" s="3" t="s">
        <v>173</v>
      </c>
      <c r="Q438" s="2"/>
      <c r="R438" s="3">
        <v>620.15</v>
      </c>
      <c r="S438" s="3" t="s">
        <v>2281</v>
      </c>
      <c r="T438" s="3">
        <v>0.3</v>
      </c>
      <c r="U438" s="3">
        <v>1.19E-6</v>
      </c>
      <c r="V438" s="3" t="s">
        <v>2281</v>
      </c>
      <c r="W438" s="3" t="s">
        <v>173</v>
      </c>
      <c r="X438" s="3" t="s">
        <v>173</v>
      </c>
      <c r="Y438" s="2"/>
      <c r="Z438" s="3" t="s">
        <v>173</v>
      </c>
      <c r="AA438" s="2"/>
    </row>
    <row r="439" spans="1:27" ht="13.9" customHeight="1">
      <c r="A439" s="2" t="s">
        <v>1070</v>
      </c>
      <c r="B439" s="2" t="s">
        <v>1071</v>
      </c>
      <c r="C439" s="3" t="s">
        <v>171</v>
      </c>
      <c r="D439" s="3" t="s">
        <v>171</v>
      </c>
      <c r="E439" s="3">
        <v>311.33999999999997</v>
      </c>
      <c r="F439" s="3" t="s">
        <v>2281</v>
      </c>
      <c r="G439" s="3">
        <v>90</v>
      </c>
      <c r="H439" s="3" t="s">
        <v>2281</v>
      </c>
      <c r="I439" s="3" t="s">
        <v>173</v>
      </c>
      <c r="J439" s="3">
        <v>6.9100000000000002E-18</v>
      </c>
      <c r="K439" s="3">
        <v>2.8300000000000001E-16</v>
      </c>
      <c r="L439" s="3" t="s">
        <v>173</v>
      </c>
      <c r="M439" s="3">
        <v>2.8300000000000001E-16</v>
      </c>
      <c r="N439" s="3" t="s">
        <v>2281</v>
      </c>
      <c r="O439" s="3" t="s">
        <v>173</v>
      </c>
      <c r="P439" s="3" t="s">
        <v>173</v>
      </c>
      <c r="Q439" s="2"/>
      <c r="R439" s="3">
        <v>882.41</v>
      </c>
      <c r="S439" s="3" t="s">
        <v>2283</v>
      </c>
      <c r="T439" s="3">
        <v>0.3</v>
      </c>
      <c r="U439" s="3">
        <v>1.03E-13</v>
      </c>
      <c r="V439" s="3" t="s">
        <v>2281</v>
      </c>
      <c r="W439" s="3" t="s">
        <v>173</v>
      </c>
      <c r="X439" s="3" t="s">
        <v>173</v>
      </c>
      <c r="Y439" s="2"/>
      <c r="Z439" s="3" t="s">
        <v>173</v>
      </c>
      <c r="AA439" s="2"/>
    </row>
    <row r="440" spans="1:27" ht="13.9" customHeight="1">
      <c r="A440" s="2" t="s">
        <v>1072</v>
      </c>
      <c r="B440" s="2" t="s">
        <v>1073</v>
      </c>
      <c r="C440" s="3" t="s">
        <v>171</v>
      </c>
      <c r="D440" s="3" t="s">
        <v>171</v>
      </c>
      <c r="E440" s="3">
        <v>289.33999999999997</v>
      </c>
      <c r="F440" s="3" t="s">
        <v>2281</v>
      </c>
      <c r="G440" s="3">
        <v>1400</v>
      </c>
      <c r="H440" s="3" t="s">
        <v>2281</v>
      </c>
      <c r="I440" s="3" t="s">
        <v>173</v>
      </c>
      <c r="J440" s="3">
        <v>1.04E-16</v>
      </c>
      <c r="K440" s="3">
        <v>4.25E-15</v>
      </c>
      <c r="L440" s="3" t="s">
        <v>173</v>
      </c>
      <c r="M440" s="3">
        <v>4.25E-15</v>
      </c>
      <c r="N440" s="3" t="s">
        <v>2281</v>
      </c>
      <c r="O440" s="3" t="s">
        <v>173</v>
      </c>
      <c r="P440" s="3" t="s">
        <v>173</v>
      </c>
      <c r="Q440" s="2"/>
      <c r="R440" s="3">
        <v>834.71</v>
      </c>
      <c r="S440" s="3" t="s">
        <v>2283</v>
      </c>
      <c r="T440" s="3">
        <v>0.3</v>
      </c>
      <c r="U440" s="3">
        <v>2.15E-11</v>
      </c>
      <c r="V440" s="3" t="s">
        <v>2281</v>
      </c>
      <c r="W440" s="3" t="s">
        <v>173</v>
      </c>
      <c r="X440" s="3" t="s">
        <v>173</v>
      </c>
      <c r="Y440" s="2"/>
      <c r="Z440" s="3" t="s">
        <v>173</v>
      </c>
      <c r="AA440" s="2"/>
    </row>
    <row r="441" spans="1:27" ht="13.9" customHeight="1">
      <c r="A441" s="2" t="s">
        <v>1074</v>
      </c>
      <c r="B441" s="2" t="s">
        <v>1075</v>
      </c>
      <c r="C441" s="3" t="s">
        <v>171</v>
      </c>
      <c r="D441" s="3" t="s">
        <v>170</v>
      </c>
      <c r="E441" s="3">
        <v>276.33999999999997</v>
      </c>
      <c r="F441" s="3" t="s">
        <v>2281</v>
      </c>
      <c r="G441" s="3">
        <v>1.9000000000000001E-4</v>
      </c>
      <c r="H441" s="3" t="s">
        <v>2281</v>
      </c>
      <c r="I441" s="3" t="s">
        <v>173</v>
      </c>
      <c r="J441" s="3">
        <v>3.4799999999999999E-7</v>
      </c>
      <c r="K441" s="3">
        <v>1.42E-5</v>
      </c>
      <c r="L441" s="3">
        <v>1.9300000000000002E-6</v>
      </c>
      <c r="M441" s="3">
        <v>1.9300000000000002E-6</v>
      </c>
      <c r="N441" s="3" t="s">
        <v>2281</v>
      </c>
      <c r="O441" s="3">
        <v>27600</v>
      </c>
      <c r="P441" s="3">
        <v>17700</v>
      </c>
      <c r="Q441" s="3" t="s">
        <v>174</v>
      </c>
      <c r="R441" s="3">
        <v>809.15</v>
      </c>
      <c r="S441" s="3" t="s">
        <v>2281</v>
      </c>
      <c r="T441" s="3">
        <v>0.41</v>
      </c>
      <c r="U441" s="3">
        <v>1.2500000000000001E-10</v>
      </c>
      <c r="V441" s="3" t="s">
        <v>2281</v>
      </c>
      <c r="W441" s="3">
        <v>1.62E-11</v>
      </c>
      <c r="X441" s="3">
        <v>1080</v>
      </c>
      <c r="Y441" s="4" t="s">
        <v>2293</v>
      </c>
      <c r="Z441" s="3" t="s">
        <v>173</v>
      </c>
      <c r="AA441" s="2"/>
    </row>
    <row r="442" spans="1:27" ht="13.9" customHeight="1">
      <c r="A442" s="2" t="s">
        <v>1076</v>
      </c>
      <c r="B442" s="2" t="s">
        <v>1077</v>
      </c>
      <c r="C442" s="3" t="s">
        <v>171</v>
      </c>
      <c r="D442" s="3" t="s">
        <v>171</v>
      </c>
      <c r="E442" s="3">
        <v>253.81</v>
      </c>
      <c r="F442" s="3" t="s">
        <v>2281</v>
      </c>
      <c r="G442" s="3">
        <v>330</v>
      </c>
      <c r="H442" s="3" t="s">
        <v>2281</v>
      </c>
      <c r="I442" s="3" t="s">
        <v>173</v>
      </c>
      <c r="J442" s="3" t="s">
        <v>173</v>
      </c>
      <c r="K442" s="3" t="s">
        <v>173</v>
      </c>
      <c r="L442" s="3" t="s">
        <v>173</v>
      </c>
      <c r="M442" s="3" t="s">
        <v>173</v>
      </c>
      <c r="N442" s="2"/>
      <c r="O442" s="3">
        <v>11200</v>
      </c>
      <c r="P442" s="3">
        <v>9940</v>
      </c>
      <c r="Q442" s="3" t="s">
        <v>183</v>
      </c>
      <c r="R442" s="3">
        <v>458.39</v>
      </c>
      <c r="S442" s="3" t="s">
        <v>2281</v>
      </c>
      <c r="T442" s="3">
        <v>0.3</v>
      </c>
      <c r="U442" s="3">
        <v>0.23300000000000001</v>
      </c>
      <c r="V442" s="3" t="s">
        <v>2281</v>
      </c>
      <c r="W442" s="3">
        <v>0.10199999999999999</v>
      </c>
      <c r="X442" s="3">
        <v>819</v>
      </c>
      <c r="Y442" s="3" t="s">
        <v>183</v>
      </c>
      <c r="Z442" s="3" t="s">
        <v>173</v>
      </c>
      <c r="AA442" s="2"/>
    </row>
    <row r="443" spans="1:27" ht="13.9" customHeight="1">
      <c r="A443" s="2" t="s">
        <v>1078</v>
      </c>
      <c r="B443" s="2" t="s">
        <v>1079</v>
      </c>
      <c r="C443" s="3" t="s">
        <v>171</v>
      </c>
      <c r="D443" s="3" t="s">
        <v>171</v>
      </c>
      <c r="E443" s="3">
        <v>330.17</v>
      </c>
      <c r="F443" s="3" t="s">
        <v>2281</v>
      </c>
      <c r="G443" s="3">
        <v>13.9</v>
      </c>
      <c r="H443" s="3" t="s">
        <v>2281</v>
      </c>
      <c r="I443" s="3" t="s">
        <v>173</v>
      </c>
      <c r="J443" s="3">
        <v>3.12E-9</v>
      </c>
      <c r="K443" s="3">
        <v>1.2800000000000001E-7</v>
      </c>
      <c r="L443" s="3" t="s">
        <v>173</v>
      </c>
      <c r="M443" s="3">
        <v>1.2800000000000001E-7</v>
      </c>
      <c r="N443" s="3" t="s">
        <v>2281</v>
      </c>
      <c r="O443" s="3" t="s">
        <v>173</v>
      </c>
      <c r="P443" s="3" t="s">
        <v>173</v>
      </c>
      <c r="Q443" s="2"/>
      <c r="R443" s="3">
        <v>818.05</v>
      </c>
      <c r="S443" s="3" t="s">
        <v>2283</v>
      </c>
      <c r="T443" s="3">
        <v>0.3</v>
      </c>
      <c r="U443" s="3">
        <v>3.7499999999999997E-9</v>
      </c>
      <c r="V443" s="3" t="s">
        <v>2281</v>
      </c>
      <c r="W443" s="3" t="s">
        <v>173</v>
      </c>
      <c r="X443" s="3" t="s">
        <v>173</v>
      </c>
      <c r="Y443" s="2"/>
      <c r="Z443" s="3" t="s">
        <v>173</v>
      </c>
      <c r="AA443" s="2"/>
    </row>
    <row r="444" spans="1:27" ht="13.9" customHeight="1">
      <c r="A444" s="2" t="s">
        <v>1080</v>
      </c>
      <c r="B444" s="2" t="s">
        <v>1081</v>
      </c>
      <c r="C444" s="3" t="s">
        <v>171</v>
      </c>
      <c r="D444" s="3" t="s">
        <v>171</v>
      </c>
      <c r="E444" s="3">
        <v>55.847000000000001</v>
      </c>
      <c r="F444" s="3" t="s">
        <v>2281</v>
      </c>
      <c r="G444" s="3" t="s">
        <v>173</v>
      </c>
      <c r="H444" s="2"/>
      <c r="I444" s="3" t="s">
        <v>173</v>
      </c>
      <c r="J444" s="3" t="s">
        <v>173</v>
      </c>
      <c r="K444" s="3" t="s">
        <v>173</v>
      </c>
      <c r="L444" s="3" t="s">
        <v>173</v>
      </c>
      <c r="M444" s="3" t="s">
        <v>173</v>
      </c>
      <c r="N444" s="2"/>
      <c r="O444" s="3">
        <v>91600</v>
      </c>
      <c r="P444" s="3">
        <v>81300</v>
      </c>
      <c r="Q444" s="3" t="s">
        <v>174</v>
      </c>
      <c r="R444" s="3">
        <v>3273.15</v>
      </c>
      <c r="S444" s="3" t="s">
        <v>2288</v>
      </c>
      <c r="T444" s="3">
        <v>0.3</v>
      </c>
      <c r="U444" s="3">
        <v>0</v>
      </c>
      <c r="V444" s="4" t="s">
        <v>2310</v>
      </c>
      <c r="W444" s="3">
        <v>0</v>
      </c>
      <c r="X444" s="3">
        <v>9340</v>
      </c>
      <c r="Y444" s="3" t="s">
        <v>183</v>
      </c>
      <c r="Z444" s="3" t="s">
        <v>173</v>
      </c>
      <c r="AA444" s="2"/>
    </row>
    <row r="445" spans="1:27" ht="13.9" customHeight="1">
      <c r="A445" s="2" t="s">
        <v>1082</v>
      </c>
      <c r="B445" s="2" t="s">
        <v>1083</v>
      </c>
      <c r="C445" s="3" t="s">
        <v>170</v>
      </c>
      <c r="D445" s="3" t="s">
        <v>170</v>
      </c>
      <c r="E445" s="3">
        <v>74.123999999999995</v>
      </c>
      <c r="F445" s="3" t="s">
        <v>2281</v>
      </c>
      <c r="G445" s="3">
        <v>85000</v>
      </c>
      <c r="H445" s="3" t="s">
        <v>2281</v>
      </c>
      <c r="I445" s="3" t="s">
        <v>173</v>
      </c>
      <c r="J445" s="3">
        <v>9.7799999999999995E-6</v>
      </c>
      <c r="K445" s="3">
        <v>4.0000000000000002E-4</v>
      </c>
      <c r="L445" s="3">
        <v>1.7200000000000001E-4</v>
      </c>
      <c r="M445" s="3">
        <v>1.7200000000000001E-4</v>
      </c>
      <c r="N445" s="3" t="s">
        <v>2281</v>
      </c>
      <c r="O445" s="3">
        <v>12000</v>
      </c>
      <c r="P445" s="3">
        <v>10000</v>
      </c>
      <c r="Q445" s="3" t="s">
        <v>183</v>
      </c>
      <c r="R445" s="3">
        <v>380.95</v>
      </c>
      <c r="S445" s="3" t="s">
        <v>2281</v>
      </c>
      <c r="T445" s="3">
        <v>0.39842153284671999</v>
      </c>
      <c r="U445" s="3">
        <v>10.5</v>
      </c>
      <c r="V445" s="3" t="s">
        <v>2281</v>
      </c>
      <c r="W445" s="3">
        <v>4.32</v>
      </c>
      <c r="X445" s="3">
        <v>548</v>
      </c>
      <c r="Y445" s="3" t="s">
        <v>183</v>
      </c>
      <c r="Z445" s="3">
        <v>1.7</v>
      </c>
      <c r="AA445" s="3" t="s">
        <v>183</v>
      </c>
    </row>
    <row r="446" spans="1:27" ht="13.9" customHeight="1">
      <c r="A446" s="2" t="s">
        <v>1084</v>
      </c>
      <c r="B446" s="2" t="s">
        <v>1085</v>
      </c>
      <c r="C446" s="3" t="s">
        <v>171</v>
      </c>
      <c r="D446" s="3" t="s">
        <v>170</v>
      </c>
      <c r="E446" s="3">
        <v>138.21</v>
      </c>
      <c r="F446" s="3" t="s">
        <v>2281</v>
      </c>
      <c r="G446" s="3">
        <v>12000</v>
      </c>
      <c r="H446" s="3" t="s">
        <v>2281</v>
      </c>
      <c r="I446" s="3" t="s">
        <v>173</v>
      </c>
      <c r="J446" s="3">
        <v>6.64E-6</v>
      </c>
      <c r="K446" s="3">
        <v>2.7099999999999997E-4</v>
      </c>
      <c r="L446" s="3">
        <v>1.0900000000000001E-4</v>
      </c>
      <c r="M446" s="3">
        <v>1.0900000000000001E-4</v>
      </c>
      <c r="N446" s="3" t="s">
        <v>2283</v>
      </c>
      <c r="O446" s="3">
        <v>13000</v>
      </c>
      <c r="P446" s="3">
        <v>10100</v>
      </c>
      <c r="Q446" s="3" t="s">
        <v>174</v>
      </c>
      <c r="R446" s="3">
        <v>488.35</v>
      </c>
      <c r="S446" s="3" t="s">
        <v>2281</v>
      </c>
      <c r="T446" s="3">
        <v>0.38942517482518002</v>
      </c>
      <c r="U446" s="3">
        <v>0.438</v>
      </c>
      <c r="V446" s="3" t="s">
        <v>2281</v>
      </c>
      <c r="W446" s="3">
        <v>0.16800000000000001</v>
      </c>
      <c r="X446" s="3">
        <v>715</v>
      </c>
      <c r="Y446" s="3" t="s">
        <v>174</v>
      </c>
      <c r="Z446" s="3">
        <v>0.8</v>
      </c>
      <c r="AA446" s="3" t="s">
        <v>183</v>
      </c>
    </row>
    <row r="447" spans="1:27" ht="13.9" customHeight="1">
      <c r="A447" s="2" t="s">
        <v>1086</v>
      </c>
      <c r="B447" s="2" t="s">
        <v>1087</v>
      </c>
      <c r="C447" s="3" t="s">
        <v>170</v>
      </c>
      <c r="D447" s="3" t="s">
        <v>171</v>
      </c>
      <c r="E447" s="3">
        <v>309.37</v>
      </c>
      <c r="F447" s="3" t="s">
        <v>2281</v>
      </c>
      <c r="G447" s="3">
        <v>0.11</v>
      </c>
      <c r="H447" s="3" t="s">
        <v>2281</v>
      </c>
      <c r="I447" s="3" t="s">
        <v>173</v>
      </c>
      <c r="J447" s="3">
        <v>1.11E-4</v>
      </c>
      <c r="K447" s="3">
        <v>4.5399999999999998E-3</v>
      </c>
      <c r="L447" s="3" t="s">
        <v>173</v>
      </c>
      <c r="M447" s="3">
        <v>4.5399999999999998E-3</v>
      </c>
      <c r="N447" s="3" t="s">
        <v>2283</v>
      </c>
      <c r="O447" s="3" t="s">
        <v>173</v>
      </c>
      <c r="P447" s="3" t="s">
        <v>173</v>
      </c>
      <c r="Q447" s="2"/>
      <c r="R447" s="3">
        <v>679.72</v>
      </c>
      <c r="S447" s="3" t="s">
        <v>2283</v>
      </c>
      <c r="T447" s="3">
        <v>0.3</v>
      </c>
      <c r="U447" s="3">
        <v>3.0000000000000001E-5</v>
      </c>
      <c r="V447" s="3" t="s">
        <v>2281</v>
      </c>
      <c r="W447" s="3" t="s">
        <v>173</v>
      </c>
      <c r="X447" s="3" t="s">
        <v>173</v>
      </c>
      <c r="Y447" s="2"/>
      <c r="Z447" s="3" t="s">
        <v>173</v>
      </c>
      <c r="AA447" s="2"/>
    </row>
    <row r="448" spans="1:27" ht="13.9" customHeight="1">
      <c r="A448" s="2" t="s">
        <v>1088</v>
      </c>
      <c r="B448" s="2" t="s">
        <v>1089</v>
      </c>
      <c r="C448" s="3" t="s">
        <v>170</v>
      </c>
      <c r="D448" s="3" t="s">
        <v>170</v>
      </c>
      <c r="E448" s="3">
        <v>60.097000000000001</v>
      </c>
      <c r="F448" s="3" t="s">
        <v>2281</v>
      </c>
      <c r="G448" s="3">
        <v>1000000</v>
      </c>
      <c r="H448" s="3" t="s">
        <v>2281</v>
      </c>
      <c r="I448" s="3" t="s">
        <v>173</v>
      </c>
      <c r="J448" s="3">
        <v>8.1000000000000004E-6</v>
      </c>
      <c r="K448" s="3">
        <v>3.3100000000000002E-4</v>
      </c>
      <c r="L448" s="3">
        <v>1.5200000000000001E-4</v>
      </c>
      <c r="M448" s="3">
        <v>1.5200000000000001E-4</v>
      </c>
      <c r="N448" s="3" t="s">
        <v>2281</v>
      </c>
      <c r="O448" s="3">
        <v>11100</v>
      </c>
      <c r="P448" s="3">
        <v>9520</v>
      </c>
      <c r="Q448" s="3" t="s">
        <v>183</v>
      </c>
      <c r="R448" s="3">
        <v>355.45</v>
      </c>
      <c r="S448" s="3" t="s">
        <v>2281</v>
      </c>
      <c r="T448" s="3">
        <v>0.40147590005902001</v>
      </c>
      <c r="U448" s="3">
        <v>45.4</v>
      </c>
      <c r="V448" s="3" t="s">
        <v>2281</v>
      </c>
      <c r="W448" s="3">
        <v>20</v>
      </c>
      <c r="X448" s="3">
        <v>508</v>
      </c>
      <c r="Y448" s="3" t="s">
        <v>183</v>
      </c>
      <c r="Z448" s="3">
        <v>2</v>
      </c>
      <c r="AA448" s="3" t="s">
        <v>183</v>
      </c>
    </row>
    <row r="449" spans="1:27" ht="13.9" customHeight="1">
      <c r="A449" s="2" t="s">
        <v>1090</v>
      </c>
      <c r="B449" s="2" t="s">
        <v>1091</v>
      </c>
      <c r="C449" s="3" t="s">
        <v>171</v>
      </c>
      <c r="D449" s="3" t="s">
        <v>171</v>
      </c>
      <c r="E449" s="3">
        <v>138.1</v>
      </c>
      <c r="F449" s="3" t="s">
        <v>2281</v>
      </c>
      <c r="G449" s="3">
        <v>50400</v>
      </c>
      <c r="H449" s="3" t="s">
        <v>2281</v>
      </c>
      <c r="I449" s="3" t="s">
        <v>173</v>
      </c>
      <c r="J449" s="3">
        <v>6.8800000000000002E-9</v>
      </c>
      <c r="K449" s="3">
        <v>2.8099999999999999E-7</v>
      </c>
      <c r="L449" s="3" t="s">
        <v>173</v>
      </c>
      <c r="M449" s="3">
        <v>2.8099999999999999E-7</v>
      </c>
      <c r="N449" s="3" t="s">
        <v>2281</v>
      </c>
      <c r="O449" s="3" t="s">
        <v>173</v>
      </c>
      <c r="P449" s="3" t="s">
        <v>173</v>
      </c>
      <c r="Q449" s="2"/>
      <c r="R449" s="3">
        <v>502.73</v>
      </c>
      <c r="S449" s="3" t="s">
        <v>2283</v>
      </c>
      <c r="T449" s="3">
        <v>0.3</v>
      </c>
      <c r="U449" s="3">
        <v>1.1900000000000001E-2</v>
      </c>
      <c r="V449" s="3" t="s">
        <v>2281</v>
      </c>
      <c r="W449" s="3" t="s">
        <v>173</v>
      </c>
      <c r="X449" s="3" t="s">
        <v>173</v>
      </c>
      <c r="Y449" s="2"/>
      <c r="Z449" s="3" t="s">
        <v>173</v>
      </c>
      <c r="AA449" s="2"/>
    </row>
    <row r="450" spans="1:27" ht="13.9" customHeight="1">
      <c r="A450" s="2" t="s">
        <v>1092</v>
      </c>
      <c r="B450" s="2" t="s">
        <v>1093</v>
      </c>
      <c r="C450" s="3" t="s">
        <v>171</v>
      </c>
      <c r="D450" s="3" t="s">
        <v>171</v>
      </c>
      <c r="E450" s="3">
        <v>332.4</v>
      </c>
      <c r="F450" s="3" t="s">
        <v>2281</v>
      </c>
      <c r="G450" s="3">
        <v>1.42</v>
      </c>
      <c r="H450" s="3" t="s">
        <v>2281</v>
      </c>
      <c r="I450" s="3" t="s">
        <v>173</v>
      </c>
      <c r="J450" s="3">
        <v>1.27E-9</v>
      </c>
      <c r="K450" s="3">
        <v>5.1900000000000002E-8</v>
      </c>
      <c r="L450" s="3" t="s">
        <v>173</v>
      </c>
      <c r="M450" s="3">
        <v>5.1900000000000002E-8</v>
      </c>
      <c r="N450" s="3" t="s">
        <v>2283</v>
      </c>
      <c r="O450" s="3" t="s">
        <v>173</v>
      </c>
      <c r="P450" s="3" t="s">
        <v>173</v>
      </c>
      <c r="Q450" s="2"/>
      <c r="R450" s="3">
        <v>742.26</v>
      </c>
      <c r="S450" s="3" t="s">
        <v>2283</v>
      </c>
      <c r="T450" s="3">
        <v>0.3</v>
      </c>
      <c r="U450" s="3">
        <v>4.1299999999999996E-9</v>
      </c>
      <c r="V450" s="3" t="s">
        <v>2281</v>
      </c>
      <c r="W450" s="3" t="s">
        <v>173</v>
      </c>
      <c r="X450" s="3" t="s">
        <v>173</v>
      </c>
      <c r="Y450" s="2"/>
      <c r="Z450" s="3" t="s">
        <v>173</v>
      </c>
      <c r="AA450" s="2"/>
    </row>
    <row r="451" spans="1:27" ht="13.9" customHeight="1">
      <c r="A451" s="2" t="s">
        <v>1094</v>
      </c>
      <c r="B451" s="2" t="s">
        <v>232</v>
      </c>
      <c r="C451" s="3" t="s">
        <v>170</v>
      </c>
      <c r="D451" s="3" t="s">
        <v>170</v>
      </c>
      <c r="E451" s="3" t="s">
        <v>173</v>
      </c>
      <c r="F451" s="2"/>
      <c r="G451" s="3">
        <v>10.4</v>
      </c>
      <c r="H451" s="4" t="s">
        <v>2311</v>
      </c>
      <c r="I451" s="3" t="s">
        <v>173</v>
      </c>
      <c r="J451" s="3">
        <v>0.01</v>
      </c>
      <c r="K451" s="3">
        <v>0.40899999999999997</v>
      </c>
      <c r="L451" s="3" t="s">
        <v>173</v>
      </c>
      <c r="M451" s="3">
        <v>0.40899999999999997</v>
      </c>
      <c r="N451" s="4" t="s">
        <v>2311</v>
      </c>
      <c r="O451" s="3" t="s">
        <v>173</v>
      </c>
      <c r="P451" s="3" t="s">
        <v>173</v>
      </c>
      <c r="Q451" s="2"/>
      <c r="R451" s="3">
        <v>398.15</v>
      </c>
      <c r="S451" s="4" t="s">
        <v>2311</v>
      </c>
      <c r="T451" s="3">
        <v>0.3</v>
      </c>
      <c r="U451" s="3">
        <v>10.5</v>
      </c>
      <c r="V451" s="4" t="s">
        <v>2311</v>
      </c>
      <c r="W451" s="3" t="s">
        <v>173</v>
      </c>
      <c r="X451" s="3" t="s">
        <v>173</v>
      </c>
      <c r="Y451" s="2"/>
      <c r="Z451" s="3" t="s">
        <v>173</v>
      </c>
      <c r="AA451" s="2"/>
    </row>
    <row r="452" spans="1:27" ht="13.9" customHeight="1">
      <c r="A452" s="2" t="s">
        <v>1095</v>
      </c>
      <c r="B452" s="2" t="s">
        <v>1096</v>
      </c>
      <c r="C452" s="3" t="s">
        <v>171</v>
      </c>
      <c r="D452" s="3" t="s">
        <v>171</v>
      </c>
      <c r="E452" s="3">
        <v>461.78</v>
      </c>
      <c r="F452" s="3" t="s">
        <v>2281</v>
      </c>
      <c r="G452" s="3">
        <v>0.1</v>
      </c>
      <c r="H452" s="3" t="s">
        <v>2281</v>
      </c>
      <c r="I452" s="3" t="s">
        <v>173</v>
      </c>
      <c r="J452" s="3">
        <v>4.7199999999999999E-7</v>
      </c>
      <c r="K452" s="3">
        <v>1.9300000000000002E-5</v>
      </c>
      <c r="L452" s="3" t="s">
        <v>173</v>
      </c>
      <c r="M452" s="3">
        <v>1.9300000000000002E-5</v>
      </c>
      <c r="N452" s="3" t="s">
        <v>2283</v>
      </c>
      <c r="O452" s="3" t="s">
        <v>173</v>
      </c>
      <c r="P452" s="3" t="s">
        <v>173</v>
      </c>
      <c r="Q452" s="2"/>
      <c r="R452" s="3">
        <v>731.84</v>
      </c>
      <c r="S452" s="3" t="s">
        <v>2283</v>
      </c>
      <c r="T452" s="3">
        <v>0.3</v>
      </c>
      <c r="U452" s="3">
        <v>7.0000000000000005E-8</v>
      </c>
      <c r="V452" s="3" t="s">
        <v>2281</v>
      </c>
      <c r="W452" s="3" t="s">
        <v>173</v>
      </c>
      <c r="X452" s="3" t="s">
        <v>173</v>
      </c>
      <c r="Y452" s="2"/>
      <c r="Z452" s="3" t="s">
        <v>173</v>
      </c>
      <c r="AA452" s="2"/>
    </row>
    <row r="453" spans="1:27" ht="13.9" customHeight="1">
      <c r="A453" s="2" t="s">
        <v>1097</v>
      </c>
      <c r="B453" s="2" t="s">
        <v>1098</v>
      </c>
      <c r="C453" s="3" t="s">
        <v>171</v>
      </c>
      <c r="D453" s="3" t="s">
        <v>171</v>
      </c>
      <c r="E453" s="3">
        <v>71.078999999999994</v>
      </c>
      <c r="F453" s="3" t="s">
        <v>2281</v>
      </c>
      <c r="G453" s="3">
        <v>466000</v>
      </c>
      <c r="H453" s="3" t="s">
        <v>2281</v>
      </c>
      <c r="I453" s="3" t="s">
        <v>173</v>
      </c>
      <c r="J453" s="3">
        <v>9.7999999999999993E-6</v>
      </c>
      <c r="K453" s="3">
        <v>4.0099999999999999E-4</v>
      </c>
      <c r="L453" s="3">
        <v>1.22E-4</v>
      </c>
      <c r="M453" s="3">
        <v>1.22E-4</v>
      </c>
      <c r="N453" s="3" t="s">
        <v>2281</v>
      </c>
      <c r="O453" s="3">
        <v>16700</v>
      </c>
      <c r="P453" s="3">
        <v>12800</v>
      </c>
      <c r="Q453" s="3" t="s">
        <v>174</v>
      </c>
      <c r="R453" s="3">
        <v>456.15</v>
      </c>
      <c r="S453" s="3" t="s">
        <v>2281</v>
      </c>
      <c r="T453" s="3">
        <v>0.40896267496111999</v>
      </c>
      <c r="U453" s="3">
        <v>0.11899999999999999</v>
      </c>
      <c r="V453" s="3" t="s">
        <v>2281</v>
      </c>
      <c r="W453" s="3">
        <v>3.4599999999999999E-2</v>
      </c>
      <c r="X453" s="3">
        <v>643</v>
      </c>
      <c r="Y453" s="3" t="s">
        <v>174</v>
      </c>
      <c r="Z453" s="3">
        <v>2.7</v>
      </c>
      <c r="AA453" s="3" t="s">
        <v>174</v>
      </c>
    </row>
    <row r="454" spans="1:27" ht="13.9" customHeight="1">
      <c r="A454" s="2" t="s">
        <v>1099</v>
      </c>
      <c r="B454" s="2" t="s">
        <v>1100</v>
      </c>
      <c r="C454" s="3" t="s">
        <v>228</v>
      </c>
      <c r="D454" s="3" t="s">
        <v>171</v>
      </c>
      <c r="E454" s="3">
        <v>138.91</v>
      </c>
      <c r="F454" s="3" t="s">
        <v>2283</v>
      </c>
      <c r="G454" s="3" t="s">
        <v>173</v>
      </c>
      <c r="H454" s="2"/>
      <c r="I454" s="3" t="s">
        <v>173</v>
      </c>
      <c r="J454" s="3" t="s">
        <v>173</v>
      </c>
      <c r="K454" s="3" t="s">
        <v>173</v>
      </c>
      <c r="L454" s="3" t="s">
        <v>173</v>
      </c>
      <c r="M454" s="3" t="s">
        <v>173</v>
      </c>
      <c r="N454" s="2"/>
      <c r="O454" s="3">
        <v>111000</v>
      </c>
      <c r="P454" s="3">
        <v>96100</v>
      </c>
      <c r="Q454" s="3" t="s">
        <v>174</v>
      </c>
      <c r="R454" s="3">
        <v>3737.15</v>
      </c>
      <c r="S454" s="3" t="s">
        <v>183</v>
      </c>
      <c r="T454" s="3">
        <v>0.3</v>
      </c>
      <c r="U454" s="3" t="s">
        <v>173</v>
      </c>
      <c r="V454" s="2"/>
      <c r="W454" s="3" t="s">
        <v>173</v>
      </c>
      <c r="X454" s="3">
        <v>9510</v>
      </c>
      <c r="Y454" s="3" t="s">
        <v>174</v>
      </c>
      <c r="Z454" s="3" t="s">
        <v>173</v>
      </c>
      <c r="AA454" s="2"/>
    </row>
    <row r="455" spans="1:27" ht="13.9" customHeight="1">
      <c r="A455" s="2" t="s">
        <v>1101</v>
      </c>
      <c r="B455" s="2" t="s">
        <v>1102</v>
      </c>
      <c r="C455" s="3" t="s">
        <v>228</v>
      </c>
      <c r="D455" s="3" t="s">
        <v>171</v>
      </c>
      <c r="E455" s="3">
        <v>334.05</v>
      </c>
      <c r="F455" s="3" t="s">
        <v>2312</v>
      </c>
      <c r="G455" s="3" t="s">
        <v>173</v>
      </c>
      <c r="H455" s="2"/>
      <c r="I455" s="3" t="s">
        <v>173</v>
      </c>
      <c r="J455" s="3" t="s">
        <v>173</v>
      </c>
      <c r="K455" s="3" t="s">
        <v>173</v>
      </c>
      <c r="L455" s="3" t="s">
        <v>173</v>
      </c>
      <c r="M455" s="3" t="s">
        <v>173</v>
      </c>
      <c r="N455" s="2"/>
      <c r="O455" s="3" t="s">
        <v>173</v>
      </c>
      <c r="P455" s="3" t="s">
        <v>173</v>
      </c>
      <c r="Q455" s="2"/>
      <c r="R455" s="3" t="s">
        <v>173</v>
      </c>
      <c r="S455" s="2"/>
      <c r="T455" s="3">
        <v>0.3</v>
      </c>
      <c r="U455" s="3" t="s">
        <v>173</v>
      </c>
      <c r="V455" s="2"/>
      <c r="W455" s="3" t="s">
        <v>173</v>
      </c>
      <c r="X455" s="3" t="s">
        <v>173</v>
      </c>
      <c r="Y455" s="2"/>
      <c r="Z455" s="3" t="s">
        <v>173</v>
      </c>
      <c r="AA455" s="2"/>
    </row>
    <row r="456" spans="1:27" ht="13.9" customHeight="1">
      <c r="A456" s="2" t="s">
        <v>1103</v>
      </c>
      <c r="B456" s="2" t="s">
        <v>1104</v>
      </c>
      <c r="C456" s="3" t="s">
        <v>228</v>
      </c>
      <c r="D456" s="3" t="s">
        <v>171</v>
      </c>
      <c r="E456" s="3">
        <v>371.37099999999998</v>
      </c>
      <c r="F456" s="3" t="s">
        <v>183</v>
      </c>
      <c r="G456" s="3">
        <v>957000</v>
      </c>
      <c r="H456" s="3" t="s">
        <v>183</v>
      </c>
      <c r="I456" s="3" t="s">
        <v>173</v>
      </c>
      <c r="J456" s="3" t="s">
        <v>173</v>
      </c>
      <c r="K456" s="3" t="s">
        <v>173</v>
      </c>
      <c r="L456" s="3" t="s">
        <v>173</v>
      </c>
      <c r="M456" s="3" t="s">
        <v>173</v>
      </c>
      <c r="N456" s="2"/>
      <c r="O456" s="3" t="s">
        <v>173</v>
      </c>
      <c r="P456" s="3" t="s">
        <v>173</v>
      </c>
      <c r="Q456" s="2"/>
      <c r="R456" s="3" t="s">
        <v>173</v>
      </c>
      <c r="S456" s="2"/>
      <c r="T456" s="3">
        <v>0.3</v>
      </c>
      <c r="U456" s="3" t="s">
        <v>173</v>
      </c>
      <c r="V456" s="2"/>
      <c r="W456" s="3" t="s">
        <v>173</v>
      </c>
      <c r="X456" s="3" t="s">
        <v>173</v>
      </c>
      <c r="Y456" s="2"/>
      <c r="Z456" s="3" t="s">
        <v>173</v>
      </c>
      <c r="AA456" s="2"/>
    </row>
    <row r="457" spans="1:27" ht="13.9" customHeight="1">
      <c r="A457" s="2" t="s">
        <v>1105</v>
      </c>
      <c r="B457" s="2" t="s">
        <v>1106</v>
      </c>
      <c r="C457" s="3" t="s">
        <v>228</v>
      </c>
      <c r="D457" s="3" t="s">
        <v>171</v>
      </c>
      <c r="E457" s="3">
        <v>245.26</v>
      </c>
      <c r="F457" s="3" t="s">
        <v>2283</v>
      </c>
      <c r="G457" s="3">
        <v>957000</v>
      </c>
      <c r="H457" s="3" t="s">
        <v>183</v>
      </c>
      <c r="I457" s="3" t="s">
        <v>173</v>
      </c>
      <c r="J457" s="3" t="s">
        <v>173</v>
      </c>
      <c r="K457" s="3" t="s">
        <v>173</v>
      </c>
      <c r="L457" s="3" t="s">
        <v>173</v>
      </c>
      <c r="M457" s="3" t="s">
        <v>173</v>
      </c>
      <c r="N457" s="2"/>
      <c r="O457" s="3" t="s">
        <v>173</v>
      </c>
      <c r="P457" s="3">
        <v>45900</v>
      </c>
      <c r="Q457" s="3" t="s">
        <v>174</v>
      </c>
      <c r="R457" s="3">
        <v>1273.1500000000001</v>
      </c>
      <c r="S457" s="3" t="s">
        <v>174</v>
      </c>
      <c r="T457" s="3">
        <v>0.3</v>
      </c>
      <c r="U457" s="3" t="s">
        <v>173</v>
      </c>
      <c r="V457" s="2"/>
      <c r="W457" s="3" t="s">
        <v>173</v>
      </c>
      <c r="X457" s="3" t="s">
        <v>173</v>
      </c>
      <c r="Y457" s="2"/>
      <c r="Z457" s="3" t="s">
        <v>173</v>
      </c>
      <c r="AA457" s="2"/>
    </row>
    <row r="458" spans="1:27" ht="13.9" customHeight="1">
      <c r="A458" s="2" t="s">
        <v>1107</v>
      </c>
      <c r="B458" s="2" t="s">
        <v>1108</v>
      </c>
      <c r="C458" s="3" t="s">
        <v>228</v>
      </c>
      <c r="D458" s="3" t="s">
        <v>171</v>
      </c>
      <c r="E458" s="3">
        <v>433.01100000000002</v>
      </c>
      <c r="F458" s="3" t="s">
        <v>183</v>
      </c>
      <c r="G458" s="3">
        <v>2000000</v>
      </c>
      <c r="H458" s="3" t="s">
        <v>183</v>
      </c>
      <c r="I458" s="3" t="s">
        <v>173</v>
      </c>
      <c r="J458" s="3" t="s">
        <v>173</v>
      </c>
      <c r="K458" s="3" t="s">
        <v>173</v>
      </c>
      <c r="L458" s="3" t="s">
        <v>173</v>
      </c>
      <c r="M458" s="3" t="s">
        <v>173</v>
      </c>
      <c r="N458" s="2"/>
      <c r="O458" s="3" t="s">
        <v>173</v>
      </c>
      <c r="P458" s="3" t="s">
        <v>173</v>
      </c>
      <c r="Q458" s="2"/>
      <c r="R458" s="3" t="s">
        <v>173</v>
      </c>
      <c r="S458" s="2"/>
      <c r="T458" s="3">
        <v>0.3</v>
      </c>
      <c r="U458" s="3" t="s">
        <v>173</v>
      </c>
      <c r="V458" s="2"/>
      <c r="W458" s="3" t="s">
        <v>173</v>
      </c>
      <c r="X458" s="3" t="s">
        <v>173</v>
      </c>
      <c r="Y458" s="2"/>
      <c r="Z458" s="3" t="s">
        <v>173</v>
      </c>
      <c r="AA458" s="2"/>
    </row>
    <row r="459" spans="1:27" ht="13.9" customHeight="1">
      <c r="A459" s="2" t="s">
        <v>1109</v>
      </c>
      <c r="B459" s="2" t="s">
        <v>1110</v>
      </c>
      <c r="C459" s="3" t="s">
        <v>228</v>
      </c>
      <c r="D459" s="3" t="s">
        <v>170</v>
      </c>
      <c r="E459" s="3">
        <v>811.51</v>
      </c>
      <c r="F459" s="3" t="s">
        <v>2281</v>
      </c>
      <c r="G459" s="3">
        <v>0</v>
      </c>
      <c r="H459" s="3" t="s">
        <v>183</v>
      </c>
      <c r="I459" s="3" t="s">
        <v>173</v>
      </c>
      <c r="J459" s="3" t="s">
        <v>173</v>
      </c>
      <c r="K459" s="3" t="s">
        <v>173</v>
      </c>
      <c r="L459" s="3" t="s">
        <v>173</v>
      </c>
      <c r="M459" s="3" t="s">
        <v>173</v>
      </c>
      <c r="N459" s="2"/>
      <c r="O459" s="3" t="s">
        <v>173</v>
      </c>
      <c r="P459" s="3" t="s">
        <v>173</v>
      </c>
      <c r="Q459" s="2"/>
      <c r="R459" s="3" t="s">
        <v>173</v>
      </c>
      <c r="S459" s="2"/>
      <c r="T459" s="3">
        <v>0.3</v>
      </c>
      <c r="U459" s="3" t="s">
        <v>173</v>
      </c>
      <c r="V459" s="2"/>
      <c r="W459" s="3" t="s">
        <v>173</v>
      </c>
      <c r="X459" s="3" t="s">
        <v>173</v>
      </c>
      <c r="Y459" s="2"/>
      <c r="Z459" s="3" t="s">
        <v>173</v>
      </c>
      <c r="AA459" s="2"/>
    </row>
    <row r="460" spans="1:27" ht="13.9" customHeight="1">
      <c r="A460" s="2" t="s">
        <v>1111</v>
      </c>
      <c r="B460" s="2" t="s">
        <v>1112</v>
      </c>
      <c r="C460" s="3" t="s">
        <v>171</v>
      </c>
      <c r="D460" s="3" t="s">
        <v>170</v>
      </c>
      <c r="E460" s="3">
        <v>327.3</v>
      </c>
      <c r="F460" s="3" t="s">
        <v>2281</v>
      </c>
      <c r="G460" s="3">
        <v>1600</v>
      </c>
      <c r="H460" s="3" t="s">
        <v>2281</v>
      </c>
      <c r="I460" s="3" t="s">
        <v>173</v>
      </c>
      <c r="J460" s="3" t="s">
        <v>173</v>
      </c>
      <c r="K460" s="3" t="s">
        <v>173</v>
      </c>
      <c r="L460" s="3" t="s">
        <v>173</v>
      </c>
      <c r="M460" s="3" t="s">
        <v>173</v>
      </c>
      <c r="N460" s="2"/>
      <c r="O460" s="3" t="s">
        <v>173</v>
      </c>
      <c r="P460" s="3" t="s">
        <v>173</v>
      </c>
      <c r="Q460" s="2"/>
      <c r="R460" s="3">
        <v>2013.15</v>
      </c>
      <c r="S460" s="3" t="s">
        <v>2281</v>
      </c>
      <c r="T460" s="3">
        <v>0.37733333333333002</v>
      </c>
      <c r="U460" s="3">
        <v>7.2199999999999999E-4</v>
      </c>
      <c r="V460" s="3" t="s">
        <v>2281</v>
      </c>
      <c r="W460" s="3" t="s">
        <v>173</v>
      </c>
      <c r="X460" s="3">
        <v>3020</v>
      </c>
      <c r="Y460" s="4" t="s">
        <v>2284</v>
      </c>
      <c r="Z460" s="3" t="s">
        <v>173</v>
      </c>
      <c r="AA460" s="2"/>
    </row>
    <row r="461" spans="1:27" ht="13.9" customHeight="1">
      <c r="A461" s="2" t="s">
        <v>1113</v>
      </c>
      <c r="B461" s="2" t="s">
        <v>1114</v>
      </c>
      <c r="C461" s="3" t="s">
        <v>171</v>
      </c>
      <c r="D461" s="3" t="s">
        <v>170</v>
      </c>
      <c r="E461" s="3">
        <v>805.67</v>
      </c>
      <c r="F461" s="3" t="s">
        <v>2281</v>
      </c>
      <c r="G461" s="3">
        <v>62500</v>
      </c>
      <c r="H461" s="3" t="s">
        <v>2281</v>
      </c>
      <c r="I461" s="3" t="s">
        <v>173</v>
      </c>
      <c r="J461" s="3" t="s">
        <v>173</v>
      </c>
      <c r="K461" s="3" t="s">
        <v>173</v>
      </c>
      <c r="L461" s="3" t="s">
        <v>173</v>
      </c>
      <c r="M461" s="3" t="s">
        <v>173</v>
      </c>
      <c r="N461" s="2"/>
      <c r="O461" s="3" t="s">
        <v>173</v>
      </c>
      <c r="P461" s="3" t="s">
        <v>173</v>
      </c>
      <c r="Q461" s="2"/>
      <c r="R461" s="3">
        <v>707.99</v>
      </c>
      <c r="S461" s="3" t="s">
        <v>2283</v>
      </c>
      <c r="T461" s="3">
        <v>0.3</v>
      </c>
      <c r="U461" s="3">
        <v>2.98E-10</v>
      </c>
      <c r="V461" s="3" t="s">
        <v>2281</v>
      </c>
      <c r="W461" s="3" t="s">
        <v>173</v>
      </c>
      <c r="X461" s="3" t="s">
        <v>173</v>
      </c>
      <c r="Y461" s="2"/>
      <c r="Z461" s="3" t="s">
        <v>173</v>
      </c>
      <c r="AA461" s="2"/>
    </row>
    <row r="462" spans="1:27" ht="13.9" customHeight="1">
      <c r="A462" s="2" t="s">
        <v>1115</v>
      </c>
      <c r="B462" s="2" t="s">
        <v>1116</v>
      </c>
      <c r="C462" s="3" t="s">
        <v>170</v>
      </c>
      <c r="D462" s="3" t="s">
        <v>171</v>
      </c>
      <c r="E462" s="3">
        <v>207.32</v>
      </c>
      <c r="F462" s="3" t="s">
        <v>2281</v>
      </c>
      <c r="G462" s="3">
        <v>500</v>
      </c>
      <c r="H462" s="3" t="s">
        <v>2281</v>
      </c>
      <c r="I462" s="3" t="s">
        <v>173</v>
      </c>
      <c r="J462" s="3">
        <v>2.1800000000000001E-4</v>
      </c>
      <c r="K462" s="3">
        <v>8.9099999999999995E-3</v>
      </c>
      <c r="L462" s="3">
        <v>3.82E-3</v>
      </c>
      <c r="M462" s="3">
        <v>3.82E-3</v>
      </c>
      <c r="N462" s="3" t="s">
        <v>2283</v>
      </c>
      <c r="O462" s="3">
        <v>12000</v>
      </c>
      <c r="P462" s="3">
        <v>9720</v>
      </c>
      <c r="Q462" s="3" t="s">
        <v>174</v>
      </c>
      <c r="R462" s="3">
        <v>463.15</v>
      </c>
      <c r="S462" s="3" t="s">
        <v>2281</v>
      </c>
      <c r="T462" s="3">
        <v>0.37733333333333002</v>
      </c>
      <c r="U462" s="3">
        <v>0.57999999999999996</v>
      </c>
      <c r="V462" s="3" t="s">
        <v>2281</v>
      </c>
      <c r="W462" s="3">
        <v>0.23799999999999999</v>
      </c>
      <c r="X462" s="3">
        <v>695</v>
      </c>
      <c r="Y462" s="4" t="s">
        <v>2284</v>
      </c>
      <c r="Z462" s="3" t="s">
        <v>173</v>
      </c>
      <c r="AA462" s="2"/>
    </row>
    <row r="463" spans="1:27" ht="13.9" customHeight="1">
      <c r="A463" s="2" t="s">
        <v>1117</v>
      </c>
      <c r="B463" s="2" t="s">
        <v>1118</v>
      </c>
      <c r="C463" s="3" t="s">
        <v>171</v>
      </c>
      <c r="D463" s="3" t="s">
        <v>171</v>
      </c>
      <c r="E463" s="3">
        <v>249.1</v>
      </c>
      <c r="F463" s="3" t="s">
        <v>2281</v>
      </c>
      <c r="G463" s="3">
        <v>75</v>
      </c>
      <c r="H463" s="3" t="s">
        <v>2281</v>
      </c>
      <c r="I463" s="3" t="s">
        <v>173</v>
      </c>
      <c r="J463" s="3">
        <v>6.2499999999999997E-9</v>
      </c>
      <c r="K463" s="3">
        <v>2.5600000000000002E-7</v>
      </c>
      <c r="L463" s="3" t="s">
        <v>173</v>
      </c>
      <c r="M463" s="3">
        <v>2.5600000000000002E-7</v>
      </c>
      <c r="N463" s="3" t="s">
        <v>2283</v>
      </c>
      <c r="O463" s="3" t="s">
        <v>173</v>
      </c>
      <c r="P463" s="3" t="s">
        <v>173</v>
      </c>
      <c r="Q463" s="2"/>
      <c r="R463" s="3">
        <v>639.05999999999995</v>
      </c>
      <c r="S463" s="3" t="s">
        <v>2283</v>
      </c>
      <c r="T463" s="3">
        <v>0.3</v>
      </c>
      <c r="U463" s="3">
        <v>1.4300000000000001E-6</v>
      </c>
      <c r="V463" s="3" t="s">
        <v>2281</v>
      </c>
      <c r="W463" s="3" t="s">
        <v>173</v>
      </c>
      <c r="X463" s="3" t="s">
        <v>173</v>
      </c>
      <c r="Y463" s="2"/>
      <c r="Z463" s="3" t="s">
        <v>173</v>
      </c>
      <c r="AA463" s="2"/>
    </row>
    <row r="464" spans="1:27" ht="13.9" customHeight="1">
      <c r="A464" s="2" t="s">
        <v>1119</v>
      </c>
      <c r="B464" s="2" t="s">
        <v>1120</v>
      </c>
      <c r="C464" s="3" t="s">
        <v>228</v>
      </c>
      <c r="D464" s="3" t="s">
        <v>171</v>
      </c>
      <c r="E464" s="3">
        <v>6.94</v>
      </c>
      <c r="F464" s="3" t="s">
        <v>2283</v>
      </c>
      <c r="G464" s="3" t="s">
        <v>173</v>
      </c>
      <c r="H464" s="2"/>
      <c r="I464" s="3" t="s">
        <v>173</v>
      </c>
      <c r="J464" s="3" t="s">
        <v>173</v>
      </c>
      <c r="K464" s="3" t="s">
        <v>173</v>
      </c>
      <c r="L464" s="3" t="s">
        <v>173</v>
      </c>
      <c r="M464" s="3" t="s">
        <v>173</v>
      </c>
      <c r="N464" s="2"/>
      <c r="O464" s="3">
        <v>38500</v>
      </c>
      <c r="P464" s="3">
        <v>32200</v>
      </c>
      <c r="Q464" s="3" t="s">
        <v>174</v>
      </c>
      <c r="R464" s="3">
        <v>1609.15</v>
      </c>
      <c r="S464" s="3" t="s">
        <v>2288</v>
      </c>
      <c r="T464" s="3">
        <v>0.3</v>
      </c>
      <c r="U464" s="3" t="s">
        <v>173</v>
      </c>
      <c r="V464" s="2"/>
      <c r="W464" s="3" t="s">
        <v>173</v>
      </c>
      <c r="X464" s="3">
        <v>3220</v>
      </c>
      <c r="Y464" s="3" t="s">
        <v>183</v>
      </c>
      <c r="Z464" s="3" t="s">
        <v>173</v>
      </c>
      <c r="AA464" s="2"/>
    </row>
    <row r="465" spans="1:27" ht="13.9" customHeight="1">
      <c r="A465" s="2" t="s">
        <v>1121</v>
      </c>
      <c r="B465" s="2" t="s">
        <v>1122</v>
      </c>
      <c r="C465" s="3" t="s">
        <v>228</v>
      </c>
      <c r="D465" s="3" t="s">
        <v>171</v>
      </c>
      <c r="E465" s="3">
        <v>106.392</v>
      </c>
      <c r="F465" s="3" t="s">
        <v>183</v>
      </c>
      <c r="G465" s="3">
        <v>587000</v>
      </c>
      <c r="H465" s="3" t="s">
        <v>183</v>
      </c>
      <c r="I465" s="3" t="s">
        <v>173</v>
      </c>
      <c r="J465" s="3" t="s">
        <v>173</v>
      </c>
      <c r="K465" s="3" t="s">
        <v>173</v>
      </c>
      <c r="L465" s="3" t="s">
        <v>173</v>
      </c>
      <c r="M465" s="3" t="s">
        <v>173</v>
      </c>
      <c r="N465" s="2"/>
      <c r="O465" s="3" t="s">
        <v>173</v>
      </c>
      <c r="P465" s="3" t="s">
        <v>173</v>
      </c>
      <c r="Q465" s="2"/>
      <c r="R465" s="3">
        <v>703.15</v>
      </c>
      <c r="S465" s="3" t="s">
        <v>183</v>
      </c>
      <c r="T465" s="3">
        <v>0.3</v>
      </c>
      <c r="U465" s="3" t="s">
        <v>173</v>
      </c>
      <c r="V465" s="2"/>
      <c r="W465" s="3" t="s">
        <v>173</v>
      </c>
      <c r="X465" s="3" t="s">
        <v>173</v>
      </c>
      <c r="Y465" s="2"/>
      <c r="Z465" s="3" t="s">
        <v>173</v>
      </c>
      <c r="AA465" s="2"/>
    </row>
    <row r="466" spans="1:27" ht="13.9" customHeight="1">
      <c r="A466" s="2" t="s">
        <v>1123</v>
      </c>
      <c r="B466" s="2" t="s">
        <v>1124</v>
      </c>
      <c r="C466" s="3" t="s">
        <v>170</v>
      </c>
      <c r="D466" s="3" t="s">
        <v>171</v>
      </c>
      <c r="E466" s="3">
        <v>287.08</v>
      </c>
      <c r="F466" s="3" t="s">
        <v>2290</v>
      </c>
      <c r="G466" s="3">
        <v>548000</v>
      </c>
      <c r="H466" s="3" t="s">
        <v>2290</v>
      </c>
      <c r="I466" s="3" t="s">
        <v>173</v>
      </c>
      <c r="J466" s="3">
        <v>3.1600000000000002E-5</v>
      </c>
      <c r="K466" s="3">
        <v>1.2899999999999999E-3</v>
      </c>
      <c r="L466" s="3" t="s">
        <v>173</v>
      </c>
      <c r="M466" s="3">
        <v>1.2899999999999999E-3</v>
      </c>
      <c r="N466" s="3" t="s">
        <v>2290</v>
      </c>
      <c r="O466" s="3" t="s">
        <v>173</v>
      </c>
      <c r="P466" s="3" t="s">
        <v>173</v>
      </c>
      <c r="Q466" s="2"/>
      <c r="R466" s="3">
        <v>581.15</v>
      </c>
      <c r="S466" s="3" t="s">
        <v>2290</v>
      </c>
      <c r="T466" s="3">
        <v>0.3</v>
      </c>
      <c r="U466" s="3">
        <v>2.9999999999999997E-8</v>
      </c>
      <c r="V466" s="2"/>
      <c r="W466" s="3" t="s">
        <v>173</v>
      </c>
      <c r="X466" s="3" t="s">
        <v>173</v>
      </c>
      <c r="Y466" s="2"/>
      <c r="Z466" s="3" t="s">
        <v>173</v>
      </c>
      <c r="AA466" s="2"/>
    </row>
    <row r="467" spans="1:27" ht="13.9" customHeight="1">
      <c r="A467" s="2" t="s">
        <v>1125</v>
      </c>
      <c r="B467" s="2" t="s">
        <v>1126</v>
      </c>
      <c r="C467" s="3" t="s">
        <v>171</v>
      </c>
      <c r="D467" s="3" t="s">
        <v>171</v>
      </c>
      <c r="E467" s="3">
        <v>200.62</v>
      </c>
      <c r="F467" s="3" t="s">
        <v>2281</v>
      </c>
      <c r="G467" s="3">
        <v>630</v>
      </c>
      <c r="H467" s="3" t="s">
        <v>2281</v>
      </c>
      <c r="I467" s="3" t="s">
        <v>173</v>
      </c>
      <c r="J467" s="3">
        <v>1.33E-9</v>
      </c>
      <c r="K467" s="3">
        <v>5.4399999999999997E-8</v>
      </c>
      <c r="L467" s="3" t="s">
        <v>173</v>
      </c>
      <c r="M467" s="3">
        <v>5.4399999999999997E-8</v>
      </c>
      <c r="N467" s="3" t="s">
        <v>2283</v>
      </c>
      <c r="O467" s="3" t="s">
        <v>173</v>
      </c>
      <c r="P467" s="3">
        <v>11100</v>
      </c>
      <c r="Q467" s="3" t="s">
        <v>174</v>
      </c>
      <c r="R467" s="3">
        <v>559.89</v>
      </c>
      <c r="S467" s="3" t="s">
        <v>2281</v>
      </c>
      <c r="T467" s="3">
        <v>0.3</v>
      </c>
      <c r="U467" s="3">
        <v>5.9000000000000003E-6</v>
      </c>
      <c r="V467" s="3" t="s">
        <v>2281</v>
      </c>
      <c r="W467" s="3" t="s">
        <v>173</v>
      </c>
      <c r="X467" s="3" t="s">
        <v>173</v>
      </c>
      <c r="Y467" s="2"/>
      <c r="Z467" s="3" t="s">
        <v>173</v>
      </c>
      <c r="AA467" s="2"/>
    </row>
    <row r="468" spans="1:27" ht="13.9" customHeight="1">
      <c r="A468" s="2" t="s">
        <v>1127</v>
      </c>
      <c r="B468" s="2" t="s">
        <v>1128</v>
      </c>
      <c r="C468" s="3" t="s">
        <v>171</v>
      </c>
      <c r="D468" s="3" t="s">
        <v>171</v>
      </c>
      <c r="E468" s="3">
        <v>228.68</v>
      </c>
      <c r="F468" s="3" t="s">
        <v>2281</v>
      </c>
      <c r="G468" s="3">
        <v>48</v>
      </c>
      <c r="H468" s="3" t="s">
        <v>2281</v>
      </c>
      <c r="I468" s="3" t="s">
        <v>173</v>
      </c>
      <c r="J468" s="3">
        <v>2.7099999999999999E-9</v>
      </c>
      <c r="K468" s="3">
        <v>1.11E-7</v>
      </c>
      <c r="L468" s="3" t="s">
        <v>173</v>
      </c>
      <c r="M468" s="3">
        <v>1.11E-7</v>
      </c>
      <c r="N468" s="3" t="s">
        <v>2283</v>
      </c>
      <c r="O468" s="3" t="s">
        <v>173</v>
      </c>
      <c r="P468" s="3" t="s">
        <v>173</v>
      </c>
      <c r="Q468" s="2"/>
      <c r="R468" s="3">
        <v>619.24</v>
      </c>
      <c r="S468" s="3" t="s">
        <v>2283</v>
      </c>
      <c r="T468" s="3">
        <v>0.3</v>
      </c>
      <c r="U468" s="3">
        <v>4.3300000000000003E-7</v>
      </c>
      <c r="V468" s="3" t="s">
        <v>2281</v>
      </c>
      <c r="W468" s="3" t="s">
        <v>173</v>
      </c>
      <c r="X468" s="3" t="s">
        <v>173</v>
      </c>
      <c r="Y468" s="2"/>
      <c r="Z468" s="3" t="s">
        <v>173</v>
      </c>
      <c r="AA468" s="2"/>
    </row>
    <row r="469" spans="1:27" ht="13.9" customHeight="1">
      <c r="A469" s="2" t="s">
        <v>1129</v>
      </c>
      <c r="B469" s="2" t="s">
        <v>1130</v>
      </c>
      <c r="C469" s="3" t="s">
        <v>171</v>
      </c>
      <c r="D469" s="3" t="s">
        <v>171</v>
      </c>
      <c r="E469" s="3">
        <v>214.65</v>
      </c>
      <c r="F469" s="3" t="s">
        <v>2281</v>
      </c>
      <c r="G469" s="3">
        <v>620</v>
      </c>
      <c r="H469" s="3" t="s">
        <v>2281</v>
      </c>
      <c r="I469" s="3" t="s">
        <v>173</v>
      </c>
      <c r="J469" s="3">
        <v>1.8200000000000001E-8</v>
      </c>
      <c r="K469" s="3">
        <v>7.4399999999999999E-7</v>
      </c>
      <c r="L469" s="3" t="s">
        <v>173</v>
      </c>
      <c r="M469" s="3">
        <v>7.4399999999999999E-7</v>
      </c>
      <c r="N469" s="3" t="s">
        <v>2281</v>
      </c>
      <c r="O469" s="3" t="s">
        <v>173</v>
      </c>
      <c r="P469" s="3">
        <v>12100</v>
      </c>
      <c r="Q469" s="3" t="s">
        <v>174</v>
      </c>
      <c r="R469" s="3">
        <v>571.15</v>
      </c>
      <c r="S469" s="3" t="s">
        <v>2281</v>
      </c>
      <c r="T469" s="3">
        <v>0.3</v>
      </c>
      <c r="U469" s="3">
        <v>7.5000000000000002E-7</v>
      </c>
      <c r="V469" s="3" t="s">
        <v>2281</v>
      </c>
      <c r="W469" s="3" t="s">
        <v>173</v>
      </c>
      <c r="X469" s="3" t="s">
        <v>173</v>
      </c>
      <c r="Y469" s="2"/>
      <c r="Z469" s="3" t="s">
        <v>173</v>
      </c>
      <c r="AA469" s="2"/>
    </row>
    <row r="470" spans="1:27" ht="13.9" customHeight="1">
      <c r="A470" s="2" t="s">
        <v>1131</v>
      </c>
      <c r="B470" s="2" t="s">
        <v>1132</v>
      </c>
      <c r="C470" s="3" t="s">
        <v>171</v>
      </c>
      <c r="D470" s="3" t="s">
        <v>171</v>
      </c>
      <c r="E470" s="3">
        <v>330.36</v>
      </c>
      <c r="F470" s="3" t="s">
        <v>2281</v>
      </c>
      <c r="G470" s="3">
        <v>143</v>
      </c>
      <c r="H470" s="3" t="s">
        <v>2281</v>
      </c>
      <c r="I470" s="3" t="s">
        <v>173</v>
      </c>
      <c r="J470" s="3">
        <v>4.8900000000000003E-9</v>
      </c>
      <c r="K470" s="3">
        <v>1.9999999999999999E-7</v>
      </c>
      <c r="L470" s="3" t="s">
        <v>173</v>
      </c>
      <c r="M470" s="3">
        <v>1.9999999999999999E-7</v>
      </c>
      <c r="N470" s="3" t="s">
        <v>2281</v>
      </c>
      <c r="O470" s="3" t="s">
        <v>173</v>
      </c>
      <c r="P470" s="3" t="s">
        <v>173</v>
      </c>
      <c r="Q470" s="2"/>
      <c r="R470" s="3">
        <v>429.15</v>
      </c>
      <c r="S470" s="3" t="s">
        <v>183</v>
      </c>
      <c r="T470" s="3">
        <v>0.3</v>
      </c>
      <c r="U470" s="3">
        <v>3.3799999999999998E-6</v>
      </c>
      <c r="V470" s="3" t="s">
        <v>2281</v>
      </c>
      <c r="W470" s="3" t="s">
        <v>173</v>
      </c>
      <c r="X470" s="3" t="s">
        <v>173</v>
      </c>
      <c r="Y470" s="2"/>
      <c r="Z470" s="3" t="s">
        <v>173</v>
      </c>
      <c r="AA470" s="2"/>
    </row>
    <row r="471" spans="1:27" ht="13.9" customHeight="1">
      <c r="A471" s="2" t="s">
        <v>1133</v>
      </c>
      <c r="B471" s="2" t="s">
        <v>1134</v>
      </c>
      <c r="C471" s="3" t="s">
        <v>171</v>
      </c>
      <c r="D471" s="3" t="s">
        <v>170</v>
      </c>
      <c r="E471" s="3">
        <v>98.058999999999997</v>
      </c>
      <c r="F471" s="3" t="s">
        <v>2281</v>
      </c>
      <c r="G471" s="3">
        <v>163000</v>
      </c>
      <c r="H471" s="3" t="s">
        <v>2288</v>
      </c>
      <c r="I471" s="3" t="s">
        <v>173</v>
      </c>
      <c r="J471" s="3">
        <v>3.9299999999999996E-6</v>
      </c>
      <c r="K471" s="3">
        <v>1.6100000000000001E-4</v>
      </c>
      <c r="L471" s="3">
        <v>5.9799999999999997E-5</v>
      </c>
      <c r="M471" s="3">
        <v>5.9799999999999997E-5</v>
      </c>
      <c r="N471" s="3" t="s">
        <v>2281</v>
      </c>
      <c r="O471" s="3">
        <v>14000</v>
      </c>
      <c r="P471" s="3">
        <v>11300</v>
      </c>
      <c r="Q471" s="3" t="s">
        <v>174</v>
      </c>
      <c r="R471" s="3">
        <v>475.15</v>
      </c>
      <c r="S471" s="3" t="s">
        <v>2281</v>
      </c>
      <c r="T471" s="3">
        <v>0.37167128987517001</v>
      </c>
      <c r="U471" s="3">
        <v>0.25</v>
      </c>
      <c r="V471" s="3" t="s">
        <v>2283</v>
      </c>
      <c r="W471" s="3">
        <v>8.9200000000000002E-2</v>
      </c>
      <c r="X471" s="3">
        <v>721</v>
      </c>
      <c r="Y471" s="3" t="s">
        <v>174</v>
      </c>
      <c r="Z471" s="3">
        <v>1.4</v>
      </c>
      <c r="AA471" s="3" t="s">
        <v>183</v>
      </c>
    </row>
    <row r="472" spans="1:27" ht="13.9" customHeight="1">
      <c r="A472" s="2" t="s">
        <v>1135</v>
      </c>
      <c r="B472" s="2" t="s">
        <v>1136</v>
      </c>
      <c r="C472" s="3" t="s">
        <v>171</v>
      </c>
      <c r="D472" s="3" t="s">
        <v>171</v>
      </c>
      <c r="E472" s="3">
        <v>112.09</v>
      </c>
      <c r="F472" s="3" t="s">
        <v>2281</v>
      </c>
      <c r="G472" s="3">
        <v>4510</v>
      </c>
      <c r="H472" s="3" t="s">
        <v>2281</v>
      </c>
      <c r="I472" s="3" t="s">
        <v>173</v>
      </c>
      <c r="J472" s="3">
        <v>2.6499999999999999E-11</v>
      </c>
      <c r="K472" s="3">
        <v>1.08E-9</v>
      </c>
      <c r="L472" s="3" t="s">
        <v>173</v>
      </c>
      <c r="M472" s="3">
        <v>1.08E-9</v>
      </c>
      <c r="N472" s="3" t="s">
        <v>2281</v>
      </c>
      <c r="O472" s="3" t="s">
        <v>173</v>
      </c>
      <c r="P472" s="3">
        <v>11300</v>
      </c>
      <c r="Q472" s="3" t="s">
        <v>174</v>
      </c>
      <c r="R472" s="3">
        <v>640.34</v>
      </c>
      <c r="S472" s="3" t="s">
        <v>2283</v>
      </c>
      <c r="T472" s="3">
        <v>0.3</v>
      </c>
      <c r="U472" s="3">
        <v>2.7700000000000002E-6</v>
      </c>
      <c r="V472" s="3" t="s">
        <v>2281</v>
      </c>
      <c r="W472" s="3" t="s">
        <v>173</v>
      </c>
      <c r="X472" s="3" t="s">
        <v>173</v>
      </c>
      <c r="Y472" s="2"/>
      <c r="Z472" s="3" t="s">
        <v>173</v>
      </c>
      <c r="AA472" s="2"/>
    </row>
    <row r="473" spans="1:27" ht="13.9" customHeight="1">
      <c r="A473" s="2" t="s">
        <v>1137</v>
      </c>
      <c r="B473" s="2" t="s">
        <v>1138</v>
      </c>
      <c r="C473" s="3" t="s">
        <v>171</v>
      </c>
      <c r="D473" s="3" t="s">
        <v>171</v>
      </c>
      <c r="E473" s="3">
        <v>66.063000000000002</v>
      </c>
      <c r="F473" s="3" t="s">
        <v>2281</v>
      </c>
      <c r="G473" s="3">
        <v>133000</v>
      </c>
      <c r="H473" s="3" t="s">
        <v>2281</v>
      </c>
      <c r="I473" s="3" t="s">
        <v>173</v>
      </c>
      <c r="J473" s="3">
        <v>1.31E-7</v>
      </c>
      <c r="K473" s="3">
        <v>5.3600000000000004E-6</v>
      </c>
      <c r="L473" s="3">
        <v>1.95E-6</v>
      </c>
      <c r="M473" s="3">
        <v>1.95E-6</v>
      </c>
      <c r="N473" s="3" t="s">
        <v>2283</v>
      </c>
      <c r="O473" s="3">
        <v>14300</v>
      </c>
      <c r="P473" s="3">
        <v>11000</v>
      </c>
      <c r="Q473" s="3" t="s">
        <v>174</v>
      </c>
      <c r="R473" s="3">
        <v>491.65</v>
      </c>
      <c r="S473" s="3" t="s">
        <v>2281</v>
      </c>
      <c r="T473" s="3">
        <v>0.39284055944056001</v>
      </c>
      <c r="U473" s="3">
        <v>0.2</v>
      </c>
      <c r="V473" s="3" t="s">
        <v>2283</v>
      </c>
      <c r="W473" s="3">
        <v>6.9800000000000001E-2</v>
      </c>
      <c r="X473" s="3">
        <v>715</v>
      </c>
      <c r="Y473" s="3" t="s">
        <v>174</v>
      </c>
      <c r="Z473" s="3">
        <v>2.9</v>
      </c>
      <c r="AA473" s="3" t="s">
        <v>174</v>
      </c>
    </row>
    <row r="474" spans="1:27" ht="13.9" customHeight="1">
      <c r="A474" s="2" t="s">
        <v>1139</v>
      </c>
      <c r="B474" s="2" t="s">
        <v>1140</v>
      </c>
      <c r="C474" s="3" t="s">
        <v>171</v>
      </c>
      <c r="D474" s="3" t="s">
        <v>171</v>
      </c>
      <c r="E474" s="3">
        <v>541.03</v>
      </c>
      <c r="F474" s="3" t="s">
        <v>2281</v>
      </c>
      <c r="G474" s="3">
        <v>6.2</v>
      </c>
      <c r="H474" s="3" t="s">
        <v>2281</v>
      </c>
      <c r="I474" s="3" t="s">
        <v>173</v>
      </c>
      <c r="J474" s="3">
        <v>1.52E-11</v>
      </c>
      <c r="K474" s="3">
        <v>6.2100000000000003E-10</v>
      </c>
      <c r="L474" s="3" t="s">
        <v>173</v>
      </c>
      <c r="M474" s="3">
        <v>6.2100000000000003E-10</v>
      </c>
      <c r="N474" s="3" t="s">
        <v>2281</v>
      </c>
      <c r="O474" s="3" t="s">
        <v>173</v>
      </c>
      <c r="P474" s="3" t="s">
        <v>173</v>
      </c>
      <c r="Q474" s="2"/>
      <c r="R474" s="3" t="s">
        <v>173</v>
      </c>
      <c r="S474" s="2"/>
      <c r="T474" s="3">
        <v>0.3</v>
      </c>
      <c r="U474" s="3">
        <v>1.3200000000000001E-10</v>
      </c>
      <c r="V474" s="3" t="s">
        <v>2281</v>
      </c>
      <c r="W474" s="3" t="s">
        <v>173</v>
      </c>
      <c r="X474" s="3" t="s">
        <v>173</v>
      </c>
      <c r="Y474" s="2"/>
      <c r="Z474" s="3" t="s">
        <v>173</v>
      </c>
      <c r="AA474" s="2"/>
    </row>
    <row r="475" spans="1:27" ht="13.9" customHeight="1">
      <c r="A475" s="2" t="s">
        <v>1141</v>
      </c>
      <c r="B475" s="2" t="s">
        <v>1142</v>
      </c>
      <c r="C475" s="3" t="s">
        <v>171</v>
      </c>
      <c r="D475" s="3" t="s">
        <v>171</v>
      </c>
      <c r="E475" s="3">
        <v>295.37</v>
      </c>
      <c r="F475" s="3" t="s">
        <v>2281</v>
      </c>
      <c r="G475" s="3">
        <v>6</v>
      </c>
      <c r="H475" s="3" t="s">
        <v>2281</v>
      </c>
      <c r="I475" s="3" t="s">
        <v>173</v>
      </c>
      <c r="J475" s="3">
        <v>4.8600000000000002E-9</v>
      </c>
      <c r="K475" s="3">
        <v>1.99E-7</v>
      </c>
      <c r="L475" s="3" t="s">
        <v>173</v>
      </c>
      <c r="M475" s="3">
        <v>1.99E-7</v>
      </c>
      <c r="N475" s="3" t="s">
        <v>2281</v>
      </c>
      <c r="O475" s="3" t="s">
        <v>173</v>
      </c>
      <c r="P475" s="3" t="s">
        <v>173</v>
      </c>
      <c r="Q475" s="2"/>
      <c r="R475" s="3">
        <v>624.29</v>
      </c>
      <c r="S475" s="3" t="s">
        <v>2283</v>
      </c>
      <c r="T475" s="3">
        <v>0.3</v>
      </c>
      <c r="U475" s="3">
        <v>7.4999999999999997E-8</v>
      </c>
      <c r="V475" s="3" t="s">
        <v>2281</v>
      </c>
      <c r="W475" s="3" t="s">
        <v>173</v>
      </c>
      <c r="X475" s="3" t="s">
        <v>173</v>
      </c>
      <c r="Y475" s="2"/>
      <c r="Z475" s="3" t="s">
        <v>173</v>
      </c>
      <c r="AA475" s="2"/>
    </row>
    <row r="476" spans="1:27" ht="13.9" customHeight="1">
      <c r="A476" s="2" t="s">
        <v>1143</v>
      </c>
      <c r="B476" s="2" t="s">
        <v>1144</v>
      </c>
      <c r="C476" s="3" t="s">
        <v>171</v>
      </c>
      <c r="D476" s="3" t="s">
        <v>170</v>
      </c>
      <c r="E476" s="3">
        <v>54.938000000000002</v>
      </c>
      <c r="F476" s="3" t="s">
        <v>2281</v>
      </c>
      <c r="G476" s="3" t="s">
        <v>173</v>
      </c>
      <c r="H476" s="2"/>
      <c r="I476" s="3" t="s">
        <v>173</v>
      </c>
      <c r="J476" s="3" t="s">
        <v>173</v>
      </c>
      <c r="K476" s="3" t="s">
        <v>173</v>
      </c>
      <c r="L476" s="3" t="s">
        <v>173</v>
      </c>
      <c r="M476" s="3" t="s">
        <v>173</v>
      </c>
      <c r="N476" s="2"/>
      <c r="O476" s="3">
        <v>65600</v>
      </c>
      <c r="P476" s="3">
        <v>52800</v>
      </c>
      <c r="Q476" s="3" t="s">
        <v>174</v>
      </c>
      <c r="R476" s="3">
        <v>2368.15</v>
      </c>
      <c r="S476" s="3" t="s">
        <v>2281</v>
      </c>
      <c r="T476" s="3">
        <v>0.3</v>
      </c>
      <c r="U476" s="3">
        <v>0</v>
      </c>
      <c r="V476" s="4" t="s">
        <v>2286</v>
      </c>
      <c r="W476" s="3">
        <v>0</v>
      </c>
      <c r="X476" s="3">
        <v>4330</v>
      </c>
      <c r="Y476" s="3" t="s">
        <v>183</v>
      </c>
      <c r="Z476" s="3" t="s">
        <v>173</v>
      </c>
      <c r="AA476" s="2"/>
    </row>
    <row r="477" spans="1:27" ht="13.9" customHeight="1">
      <c r="A477" s="2" t="s">
        <v>1145</v>
      </c>
      <c r="B477" s="2" t="s">
        <v>1144</v>
      </c>
      <c r="C477" s="3" t="s">
        <v>171</v>
      </c>
      <c r="D477" s="3" t="s">
        <v>170</v>
      </c>
      <c r="E477" s="3">
        <v>54.938000000000002</v>
      </c>
      <c r="F477" s="3" t="s">
        <v>2281</v>
      </c>
      <c r="G477" s="3" t="s">
        <v>173</v>
      </c>
      <c r="H477" s="2"/>
      <c r="I477" s="3" t="s">
        <v>173</v>
      </c>
      <c r="J477" s="3" t="s">
        <v>173</v>
      </c>
      <c r="K477" s="3" t="s">
        <v>173</v>
      </c>
      <c r="L477" s="3" t="s">
        <v>173</v>
      </c>
      <c r="M477" s="3" t="s">
        <v>173</v>
      </c>
      <c r="N477" s="2"/>
      <c r="O477" s="3">
        <v>65600</v>
      </c>
      <c r="P477" s="3">
        <v>52800</v>
      </c>
      <c r="Q477" s="3" t="s">
        <v>174</v>
      </c>
      <c r="R477" s="3">
        <v>2368.15</v>
      </c>
      <c r="S477" s="3" t="s">
        <v>2281</v>
      </c>
      <c r="T477" s="3">
        <v>0.3</v>
      </c>
      <c r="U477" s="3">
        <v>0</v>
      </c>
      <c r="V477" s="4" t="s">
        <v>2286</v>
      </c>
      <c r="W477" s="3">
        <v>0</v>
      </c>
      <c r="X477" s="3">
        <v>4330</v>
      </c>
      <c r="Y477" s="3" t="s">
        <v>183</v>
      </c>
      <c r="Z477" s="3" t="s">
        <v>173</v>
      </c>
      <c r="AA477" s="2"/>
    </row>
    <row r="478" spans="1:27" ht="13.9" customHeight="1">
      <c r="A478" s="2" t="s">
        <v>1146</v>
      </c>
      <c r="B478" s="2" t="s">
        <v>1147</v>
      </c>
      <c r="C478" s="3" t="s">
        <v>171</v>
      </c>
      <c r="D478" s="3" t="s">
        <v>171</v>
      </c>
      <c r="E478" s="3">
        <v>269.32</v>
      </c>
      <c r="F478" s="3" t="s">
        <v>2281</v>
      </c>
      <c r="G478" s="3">
        <v>57</v>
      </c>
      <c r="H478" s="3" t="s">
        <v>2281</v>
      </c>
      <c r="I478" s="3" t="s">
        <v>173</v>
      </c>
      <c r="J478" s="3">
        <v>1.19E-10</v>
      </c>
      <c r="K478" s="3">
        <v>4.8699999999999999E-9</v>
      </c>
      <c r="L478" s="3" t="s">
        <v>173</v>
      </c>
      <c r="M478" s="3">
        <v>4.8699999999999999E-9</v>
      </c>
      <c r="N478" s="3" t="s">
        <v>2281</v>
      </c>
      <c r="O478" s="3" t="s">
        <v>173</v>
      </c>
      <c r="P478" s="3">
        <v>8680</v>
      </c>
      <c r="Q478" s="3" t="s">
        <v>174</v>
      </c>
      <c r="R478" s="3">
        <v>393.15</v>
      </c>
      <c r="S478" s="3" t="s">
        <v>183</v>
      </c>
      <c r="T478" s="3">
        <v>0.3</v>
      </c>
      <c r="U478" s="3">
        <v>3.18E-5</v>
      </c>
      <c r="V478" s="3" t="s">
        <v>2281</v>
      </c>
      <c r="W478" s="3" t="s">
        <v>173</v>
      </c>
      <c r="X478" s="3" t="s">
        <v>173</v>
      </c>
      <c r="Y478" s="2"/>
      <c r="Z478" s="3" t="s">
        <v>173</v>
      </c>
      <c r="AA478" s="2"/>
    </row>
    <row r="479" spans="1:27" ht="13.9" customHeight="1">
      <c r="A479" s="2" t="s">
        <v>1148</v>
      </c>
      <c r="B479" s="2" t="s">
        <v>1149</v>
      </c>
      <c r="C479" s="3" t="s">
        <v>171</v>
      </c>
      <c r="D479" s="3" t="s">
        <v>171</v>
      </c>
      <c r="E479" s="3">
        <v>149.66999999999999</v>
      </c>
      <c r="F479" s="3" t="s">
        <v>2281</v>
      </c>
      <c r="G479" s="3">
        <v>500000</v>
      </c>
      <c r="H479" s="3" t="s">
        <v>2281</v>
      </c>
      <c r="I479" s="3" t="s">
        <v>173</v>
      </c>
      <c r="J479" s="3">
        <v>4.31E-12</v>
      </c>
      <c r="K479" s="3">
        <v>1.7600000000000001E-10</v>
      </c>
      <c r="L479" s="3" t="s">
        <v>173</v>
      </c>
      <c r="M479" s="3">
        <v>1.7600000000000001E-10</v>
      </c>
      <c r="N479" s="3" t="s">
        <v>2281</v>
      </c>
      <c r="O479" s="3" t="s">
        <v>173</v>
      </c>
      <c r="P479" s="3" t="s">
        <v>173</v>
      </c>
      <c r="Q479" s="2"/>
      <c r="R479" s="3">
        <v>641.26</v>
      </c>
      <c r="S479" s="3" t="s">
        <v>2283</v>
      </c>
      <c r="T479" s="3">
        <v>0.3</v>
      </c>
      <c r="U479" s="3">
        <v>3.7099999999999997E-7</v>
      </c>
      <c r="V479" s="3" t="s">
        <v>2281</v>
      </c>
      <c r="W479" s="3" t="s">
        <v>173</v>
      </c>
      <c r="X479" s="3" t="s">
        <v>173</v>
      </c>
      <c r="Y479" s="2"/>
      <c r="Z479" s="3" t="s">
        <v>173</v>
      </c>
      <c r="AA479" s="2"/>
    </row>
    <row r="480" spans="1:27" ht="13.9" customHeight="1">
      <c r="A480" s="2" t="s">
        <v>1150</v>
      </c>
      <c r="B480" s="2" t="s">
        <v>1151</v>
      </c>
      <c r="C480" s="3" t="s">
        <v>171</v>
      </c>
      <c r="D480" s="3" t="s">
        <v>171</v>
      </c>
      <c r="E480" s="3">
        <v>167.25</v>
      </c>
      <c r="F480" s="3" t="s">
        <v>2281</v>
      </c>
      <c r="G480" s="3">
        <v>120</v>
      </c>
      <c r="H480" s="3" t="s">
        <v>2281</v>
      </c>
      <c r="I480" s="3" t="s">
        <v>173</v>
      </c>
      <c r="J480" s="3">
        <v>3.6300000000000001E-8</v>
      </c>
      <c r="K480" s="3">
        <v>1.48E-6</v>
      </c>
      <c r="L480" s="3" t="s">
        <v>173</v>
      </c>
      <c r="M480" s="3">
        <v>1.48E-6</v>
      </c>
      <c r="N480" s="3" t="s">
        <v>2281</v>
      </c>
      <c r="O480" s="3" t="s">
        <v>173</v>
      </c>
      <c r="P480" s="3" t="s">
        <v>173</v>
      </c>
      <c r="Q480" s="2"/>
      <c r="R480" s="3">
        <v>496.15</v>
      </c>
      <c r="S480" s="3" t="s">
        <v>174</v>
      </c>
      <c r="T480" s="3">
        <v>0.37418825100134001</v>
      </c>
      <c r="U480" s="3">
        <v>4.64E-4</v>
      </c>
      <c r="V480" s="3" t="s">
        <v>2281</v>
      </c>
      <c r="W480" s="3" t="s">
        <v>173</v>
      </c>
      <c r="X480" s="3">
        <v>749</v>
      </c>
      <c r="Y480" s="3" t="s">
        <v>174</v>
      </c>
      <c r="Z480" s="3">
        <v>1</v>
      </c>
      <c r="AA480" s="3" t="s">
        <v>174</v>
      </c>
    </row>
    <row r="481" spans="1:27" ht="13.9" customHeight="1">
      <c r="A481" s="2" t="s">
        <v>1152</v>
      </c>
      <c r="B481" s="2" t="s">
        <v>1153</v>
      </c>
      <c r="C481" s="3" t="s">
        <v>228</v>
      </c>
      <c r="D481" s="3" t="s">
        <v>170</v>
      </c>
      <c r="E481" s="3">
        <v>271.5</v>
      </c>
      <c r="F481" s="3" t="s">
        <v>2281</v>
      </c>
      <c r="G481" s="3">
        <v>69000</v>
      </c>
      <c r="H481" s="3" t="s">
        <v>2281</v>
      </c>
      <c r="I481" s="3">
        <v>2</v>
      </c>
      <c r="J481" s="3" t="s">
        <v>173</v>
      </c>
      <c r="K481" s="3" t="s">
        <v>173</v>
      </c>
      <c r="L481" s="3" t="s">
        <v>173</v>
      </c>
      <c r="M481" s="3" t="s">
        <v>173</v>
      </c>
      <c r="N481" s="2"/>
      <c r="O481" s="3">
        <v>16800</v>
      </c>
      <c r="P481" s="3">
        <v>14100</v>
      </c>
      <c r="Q481" s="3" t="s">
        <v>183</v>
      </c>
      <c r="R481" s="3">
        <v>577.15</v>
      </c>
      <c r="S481" s="3" t="s">
        <v>183</v>
      </c>
      <c r="T481" s="3">
        <v>0.32294244604317002</v>
      </c>
      <c r="U481" s="3" t="s">
        <v>173</v>
      </c>
      <c r="V481" s="2"/>
      <c r="W481" s="3" t="s">
        <v>173</v>
      </c>
      <c r="X481" s="3">
        <v>973</v>
      </c>
      <c r="Y481" s="3" t="s">
        <v>183</v>
      </c>
      <c r="Z481" s="3" t="s">
        <v>173</v>
      </c>
      <c r="AA481" s="2"/>
    </row>
    <row r="482" spans="1:27" ht="13.9" customHeight="1">
      <c r="A482" s="2" t="s">
        <v>1154</v>
      </c>
      <c r="B482" s="2" t="s">
        <v>1155</v>
      </c>
      <c r="C482" s="3" t="s">
        <v>170</v>
      </c>
      <c r="D482" s="3" t="s">
        <v>170</v>
      </c>
      <c r="E482" s="3">
        <v>200.59</v>
      </c>
      <c r="F482" s="3" t="s">
        <v>2281</v>
      </c>
      <c r="G482" s="3">
        <v>0.06</v>
      </c>
      <c r="H482" s="3" t="s">
        <v>2281</v>
      </c>
      <c r="I482" s="3">
        <v>2</v>
      </c>
      <c r="J482" s="3">
        <v>8.6199999999999992E-3</v>
      </c>
      <c r="K482" s="3">
        <v>0.35199999999999998</v>
      </c>
      <c r="L482" s="3">
        <v>0.11899999999999999</v>
      </c>
      <c r="M482" s="3">
        <v>0.11899999999999999</v>
      </c>
      <c r="N482" s="3" t="s">
        <v>2313</v>
      </c>
      <c r="O482" s="3">
        <v>15300</v>
      </c>
      <c r="P482" s="3">
        <v>14100</v>
      </c>
      <c r="Q482" s="3" t="s">
        <v>183</v>
      </c>
      <c r="R482" s="3">
        <v>629.75</v>
      </c>
      <c r="S482" s="3" t="s">
        <v>2281</v>
      </c>
      <c r="T482" s="3">
        <v>0.3</v>
      </c>
      <c r="U482" s="3">
        <v>1.9599999999999999E-3</v>
      </c>
      <c r="V482" s="3" t="s">
        <v>2281</v>
      </c>
      <c r="W482" s="3">
        <v>6.3299999999999999E-4</v>
      </c>
      <c r="X482" s="3">
        <v>1760</v>
      </c>
      <c r="Y482" s="3" t="s">
        <v>183</v>
      </c>
      <c r="Z482" s="3" t="s">
        <v>173</v>
      </c>
      <c r="AA482" s="2"/>
    </row>
    <row r="483" spans="1:27" ht="13.9" customHeight="1">
      <c r="A483" s="2" t="s">
        <v>1156</v>
      </c>
      <c r="B483" s="2" t="s">
        <v>1157</v>
      </c>
      <c r="C483" s="3" t="s">
        <v>170</v>
      </c>
      <c r="D483" s="3" t="s">
        <v>171</v>
      </c>
      <c r="E483" s="3">
        <v>298.51</v>
      </c>
      <c r="F483" s="3" t="s">
        <v>2281</v>
      </c>
      <c r="G483" s="3">
        <v>3.5000000000000001E-3</v>
      </c>
      <c r="H483" s="3" t="s">
        <v>2281</v>
      </c>
      <c r="I483" s="3" t="s">
        <v>173</v>
      </c>
      <c r="J483" s="3">
        <v>2.27E-5</v>
      </c>
      <c r="K483" s="3">
        <v>9.2800000000000001E-4</v>
      </c>
      <c r="L483" s="3" t="s">
        <v>173</v>
      </c>
      <c r="M483" s="3">
        <v>9.2800000000000001E-4</v>
      </c>
      <c r="N483" s="3" t="s">
        <v>2281</v>
      </c>
      <c r="O483" s="3" t="s">
        <v>173</v>
      </c>
      <c r="P483" s="3" t="s">
        <v>173</v>
      </c>
      <c r="Q483" s="2"/>
      <c r="R483" s="3">
        <v>634.4</v>
      </c>
      <c r="S483" s="3" t="s">
        <v>2283</v>
      </c>
      <c r="T483" s="3">
        <v>0.3</v>
      </c>
      <c r="U483" s="3">
        <v>2.0000000000000002E-5</v>
      </c>
      <c r="V483" s="3" t="s">
        <v>2281</v>
      </c>
      <c r="W483" s="3" t="s">
        <v>173</v>
      </c>
      <c r="X483" s="3" t="s">
        <v>173</v>
      </c>
      <c r="Y483" s="2"/>
      <c r="Z483" s="3" t="s">
        <v>173</v>
      </c>
      <c r="AA483" s="2"/>
    </row>
    <row r="484" spans="1:27" ht="13.9" customHeight="1">
      <c r="A484" s="2" t="s">
        <v>1158</v>
      </c>
      <c r="B484" s="2" t="s">
        <v>1159</v>
      </c>
      <c r="C484" s="3" t="s">
        <v>171</v>
      </c>
      <c r="D484" s="3" t="s">
        <v>171</v>
      </c>
      <c r="E484" s="3">
        <v>279.33999999999997</v>
      </c>
      <c r="F484" s="3" t="s">
        <v>2281</v>
      </c>
      <c r="G484" s="3">
        <v>8400</v>
      </c>
      <c r="H484" s="3" t="s">
        <v>2281</v>
      </c>
      <c r="I484" s="3" t="s">
        <v>173</v>
      </c>
      <c r="J484" s="3">
        <v>2.9499999999999999E-9</v>
      </c>
      <c r="K484" s="3">
        <v>1.2100000000000001E-7</v>
      </c>
      <c r="L484" s="3" t="s">
        <v>173</v>
      </c>
      <c r="M484" s="3">
        <v>1.2100000000000001E-7</v>
      </c>
      <c r="N484" s="3" t="s">
        <v>2283</v>
      </c>
      <c r="O484" s="3" t="s">
        <v>173</v>
      </c>
      <c r="P484" s="3" t="s">
        <v>173</v>
      </c>
      <c r="Q484" s="2"/>
      <c r="R484" s="3">
        <v>651.03</v>
      </c>
      <c r="S484" s="3" t="s">
        <v>2283</v>
      </c>
      <c r="T484" s="3">
        <v>0.3</v>
      </c>
      <c r="U484" s="3">
        <v>5.6200000000000004E-6</v>
      </c>
      <c r="V484" s="3" t="s">
        <v>2281</v>
      </c>
      <c r="W484" s="3" t="s">
        <v>173</v>
      </c>
      <c r="X484" s="3" t="s">
        <v>173</v>
      </c>
      <c r="Y484" s="2"/>
      <c r="Z484" s="3" t="s">
        <v>173</v>
      </c>
      <c r="AA484" s="2"/>
    </row>
    <row r="485" spans="1:27" ht="13.9" customHeight="1">
      <c r="A485" s="2" t="s">
        <v>1160</v>
      </c>
      <c r="B485" s="2" t="s">
        <v>1161</v>
      </c>
      <c r="C485" s="3" t="s">
        <v>170</v>
      </c>
      <c r="D485" s="3" t="s">
        <v>170</v>
      </c>
      <c r="E485" s="3">
        <v>67.090999999999994</v>
      </c>
      <c r="F485" s="3" t="s">
        <v>2281</v>
      </c>
      <c r="G485" s="3">
        <v>25400</v>
      </c>
      <c r="H485" s="3" t="s">
        <v>2281</v>
      </c>
      <c r="I485" s="3" t="s">
        <v>173</v>
      </c>
      <c r="J485" s="3">
        <v>2.4699999999999999E-4</v>
      </c>
      <c r="K485" s="3">
        <v>1.01E-2</v>
      </c>
      <c r="L485" s="3">
        <v>5.5700000000000003E-3</v>
      </c>
      <c r="M485" s="3">
        <v>5.5700000000000003E-3</v>
      </c>
      <c r="N485" s="3" t="s">
        <v>2283</v>
      </c>
      <c r="O485" s="3">
        <v>8630</v>
      </c>
      <c r="P485" s="3">
        <v>7600</v>
      </c>
      <c r="Q485" s="3" t="s">
        <v>183</v>
      </c>
      <c r="R485" s="3">
        <v>363.45</v>
      </c>
      <c r="S485" s="3" t="s">
        <v>2281</v>
      </c>
      <c r="T485" s="3">
        <v>0.36947472924188002</v>
      </c>
      <c r="U485" s="3">
        <v>71.2</v>
      </c>
      <c r="V485" s="3" t="s">
        <v>2281</v>
      </c>
      <c r="W485" s="3">
        <v>37.700000000000003</v>
      </c>
      <c r="X485" s="3">
        <v>554</v>
      </c>
      <c r="Y485" s="3" t="s">
        <v>174</v>
      </c>
      <c r="Z485" s="3">
        <v>2</v>
      </c>
      <c r="AA485" s="3" t="s">
        <v>183</v>
      </c>
    </row>
    <row r="486" spans="1:27" ht="13.9" customHeight="1">
      <c r="A486" s="2" t="s">
        <v>1162</v>
      </c>
      <c r="B486" s="2" t="s">
        <v>1163</v>
      </c>
      <c r="C486" s="3" t="s">
        <v>171</v>
      </c>
      <c r="D486" s="3" t="s">
        <v>171</v>
      </c>
      <c r="E486" s="3">
        <v>141.13</v>
      </c>
      <c r="F486" s="3" t="s">
        <v>2281</v>
      </c>
      <c r="G486" s="3">
        <v>1000000</v>
      </c>
      <c r="H486" s="3" t="s">
        <v>2281</v>
      </c>
      <c r="I486" s="3" t="s">
        <v>173</v>
      </c>
      <c r="J486" s="3">
        <v>8.68E-10</v>
      </c>
      <c r="K486" s="3">
        <v>3.55E-8</v>
      </c>
      <c r="L486" s="3" t="s">
        <v>173</v>
      </c>
      <c r="M486" s="3">
        <v>3.55E-8</v>
      </c>
      <c r="N486" s="3" t="s">
        <v>2281</v>
      </c>
      <c r="O486" s="3" t="s">
        <v>173</v>
      </c>
      <c r="P486" s="3" t="s">
        <v>173</v>
      </c>
      <c r="Q486" s="2"/>
      <c r="R486" s="3">
        <v>496.02</v>
      </c>
      <c r="S486" s="3" t="s">
        <v>2283</v>
      </c>
      <c r="T486" s="3">
        <v>0.3</v>
      </c>
      <c r="U486" s="3">
        <v>3.5299999999999997E-5</v>
      </c>
      <c r="V486" s="3" t="s">
        <v>2281</v>
      </c>
      <c r="W486" s="3" t="s">
        <v>173</v>
      </c>
      <c r="X486" s="3" t="s">
        <v>173</v>
      </c>
      <c r="Y486" s="2"/>
      <c r="Z486" s="3" t="s">
        <v>173</v>
      </c>
      <c r="AA486" s="2"/>
    </row>
    <row r="487" spans="1:27" ht="13.9" customHeight="1">
      <c r="A487" s="2" t="s">
        <v>1164</v>
      </c>
      <c r="B487" s="2" t="s">
        <v>1165</v>
      </c>
      <c r="C487" s="3" t="s">
        <v>170</v>
      </c>
      <c r="D487" s="3" t="s">
        <v>170</v>
      </c>
      <c r="E487" s="3">
        <v>32.042000000000002</v>
      </c>
      <c r="F487" s="3" t="s">
        <v>2281</v>
      </c>
      <c r="G487" s="3">
        <v>1000000</v>
      </c>
      <c r="H487" s="3" t="s">
        <v>2281</v>
      </c>
      <c r="I487" s="3" t="s">
        <v>173</v>
      </c>
      <c r="J487" s="3">
        <v>4.5499999999999996E-6</v>
      </c>
      <c r="K487" s="3">
        <v>1.8599999999999999E-4</v>
      </c>
      <c r="L487" s="3">
        <v>9.7899999999999994E-5</v>
      </c>
      <c r="M487" s="3">
        <v>9.7899999999999994E-5</v>
      </c>
      <c r="N487" s="3" t="s">
        <v>2281</v>
      </c>
      <c r="O487" s="3">
        <v>9270</v>
      </c>
      <c r="P487" s="3">
        <v>8420</v>
      </c>
      <c r="Q487" s="3" t="s">
        <v>183</v>
      </c>
      <c r="R487" s="3">
        <v>337.85</v>
      </c>
      <c r="S487" s="3" t="s">
        <v>2281</v>
      </c>
      <c r="T487" s="3">
        <v>0.37163214355374002</v>
      </c>
      <c r="U487" s="3">
        <v>127</v>
      </c>
      <c r="V487" s="3" t="s">
        <v>2281</v>
      </c>
      <c r="W487" s="3">
        <v>64</v>
      </c>
      <c r="X487" s="3">
        <v>513</v>
      </c>
      <c r="Y487" s="3" t="s">
        <v>183</v>
      </c>
      <c r="Z487" s="3">
        <v>6</v>
      </c>
      <c r="AA487" s="3" t="s">
        <v>183</v>
      </c>
    </row>
    <row r="488" spans="1:27" ht="13.9" customHeight="1">
      <c r="A488" s="2" t="s">
        <v>1166</v>
      </c>
      <c r="B488" s="2" t="s">
        <v>1167</v>
      </c>
      <c r="C488" s="3" t="s">
        <v>171</v>
      </c>
      <c r="D488" s="3" t="s">
        <v>171</v>
      </c>
      <c r="E488" s="3">
        <v>302.33</v>
      </c>
      <c r="F488" s="3" t="s">
        <v>2281</v>
      </c>
      <c r="G488" s="3">
        <v>187</v>
      </c>
      <c r="H488" s="3" t="s">
        <v>2281</v>
      </c>
      <c r="I488" s="3" t="s">
        <v>173</v>
      </c>
      <c r="J488" s="3">
        <v>7.1699999999999998E-9</v>
      </c>
      <c r="K488" s="3">
        <v>2.9299999999999999E-7</v>
      </c>
      <c r="L488" s="3" t="s">
        <v>173</v>
      </c>
      <c r="M488" s="3">
        <v>2.9299999999999999E-7</v>
      </c>
      <c r="N488" s="3" t="s">
        <v>2283</v>
      </c>
      <c r="O488" s="3" t="s">
        <v>173</v>
      </c>
      <c r="P488" s="3" t="s">
        <v>173</v>
      </c>
      <c r="Q488" s="2"/>
      <c r="R488" s="3">
        <v>691.93</v>
      </c>
      <c r="S488" s="3" t="s">
        <v>2283</v>
      </c>
      <c r="T488" s="3">
        <v>0.3</v>
      </c>
      <c r="U488" s="3">
        <v>3.3699999999999999E-6</v>
      </c>
      <c r="V488" s="3" t="s">
        <v>2281</v>
      </c>
      <c r="W488" s="3" t="s">
        <v>173</v>
      </c>
      <c r="X488" s="3" t="s">
        <v>173</v>
      </c>
      <c r="Y488" s="2"/>
      <c r="Z488" s="3" t="s">
        <v>173</v>
      </c>
      <c r="AA488" s="2"/>
    </row>
    <row r="489" spans="1:27" ht="13.9" customHeight="1">
      <c r="A489" s="2" t="s">
        <v>1168</v>
      </c>
      <c r="B489" s="2" t="s">
        <v>1169</v>
      </c>
      <c r="C489" s="3" t="s">
        <v>171</v>
      </c>
      <c r="D489" s="3" t="s">
        <v>171</v>
      </c>
      <c r="E489" s="3">
        <v>162.21</v>
      </c>
      <c r="F489" s="3" t="s">
        <v>2281</v>
      </c>
      <c r="G489" s="3">
        <v>58000</v>
      </c>
      <c r="H489" s="3" t="s">
        <v>2281</v>
      </c>
      <c r="I489" s="3" t="s">
        <v>173</v>
      </c>
      <c r="J489" s="3">
        <v>1.97E-11</v>
      </c>
      <c r="K489" s="3">
        <v>8.0500000000000001E-10</v>
      </c>
      <c r="L489" s="3" t="s">
        <v>173</v>
      </c>
      <c r="M489" s="3">
        <v>8.0500000000000001E-10</v>
      </c>
      <c r="N489" s="3" t="s">
        <v>2283</v>
      </c>
      <c r="O489" s="3" t="s">
        <v>173</v>
      </c>
      <c r="P489" s="3" t="s">
        <v>173</v>
      </c>
      <c r="Q489" s="2"/>
      <c r="R489" s="3">
        <v>501.15</v>
      </c>
      <c r="S489" s="3" t="s">
        <v>2283</v>
      </c>
      <c r="T489" s="3">
        <v>0.3</v>
      </c>
      <c r="U489" s="3">
        <v>5.4E-6</v>
      </c>
      <c r="V489" s="3" t="s">
        <v>2281</v>
      </c>
      <c r="W489" s="3" t="s">
        <v>173</v>
      </c>
      <c r="X489" s="3" t="s">
        <v>173</v>
      </c>
      <c r="Y489" s="2"/>
      <c r="Z489" s="3" t="s">
        <v>173</v>
      </c>
      <c r="AA489" s="2"/>
    </row>
    <row r="490" spans="1:27" ht="13.9" customHeight="1">
      <c r="A490" s="2" t="s">
        <v>1170</v>
      </c>
      <c r="B490" s="2" t="s">
        <v>1171</v>
      </c>
      <c r="C490" s="3" t="s">
        <v>171</v>
      </c>
      <c r="D490" s="3" t="s">
        <v>171</v>
      </c>
      <c r="E490" s="3">
        <v>168.15</v>
      </c>
      <c r="F490" s="3" t="s">
        <v>2281</v>
      </c>
      <c r="G490" s="3">
        <v>115</v>
      </c>
      <c r="H490" s="3" t="s">
        <v>2281</v>
      </c>
      <c r="I490" s="3" t="s">
        <v>173</v>
      </c>
      <c r="J490" s="3">
        <v>1.2499999999999999E-8</v>
      </c>
      <c r="K490" s="3">
        <v>5.1099999999999996E-7</v>
      </c>
      <c r="L490" s="3" t="s">
        <v>173</v>
      </c>
      <c r="M490" s="3">
        <v>5.1099999999999996E-7</v>
      </c>
      <c r="N490" s="3" t="s">
        <v>2281</v>
      </c>
      <c r="O490" s="3" t="s">
        <v>173</v>
      </c>
      <c r="P490" s="3">
        <v>9660</v>
      </c>
      <c r="Q490" s="3" t="s">
        <v>174</v>
      </c>
      <c r="R490" s="3">
        <v>577.03</v>
      </c>
      <c r="S490" s="3" t="s">
        <v>2283</v>
      </c>
      <c r="T490" s="3">
        <v>0.3</v>
      </c>
      <c r="U490" s="3">
        <v>3.19E-4</v>
      </c>
      <c r="V490" s="3" t="s">
        <v>2281</v>
      </c>
      <c r="W490" s="3" t="s">
        <v>173</v>
      </c>
      <c r="X490" s="3" t="s">
        <v>173</v>
      </c>
      <c r="Y490" s="2"/>
      <c r="Z490" s="3" t="s">
        <v>173</v>
      </c>
      <c r="AA490" s="2"/>
    </row>
    <row r="491" spans="1:27" ht="13.9" customHeight="1">
      <c r="A491" s="2" t="s">
        <v>1172</v>
      </c>
      <c r="B491" s="2" t="s">
        <v>1173</v>
      </c>
      <c r="C491" s="3" t="s">
        <v>171</v>
      </c>
      <c r="D491" s="3" t="s">
        <v>171</v>
      </c>
      <c r="E491" s="3">
        <v>345.66</v>
      </c>
      <c r="F491" s="3" t="s">
        <v>2281</v>
      </c>
      <c r="G491" s="3">
        <v>0.1</v>
      </c>
      <c r="H491" s="3" t="s">
        <v>2281</v>
      </c>
      <c r="I491" s="3">
        <v>40</v>
      </c>
      <c r="J491" s="3">
        <v>2.03E-7</v>
      </c>
      <c r="K491" s="3">
        <v>8.3000000000000002E-6</v>
      </c>
      <c r="L491" s="3" t="s">
        <v>173</v>
      </c>
      <c r="M491" s="3">
        <v>8.3000000000000002E-6</v>
      </c>
      <c r="N491" s="3" t="s">
        <v>2281</v>
      </c>
      <c r="O491" s="3" t="s">
        <v>173</v>
      </c>
      <c r="P491" s="3" t="s">
        <v>173</v>
      </c>
      <c r="Q491" s="2"/>
      <c r="R491" s="3">
        <v>619.15</v>
      </c>
      <c r="S491" s="3" t="s">
        <v>2281</v>
      </c>
      <c r="T491" s="3">
        <v>0.3</v>
      </c>
      <c r="U491" s="3">
        <v>2.5799999999999999E-6</v>
      </c>
      <c r="V491" s="3" t="s">
        <v>2281</v>
      </c>
      <c r="W491" s="3" t="s">
        <v>173</v>
      </c>
      <c r="X491" s="3" t="s">
        <v>173</v>
      </c>
      <c r="Y491" s="2"/>
      <c r="Z491" s="3" t="s">
        <v>173</v>
      </c>
      <c r="AA491" s="2"/>
    </row>
    <row r="492" spans="1:27" ht="13.9" customHeight="1">
      <c r="A492" s="2" t="s">
        <v>1174</v>
      </c>
      <c r="B492" s="2" t="s">
        <v>1175</v>
      </c>
      <c r="C492" s="3" t="s">
        <v>170</v>
      </c>
      <c r="D492" s="3" t="s">
        <v>170</v>
      </c>
      <c r="E492" s="3">
        <v>118.13</v>
      </c>
      <c r="F492" s="3" t="s">
        <v>2281</v>
      </c>
      <c r="G492" s="3">
        <v>1000000</v>
      </c>
      <c r="H492" s="3" t="s">
        <v>2281</v>
      </c>
      <c r="I492" s="3" t="s">
        <v>173</v>
      </c>
      <c r="J492" s="3">
        <v>3.1100000000000002E-7</v>
      </c>
      <c r="K492" s="3">
        <v>1.27E-5</v>
      </c>
      <c r="L492" s="3">
        <v>5.0799999999999996E-6</v>
      </c>
      <c r="M492" s="3">
        <v>5.0799999999999996E-6</v>
      </c>
      <c r="N492" s="3" t="s">
        <v>2283</v>
      </c>
      <c r="O492" s="3">
        <v>13000</v>
      </c>
      <c r="P492" s="3">
        <v>10500</v>
      </c>
      <c r="Q492" s="3" t="s">
        <v>183</v>
      </c>
      <c r="R492" s="3">
        <v>418.15</v>
      </c>
      <c r="S492" s="3" t="s">
        <v>2281</v>
      </c>
      <c r="T492" s="3">
        <v>0.39715257048093</v>
      </c>
      <c r="U492" s="3">
        <v>7</v>
      </c>
      <c r="V492" s="3" t="s">
        <v>2281</v>
      </c>
      <c r="W492" s="3">
        <v>2.68</v>
      </c>
      <c r="X492" s="3">
        <v>603</v>
      </c>
      <c r="Y492" s="3" t="s">
        <v>183</v>
      </c>
      <c r="Z492" s="3">
        <v>1.5</v>
      </c>
      <c r="AA492" s="3" t="s">
        <v>183</v>
      </c>
    </row>
    <row r="493" spans="1:27" ht="13.9" customHeight="1">
      <c r="A493" s="2" t="s">
        <v>1176</v>
      </c>
      <c r="B493" s="2" t="s">
        <v>1177</v>
      </c>
      <c r="C493" s="3" t="s">
        <v>170</v>
      </c>
      <c r="D493" s="3" t="s">
        <v>170</v>
      </c>
      <c r="E493" s="3">
        <v>76.096000000000004</v>
      </c>
      <c r="F493" s="3" t="s">
        <v>2281</v>
      </c>
      <c r="G493" s="3">
        <v>1000000</v>
      </c>
      <c r="H493" s="3" t="s">
        <v>2281</v>
      </c>
      <c r="I493" s="3" t="s">
        <v>173</v>
      </c>
      <c r="J493" s="3">
        <v>3.3000000000000002E-7</v>
      </c>
      <c r="K493" s="3">
        <v>1.3499999999999999E-5</v>
      </c>
      <c r="L493" s="3">
        <v>6.4400000000000002E-6</v>
      </c>
      <c r="M493" s="3">
        <v>6.4400000000000002E-6</v>
      </c>
      <c r="N493" s="3" t="s">
        <v>2281</v>
      </c>
      <c r="O493" s="3">
        <v>10600</v>
      </c>
      <c r="P493" s="3">
        <v>8970</v>
      </c>
      <c r="Q493" s="3" t="s">
        <v>183</v>
      </c>
      <c r="R493" s="3">
        <v>397.25</v>
      </c>
      <c r="S493" s="3" t="s">
        <v>2281</v>
      </c>
      <c r="T493" s="3">
        <v>0.37558026755853002</v>
      </c>
      <c r="U493" s="3">
        <v>9.5</v>
      </c>
      <c r="V493" s="3" t="s">
        <v>2281</v>
      </c>
      <c r="W493" s="3">
        <v>4.34</v>
      </c>
      <c r="X493" s="3">
        <v>598</v>
      </c>
      <c r="Y493" s="3" t="s">
        <v>183</v>
      </c>
      <c r="Z493" s="3">
        <v>1.8</v>
      </c>
      <c r="AA493" s="3" t="s">
        <v>183</v>
      </c>
    </row>
    <row r="494" spans="1:27" ht="13.9" customHeight="1">
      <c r="A494" s="2" t="s">
        <v>1178</v>
      </c>
      <c r="B494" s="2" t="s">
        <v>1179</v>
      </c>
      <c r="C494" s="3" t="s">
        <v>170</v>
      </c>
      <c r="D494" s="3" t="s">
        <v>171</v>
      </c>
      <c r="E494" s="3">
        <v>74.08</v>
      </c>
      <c r="F494" s="3" t="s">
        <v>2281</v>
      </c>
      <c r="G494" s="3">
        <v>243000</v>
      </c>
      <c r="H494" s="3" t="s">
        <v>2281</v>
      </c>
      <c r="I494" s="3" t="s">
        <v>173</v>
      </c>
      <c r="J494" s="3">
        <v>1.15E-4</v>
      </c>
      <c r="K494" s="3">
        <v>4.7000000000000002E-3</v>
      </c>
      <c r="L494" s="3">
        <v>2.7399999999999998E-3</v>
      </c>
      <c r="M494" s="3">
        <v>2.7399999999999998E-3</v>
      </c>
      <c r="N494" s="3" t="s">
        <v>2281</v>
      </c>
      <c r="O494" s="3">
        <v>7860</v>
      </c>
      <c r="P494" s="3">
        <v>7250</v>
      </c>
      <c r="Q494" s="3" t="s">
        <v>183</v>
      </c>
      <c r="R494" s="3">
        <v>329.95</v>
      </c>
      <c r="S494" s="3" t="s">
        <v>2281</v>
      </c>
      <c r="T494" s="3">
        <v>0.36586895598974001</v>
      </c>
      <c r="U494" s="3">
        <v>216</v>
      </c>
      <c r="V494" s="3" t="s">
        <v>2281</v>
      </c>
      <c r="W494" s="3">
        <v>121</v>
      </c>
      <c r="X494" s="3">
        <v>507</v>
      </c>
      <c r="Y494" s="3" t="s">
        <v>183</v>
      </c>
      <c r="Z494" s="3">
        <v>3.1</v>
      </c>
      <c r="AA494" s="3" t="s">
        <v>183</v>
      </c>
    </row>
    <row r="495" spans="1:27" ht="13.9" customHeight="1">
      <c r="A495" s="2" t="s">
        <v>1180</v>
      </c>
      <c r="B495" s="2" t="s">
        <v>1181</v>
      </c>
      <c r="C495" s="3" t="s">
        <v>170</v>
      </c>
      <c r="D495" s="3" t="s">
        <v>170</v>
      </c>
      <c r="E495" s="3">
        <v>86.090999999999994</v>
      </c>
      <c r="F495" s="3" t="s">
        <v>2281</v>
      </c>
      <c r="G495" s="3">
        <v>49400</v>
      </c>
      <c r="H495" s="3" t="s">
        <v>2281</v>
      </c>
      <c r="I495" s="3" t="s">
        <v>173</v>
      </c>
      <c r="J495" s="3">
        <v>1.9900000000000001E-4</v>
      </c>
      <c r="K495" s="3">
        <v>8.1399999999999997E-3</v>
      </c>
      <c r="L495" s="3">
        <v>4.4000000000000003E-3</v>
      </c>
      <c r="M495" s="3">
        <v>4.4000000000000003E-3</v>
      </c>
      <c r="N495" s="3" t="s">
        <v>2283</v>
      </c>
      <c r="O495" s="3">
        <v>8910</v>
      </c>
      <c r="P495" s="3">
        <v>7910</v>
      </c>
      <c r="Q495" s="3" t="s">
        <v>183</v>
      </c>
      <c r="R495" s="3">
        <v>353.85</v>
      </c>
      <c r="S495" s="3" t="s">
        <v>2281</v>
      </c>
      <c r="T495" s="3">
        <v>0.37252425373134002</v>
      </c>
      <c r="U495" s="3">
        <v>86.6</v>
      </c>
      <c r="V495" s="3" t="s">
        <v>2281</v>
      </c>
      <c r="W495" s="3">
        <v>44.8</v>
      </c>
      <c r="X495" s="3">
        <v>536</v>
      </c>
      <c r="Y495" s="3" t="s">
        <v>174</v>
      </c>
      <c r="Z495" s="3">
        <v>2.8</v>
      </c>
      <c r="AA495" s="3" t="s">
        <v>183</v>
      </c>
    </row>
    <row r="496" spans="1:27" ht="13.9" customHeight="1">
      <c r="A496" s="2" t="s">
        <v>1182</v>
      </c>
      <c r="B496" s="2" t="s">
        <v>1183</v>
      </c>
      <c r="C496" s="3" t="s">
        <v>170</v>
      </c>
      <c r="D496" s="3" t="s">
        <v>170</v>
      </c>
      <c r="E496" s="3">
        <v>72.108000000000004</v>
      </c>
      <c r="F496" s="3" t="s">
        <v>2281</v>
      </c>
      <c r="G496" s="3">
        <v>223000</v>
      </c>
      <c r="H496" s="3" t="s">
        <v>2281</v>
      </c>
      <c r="I496" s="3" t="s">
        <v>173</v>
      </c>
      <c r="J496" s="3">
        <v>5.6900000000000001E-5</v>
      </c>
      <c r="K496" s="3">
        <v>2.33E-3</v>
      </c>
      <c r="L496" s="3">
        <v>1.31E-3</v>
      </c>
      <c r="M496" s="3">
        <v>1.31E-3</v>
      </c>
      <c r="N496" s="3" t="s">
        <v>2281</v>
      </c>
      <c r="O496" s="3">
        <v>8390</v>
      </c>
      <c r="P496" s="3">
        <v>7480</v>
      </c>
      <c r="Q496" s="3" t="s">
        <v>183</v>
      </c>
      <c r="R496" s="3">
        <v>352.65</v>
      </c>
      <c r="S496" s="3" t="s">
        <v>2281</v>
      </c>
      <c r="T496" s="3">
        <v>0.36996089385475001</v>
      </c>
      <c r="U496" s="3">
        <v>90.6</v>
      </c>
      <c r="V496" s="3" t="s">
        <v>2281</v>
      </c>
      <c r="W496" s="3">
        <v>48.8</v>
      </c>
      <c r="X496" s="3">
        <v>537</v>
      </c>
      <c r="Y496" s="3" t="s">
        <v>183</v>
      </c>
      <c r="Z496" s="3">
        <v>1.4</v>
      </c>
      <c r="AA496" s="3" t="s">
        <v>183</v>
      </c>
    </row>
    <row r="497" spans="1:27" ht="13.9" customHeight="1">
      <c r="A497" s="2" t="s">
        <v>1184</v>
      </c>
      <c r="B497" s="2" t="s">
        <v>1185</v>
      </c>
      <c r="C497" s="3" t="s">
        <v>170</v>
      </c>
      <c r="D497" s="3" t="s">
        <v>170</v>
      </c>
      <c r="E497" s="3">
        <v>46.072000000000003</v>
      </c>
      <c r="F497" s="3" t="s">
        <v>2281</v>
      </c>
      <c r="G497" s="3">
        <v>1000000</v>
      </c>
      <c r="H497" s="3" t="s">
        <v>2281</v>
      </c>
      <c r="I497" s="3" t="s">
        <v>173</v>
      </c>
      <c r="J497" s="3">
        <v>3.0299999999999998E-6</v>
      </c>
      <c r="K497" s="3">
        <v>1.2400000000000001E-4</v>
      </c>
      <c r="L497" s="3">
        <v>6.3999999999999997E-5</v>
      </c>
      <c r="M497" s="3">
        <v>6.3999999999999997E-5</v>
      </c>
      <c r="N497" s="3" t="s">
        <v>2281</v>
      </c>
      <c r="O497" s="3">
        <v>9520</v>
      </c>
      <c r="P497" s="3">
        <v>8630</v>
      </c>
      <c r="Q497" s="3" t="s">
        <v>183</v>
      </c>
      <c r="R497" s="3">
        <v>360.65</v>
      </c>
      <c r="S497" s="3" t="s">
        <v>2281</v>
      </c>
      <c r="T497" s="3">
        <v>0.34008989148081997</v>
      </c>
      <c r="U497" s="3">
        <v>50</v>
      </c>
      <c r="V497" s="3" t="s">
        <v>2281</v>
      </c>
      <c r="W497" s="3">
        <v>24.7</v>
      </c>
      <c r="X497" s="3">
        <v>585</v>
      </c>
      <c r="Y497" s="4" t="s">
        <v>2285</v>
      </c>
      <c r="Z497" s="3">
        <v>2.5</v>
      </c>
      <c r="AA497" s="3" t="s">
        <v>183</v>
      </c>
    </row>
    <row r="498" spans="1:27" ht="13.9" customHeight="1">
      <c r="A498" s="2" t="s">
        <v>1186</v>
      </c>
      <c r="B498" s="2" t="s">
        <v>1187</v>
      </c>
      <c r="C498" s="3" t="s">
        <v>170</v>
      </c>
      <c r="D498" s="3" t="s">
        <v>170</v>
      </c>
      <c r="E498" s="3">
        <v>100.16</v>
      </c>
      <c r="F498" s="3" t="s">
        <v>2281</v>
      </c>
      <c r="G498" s="3">
        <v>19000</v>
      </c>
      <c r="H498" s="3" t="s">
        <v>2281</v>
      </c>
      <c r="I498" s="3" t="s">
        <v>173</v>
      </c>
      <c r="J498" s="3">
        <v>1.3799999999999999E-4</v>
      </c>
      <c r="K498" s="3">
        <v>5.64E-3</v>
      </c>
      <c r="L498" s="3">
        <v>2.8600000000000001E-3</v>
      </c>
      <c r="M498" s="3">
        <v>2.8600000000000001E-3</v>
      </c>
      <c r="N498" s="3" t="s">
        <v>2283</v>
      </c>
      <c r="O498" s="3">
        <v>9780</v>
      </c>
      <c r="P498" s="3">
        <v>8240</v>
      </c>
      <c r="Q498" s="3" t="s">
        <v>183</v>
      </c>
      <c r="R498" s="3">
        <v>389.65</v>
      </c>
      <c r="S498" s="3" t="s">
        <v>2281</v>
      </c>
      <c r="T498" s="3">
        <v>0.38511400764685</v>
      </c>
      <c r="U498" s="3">
        <v>19.899999999999999</v>
      </c>
      <c r="V498" s="3" t="s">
        <v>2281</v>
      </c>
      <c r="W498" s="3">
        <v>9.64</v>
      </c>
      <c r="X498" s="3">
        <v>575</v>
      </c>
      <c r="Y498" s="3" t="s">
        <v>183</v>
      </c>
      <c r="Z498" s="3">
        <v>1.2</v>
      </c>
      <c r="AA498" s="3" t="s">
        <v>183</v>
      </c>
    </row>
    <row r="499" spans="1:27" ht="13.9" customHeight="1">
      <c r="A499" s="2" t="s">
        <v>1188</v>
      </c>
      <c r="B499" s="2" t="s">
        <v>1189</v>
      </c>
      <c r="C499" s="3" t="s">
        <v>170</v>
      </c>
      <c r="D499" s="3" t="s">
        <v>170</v>
      </c>
      <c r="E499" s="3">
        <v>57.052</v>
      </c>
      <c r="F499" s="3" t="s">
        <v>2281</v>
      </c>
      <c r="G499" s="3">
        <v>29200</v>
      </c>
      <c r="H499" s="3" t="s">
        <v>2281</v>
      </c>
      <c r="I499" s="3" t="s">
        <v>173</v>
      </c>
      <c r="J499" s="3">
        <v>9.2599999999999996E-4</v>
      </c>
      <c r="K499" s="3">
        <v>3.7900000000000003E-2</v>
      </c>
      <c r="L499" s="3">
        <v>2.41E-2</v>
      </c>
      <c r="M499" s="3">
        <v>2.41E-2</v>
      </c>
      <c r="N499" s="3" t="s">
        <v>2281</v>
      </c>
      <c r="O499" s="3">
        <v>6680</v>
      </c>
      <c r="P499" s="3">
        <v>6400</v>
      </c>
      <c r="Q499" s="3" t="s">
        <v>174</v>
      </c>
      <c r="R499" s="3">
        <v>311.45</v>
      </c>
      <c r="S499" s="3" t="s">
        <v>2281</v>
      </c>
      <c r="T499" s="3">
        <v>0.34038217821782002</v>
      </c>
      <c r="U499" s="3">
        <v>348</v>
      </c>
      <c r="V499" s="3" t="s">
        <v>2281</v>
      </c>
      <c r="W499" s="3">
        <v>213</v>
      </c>
      <c r="X499" s="3">
        <v>505</v>
      </c>
      <c r="Y499" s="3" t="s">
        <v>174</v>
      </c>
      <c r="Z499" s="3">
        <v>5.3</v>
      </c>
      <c r="AA499" s="3" t="s">
        <v>183</v>
      </c>
    </row>
    <row r="500" spans="1:27" ht="13.9" customHeight="1">
      <c r="A500" s="2" t="s">
        <v>1190</v>
      </c>
      <c r="B500" s="2" t="s">
        <v>1191</v>
      </c>
      <c r="C500" s="3" t="s">
        <v>228</v>
      </c>
      <c r="D500" s="3" t="s">
        <v>171</v>
      </c>
      <c r="E500" s="3">
        <v>216.6326</v>
      </c>
      <c r="F500" s="3" t="s">
        <v>2314</v>
      </c>
      <c r="G500" s="3" t="s">
        <v>173</v>
      </c>
      <c r="H500" s="2"/>
      <c r="I500" s="3" t="s">
        <v>173</v>
      </c>
      <c r="J500" s="3" t="s">
        <v>173</v>
      </c>
      <c r="K500" s="3" t="s">
        <v>173</v>
      </c>
      <c r="L500" s="3" t="s">
        <v>173</v>
      </c>
      <c r="M500" s="3" t="s">
        <v>173</v>
      </c>
      <c r="N500" s="2"/>
      <c r="O500" s="3" t="s">
        <v>173</v>
      </c>
      <c r="P500" s="3" t="s">
        <v>173</v>
      </c>
      <c r="Q500" s="2"/>
      <c r="R500" s="3" t="s">
        <v>173</v>
      </c>
      <c r="S500" s="2"/>
      <c r="T500" s="3">
        <v>0.3</v>
      </c>
      <c r="U500" s="3" t="s">
        <v>173</v>
      </c>
      <c r="V500" s="2"/>
      <c r="W500" s="3" t="s">
        <v>173</v>
      </c>
      <c r="X500" s="3" t="s">
        <v>173</v>
      </c>
      <c r="Y500" s="2"/>
      <c r="Z500" s="3" t="s">
        <v>173</v>
      </c>
      <c r="AA500" s="2"/>
    </row>
    <row r="501" spans="1:27" ht="13.9" customHeight="1">
      <c r="A501" s="2" t="s">
        <v>1192</v>
      </c>
      <c r="B501" s="2" t="s">
        <v>1193</v>
      </c>
      <c r="C501" s="3" t="s">
        <v>170</v>
      </c>
      <c r="D501" s="3" t="s">
        <v>170</v>
      </c>
      <c r="E501" s="3">
        <v>100.12</v>
      </c>
      <c r="F501" s="3" t="s">
        <v>2281</v>
      </c>
      <c r="G501" s="3">
        <v>15000</v>
      </c>
      <c r="H501" s="3" t="s">
        <v>2281</v>
      </c>
      <c r="I501" s="3" t="s">
        <v>173</v>
      </c>
      <c r="J501" s="3">
        <v>3.19E-4</v>
      </c>
      <c r="K501" s="3">
        <v>1.2999999999999999E-2</v>
      </c>
      <c r="L501" s="3">
        <v>6.4200000000000004E-3</v>
      </c>
      <c r="M501" s="3">
        <v>6.4200000000000004E-3</v>
      </c>
      <c r="N501" s="3" t="s">
        <v>2283</v>
      </c>
      <c r="O501" s="3">
        <v>10200</v>
      </c>
      <c r="P501" s="3">
        <v>8600</v>
      </c>
      <c r="Q501" s="3" t="s">
        <v>183</v>
      </c>
      <c r="R501" s="3">
        <v>373.65</v>
      </c>
      <c r="S501" s="3" t="s">
        <v>2281</v>
      </c>
      <c r="T501" s="3">
        <v>0.39575458078844999</v>
      </c>
      <c r="U501" s="3">
        <v>38.5</v>
      </c>
      <c r="V501" s="3" t="s">
        <v>2281</v>
      </c>
      <c r="W501" s="3">
        <v>18.2</v>
      </c>
      <c r="X501" s="3">
        <v>540</v>
      </c>
      <c r="Y501" s="3" t="s">
        <v>183</v>
      </c>
      <c r="Z501" s="3">
        <v>1.7</v>
      </c>
      <c r="AA501" s="3" t="s">
        <v>183</v>
      </c>
    </row>
    <row r="502" spans="1:27" ht="13.9" customHeight="1">
      <c r="A502" s="2" t="s">
        <v>1194</v>
      </c>
      <c r="B502" s="2" t="s">
        <v>1195</v>
      </c>
      <c r="C502" s="3" t="s">
        <v>171</v>
      </c>
      <c r="D502" s="3" t="s">
        <v>171</v>
      </c>
      <c r="E502" s="3">
        <v>263.20999999999998</v>
      </c>
      <c r="F502" s="3" t="s">
        <v>2281</v>
      </c>
      <c r="G502" s="3">
        <v>37.700000000000003</v>
      </c>
      <c r="H502" s="3" t="s">
        <v>2281</v>
      </c>
      <c r="I502" s="3" t="s">
        <v>173</v>
      </c>
      <c r="J502" s="3">
        <v>9.9999999999999995E-8</v>
      </c>
      <c r="K502" s="3">
        <v>4.0899999999999998E-6</v>
      </c>
      <c r="L502" s="3" t="s">
        <v>173</v>
      </c>
      <c r="M502" s="3">
        <v>4.0899999999999998E-6</v>
      </c>
      <c r="N502" s="3" t="s">
        <v>2281</v>
      </c>
      <c r="O502" s="3" t="s">
        <v>173</v>
      </c>
      <c r="P502" s="3" t="s">
        <v>173</v>
      </c>
      <c r="Q502" s="2"/>
      <c r="R502" s="3">
        <v>621.53</v>
      </c>
      <c r="S502" s="3" t="s">
        <v>2283</v>
      </c>
      <c r="T502" s="3">
        <v>0.3</v>
      </c>
      <c r="U502" s="3">
        <v>3.4999999999999999E-6</v>
      </c>
      <c r="V502" s="3" t="s">
        <v>2281</v>
      </c>
      <c r="W502" s="3" t="s">
        <v>173</v>
      </c>
      <c r="X502" s="3" t="s">
        <v>173</v>
      </c>
      <c r="Y502" s="2"/>
      <c r="Z502" s="3" t="s">
        <v>173</v>
      </c>
      <c r="AA502" s="2"/>
    </row>
    <row r="503" spans="1:27" ht="13.9" customHeight="1">
      <c r="A503" s="2" t="s">
        <v>1196</v>
      </c>
      <c r="B503" s="2" t="s">
        <v>1197</v>
      </c>
      <c r="C503" s="3" t="s">
        <v>171</v>
      </c>
      <c r="D503" s="3" t="s">
        <v>171</v>
      </c>
      <c r="E503" s="3">
        <v>96.022999999999996</v>
      </c>
      <c r="F503" s="3" t="s">
        <v>2281</v>
      </c>
      <c r="G503" s="3">
        <v>20000</v>
      </c>
      <c r="H503" s="3" t="s">
        <v>2281</v>
      </c>
      <c r="I503" s="3" t="s">
        <v>173</v>
      </c>
      <c r="J503" s="3">
        <v>1.2200000000000001E-11</v>
      </c>
      <c r="K503" s="3">
        <v>4.9900000000000003E-10</v>
      </c>
      <c r="L503" s="3" t="s">
        <v>173</v>
      </c>
      <c r="M503" s="3">
        <v>4.9900000000000003E-10</v>
      </c>
      <c r="N503" s="3" t="s">
        <v>2281</v>
      </c>
      <c r="O503" s="3" t="s">
        <v>173</v>
      </c>
      <c r="P503" s="3" t="s">
        <v>173</v>
      </c>
      <c r="Q503" s="2"/>
      <c r="R503" s="3">
        <v>521.58000000000004</v>
      </c>
      <c r="S503" s="3" t="s">
        <v>2283</v>
      </c>
      <c r="T503" s="3">
        <v>0.3</v>
      </c>
      <c r="U503" s="3">
        <v>3.2699999999999998E-4</v>
      </c>
      <c r="V503" s="3" t="s">
        <v>2283</v>
      </c>
      <c r="W503" s="3" t="s">
        <v>173</v>
      </c>
      <c r="X503" s="3" t="s">
        <v>173</v>
      </c>
      <c r="Y503" s="2"/>
      <c r="Z503" s="3" t="s">
        <v>173</v>
      </c>
      <c r="AA503" s="2"/>
    </row>
    <row r="504" spans="1:27" ht="13.9" customHeight="1">
      <c r="A504" s="2" t="s">
        <v>1198</v>
      </c>
      <c r="B504" s="2" t="s">
        <v>1199</v>
      </c>
      <c r="C504" s="3" t="s">
        <v>170</v>
      </c>
      <c r="D504" s="3" t="s">
        <v>170</v>
      </c>
      <c r="E504" s="3">
        <v>354.54</v>
      </c>
      <c r="F504" s="3" t="s">
        <v>2281</v>
      </c>
      <c r="G504" s="3">
        <v>89</v>
      </c>
      <c r="H504" s="3" t="s">
        <v>2281</v>
      </c>
      <c r="I504" s="3" t="s">
        <v>173</v>
      </c>
      <c r="J504" s="3">
        <v>2.6199999999999999E-3</v>
      </c>
      <c r="K504" s="3">
        <v>0.107</v>
      </c>
      <c r="L504" s="3">
        <v>3.7999999999999999E-2</v>
      </c>
      <c r="M504" s="3">
        <v>3.7999999999999999E-2</v>
      </c>
      <c r="N504" s="3" t="s">
        <v>2281</v>
      </c>
      <c r="O504" s="3">
        <v>14600</v>
      </c>
      <c r="P504" s="3">
        <v>12000</v>
      </c>
      <c r="Q504" s="4" t="s">
        <v>2285</v>
      </c>
      <c r="R504" s="3">
        <v>437.15</v>
      </c>
      <c r="S504" s="3" t="s">
        <v>2283</v>
      </c>
      <c r="T504" s="3">
        <v>0.37506793168879998</v>
      </c>
      <c r="U504" s="3">
        <v>1.5</v>
      </c>
      <c r="V504" s="3" t="s">
        <v>2281</v>
      </c>
      <c r="W504" s="3">
        <v>0.50900000000000001</v>
      </c>
      <c r="X504" s="3">
        <v>659</v>
      </c>
      <c r="Y504" s="3" t="s">
        <v>174</v>
      </c>
      <c r="Z504" s="3" t="s">
        <v>173</v>
      </c>
      <c r="AA504" s="2"/>
    </row>
    <row r="505" spans="1:27" ht="13.9" customHeight="1">
      <c r="A505" s="2" t="s">
        <v>1200</v>
      </c>
      <c r="B505" s="2" t="s">
        <v>1201</v>
      </c>
      <c r="C505" s="3" t="s">
        <v>171</v>
      </c>
      <c r="D505" s="3" t="s">
        <v>170</v>
      </c>
      <c r="E505" s="3">
        <v>110.13</v>
      </c>
      <c r="F505" s="3" t="s">
        <v>2281</v>
      </c>
      <c r="G505" s="3">
        <v>200000</v>
      </c>
      <c r="H505" s="3" t="s">
        <v>2287</v>
      </c>
      <c r="I505" s="3" t="s">
        <v>173</v>
      </c>
      <c r="J505" s="3">
        <v>4.0300000000000004E-6</v>
      </c>
      <c r="K505" s="3">
        <v>1.65E-4</v>
      </c>
      <c r="L505" s="3" t="s">
        <v>173</v>
      </c>
      <c r="M505" s="3">
        <v>1.65E-4</v>
      </c>
      <c r="N505" s="3" t="s">
        <v>2281</v>
      </c>
      <c r="O505" s="3" t="s">
        <v>173</v>
      </c>
      <c r="P505" s="3">
        <v>9930</v>
      </c>
      <c r="Q505" s="3" t="s">
        <v>174</v>
      </c>
      <c r="R505" s="3">
        <v>476.15</v>
      </c>
      <c r="S505" s="3" t="s">
        <v>2281</v>
      </c>
      <c r="T505" s="3">
        <v>0.3</v>
      </c>
      <c r="U505" s="3">
        <v>0.31</v>
      </c>
      <c r="V505" s="3" t="s">
        <v>2281</v>
      </c>
      <c r="W505" s="3" t="s">
        <v>173</v>
      </c>
      <c r="X505" s="3" t="s">
        <v>173</v>
      </c>
      <c r="Y505" s="2"/>
      <c r="Z505" s="3" t="s">
        <v>173</v>
      </c>
      <c r="AA505" s="2"/>
    </row>
    <row r="506" spans="1:27" ht="13.9" customHeight="1">
      <c r="A506" s="2" t="s">
        <v>1202</v>
      </c>
      <c r="B506" s="2" t="s">
        <v>1203</v>
      </c>
      <c r="C506" s="3" t="s">
        <v>170</v>
      </c>
      <c r="D506" s="3" t="s">
        <v>170</v>
      </c>
      <c r="E506" s="3">
        <v>88.150999999999996</v>
      </c>
      <c r="F506" s="3" t="s">
        <v>2281</v>
      </c>
      <c r="G506" s="3">
        <v>51000</v>
      </c>
      <c r="H506" s="3" t="s">
        <v>2281</v>
      </c>
      <c r="I506" s="3" t="s">
        <v>173</v>
      </c>
      <c r="J506" s="3">
        <v>5.8699999999999996E-4</v>
      </c>
      <c r="K506" s="3">
        <v>2.4E-2</v>
      </c>
      <c r="L506" s="3">
        <v>1.46E-2</v>
      </c>
      <c r="M506" s="3">
        <v>1.46E-2</v>
      </c>
      <c r="N506" s="3" t="s">
        <v>2281</v>
      </c>
      <c r="O506" s="3">
        <v>7260</v>
      </c>
      <c r="P506" s="3">
        <v>6680</v>
      </c>
      <c r="Q506" s="3" t="s">
        <v>183</v>
      </c>
      <c r="R506" s="3">
        <v>328.15</v>
      </c>
      <c r="S506" s="3" t="s">
        <v>2281</v>
      </c>
      <c r="T506" s="3">
        <v>0.37259356136820998</v>
      </c>
      <c r="U506" s="3">
        <v>250</v>
      </c>
      <c r="V506" s="3" t="s">
        <v>2281</v>
      </c>
      <c r="W506" s="3">
        <v>146</v>
      </c>
      <c r="X506" s="3">
        <v>497</v>
      </c>
      <c r="Y506" s="3" t="s">
        <v>183</v>
      </c>
      <c r="Z506" s="3">
        <v>2</v>
      </c>
      <c r="AA506" s="3" t="s">
        <v>174</v>
      </c>
    </row>
    <row r="507" spans="1:27" ht="13.9" customHeight="1">
      <c r="A507" s="2" t="s">
        <v>1204</v>
      </c>
      <c r="B507" s="2" t="s">
        <v>1205</v>
      </c>
      <c r="C507" s="3" t="s">
        <v>171</v>
      </c>
      <c r="D507" s="3" t="s">
        <v>171</v>
      </c>
      <c r="E507" s="3">
        <v>195.09</v>
      </c>
      <c r="F507" s="3" t="s">
        <v>2281</v>
      </c>
      <c r="G507" s="3">
        <v>1000000</v>
      </c>
      <c r="H507" s="3" t="s">
        <v>2281</v>
      </c>
      <c r="I507" s="3" t="s">
        <v>173</v>
      </c>
      <c r="J507" s="3">
        <v>6.3799999999999999E-18</v>
      </c>
      <c r="K507" s="3">
        <v>2.61E-16</v>
      </c>
      <c r="L507" s="3" t="s">
        <v>173</v>
      </c>
      <c r="M507" s="3">
        <v>2.61E-16</v>
      </c>
      <c r="N507" s="3" t="s">
        <v>2281</v>
      </c>
      <c r="O507" s="3" t="s">
        <v>173</v>
      </c>
      <c r="P507" s="3" t="s">
        <v>173</v>
      </c>
      <c r="Q507" s="2"/>
      <c r="R507" s="3">
        <v>831.83</v>
      </c>
      <c r="S507" s="3" t="s">
        <v>2283</v>
      </c>
      <c r="T507" s="3">
        <v>0.3</v>
      </c>
      <c r="U507" s="3">
        <v>4.1200000000000002E-12</v>
      </c>
      <c r="V507" s="3" t="s">
        <v>2281</v>
      </c>
      <c r="W507" s="3" t="s">
        <v>173</v>
      </c>
      <c r="X507" s="3" t="s">
        <v>173</v>
      </c>
      <c r="Y507" s="2"/>
      <c r="Z507" s="3" t="s">
        <v>173</v>
      </c>
      <c r="AA507" s="2"/>
    </row>
    <row r="508" spans="1:27" ht="13.9" customHeight="1">
      <c r="A508" s="2" t="s">
        <v>1206</v>
      </c>
      <c r="B508" s="2" t="s">
        <v>1207</v>
      </c>
      <c r="C508" s="3" t="s">
        <v>170</v>
      </c>
      <c r="D508" s="3" t="s">
        <v>170</v>
      </c>
      <c r="E508" s="3">
        <v>102.18</v>
      </c>
      <c r="F508" s="3" t="s">
        <v>2281</v>
      </c>
      <c r="G508" s="3">
        <v>16400</v>
      </c>
      <c r="H508" s="3" t="s">
        <v>2281</v>
      </c>
      <c r="I508" s="3" t="s">
        <v>173</v>
      </c>
      <c r="J508" s="3">
        <v>4.4499999999999997E-5</v>
      </c>
      <c r="K508" s="3">
        <v>1.82E-3</v>
      </c>
      <c r="L508" s="3">
        <v>7.2099999999999996E-4</v>
      </c>
      <c r="M508" s="3">
        <v>7.2099999999999996E-4</v>
      </c>
      <c r="N508" s="3" t="s">
        <v>2281</v>
      </c>
      <c r="O508" s="3">
        <v>13100</v>
      </c>
      <c r="P508" s="3">
        <v>10600</v>
      </c>
      <c r="Q508" s="3" t="s">
        <v>183</v>
      </c>
      <c r="R508" s="3">
        <v>404.75</v>
      </c>
      <c r="S508" s="3" t="s">
        <v>2281</v>
      </c>
      <c r="T508" s="3">
        <v>0.40543976323120001</v>
      </c>
      <c r="U508" s="3">
        <v>5.3</v>
      </c>
      <c r="V508" s="3" t="s">
        <v>2281</v>
      </c>
      <c r="W508" s="3">
        <v>2.0099999999999998</v>
      </c>
      <c r="X508" s="3">
        <v>574</v>
      </c>
      <c r="Y508" s="3" t="s">
        <v>183</v>
      </c>
      <c r="Z508" s="3">
        <v>1</v>
      </c>
      <c r="AA508" s="3" t="s">
        <v>183</v>
      </c>
    </row>
    <row r="509" spans="1:27" ht="13.9" customHeight="1">
      <c r="A509" s="2" t="s">
        <v>1208</v>
      </c>
      <c r="B509" s="2" t="s">
        <v>1209</v>
      </c>
      <c r="C509" s="3" t="s">
        <v>171</v>
      </c>
      <c r="D509" s="3" t="s">
        <v>171</v>
      </c>
      <c r="E509" s="3">
        <v>152.15</v>
      </c>
      <c r="F509" s="3" t="s">
        <v>2281</v>
      </c>
      <c r="G509" s="3">
        <v>10000</v>
      </c>
      <c r="H509" s="3" t="s">
        <v>2281</v>
      </c>
      <c r="I509" s="3" t="s">
        <v>173</v>
      </c>
      <c r="J509" s="3">
        <v>8.2900000000000001E-9</v>
      </c>
      <c r="K509" s="3">
        <v>3.39E-7</v>
      </c>
      <c r="L509" s="3" t="s">
        <v>173</v>
      </c>
      <c r="M509" s="3">
        <v>3.39E-7</v>
      </c>
      <c r="N509" s="3" t="s">
        <v>2281</v>
      </c>
      <c r="O509" s="3" t="s">
        <v>173</v>
      </c>
      <c r="P509" s="3">
        <v>11100</v>
      </c>
      <c r="Q509" s="3" t="s">
        <v>174</v>
      </c>
      <c r="R509" s="3">
        <v>561.53</v>
      </c>
      <c r="S509" s="3" t="s">
        <v>2283</v>
      </c>
      <c r="T509" s="3">
        <v>0.3</v>
      </c>
      <c r="U509" s="3">
        <v>9.7499999999999996E-4</v>
      </c>
      <c r="V509" s="3" t="s">
        <v>2281</v>
      </c>
      <c r="W509" s="3" t="s">
        <v>173</v>
      </c>
      <c r="X509" s="3" t="s">
        <v>173</v>
      </c>
      <c r="Y509" s="2"/>
      <c r="Z509" s="3" t="s">
        <v>173</v>
      </c>
      <c r="AA509" s="2"/>
    </row>
    <row r="510" spans="1:27" ht="13.9" customHeight="1">
      <c r="A510" s="2" t="s">
        <v>1210</v>
      </c>
      <c r="B510" s="2" t="s">
        <v>1211</v>
      </c>
      <c r="C510" s="3" t="s">
        <v>171</v>
      </c>
      <c r="D510" s="3" t="s">
        <v>170</v>
      </c>
      <c r="E510" s="3">
        <v>147.09</v>
      </c>
      <c r="F510" s="3" t="s">
        <v>2281</v>
      </c>
      <c r="G510" s="3">
        <v>267000</v>
      </c>
      <c r="H510" s="3" t="s">
        <v>2281</v>
      </c>
      <c r="I510" s="3" t="s">
        <v>173</v>
      </c>
      <c r="J510" s="3">
        <v>1.2200000000000001E-12</v>
      </c>
      <c r="K510" s="3">
        <v>4.9899999999999997E-11</v>
      </c>
      <c r="L510" s="3" t="s">
        <v>173</v>
      </c>
      <c r="M510" s="3">
        <v>4.9899999999999997E-11</v>
      </c>
      <c r="N510" s="3" t="s">
        <v>2281</v>
      </c>
      <c r="O510" s="3" t="s">
        <v>173</v>
      </c>
      <c r="P510" s="3" t="s">
        <v>173</v>
      </c>
      <c r="Q510" s="2"/>
      <c r="R510" s="3">
        <v>598.19000000000005</v>
      </c>
      <c r="S510" s="3" t="s">
        <v>2283</v>
      </c>
      <c r="T510" s="3">
        <v>0.3</v>
      </c>
      <c r="U510" s="3">
        <v>1.2E-4</v>
      </c>
      <c r="V510" s="3" t="s">
        <v>2281</v>
      </c>
      <c r="W510" s="3" t="s">
        <v>173</v>
      </c>
      <c r="X510" s="3" t="s">
        <v>173</v>
      </c>
      <c r="Y510" s="2"/>
      <c r="Z510" s="3" t="s">
        <v>173</v>
      </c>
      <c r="AA510" s="2"/>
    </row>
    <row r="511" spans="1:27" ht="13.9" customHeight="1">
      <c r="A511" s="2" t="s">
        <v>1212</v>
      </c>
      <c r="B511" s="2" t="s">
        <v>1213</v>
      </c>
      <c r="C511" s="3" t="s">
        <v>171</v>
      </c>
      <c r="D511" s="3" t="s">
        <v>170</v>
      </c>
      <c r="E511" s="3">
        <v>143.62</v>
      </c>
      <c r="F511" s="3" t="s">
        <v>2281</v>
      </c>
      <c r="G511" s="3">
        <v>8290</v>
      </c>
      <c r="H511" s="3" t="s">
        <v>2281</v>
      </c>
      <c r="I511" s="3" t="s">
        <v>173</v>
      </c>
      <c r="J511" s="3">
        <v>2.0999999999999998E-6</v>
      </c>
      <c r="K511" s="3">
        <v>8.5900000000000001E-5</v>
      </c>
      <c r="L511" s="3" t="s">
        <v>173</v>
      </c>
      <c r="M511" s="3">
        <v>8.5900000000000001E-5</v>
      </c>
      <c r="N511" s="3" t="s">
        <v>2281</v>
      </c>
      <c r="O511" s="3" t="s">
        <v>173</v>
      </c>
      <c r="P511" s="3">
        <v>11000</v>
      </c>
      <c r="Q511" s="3" t="s">
        <v>174</v>
      </c>
      <c r="R511" s="3">
        <v>515.35</v>
      </c>
      <c r="S511" s="3" t="s">
        <v>2281</v>
      </c>
      <c r="T511" s="3">
        <v>0.3</v>
      </c>
      <c r="U511" s="3">
        <v>0.29299999999999998</v>
      </c>
      <c r="V511" s="3" t="s">
        <v>2281</v>
      </c>
      <c r="W511" s="3" t="s">
        <v>173</v>
      </c>
      <c r="X511" s="3" t="s">
        <v>173</v>
      </c>
      <c r="Y511" s="2"/>
      <c r="Z511" s="3" t="s">
        <v>173</v>
      </c>
      <c r="AA511" s="2"/>
    </row>
    <row r="512" spans="1:27" ht="13.9" customHeight="1">
      <c r="A512" s="2" t="s">
        <v>1214</v>
      </c>
      <c r="B512" s="2" t="s">
        <v>1215</v>
      </c>
      <c r="C512" s="3" t="s">
        <v>171</v>
      </c>
      <c r="D512" s="3" t="s">
        <v>171</v>
      </c>
      <c r="E512" s="3">
        <v>139.97</v>
      </c>
      <c r="F512" s="3" t="s">
        <v>2281</v>
      </c>
      <c r="G512" s="3">
        <v>256000</v>
      </c>
      <c r="H512" s="3" t="s">
        <v>2281</v>
      </c>
      <c r="I512" s="3" t="s">
        <v>173</v>
      </c>
      <c r="J512" s="3" t="s">
        <v>173</v>
      </c>
      <c r="K512" s="3" t="s">
        <v>173</v>
      </c>
      <c r="L512" s="3" t="s">
        <v>173</v>
      </c>
      <c r="M512" s="3" t="s">
        <v>173</v>
      </c>
      <c r="N512" s="2"/>
      <c r="O512" s="3" t="s">
        <v>173</v>
      </c>
      <c r="P512" s="3" t="s">
        <v>173</v>
      </c>
      <c r="Q512" s="2"/>
      <c r="R512" s="3">
        <v>516.29</v>
      </c>
      <c r="S512" s="3" t="s">
        <v>2283</v>
      </c>
      <c r="T512" s="3">
        <v>0.3</v>
      </c>
      <c r="U512" s="3">
        <v>1.6199999999999999E-3</v>
      </c>
      <c r="V512" s="3" t="s">
        <v>2281</v>
      </c>
      <c r="W512" s="3" t="s">
        <v>173</v>
      </c>
      <c r="X512" s="3" t="s">
        <v>173</v>
      </c>
      <c r="Y512" s="2"/>
      <c r="Z512" s="3" t="s">
        <v>173</v>
      </c>
      <c r="AA512" s="2"/>
    </row>
    <row r="513" spans="1:27" ht="13.9" customHeight="1">
      <c r="A513" s="2" t="s">
        <v>1216</v>
      </c>
      <c r="B513" s="2" t="s">
        <v>1217</v>
      </c>
      <c r="C513" s="3" t="s">
        <v>228</v>
      </c>
      <c r="D513" s="3" t="s">
        <v>171</v>
      </c>
      <c r="E513" s="3">
        <v>158.62863999999999</v>
      </c>
      <c r="F513" s="3" t="s">
        <v>2292</v>
      </c>
      <c r="G513" s="3" t="s">
        <v>173</v>
      </c>
      <c r="H513" s="2"/>
      <c r="I513" s="3" t="s">
        <v>173</v>
      </c>
      <c r="J513" s="3" t="s">
        <v>173</v>
      </c>
      <c r="K513" s="3" t="s">
        <v>173</v>
      </c>
      <c r="L513" s="3" t="s">
        <v>173</v>
      </c>
      <c r="M513" s="3" t="s">
        <v>173</v>
      </c>
      <c r="N513" s="2"/>
      <c r="O513" s="3" t="s">
        <v>173</v>
      </c>
      <c r="P513" s="3" t="s">
        <v>173</v>
      </c>
      <c r="Q513" s="2"/>
      <c r="R513" s="3" t="s">
        <v>173</v>
      </c>
      <c r="S513" s="2"/>
      <c r="T513" s="3">
        <v>0.3</v>
      </c>
      <c r="U513" s="3" t="s">
        <v>173</v>
      </c>
      <c r="V513" s="2"/>
      <c r="W513" s="3" t="s">
        <v>173</v>
      </c>
      <c r="X513" s="3" t="s">
        <v>173</v>
      </c>
      <c r="Y513" s="2"/>
      <c r="Z513" s="3" t="s">
        <v>173</v>
      </c>
      <c r="AA513" s="2"/>
    </row>
    <row r="514" spans="1:27" ht="13.9" customHeight="1">
      <c r="A514" s="2" t="s">
        <v>1218</v>
      </c>
      <c r="B514" s="2" t="s">
        <v>1219</v>
      </c>
      <c r="C514" s="3" t="s">
        <v>228</v>
      </c>
      <c r="D514" s="3" t="s">
        <v>171</v>
      </c>
      <c r="E514" s="3">
        <v>220.25</v>
      </c>
      <c r="F514" s="3" t="s">
        <v>2315</v>
      </c>
      <c r="G514" s="3" t="s">
        <v>173</v>
      </c>
      <c r="H514" s="2"/>
      <c r="I514" s="3" t="s">
        <v>173</v>
      </c>
      <c r="J514" s="3" t="s">
        <v>173</v>
      </c>
      <c r="K514" s="3" t="s">
        <v>173</v>
      </c>
      <c r="L514" s="3" t="s">
        <v>173</v>
      </c>
      <c r="M514" s="3" t="s">
        <v>173</v>
      </c>
      <c r="N514" s="2"/>
      <c r="O514" s="3" t="s">
        <v>173</v>
      </c>
      <c r="P514" s="3" t="s">
        <v>173</v>
      </c>
      <c r="Q514" s="2"/>
      <c r="R514" s="3" t="s">
        <v>173</v>
      </c>
      <c r="S514" s="2"/>
      <c r="T514" s="3">
        <v>0.3</v>
      </c>
      <c r="U514" s="3" t="s">
        <v>173</v>
      </c>
      <c r="V514" s="2"/>
      <c r="W514" s="3" t="s">
        <v>173</v>
      </c>
      <c r="X514" s="3" t="s">
        <v>173</v>
      </c>
      <c r="Y514" s="2"/>
      <c r="Z514" s="3" t="s">
        <v>173</v>
      </c>
      <c r="AA514" s="2"/>
    </row>
    <row r="515" spans="1:27" ht="13.9" customHeight="1">
      <c r="A515" s="2" t="s">
        <v>1220</v>
      </c>
      <c r="B515" s="2" t="s">
        <v>1221</v>
      </c>
      <c r="C515" s="3" t="s">
        <v>171</v>
      </c>
      <c r="D515" s="3" t="s">
        <v>170</v>
      </c>
      <c r="E515" s="3">
        <v>268.36</v>
      </c>
      <c r="F515" s="3" t="s">
        <v>2281</v>
      </c>
      <c r="G515" s="3">
        <v>2.8999999999999998E-3</v>
      </c>
      <c r="H515" s="3" t="s">
        <v>2281</v>
      </c>
      <c r="I515" s="3" t="s">
        <v>173</v>
      </c>
      <c r="J515" s="3">
        <v>5.2399999999999998E-6</v>
      </c>
      <c r="K515" s="3">
        <v>2.14E-4</v>
      </c>
      <c r="L515" s="3" t="s">
        <v>173</v>
      </c>
      <c r="M515" s="3">
        <v>2.14E-4</v>
      </c>
      <c r="N515" s="3" t="s">
        <v>2283</v>
      </c>
      <c r="O515" s="3" t="s">
        <v>173</v>
      </c>
      <c r="P515" s="3" t="s">
        <v>173</v>
      </c>
      <c r="Q515" s="2"/>
      <c r="R515" s="3">
        <v>711.41</v>
      </c>
      <c r="S515" s="3" t="s">
        <v>2283</v>
      </c>
      <c r="T515" s="3">
        <v>0.3</v>
      </c>
      <c r="U515" s="3">
        <v>4.3000000000000001E-8</v>
      </c>
      <c r="V515" s="3" t="s">
        <v>2283</v>
      </c>
      <c r="W515" s="3" t="s">
        <v>173</v>
      </c>
      <c r="X515" s="3" t="s">
        <v>173</v>
      </c>
      <c r="Y515" s="2"/>
      <c r="Z515" s="3" t="s">
        <v>173</v>
      </c>
      <c r="AA515" s="2"/>
    </row>
    <row r="516" spans="1:27" ht="13.9" customHeight="1">
      <c r="A516" s="2" t="s">
        <v>1222</v>
      </c>
      <c r="B516" s="2" t="s">
        <v>1223</v>
      </c>
      <c r="C516" s="3" t="s">
        <v>170</v>
      </c>
      <c r="D516" s="3" t="s">
        <v>170</v>
      </c>
      <c r="E516" s="3">
        <v>98.19</v>
      </c>
      <c r="F516" s="3" t="s">
        <v>2281</v>
      </c>
      <c r="G516" s="3">
        <v>14</v>
      </c>
      <c r="H516" s="3" t="s">
        <v>2281</v>
      </c>
      <c r="I516" s="3" t="s">
        <v>173</v>
      </c>
      <c r="J516" s="3">
        <v>0.43</v>
      </c>
      <c r="K516" s="3">
        <v>17.600000000000001</v>
      </c>
      <c r="L516" s="3">
        <v>9.75</v>
      </c>
      <c r="M516" s="3">
        <v>9.75</v>
      </c>
      <c r="N516" s="3" t="s">
        <v>2281</v>
      </c>
      <c r="O516" s="3">
        <v>8560</v>
      </c>
      <c r="P516" s="3">
        <v>7470</v>
      </c>
      <c r="Q516" s="3" t="s">
        <v>183</v>
      </c>
      <c r="R516" s="3">
        <v>374.05</v>
      </c>
      <c r="S516" s="3" t="s">
        <v>2281</v>
      </c>
      <c r="T516" s="3">
        <v>0.36765717281145999</v>
      </c>
      <c r="U516" s="3">
        <v>46</v>
      </c>
      <c r="V516" s="3" t="s">
        <v>2281</v>
      </c>
      <c r="W516" s="3">
        <v>24.4</v>
      </c>
      <c r="X516" s="3">
        <v>572</v>
      </c>
      <c r="Y516" s="3" t="s">
        <v>183</v>
      </c>
      <c r="Z516" s="3">
        <v>1.2</v>
      </c>
      <c r="AA516" s="3" t="s">
        <v>183</v>
      </c>
    </row>
    <row r="517" spans="1:27" ht="13.9" customHeight="1">
      <c r="A517" s="2" t="s">
        <v>1224</v>
      </c>
      <c r="B517" s="2" t="s">
        <v>1225</v>
      </c>
      <c r="C517" s="3" t="s">
        <v>170</v>
      </c>
      <c r="D517" s="3" t="s">
        <v>170</v>
      </c>
      <c r="E517" s="3">
        <v>84.933000000000007</v>
      </c>
      <c r="F517" s="3" t="s">
        <v>2281</v>
      </c>
      <c r="G517" s="3">
        <v>13000</v>
      </c>
      <c r="H517" s="3" t="s">
        <v>2281</v>
      </c>
      <c r="I517" s="3">
        <v>5</v>
      </c>
      <c r="J517" s="3">
        <v>3.2499999999999999E-3</v>
      </c>
      <c r="K517" s="3">
        <v>0.13300000000000001</v>
      </c>
      <c r="L517" s="3">
        <v>8.2600000000000007E-2</v>
      </c>
      <c r="M517" s="3">
        <v>8.2600000000000007E-2</v>
      </c>
      <c r="N517" s="3" t="s">
        <v>2281</v>
      </c>
      <c r="O517" s="3">
        <v>7010</v>
      </c>
      <c r="P517" s="3">
        <v>6710</v>
      </c>
      <c r="Q517" s="3" t="s">
        <v>183</v>
      </c>
      <c r="R517" s="3">
        <v>313.14999999999998</v>
      </c>
      <c r="S517" s="3" t="s">
        <v>2281</v>
      </c>
      <c r="T517" s="3">
        <v>0.34016338582677003</v>
      </c>
      <c r="U517" s="3">
        <v>435</v>
      </c>
      <c r="V517" s="3" t="s">
        <v>2281</v>
      </c>
      <c r="W517" s="3">
        <v>259</v>
      </c>
      <c r="X517" s="3">
        <v>508</v>
      </c>
      <c r="Y517" s="3" t="s">
        <v>183</v>
      </c>
      <c r="Z517" s="3">
        <v>13</v>
      </c>
      <c r="AA517" s="3" t="s">
        <v>183</v>
      </c>
    </row>
    <row r="518" spans="1:27" ht="13.9" customHeight="1">
      <c r="A518" s="2" t="s">
        <v>1226</v>
      </c>
      <c r="B518" s="2" t="s">
        <v>1227</v>
      </c>
      <c r="C518" s="3" t="s">
        <v>171</v>
      </c>
      <c r="D518" s="3" t="s">
        <v>170</v>
      </c>
      <c r="E518" s="3">
        <v>267.16000000000003</v>
      </c>
      <c r="F518" s="3" t="s">
        <v>2281</v>
      </c>
      <c r="G518" s="3">
        <v>13.9</v>
      </c>
      <c r="H518" s="3" t="s">
        <v>2281</v>
      </c>
      <c r="I518" s="3" t="s">
        <v>173</v>
      </c>
      <c r="J518" s="3">
        <v>4.0600000000000001E-11</v>
      </c>
      <c r="K518" s="3">
        <v>1.6600000000000001E-9</v>
      </c>
      <c r="L518" s="3" t="s">
        <v>173</v>
      </c>
      <c r="M518" s="3">
        <v>1.6600000000000001E-9</v>
      </c>
      <c r="N518" s="3" t="s">
        <v>2281</v>
      </c>
      <c r="O518" s="3" t="s">
        <v>173</v>
      </c>
      <c r="P518" s="3" t="s">
        <v>173</v>
      </c>
      <c r="Q518" s="2"/>
      <c r="R518" s="3">
        <v>652.04999999999995</v>
      </c>
      <c r="S518" s="3" t="s">
        <v>2281</v>
      </c>
      <c r="T518" s="3">
        <v>0.3</v>
      </c>
      <c r="U518" s="3">
        <v>2.8599999999999999E-7</v>
      </c>
      <c r="V518" s="3" t="s">
        <v>2281</v>
      </c>
      <c r="W518" s="3" t="s">
        <v>173</v>
      </c>
      <c r="X518" s="3" t="s">
        <v>173</v>
      </c>
      <c r="Y518" s="2"/>
      <c r="Z518" s="3" t="s">
        <v>173</v>
      </c>
      <c r="AA518" s="2"/>
    </row>
    <row r="519" spans="1:27" ht="13.9" customHeight="1">
      <c r="A519" s="2" t="s">
        <v>1228</v>
      </c>
      <c r="B519" s="2" t="s">
        <v>1229</v>
      </c>
      <c r="C519" s="3" t="s">
        <v>171</v>
      </c>
      <c r="D519" s="3" t="s">
        <v>170</v>
      </c>
      <c r="E519" s="3">
        <v>254.38</v>
      </c>
      <c r="F519" s="3" t="s">
        <v>2281</v>
      </c>
      <c r="G519" s="3">
        <v>4.1399999999999997</v>
      </c>
      <c r="H519" s="3" t="s">
        <v>2281</v>
      </c>
      <c r="I519" s="3" t="s">
        <v>173</v>
      </c>
      <c r="J519" s="3">
        <v>1.07E-9</v>
      </c>
      <c r="K519" s="3">
        <v>4.3700000000000001E-8</v>
      </c>
      <c r="L519" s="3" t="s">
        <v>173</v>
      </c>
      <c r="M519" s="3">
        <v>4.3700000000000001E-8</v>
      </c>
      <c r="N519" s="3" t="s">
        <v>2281</v>
      </c>
      <c r="O519" s="3" t="s">
        <v>173</v>
      </c>
      <c r="P519" s="3">
        <v>14300</v>
      </c>
      <c r="Q519" s="3" t="s">
        <v>174</v>
      </c>
      <c r="R519" s="3">
        <v>663.15</v>
      </c>
      <c r="S519" s="3" t="s">
        <v>2281</v>
      </c>
      <c r="T519" s="3">
        <v>0.3</v>
      </c>
      <c r="U519" s="3">
        <v>1.7499999999999998E-5</v>
      </c>
      <c r="V519" s="3" t="s">
        <v>2281</v>
      </c>
      <c r="W519" s="3" t="s">
        <v>173</v>
      </c>
      <c r="X519" s="3" t="s">
        <v>173</v>
      </c>
      <c r="Y519" s="2"/>
      <c r="Z519" s="3" t="s">
        <v>173</v>
      </c>
      <c r="AA519" s="2"/>
    </row>
    <row r="520" spans="1:27" ht="13.9" customHeight="1">
      <c r="A520" s="2" t="s">
        <v>1230</v>
      </c>
      <c r="B520" s="2" t="s">
        <v>1231</v>
      </c>
      <c r="C520" s="3" t="s">
        <v>171</v>
      </c>
      <c r="D520" s="3" t="s">
        <v>170</v>
      </c>
      <c r="E520" s="3">
        <v>198.27</v>
      </c>
      <c r="F520" s="3" t="s">
        <v>2281</v>
      </c>
      <c r="G520" s="3">
        <v>1000</v>
      </c>
      <c r="H520" s="3" t="s">
        <v>2281</v>
      </c>
      <c r="I520" s="3" t="s">
        <v>173</v>
      </c>
      <c r="J520" s="3">
        <v>5.2999999999999998E-11</v>
      </c>
      <c r="K520" s="3">
        <v>2.1700000000000002E-9</v>
      </c>
      <c r="L520" s="3" t="s">
        <v>173</v>
      </c>
      <c r="M520" s="3">
        <v>2.1700000000000002E-9</v>
      </c>
      <c r="N520" s="3" t="s">
        <v>2281</v>
      </c>
      <c r="O520" s="3" t="s">
        <v>173</v>
      </c>
      <c r="P520" s="3">
        <v>14500</v>
      </c>
      <c r="Q520" s="3" t="s">
        <v>174</v>
      </c>
      <c r="R520" s="3">
        <v>671.15</v>
      </c>
      <c r="S520" s="3" t="s">
        <v>2281</v>
      </c>
      <c r="T520" s="3">
        <v>0.3</v>
      </c>
      <c r="U520" s="3">
        <v>2.03E-7</v>
      </c>
      <c r="V520" s="3" t="s">
        <v>2281</v>
      </c>
      <c r="W520" s="3" t="s">
        <v>173</v>
      </c>
      <c r="X520" s="3" t="s">
        <v>173</v>
      </c>
      <c r="Y520" s="2"/>
      <c r="Z520" s="3" t="s">
        <v>173</v>
      </c>
      <c r="AA520" s="2"/>
    </row>
    <row r="521" spans="1:27" ht="13.9" customHeight="1">
      <c r="A521" s="2" t="s">
        <v>1232</v>
      </c>
      <c r="B521" s="2" t="s">
        <v>1233</v>
      </c>
      <c r="C521" s="3" t="s">
        <v>171</v>
      </c>
      <c r="D521" s="3" t="s">
        <v>170</v>
      </c>
      <c r="E521" s="3">
        <v>250.26</v>
      </c>
      <c r="F521" s="3" t="s">
        <v>2281</v>
      </c>
      <c r="G521" s="3">
        <v>0.82899999999999996</v>
      </c>
      <c r="H521" s="3" t="s">
        <v>2281</v>
      </c>
      <c r="I521" s="3" t="s">
        <v>173</v>
      </c>
      <c r="J521" s="3">
        <v>8.9500000000000001E-7</v>
      </c>
      <c r="K521" s="3">
        <v>3.6600000000000002E-5</v>
      </c>
      <c r="L521" s="3">
        <v>8.0199999999999994E-6</v>
      </c>
      <c r="M521" s="3">
        <v>8.0199999999999994E-6</v>
      </c>
      <c r="N521" s="3" t="s">
        <v>2281</v>
      </c>
      <c r="O521" s="3">
        <v>21100</v>
      </c>
      <c r="P521" s="3">
        <v>18400</v>
      </c>
      <c r="Q521" s="3" t="s">
        <v>174</v>
      </c>
      <c r="R521" s="3">
        <v>469.15</v>
      </c>
      <c r="S521" s="3" t="s">
        <v>183</v>
      </c>
      <c r="T521" s="3">
        <v>0.31688154613466002</v>
      </c>
      <c r="U521" s="3">
        <v>5.0000000000000004E-6</v>
      </c>
      <c r="V521" s="3" t="s">
        <v>2281</v>
      </c>
      <c r="W521" s="3">
        <v>1.0499999999999999E-6</v>
      </c>
      <c r="X521" s="3">
        <v>802</v>
      </c>
      <c r="Y521" s="3" t="s">
        <v>174</v>
      </c>
      <c r="Z521" s="3">
        <v>0.6</v>
      </c>
      <c r="AA521" s="3" t="s">
        <v>174</v>
      </c>
    </row>
    <row r="522" spans="1:27" ht="13.9" customHeight="1">
      <c r="A522" s="2" t="s">
        <v>1234</v>
      </c>
      <c r="B522" s="2" t="s">
        <v>1235</v>
      </c>
      <c r="C522" s="3" t="s">
        <v>170</v>
      </c>
      <c r="D522" s="3" t="s">
        <v>171</v>
      </c>
      <c r="E522" s="3">
        <v>142.19999999999999</v>
      </c>
      <c r="F522" s="3" t="s">
        <v>2281</v>
      </c>
      <c r="G522" s="3">
        <v>25.8</v>
      </c>
      <c r="H522" s="3" t="s">
        <v>2281</v>
      </c>
      <c r="I522" s="3" t="s">
        <v>173</v>
      </c>
      <c r="J522" s="3">
        <v>5.1400000000000003E-4</v>
      </c>
      <c r="K522" s="3">
        <v>2.1000000000000001E-2</v>
      </c>
      <c r="L522" s="3">
        <v>7.8399999999999997E-3</v>
      </c>
      <c r="M522" s="3">
        <v>7.8399999999999997E-3</v>
      </c>
      <c r="N522" s="3" t="s">
        <v>2281</v>
      </c>
      <c r="O522" s="3">
        <v>13900</v>
      </c>
      <c r="P522" s="3">
        <v>10900</v>
      </c>
      <c r="Q522" s="3" t="s">
        <v>183</v>
      </c>
      <c r="R522" s="3">
        <v>517.85</v>
      </c>
      <c r="S522" s="3" t="s">
        <v>2281</v>
      </c>
      <c r="T522" s="3">
        <v>0.38102853437095002</v>
      </c>
      <c r="U522" s="3">
        <v>6.7000000000000004E-2</v>
      </c>
      <c r="V522" s="3" t="s">
        <v>2281</v>
      </c>
      <c r="W522" s="3">
        <v>2.3900000000000001E-2</v>
      </c>
      <c r="X522" s="3">
        <v>771</v>
      </c>
      <c r="Y522" s="3" t="s">
        <v>183</v>
      </c>
      <c r="Z522" s="3">
        <v>0.8</v>
      </c>
      <c r="AA522" s="3" t="s">
        <v>174</v>
      </c>
    </row>
    <row r="523" spans="1:27" ht="13.9" customHeight="1">
      <c r="A523" s="2" t="s">
        <v>1236</v>
      </c>
      <c r="B523" s="2" t="s">
        <v>1237</v>
      </c>
      <c r="C523" s="3" t="s">
        <v>170</v>
      </c>
      <c r="D523" s="3" t="s">
        <v>171</v>
      </c>
      <c r="E523" s="3">
        <v>142.19999999999999</v>
      </c>
      <c r="F523" s="3" t="s">
        <v>2281</v>
      </c>
      <c r="G523" s="3">
        <v>24.6</v>
      </c>
      <c r="H523" s="3" t="s">
        <v>2281</v>
      </c>
      <c r="I523" s="3" t="s">
        <v>173</v>
      </c>
      <c r="J523" s="3">
        <v>5.1800000000000001E-4</v>
      </c>
      <c r="K523" s="3">
        <v>2.12E-2</v>
      </c>
      <c r="L523" s="3">
        <v>6.6800000000000002E-3</v>
      </c>
      <c r="M523" s="3">
        <v>6.6800000000000002E-3</v>
      </c>
      <c r="N523" s="3" t="s">
        <v>2281</v>
      </c>
      <c r="O523" s="3">
        <v>16200</v>
      </c>
      <c r="P523" s="3">
        <v>12600</v>
      </c>
      <c r="Q523" s="3" t="s">
        <v>2295</v>
      </c>
      <c r="R523" s="3">
        <v>514.25</v>
      </c>
      <c r="S523" s="3" t="s">
        <v>2281</v>
      </c>
      <c r="T523" s="3">
        <v>0.38405913272011</v>
      </c>
      <c r="U523" s="3">
        <v>5.5E-2</v>
      </c>
      <c r="V523" s="3" t="s">
        <v>2281</v>
      </c>
      <c r="W523" s="3">
        <v>1.66E-2</v>
      </c>
      <c r="X523" s="3">
        <v>761</v>
      </c>
      <c r="Y523" s="3" t="s">
        <v>183</v>
      </c>
      <c r="Z523" s="3">
        <v>0.8</v>
      </c>
      <c r="AA523" s="3" t="s">
        <v>174</v>
      </c>
    </row>
    <row r="524" spans="1:27" ht="13.9" customHeight="1">
      <c r="A524" s="2" t="s">
        <v>1238</v>
      </c>
      <c r="B524" s="2" t="s">
        <v>1239</v>
      </c>
      <c r="C524" s="3" t="s">
        <v>170</v>
      </c>
      <c r="D524" s="3" t="s">
        <v>171</v>
      </c>
      <c r="E524" s="3">
        <v>118.18</v>
      </c>
      <c r="F524" s="3" t="s">
        <v>2281</v>
      </c>
      <c r="G524" s="3">
        <v>116</v>
      </c>
      <c r="H524" s="3" t="s">
        <v>2281</v>
      </c>
      <c r="I524" s="3" t="s">
        <v>173</v>
      </c>
      <c r="J524" s="3">
        <v>2.5500000000000002E-3</v>
      </c>
      <c r="K524" s="3">
        <v>0.104</v>
      </c>
      <c r="L524" s="3">
        <v>3.8699999999999998E-2</v>
      </c>
      <c r="M524" s="3">
        <v>3.8699999999999998E-2</v>
      </c>
      <c r="N524" s="3" t="s">
        <v>2283</v>
      </c>
      <c r="O524" s="3">
        <v>14000</v>
      </c>
      <c r="P524" s="3">
        <v>11400</v>
      </c>
      <c r="Q524" s="4" t="s">
        <v>2285</v>
      </c>
      <c r="R524" s="3">
        <v>438.55</v>
      </c>
      <c r="S524" s="3" t="s">
        <v>2281</v>
      </c>
      <c r="T524" s="3">
        <v>0.38021865443425001</v>
      </c>
      <c r="U524" s="3">
        <v>1.9</v>
      </c>
      <c r="V524" s="3" t="s">
        <v>2283</v>
      </c>
      <c r="W524" s="3">
        <v>0.67500000000000004</v>
      </c>
      <c r="X524" s="3">
        <v>654</v>
      </c>
      <c r="Y524" s="3" t="s">
        <v>174</v>
      </c>
      <c r="Z524" s="3">
        <v>1.9</v>
      </c>
      <c r="AA524" s="3" t="s">
        <v>183</v>
      </c>
    </row>
    <row r="525" spans="1:27" ht="13.9" customHeight="1">
      <c r="A525" s="2" t="s">
        <v>1240</v>
      </c>
      <c r="B525" s="2" t="s">
        <v>1241</v>
      </c>
      <c r="C525" s="3" t="s">
        <v>171</v>
      </c>
      <c r="D525" s="3" t="s">
        <v>171</v>
      </c>
      <c r="E525" s="3">
        <v>283.8</v>
      </c>
      <c r="F525" s="3" t="s">
        <v>2281</v>
      </c>
      <c r="G525" s="3">
        <v>530</v>
      </c>
      <c r="H525" s="3" t="s">
        <v>2281</v>
      </c>
      <c r="I525" s="3" t="s">
        <v>173</v>
      </c>
      <c r="J525" s="3">
        <v>8.9999999999999995E-9</v>
      </c>
      <c r="K525" s="3">
        <v>3.6800000000000001E-7</v>
      </c>
      <c r="L525" s="3" t="s">
        <v>173</v>
      </c>
      <c r="M525" s="3">
        <v>3.6800000000000001E-7</v>
      </c>
      <c r="N525" s="3" t="s">
        <v>2281</v>
      </c>
      <c r="O525" s="3" t="s">
        <v>173</v>
      </c>
      <c r="P525" s="3">
        <v>11800</v>
      </c>
      <c r="Q525" s="3" t="s">
        <v>174</v>
      </c>
      <c r="R525" s="3">
        <v>555.15</v>
      </c>
      <c r="S525" s="3" t="s">
        <v>2283</v>
      </c>
      <c r="T525" s="3">
        <v>0.3</v>
      </c>
      <c r="U525" s="3">
        <v>3.1399999999999998E-5</v>
      </c>
      <c r="V525" s="3" t="s">
        <v>2281</v>
      </c>
      <c r="W525" s="3" t="s">
        <v>173</v>
      </c>
      <c r="X525" s="3" t="s">
        <v>173</v>
      </c>
      <c r="Y525" s="2"/>
      <c r="Z525" s="3" t="s">
        <v>173</v>
      </c>
      <c r="AA525" s="2"/>
    </row>
    <row r="526" spans="1:27" ht="13.9" customHeight="1">
      <c r="A526" s="2" t="s">
        <v>1242</v>
      </c>
      <c r="B526" s="2" t="s">
        <v>1243</v>
      </c>
      <c r="C526" s="3" t="s">
        <v>171</v>
      </c>
      <c r="D526" s="3" t="s">
        <v>171</v>
      </c>
      <c r="E526" s="3">
        <v>214.29</v>
      </c>
      <c r="F526" s="3" t="s">
        <v>2281</v>
      </c>
      <c r="G526" s="3">
        <v>1050</v>
      </c>
      <c r="H526" s="3" t="s">
        <v>2281</v>
      </c>
      <c r="I526" s="3" t="s">
        <v>173</v>
      </c>
      <c r="J526" s="3">
        <v>1.1700000000000001E-10</v>
      </c>
      <c r="K526" s="3">
        <v>4.7799999999999996E-9</v>
      </c>
      <c r="L526" s="3" t="s">
        <v>173</v>
      </c>
      <c r="M526" s="3">
        <v>4.7799999999999996E-9</v>
      </c>
      <c r="N526" s="3" t="s">
        <v>2283</v>
      </c>
      <c r="O526" s="3" t="s">
        <v>173</v>
      </c>
      <c r="P526" s="3" t="s">
        <v>173</v>
      </c>
      <c r="Q526" s="2"/>
      <c r="R526" s="3">
        <v>639.95000000000005</v>
      </c>
      <c r="S526" s="3" t="s">
        <v>2283</v>
      </c>
      <c r="T526" s="3">
        <v>0.3</v>
      </c>
      <c r="U526" s="3">
        <v>4.3500000000000002E-7</v>
      </c>
      <c r="V526" s="3" t="s">
        <v>2281</v>
      </c>
      <c r="W526" s="3" t="s">
        <v>173</v>
      </c>
      <c r="X526" s="3" t="s">
        <v>173</v>
      </c>
      <c r="Y526" s="2"/>
      <c r="Z526" s="3" t="s">
        <v>173</v>
      </c>
      <c r="AA526" s="2"/>
    </row>
    <row r="527" spans="1:27" ht="13.9" customHeight="1">
      <c r="A527" s="2" t="s">
        <v>1244</v>
      </c>
      <c r="B527" s="2" t="s">
        <v>1245</v>
      </c>
      <c r="C527" s="3" t="s">
        <v>171</v>
      </c>
      <c r="D527" s="3" t="s">
        <v>171</v>
      </c>
      <c r="E527" s="3">
        <v>381.37</v>
      </c>
      <c r="F527" s="3" t="s">
        <v>2281</v>
      </c>
      <c r="G527" s="3">
        <v>9500</v>
      </c>
      <c r="H527" s="3" t="s">
        <v>2281</v>
      </c>
      <c r="I527" s="3" t="s">
        <v>173</v>
      </c>
      <c r="J527" s="3">
        <v>1.32E-16</v>
      </c>
      <c r="K527" s="3">
        <v>5.4000000000000002E-15</v>
      </c>
      <c r="L527" s="3" t="s">
        <v>173</v>
      </c>
      <c r="M527" s="3">
        <v>5.4000000000000002E-15</v>
      </c>
      <c r="N527" s="3" t="s">
        <v>2283</v>
      </c>
      <c r="O527" s="3" t="s">
        <v>173</v>
      </c>
      <c r="P527" s="3">
        <v>9440</v>
      </c>
      <c r="Q527" s="3" t="s">
        <v>174</v>
      </c>
      <c r="R527" s="3">
        <v>834.79</v>
      </c>
      <c r="S527" s="3" t="s">
        <v>2283</v>
      </c>
      <c r="T527" s="3">
        <v>0.3</v>
      </c>
      <c r="U527" s="3">
        <v>2.4999999999999998E-12</v>
      </c>
      <c r="V527" s="3" t="s">
        <v>2281</v>
      </c>
      <c r="W527" s="3" t="s">
        <v>173</v>
      </c>
      <c r="X527" s="3" t="s">
        <v>173</v>
      </c>
      <c r="Y527" s="2"/>
      <c r="Z527" s="3" t="s">
        <v>173</v>
      </c>
      <c r="AA527" s="2"/>
    </row>
    <row r="528" spans="1:27" ht="13.9" customHeight="1">
      <c r="A528" s="2" t="s">
        <v>1246</v>
      </c>
      <c r="B528" s="2" t="s">
        <v>232</v>
      </c>
      <c r="C528" s="3" t="s">
        <v>170</v>
      </c>
      <c r="D528" s="3" t="s">
        <v>170</v>
      </c>
      <c r="E528" s="3">
        <v>128.26</v>
      </c>
      <c r="F528" s="3" t="s">
        <v>2281</v>
      </c>
      <c r="G528" s="3">
        <v>0.22</v>
      </c>
      <c r="H528" s="3" t="s">
        <v>2281</v>
      </c>
      <c r="I528" s="3" t="s">
        <v>173</v>
      </c>
      <c r="J528" s="3">
        <v>3.4</v>
      </c>
      <c r="K528" s="3">
        <v>139</v>
      </c>
      <c r="L528" s="3">
        <v>51</v>
      </c>
      <c r="M528" s="3">
        <v>51</v>
      </c>
      <c r="N528" s="3" t="s">
        <v>2283</v>
      </c>
      <c r="O528" s="3">
        <v>14100</v>
      </c>
      <c r="P528" s="3">
        <v>11100</v>
      </c>
      <c r="Q528" s="4" t="s">
        <v>2285</v>
      </c>
      <c r="R528" s="3">
        <v>423.95</v>
      </c>
      <c r="S528" s="3" t="s">
        <v>2281</v>
      </c>
      <c r="T528" s="3">
        <v>0.41</v>
      </c>
      <c r="U528" s="3">
        <v>4.45</v>
      </c>
      <c r="V528" s="3" t="s">
        <v>2281</v>
      </c>
      <c r="W528" s="3">
        <v>1.57</v>
      </c>
      <c r="X528" s="3">
        <v>594</v>
      </c>
      <c r="Y528" s="3" t="s">
        <v>183</v>
      </c>
      <c r="Z528" s="3">
        <v>0.8</v>
      </c>
      <c r="AA528" s="3" t="s">
        <v>183</v>
      </c>
    </row>
    <row r="529" spans="1:27" ht="13.9" customHeight="1">
      <c r="A529" s="2" t="s">
        <v>1247</v>
      </c>
      <c r="B529" s="2" t="s">
        <v>1248</v>
      </c>
      <c r="C529" s="3" t="s">
        <v>170</v>
      </c>
      <c r="D529" s="3" t="s">
        <v>171</v>
      </c>
      <c r="E529" s="3">
        <v>170.34</v>
      </c>
      <c r="F529" s="3" t="s">
        <v>2283</v>
      </c>
      <c r="G529" s="3">
        <v>3.7000000000000002E-3</v>
      </c>
      <c r="H529" s="3" t="s">
        <v>2283</v>
      </c>
      <c r="I529" s="3" t="s">
        <v>173</v>
      </c>
      <c r="J529" s="3">
        <v>8.18</v>
      </c>
      <c r="K529" s="3">
        <v>334</v>
      </c>
      <c r="L529" s="3" t="s">
        <v>173</v>
      </c>
      <c r="M529" s="3">
        <v>334</v>
      </c>
      <c r="N529" s="3" t="s">
        <v>2283</v>
      </c>
      <c r="O529" s="3" t="s">
        <v>173</v>
      </c>
      <c r="P529" s="3" t="s">
        <v>173</v>
      </c>
      <c r="Q529" s="2"/>
      <c r="R529" s="3">
        <v>489.45</v>
      </c>
      <c r="S529" s="3" t="s">
        <v>2283</v>
      </c>
      <c r="T529" s="3">
        <v>0.3</v>
      </c>
      <c r="U529" s="3">
        <v>0.13500000000000001</v>
      </c>
      <c r="V529" s="3" t="s">
        <v>2283</v>
      </c>
      <c r="W529" s="3" t="s">
        <v>173</v>
      </c>
      <c r="X529" s="3" t="s">
        <v>173</v>
      </c>
      <c r="Y529" s="2"/>
      <c r="Z529" s="3" t="s">
        <v>173</v>
      </c>
      <c r="AA529" s="2"/>
    </row>
    <row r="530" spans="1:27" ht="13.9" customHeight="1">
      <c r="A530" s="2" t="s">
        <v>1249</v>
      </c>
      <c r="B530" s="2" t="s">
        <v>1250</v>
      </c>
      <c r="C530" s="3" t="s">
        <v>170</v>
      </c>
      <c r="D530" s="3" t="s">
        <v>170</v>
      </c>
      <c r="E530" s="3">
        <v>545.54999999999995</v>
      </c>
      <c r="F530" s="3" t="s">
        <v>2281</v>
      </c>
      <c r="G530" s="3">
        <v>8.5000000000000006E-2</v>
      </c>
      <c r="H530" s="3" t="s">
        <v>2281</v>
      </c>
      <c r="I530" s="3" t="s">
        <v>173</v>
      </c>
      <c r="J530" s="3">
        <v>8.1099999999999998E-4</v>
      </c>
      <c r="K530" s="3">
        <v>3.32E-2</v>
      </c>
      <c r="L530" s="3" t="s">
        <v>173</v>
      </c>
      <c r="M530" s="3">
        <v>3.32E-2</v>
      </c>
      <c r="N530" s="3" t="s">
        <v>2281</v>
      </c>
      <c r="O530" s="3" t="s">
        <v>173</v>
      </c>
      <c r="P530" s="3" t="s">
        <v>173</v>
      </c>
      <c r="Q530" s="2"/>
      <c r="R530" s="3">
        <v>758.15</v>
      </c>
      <c r="S530" s="3" t="s">
        <v>2292</v>
      </c>
      <c r="T530" s="3">
        <v>0.41</v>
      </c>
      <c r="U530" s="3">
        <v>7.9999999999999996E-7</v>
      </c>
      <c r="V530" s="3" t="s">
        <v>2281</v>
      </c>
      <c r="W530" s="3" t="s">
        <v>173</v>
      </c>
      <c r="X530" s="3">
        <v>959</v>
      </c>
      <c r="Y530" s="4" t="s">
        <v>2284</v>
      </c>
      <c r="Z530" s="3" t="s">
        <v>173</v>
      </c>
      <c r="AA530" s="2"/>
    </row>
    <row r="531" spans="1:27" ht="13.9" customHeight="1">
      <c r="A531" s="2" t="s">
        <v>1251</v>
      </c>
      <c r="B531" s="2" t="s">
        <v>1252</v>
      </c>
      <c r="C531" s="3" t="s">
        <v>171</v>
      </c>
      <c r="D531" s="3" t="s">
        <v>171</v>
      </c>
      <c r="E531" s="3">
        <v>187.31</v>
      </c>
      <c r="F531" s="3" t="s">
        <v>2281</v>
      </c>
      <c r="G531" s="3">
        <v>970</v>
      </c>
      <c r="H531" s="3" t="s">
        <v>2281</v>
      </c>
      <c r="I531" s="3" t="s">
        <v>173</v>
      </c>
      <c r="J531" s="3">
        <v>4.0999999999999997E-6</v>
      </c>
      <c r="K531" s="3">
        <v>1.6799999999999999E-4</v>
      </c>
      <c r="L531" s="3" t="s">
        <v>173</v>
      </c>
      <c r="M531" s="3">
        <v>1.6799999999999999E-4</v>
      </c>
      <c r="N531" s="3" t="s">
        <v>2281</v>
      </c>
      <c r="O531" s="3" t="s">
        <v>173</v>
      </c>
      <c r="P531" s="3" t="s">
        <v>173</v>
      </c>
      <c r="Q531" s="2"/>
      <c r="R531" s="3">
        <v>475.15</v>
      </c>
      <c r="S531" s="3" t="s">
        <v>183</v>
      </c>
      <c r="T531" s="3">
        <v>0.3</v>
      </c>
      <c r="U531" s="3">
        <v>5.5999999999999999E-3</v>
      </c>
      <c r="V531" s="3" t="s">
        <v>2281</v>
      </c>
      <c r="W531" s="3" t="s">
        <v>173</v>
      </c>
      <c r="X531" s="3" t="s">
        <v>173</v>
      </c>
      <c r="Y531" s="2"/>
      <c r="Z531" s="3" t="s">
        <v>173</v>
      </c>
      <c r="AA531" s="2"/>
    </row>
    <row r="532" spans="1:27" ht="13.9" customHeight="1">
      <c r="A532" s="2" t="s">
        <v>1253</v>
      </c>
      <c r="B532" s="2" t="s">
        <v>1254</v>
      </c>
      <c r="C532" s="3" t="s">
        <v>171</v>
      </c>
      <c r="D532" s="3" t="s">
        <v>170</v>
      </c>
      <c r="E532" s="3">
        <v>95.94</v>
      </c>
      <c r="F532" s="3" t="s">
        <v>2281</v>
      </c>
      <c r="G532" s="3" t="s">
        <v>173</v>
      </c>
      <c r="H532" s="2"/>
      <c r="I532" s="3" t="s">
        <v>173</v>
      </c>
      <c r="J532" s="3" t="s">
        <v>173</v>
      </c>
      <c r="K532" s="3" t="s">
        <v>173</v>
      </c>
      <c r="L532" s="3" t="s">
        <v>173</v>
      </c>
      <c r="M532" s="3" t="s">
        <v>173</v>
      </c>
      <c r="N532" s="2"/>
      <c r="O532" s="3">
        <v>144000</v>
      </c>
      <c r="P532" s="3">
        <v>117000</v>
      </c>
      <c r="Q532" s="3" t="s">
        <v>2305</v>
      </c>
      <c r="R532" s="3">
        <v>4912.1499999999996</v>
      </c>
      <c r="S532" s="3" t="s">
        <v>2281</v>
      </c>
      <c r="T532" s="3">
        <v>0.3</v>
      </c>
      <c r="U532" s="3">
        <v>0</v>
      </c>
      <c r="V532" s="4" t="s">
        <v>2286</v>
      </c>
      <c r="W532" s="3">
        <v>0</v>
      </c>
      <c r="X532" s="3">
        <v>9620</v>
      </c>
      <c r="Y532" s="3" t="s">
        <v>174</v>
      </c>
      <c r="Z532" s="3" t="s">
        <v>173</v>
      </c>
      <c r="AA532" s="2"/>
    </row>
    <row r="533" spans="1:27" ht="13.9" customHeight="1">
      <c r="A533" s="2" t="s">
        <v>1255</v>
      </c>
      <c r="B533" s="2" t="s">
        <v>1256</v>
      </c>
      <c r="C533" s="3" t="s">
        <v>228</v>
      </c>
      <c r="D533" s="3" t="s">
        <v>171</v>
      </c>
      <c r="E533" s="3">
        <v>317.94</v>
      </c>
      <c r="F533" s="3" t="s">
        <v>183</v>
      </c>
      <c r="G533" s="3" t="s">
        <v>173</v>
      </c>
      <c r="H533" s="2"/>
      <c r="I533" s="3" t="s">
        <v>173</v>
      </c>
      <c r="J533" s="3" t="s">
        <v>173</v>
      </c>
      <c r="K533" s="3" t="s">
        <v>173</v>
      </c>
      <c r="L533" s="3" t="s">
        <v>173</v>
      </c>
      <c r="M533" s="3" t="s">
        <v>173</v>
      </c>
      <c r="N533" s="2"/>
      <c r="O533" s="3" t="s">
        <v>173</v>
      </c>
      <c r="P533" s="3" t="s">
        <v>173</v>
      </c>
      <c r="Q533" s="2"/>
      <c r="R533" s="3" t="s">
        <v>173</v>
      </c>
      <c r="S533" s="2"/>
      <c r="T533" s="3">
        <v>0.3</v>
      </c>
      <c r="U533" s="3" t="s">
        <v>173</v>
      </c>
      <c r="V533" s="2"/>
      <c r="W533" s="3" t="s">
        <v>173</v>
      </c>
      <c r="X533" s="3" t="s">
        <v>173</v>
      </c>
      <c r="Y533" s="2"/>
      <c r="Z533" s="3" t="s">
        <v>173</v>
      </c>
      <c r="AA533" s="2"/>
    </row>
    <row r="534" spans="1:27" ht="13.9" customHeight="1">
      <c r="A534" s="2" t="s">
        <v>1257</v>
      </c>
      <c r="B534" s="2" t="s">
        <v>1258</v>
      </c>
      <c r="C534" s="3" t="s">
        <v>228</v>
      </c>
      <c r="D534" s="3" t="s">
        <v>171</v>
      </c>
      <c r="E534" s="3">
        <v>51.48</v>
      </c>
      <c r="F534" s="3" t="s">
        <v>2283</v>
      </c>
      <c r="G534" s="3" t="s">
        <v>173</v>
      </c>
      <c r="H534" s="2"/>
      <c r="I534" s="3">
        <v>4000</v>
      </c>
      <c r="J534" s="3" t="s">
        <v>173</v>
      </c>
      <c r="K534" s="3" t="s">
        <v>173</v>
      </c>
      <c r="L534" s="3" t="s">
        <v>173</v>
      </c>
      <c r="M534" s="3" t="s">
        <v>173</v>
      </c>
      <c r="N534" s="2"/>
      <c r="O534" s="3" t="s">
        <v>173</v>
      </c>
      <c r="P534" s="3" t="s">
        <v>173</v>
      </c>
      <c r="Q534" s="2"/>
      <c r="R534" s="3" t="s">
        <v>173</v>
      </c>
      <c r="S534" s="2"/>
      <c r="T534" s="3">
        <v>0.3</v>
      </c>
      <c r="U534" s="3" t="s">
        <v>173</v>
      </c>
      <c r="V534" s="2"/>
      <c r="W534" s="3" t="s">
        <v>173</v>
      </c>
      <c r="X534" s="3" t="s">
        <v>173</v>
      </c>
      <c r="Y534" s="2"/>
      <c r="Z534" s="3" t="s">
        <v>173</v>
      </c>
      <c r="AA534" s="2"/>
    </row>
    <row r="535" spans="1:27" ht="13.9" customHeight="1">
      <c r="A535" s="2" t="s">
        <v>1259</v>
      </c>
      <c r="B535" s="2" t="s">
        <v>1260</v>
      </c>
      <c r="C535" s="3" t="s">
        <v>171</v>
      </c>
      <c r="D535" s="3" t="s">
        <v>171</v>
      </c>
      <c r="E535" s="3">
        <v>107.16</v>
      </c>
      <c r="F535" s="3" t="s">
        <v>2281</v>
      </c>
      <c r="G535" s="3">
        <v>5620</v>
      </c>
      <c r="H535" s="3" t="s">
        <v>2281</v>
      </c>
      <c r="I535" s="3" t="s">
        <v>173</v>
      </c>
      <c r="J535" s="3">
        <v>8.8799999999999997E-6</v>
      </c>
      <c r="K535" s="3">
        <v>3.6299999999999999E-4</v>
      </c>
      <c r="L535" s="3">
        <v>1.3999999999999999E-4</v>
      </c>
      <c r="M535" s="3">
        <v>1.3999999999999999E-4</v>
      </c>
      <c r="N535" s="3" t="s">
        <v>2281</v>
      </c>
      <c r="O535" s="3">
        <v>13500</v>
      </c>
      <c r="P535" s="3">
        <v>10800</v>
      </c>
      <c r="Q535" s="3" t="s">
        <v>174</v>
      </c>
      <c r="R535" s="3">
        <v>469.35</v>
      </c>
      <c r="S535" s="3" t="s">
        <v>2281</v>
      </c>
      <c r="T535" s="3">
        <v>0.37875641025640999</v>
      </c>
      <c r="U535" s="3">
        <v>0.45300000000000001</v>
      </c>
      <c r="V535" s="3" t="s">
        <v>2281</v>
      </c>
      <c r="W535" s="3">
        <v>0.16700000000000001</v>
      </c>
      <c r="X535" s="3">
        <v>702</v>
      </c>
      <c r="Y535" s="3" t="s">
        <v>183</v>
      </c>
      <c r="Z535" s="3">
        <v>1.2</v>
      </c>
      <c r="AA535" s="3" t="s">
        <v>174</v>
      </c>
    </row>
    <row r="536" spans="1:27" ht="13.9" customHeight="1">
      <c r="A536" s="2" t="s">
        <v>1261</v>
      </c>
      <c r="B536" s="2" t="s">
        <v>1262</v>
      </c>
      <c r="C536" s="3" t="s">
        <v>228</v>
      </c>
      <c r="D536" s="3" t="s">
        <v>171</v>
      </c>
      <c r="E536" s="3">
        <v>136.09</v>
      </c>
      <c r="F536" s="3" t="s">
        <v>2283</v>
      </c>
      <c r="G536" s="3" t="s">
        <v>173</v>
      </c>
      <c r="H536" s="2"/>
      <c r="I536" s="3" t="s">
        <v>173</v>
      </c>
      <c r="J536" s="3" t="s">
        <v>173</v>
      </c>
      <c r="K536" s="3" t="s">
        <v>173</v>
      </c>
      <c r="L536" s="3" t="s">
        <v>173</v>
      </c>
      <c r="M536" s="3" t="s">
        <v>173</v>
      </c>
      <c r="N536" s="2"/>
      <c r="O536" s="3" t="s">
        <v>173</v>
      </c>
      <c r="P536" s="3" t="s">
        <v>173</v>
      </c>
      <c r="Q536" s="2"/>
      <c r="R536" s="3" t="s">
        <v>173</v>
      </c>
      <c r="S536" s="2"/>
      <c r="T536" s="3">
        <v>0.3</v>
      </c>
      <c r="U536" s="3" t="s">
        <v>173</v>
      </c>
      <c r="V536" s="2"/>
      <c r="W536" s="3" t="s">
        <v>173</v>
      </c>
      <c r="X536" s="3" t="s">
        <v>173</v>
      </c>
      <c r="Y536" s="2"/>
      <c r="Z536" s="3" t="s">
        <v>173</v>
      </c>
      <c r="AA536" s="2"/>
    </row>
    <row r="537" spans="1:27" ht="13.9" customHeight="1">
      <c r="A537" s="2" t="s">
        <v>1263</v>
      </c>
      <c r="B537" s="2" t="s">
        <v>1264</v>
      </c>
      <c r="C537" s="3" t="s">
        <v>228</v>
      </c>
      <c r="D537" s="3" t="s">
        <v>171</v>
      </c>
      <c r="E537" s="3">
        <v>119.98</v>
      </c>
      <c r="F537" s="3" t="s">
        <v>2281</v>
      </c>
      <c r="G537" s="3">
        <v>487000</v>
      </c>
      <c r="H537" s="3" t="s">
        <v>2281</v>
      </c>
      <c r="I537" s="3" t="s">
        <v>173</v>
      </c>
      <c r="J537" s="3" t="s">
        <v>173</v>
      </c>
      <c r="K537" s="3" t="s">
        <v>173</v>
      </c>
      <c r="L537" s="3" t="s">
        <v>173</v>
      </c>
      <c r="M537" s="3" t="s">
        <v>173</v>
      </c>
      <c r="N537" s="2"/>
      <c r="O537" s="3" t="s">
        <v>173</v>
      </c>
      <c r="P537" s="3" t="s">
        <v>173</v>
      </c>
      <c r="Q537" s="2"/>
      <c r="R537" s="3" t="s">
        <v>173</v>
      </c>
      <c r="S537" s="2"/>
      <c r="T537" s="3">
        <v>0.3</v>
      </c>
      <c r="U537" s="3" t="s">
        <v>173</v>
      </c>
      <c r="V537" s="2"/>
      <c r="W537" s="3" t="s">
        <v>173</v>
      </c>
      <c r="X537" s="3" t="s">
        <v>173</v>
      </c>
      <c r="Y537" s="2"/>
      <c r="Z537" s="3" t="s">
        <v>173</v>
      </c>
      <c r="AA537" s="2"/>
    </row>
    <row r="538" spans="1:27" ht="13.9" customHeight="1">
      <c r="A538" s="2" t="s">
        <v>1265</v>
      </c>
      <c r="B538" s="2" t="s">
        <v>1266</v>
      </c>
      <c r="C538" s="3" t="s">
        <v>171</v>
      </c>
      <c r="D538" s="3" t="s">
        <v>171</v>
      </c>
      <c r="E538" s="3">
        <v>274.76</v>
      </c>
      <c r="F538" s="3" t="s">
        <v>2281</v>
      </c>
      <c r="G538" s="3">
        <v>142</v>
      </c>
      <c r="H538" s="3" t="s">
        <v>2281</v>
      </c>
      <c r="I538" s="3" t="s">
        <v>173</v>
      </c>
      <c r="J538" s="3">
        <v>4.2800000000000001E-9</v>
      </c>
      <c r="K538" s="3">
        <v>1.7499999999999999E-7</v>
      </c>
      <c r="L538" s="3" t="s">
        <v>173</v>
      </c>
      <c r="M538" s="3">
        <v>1.7499999999999999E-7</v>
      </c>
      <c r="N538" s="3" t="s">
        <v>2283</v>
      </c>
      <c r="O538" s="3" t="s">
        <v>173</v>
      </c>
      <c r="P538" s="3" t="s">
        <v>173</v>
      </c>
      <c r="Q538" s="2"/>
      <c r="R538" s="3">
        <v>478.15</v>
      </c>
      <c r="S538" s="3" t="s">
        <v>183</v>
      </c>
      <c r="T538" s="3">
        <v>0.3</v>
      </c>
      <c r="U538" s="3">
        <v>1.5999999999999999E-6</v>
      </c>
      <c r="V538" s="3" t="s">
        <v>2281</v>
      </c>
      <c r="W538" s="3" t="s">
        <v>173</v>
      </c>
      <c r="X538" s="3" t="s">
        <v>173</v>
      </c>
      <c r="Y538" s="2"/>
      <c r="Z538" s="3" t="s">
        <v>173</v>
      </c>
      <c r="AA538" s="2"/>
    </row>
    <row r="539" spans="1:27" ht="13.9" customHeight="1">
      <c r="A539" s="2" t="s">
        <v>1267</v>
      </c>
      <c r="B539" s="2" t="s">
        <v>1268</v>
      </c>
      <c r="C539" s="3" t="s">
        <v>171</v>
      </c>
      <c r="D539" s="3" t="s">
        <v>171</v>
      </c>
      <c r="E539" s="3">
        <v>260.33999999999997</v>
      </c>
      <c r="F539" s="3" t="s">
        <v>2281</v>
      </c>
      <c r="G539" s="3">
        <v>7.35</v>
      </c>
      <c r="H539" s="3" t="s">
        <v>2281</v>
      </c>
      <c r="I539" s="3" t="s">
        <v>173</v>
      </c>
      <c r="J539" s="3">
        <v>2.0499999999999999E-10</v>
      </c>
      <c r="K539" s="3">
        <v>8.3799999999999996E-9</v>
      </c>
      <c r="L539" s="3">
        <v>2.0599999999999999E-9</v>
      </c>
      <c r="M539" s="3">
        <v>2.0599999999999999E-9</v>
      </c>
      <c r="N539" s="3" t="s">
        <v>2281</v>
      </c>
      <c r="O539" s="3">
        <v>19600</v>
      </c>
      <c r="P539" s="3">
        <v>17700</v>
      </c>
      <c r="Q539" s="3" t="s">
        <v>174</v>
      </c>
      <c r="R539" s="3">
        <v>495.15</v>
      </c>
      <c r="S539" s="3" t="s">
        <v>183</v>
      </c>
      <c r="T539" s="3">
        <v>0.3</v>
      </c>
      <c r="U539" s="3">
        <v>6.3499999999999998E-9</v>
      </c>
      <c r="V539" s="3" t="s">
        <v>2283</v>
      </c>
      <c r="W539" s="3">
        <v>1.5E-9</v>
      </c>
      <c r="X539" s="3">
        <v>1020</v>
      </c>
      <c r="Y539" s="3" t="s">
        <v>174</v>
      </c>
      <c r="Z539" s="3">
        <v>0.5</v>
      </c>
      <c r="AA539" s="3" t="s">
        <v>174</v>
      </c>
    </row>
    <row r="540" spans="1:27" ht="13.9" customHeight="1">
      <c r="A540" s="2" t="s">
        <v>1269</v>
      </c>
      <c r="B540" s="2" t="s">
        <v>1270</v>
      </c>
      <c r="C540" s="3" t="s">
        <v>170</v>
      </c>
      <c r="D540" s="3" t="s">
        <v>171</v>
      </c>
      <c r="E540" s="3">
        <v>380.79</v>
      </c>
      <c r="F540" s="3" t="s">
        <v>2281</v>
      </c>
      <c r="G540" s="3">
        <v>1.5</v>
      </c>
      <c r="H540" s="3" t="s">
        <v>2281</v>
      </c>
      <c r="I540" s="3" t="s">
        <v>173</v>
      </c>
      <c r="J540" s="3">
        <v>6.5099999999999997E-5</v>
      </c>
      <c r="K540" s="3">
        <v>2.66E-3</v>
      </c>
      <c r="L540" s="3" t="s">
        <v>173</v>
      </c>
      <c r="M540" s="3">
        <v>2.66E-3</v>
      </c>
      <c r="N540" s="3" t="s">
        <v>2283</v>
      </c>
      <c r="O540" s="3" t="s">
        <v>173</v>
      </c>
      <c r="P540" s="3" t="s">
        <v>173</v>
      </c>
      <c r="Q540" s="2"/>
      <c r="R540" s="3">
        <v>383.15</v>
      </c>
      <c r="S540" s="3" t="s">
        <v>183</v>
      </c>
      <c r="T540" s="3">
        <v>0.3</v>
      </c>
      <c r="U540" s="3">
        <v>2.0000000000000001E-4</v>
      </c>
      <c r="V540" s="3" t="s">
        <v>2281</v>
      </c>
      <c r="W540" s="3" t="s">
        <v>173</v>
      </c>
      <c r="X540" s="3" t="s">
        <v>173</v>
      </c>
      <c r="Y540" s="2"/>
      <c r="Z540" s="3" t="s">
        <v>173</v>
      </c>
      <c r="AA540" s="2"/>
    </row>
    <row r="541" spans="1:27" ht="13.9" customHeight="1">
      <c r="A541" s="2" t="s">
        <v>1271</v>
      </c>
      <c r="B541" s="2" t="s">
        <v>1272</v>
      </c>
      <c r="C541" s="3" t="s">
        <v>170</v>
      </c>
      <c r="D541" s="3" t="s">
        <v>170</v>
      </c>
      <c r="E541" s="3" t="s">
        <v>173</v>
      </c>
      <c r="F541" s="2"/>
      <c r="G541" s="3">
        <v>31</v>
      </c>
      <c r="H541" s="3" t="s">
        <v>2283</v>
      </c>
      <c r="I541" s="3" t="s">
        <v>173</v>
      </c>
      <c r="J541" s="3">
        <v>4.4000000000000002E-4</v>
      </c>
      <c r="K541" s="3">
        <v>1.7999999999999999E-2</v>
      </c>
      <c r="L541" s="3" t="s">
        <v>173</v>
      </c>
      <c r="M541" s="3">
        <v>1.7999999999999999E-2</v>
      </c>
      <c r="N541" s="3" t="s">
        <v>2283</v>
      </c>
      <c r="O541" s="3" t="s">
        <v>173</v>
      </c>
      <c r="P541" s="3" t="s">
        <v>173</v>
      </c>
      <c r="Q541" s="2"/>
      <c r="R541" s="3" t="s">
        <v>173</v>
      </c>
      <c r="S541" s="2"/>
      <c r="T541" s="3">
        <v>0.3</v>
      </c>
      <c r="U541" s="3">
        <v>8.5000000000000006E-2</v>
      </c>
      <c r="V541" s="3" t="s">
        <v>2283</v>
      </c>
      <c r="W541" s="3" t="s">
        <v>173</v>
      </c>
      <c r="X541" s="3" t="s">
        <v>173</v>
      </c>
      <c r="Y541" s="2"/>
      <c r="Z541" s="3" t="s">
        <v>173</v>
      </c>
      <c r="AA541" s="2"/>
    </row>
    <row r="542" spans="1:27" ht="13.9" customHeight="1">
      <c r="A542" s="2" t="s">
        <v>102</v>
      </c>
      <c r="B542" s="2" t="s">
        <v>1273</v>
      </c>
      <c r="C542" s="3" t="s">
        <v>170</v>
      </c>
      <c r="D542" s="3" t="s">
        <v>170</v>
      </c>
      <c r="E542" s="3">
        <v>128.18</v>
      </c>
      <c r="F542" s="3" t="s">
        <v>2281</v>
      </c>
      <c r="G542" s="3">
        <v>31</v>
      </c>
      <c r="H542" s="3" t="s">
        <v>2281</v>
      </c>
      <c r="I542" s="3" t="s">
        <v>173</v>
      </c>
      <c r="J542" s="3">
        <v>4.4000000000000002E-4</v>
      </c>
      <c r="K542" s="3">
        <v>1.7999999999999999E-2</v>
      </c>
      <c r="L542" s="3">
        <v>7.28E-3</v>
      </c>
      <c r="M542" s="3">
        <v>7.28E-3</v>
      </c>
      <c r="N542" s="3" t="s">
        <v>2281</v>
      </c>
      <c r="O542" s="3">
        <v>12800</v>
      </c>
      <c r="P542" s="3">
        <v>10300</v>
      </c>
      <c r="Q542" s="3" t="s">
        <v>183</v>
      </c>
      <c r="R542" s="3">
        <v>491.05</v>
      </c>
      <c r="S542" s="3" t="s">
        <v>2281</v>
      </c>
      <c r="T542" s="3">
        <v>0.36960336763329998</v>
      </c>
      <c r="U542" s="3">
        <v>8.5000000000000006E-2</v>
      </c>
      <c r="V542" s="3" t="s">
        <v>2281</v>
      </c>
      <c r="W542" s="3">
        <v>3.3000000000000002E-2</v>
      </c>
      <c r="X542" s="3">
        <v>748</v>
      </c>
      <c r="Y542" s="3" t="s">
        <v>183</v>
      </c>
      <c r="Z542" s="3">
        <v>0.9</v>
      </c>
      <c r="AA542" s="3" t="s">
        <v>183</v>
      </c>
    </row>
    <row r="543" spans="1:27" ht="13.9" customHeight="1">
      <c r="A543" s="2" t="s">
        <v>1274</v>
      </c>
      <c r="B543" s="2" t="s">
        <v>1275</v>
      </c>
      <c r="C543" s="3" t="s">
        <v>171</v>
      </c>
      <c r="D543" s="3" t="s">
        <v>170</v>
      </c>
      <c r="E543" s="3">
        <v>143.19</v>
      </c>
      <c r="F543" s="3" t="s">
        <v>2281</v>
      </c>
      <c r="G543" s="3">
        <v>189</v>
      </c>
      <c r="H543" s="3" t="s">
        <v>2281</v>
      </c>
      <c r="I543" s="3" t="s">
        <v>173</v>
      </c>
      <c r="J543" s="3">
        <v>8.0999999999999997E-8</v>
      </c>
      <c r="K543" s="3">
        <v>3.3100000000000001E-6</v>
      </c>
      <c r="L543" s="3" t="s">
        <v>173</v>
      </c>
      <c r="M543" s="3">
        <v>3.3100000000000001E-6</v>
      </c>
      <c r="N543" s="3" t="s">
        <v>2281</v>
      </c>
      <c r="O543" s="3" t="s">
        <v>173</v>
      </c>
      <c r="P543" s="3">
        <v>12300</v>
      </c>
      <c r="Q543" s="3" t="s">
        <v>174</v>
      </c>
      <c r="R543" s="3">
        <v>573.15</v>
      </c>
      <c r="S543" s="3" t="s">
        <v>2281</v>
      </c>
      <c r="T543" s="3">
        <v>0.3</v>
      </c>
      <c r="U543" s="3">
        <v>2.5599999999999999E-4</v>
      </c>
      <c r="V543" s="3" t="s">
        <v>2281</v>
      </c>
      <c r="W543" s="3" t="s">
        <v>173</v>
      </c>
      <c r="X543" s="3" t="s">
        <v>173</v>
      </c>
      <c r="Y543" s="2"/>
      <c r="Z543" s="3" t="s">
        <v>173</v>
      </c>
      <c r="AA543" s="2"/>
    </row>
    <row r="544" spans="1:27" ht="13.9" customHeight="1">
      <c r="A544" s="2" t="s">
        <v>1276</v>
      </c>
      <c r="B544" s="2" t="s">
        <v>1277</v>
      </c>
      <c r="C544" s="3" t="s">
        <v>171</v>
      </c>
      <c r="D544" s="3" t="s">
        <v>171</v>
      </c>
      <c r="E544" s="3">
        <v>271.36</v>
      </c>
      <c r="F544" s="3" t="s">
        <v>2281</v>
      </c>
      <c r="G544" s="3">
        <v>73</v>
      </c>
      <c r="H544" s="3" t="s">
        <v>2281</v>
      </c>
      <c r="I544" s="3" t="s">
        <v>173</v>
      </c>
      <c r="J544" s="3">
        <v>8.4099999999999999E-10</v>
      </c>
      <c r="K544" s="3">
        <v>3.4399999999999997E-8</v>
      </c>
      <c r="L544" s="3" t="s">
        <v>173</v>
      </c>
      <c r="M544" s="3">
        <v>3.4399999999999997E-8</v>
      </c>
      <c r="N544" s="3" t="s">
        <v>2283</v>
      </c>
      <c r="O544" s="3" t="s">
        <v>173</v>
      </c>
      <c r="P544" s="3">
        <v>11900</v>
      </c>
      <c r="Q544" s="3" t="s">
        <v>174</v>
      </c>
      <c r="R544" s="3">
        <v>672.55</v>
      </c>
      <c r="S544" s="3" t="s">
        <v>2283</v>
      </c>
      <c r="T544" s="3">
        <v>0.3</v>
      </c>
      <c r="U544" s="3">
        <v>1.72E-7</v>
      </c>
      <c r="V544" s="3" t="s">
        <v>2281</v>
      </c>
      <c r="W544" s="3" t="s">
        <v>173</v>
      </c>
      <c r="X544" s="3" t="s">
        <v>173</v>
      </c>
      <c r="Y544" s="2"/>
      <c r="Z544" s="3" t="s">
        <v>173</v>
      </c>
      <c r="AA544" s="2"/>
    </row>
    <row r="545" spans="1:27" ht="13.9" customHeight="1">
      <c r="A545" s="2" t="s">
        <v>1278</v>
      </c>
      <c r="B545" s="2" t="s">
        <v>1279</v>
      </c>
      <c r="C545" s="3" t="s">
        <v>171</v>
      </c>
      <c r="D545" s="3" t="s">
        <v>170</v>
      </c>
      <c r="E545" s="3">
        <v>176.8</v>
      </c>
      <c r="F545" s="3" t="s">
        <v>2281</v>
      </c>
      <c r="G545" s="3">
        <v>166000</v>
      </c>
      <c r="H545" s="3" t="s">
        <v>2281</v>
      </c>
      <c r="I545" s="3" t="s">
        <v>173</v>
      </c>
      <c r="J545" s="3" t="s">
        <v>173</v>
      </c>
      <c r="K545" s="3" t="s">
        <v>173</v>
      </c>
      <c r="L545" s="3" t="s">
        <v>173</v>
      </c>
      <c r="M545" s="3" t="s">
        <v>173</v>
      </c>
      <c r="N545" s="2"/>
      <c r="O545" s="3" t="s">
        <v>173</v>
      </c>
      <c r="P545" s="3">
        <v>5760</v>
      </c>
      <c r="Q545" s="3" t="s">
        <v>174</v>
      </c>
      <c r="R545" s="3" t="s">
        <v>173</v>
      </c>
      <c r="S545" s="2"/>
      <c r="T545" s="3">
        <v>0.3</v>
      </c>
      <c r="U545" s="3">
        <v>1.7900000000000001E-5</v>
      </c>
      <c r="V545" s="3" t="s">
        <v>2281</v>
      </c>
      <c r="W545" s="3" t="s">
        <v>173</v>
      </c>
      <c r="X545" s="3" t="s">
        <v>173</v>
      </c>
      <c r="Y545" s="2"/>
      <c r="Z545" s="3" t="s">
        <v>173</v>
      </c>
      <c r="AA545" s="2"/>
    </row>
    <row r="546" spans="1:27" ht="13.9" customHeight="1">
      <c r="A546" s="2" t="s">
        <v>1280</v>
      </c>
      <c r="B546" s="2" t="s">
        <v>1281</v>
      </c>
      <c r="C546" s="3" t="s">
        <v>171</v>
      </c>
      <c r="D546" s="3" t="s">
        <v>170</v>
      </c>
      <c r="E546" s="3">
        <v>118.72</v>
      </c>
      <c r="F546" s="3" t="s">
        <v>2281</v>
      </c>
      <c r="G546" s="3">
        <v>93</v>
      </c>
      <c r="H546" s="3" t="s">
        <v>2288</v>
      </c>
      <c r="I546" s="3" t="s">
        <v>173</v>
      </c>
      <c r="J546" s="3" t="s">
        <v>173</v>
      </c>
      <c r="K546" s="3" t="s">
        <v>173</v>
      </c>
      <c r="L546" s="3" t="s">
        <v>173</v>
      </c>
      <c r="M546" s="3" t="s">
        <v>173</v>
      </c>
      <c r="N546" s="2"/>
      <c r="O546" s="3" t="s">
        <v>173</v>
      </c>
      <c r="P546" s="3" t="s">
        <v>173</v>
      </c>
      <c r="Q546" s="2"/>
      <c r="R546" s="3" t="s">
        <v>173</v>
      </c>
      <c r="S546" s="2"/>
      <c r="T546" s="3">
        <v>0.3</v>
      </c>
      <c r="U546" s="3">
        <v>3.5599999999999998E-6</v>
      </c>
      <c r="V546" s="3" t="s">
        <v>2281</v>
      </c>
      <c r="W546" s="3" t="s">
        <v>173</v>
      </c>
      <c r="X546" s="3" t="s">
        <v>173</v>
      </c>
      <c r="Y546" s="2"/>
      <c r="Z546" s="3" t="s">
        <v>173</v>
      </c>
      <c r="AA546" s="2"/>
    </row>
    <row r="547" spans="1:27" ht="13.9" customHeight="1">
      <c r="A547" s="2" t="s">
        <v>1282</v>
      </c>
      <c r="B547" s="2" t="s">
        <v>1283</v>
      </c>
      <c r="C547" s="3" t="s">
        <v>170</v>
      </c>
      <c r="D547" s="3" t="s">
        <v>170</v>
      </c>
      <c r="E547" s="3">
        <v>170.73400000000001</v>
      </c>
      <c r="F547" s="3" t="s">
        <v>183</v>
      </c>
      <c r="G547" s="3">
        <v>180</v>
      </c>
      <c r="H547" s="3" t="s">
        <v>2288</v>
      </c>
      <c r="I547" s="3" t="s">
        <v>173</v>
      </c>
      <c r="J547" s="3">
        <v>0.5</v>
      </c>
      <c r="K547" s="3">
        <v>20.399999999999999</v>
      </c>
      <c r="L547" s="3">
        <v>12.5</v>
      </c>
      <c r="M547" s="3">
        <v>12.5</v>
      </c>
      <c r="N547" s="3" t="s">
        <v>2316</v>
      </c>
      <c r="O547" s="3">
        <v>7180</v>
      </c>
      <c r="P547" s="3">
        <v>6830</v>
      </c>
      <c r="Q547" s="4" t="s">
        <v>2285</v>
      </c>
      <c r="R547" s="3">
        <v>316.14999999999998</v>
      </c>
      <c r="S547" s="3" t="s">
        <v>183</v>
      </c>
      <c r="T547" s="3">
        <v>0.34417112509835002</v>
      </c>
      <c r="U547" s="3">
        <v>315</v>
      </c>
      <c r="V547" s="4" t="s">
        <v>2317</v>
      </c>
      <c r="W547" s="3">
        <v>185</v>
      </c>
      <c r="X547" s="3">
        <v>508</v>
      </c>
      <c r="Y547" s="3" t="s">
        <v>174</v>
      </c>
      <c r="Z547" s="3">
        <v>2</v>
      </c>
      <c r="AA547" s="3" t="s">
        <v>710</v>
      </c>
    </row>
    <row r="548" spans="1:27" ht="13.9" customHeight="1">
      <c r="A548" s="2" t="s">
        <v>1284</v>
      </c>
      <c r="B548" s="2" t="s">
        <v>1285</v>
      </c>
      <c r="C548" s="3" t="s">
        <v>228</v>
      </c>
      <c r="D548" s="3" t="s">
        <v>170</v>
      </c>
      <c r="E548" s="3">
        <v>92.708100000000002</v>
      </c>
      <c r="F548" s="3" t="s">
        <v>2318</v>
      </c>
      <c r="G548" s="3" t="s">
        <v>173</v>
      </c>
      <c r="H548" s="2"/>
      <c r="I548" s="3" t="s">
        <v>173</v>
      </c>
      <c r="J548" s="3" t="s">
        <v>173</v>
      </c>
      <c r="K548" s="3" t="s">
        <v>173</v>
      </c>
      <c r="L548" s="3" t="s">
        <v>173</v>
      </c>
      <c r="M548" s="3" t="s">
        <v>173</v>
      </c>
      <c r="N548" s="2"/>
      <c r="O548" s="3" t="s">
        <v>173</v>
      </c>
      <c r="P548" s="3" t="s">
        <v>173</v>
      </c>
      <c r="Q548" s="2"/>
      <c r="R548" s="3" t="s">
        <v>173</v>
      </c>
      <c r="S548" s="2"/>
      <c r="T548" s="3">
        <v>0.3</v>
      </c>
      <c r="U548" s="3" t="s">
        <v>173</v>
      </c>
      <c r="V548" s="2"/>
      <c r="W548" s="3" t="s">
        <v>173</v>
      </c>
      <c r="X548" s="3" t="s">
        <v>173</v>
      </c>
      <c r="Y548" s="2"/>
      <c r="Z548" s="3" t="s">
        <v>173</v>
      </c>
      <c r="AA548" s="2"/>
    </row>
    <row r="549" spans="1:27" ht="13.9" customHeight="1">
      <c r="A549" s="2" t="s">
        <v>1286</v>
      </c>
      <c r="B549" s="2" t="s">
        <v>1287</v>
      </c>
      <c r="C549" s="3" t="s">
        <v>228</v>
      </c>
      <c r="D549" s="3" t="s">
        <v>170</v>
      </c>
      <c r="E549" s="3">
        <v>74.69</v>
      </c>
      <c r="F549" s="3" t="s">
        <v>2283</v>
      </c>
      <c r="G549" s="3" t="s">
        <v>173</v>
      </c>
      <c r="H549" s="2"/>
      <c r="I549" s="3" t="s">
        <v>173</v>
      </c>
      <c r="J549" s="3" t="s">
        <v>173</v>
      </c>
      <c r="K549" s="3" t="s">
        <v>173</v>
      </c>
      <c r="L549" s="3" t="s">
        <v>173</v>
      </c>
      <c r="M549" s="3" t="s">
        <v>173</v>
      </c>
      <c r="N549" s="2"/>
      <c r="O549" s="3" t="s">
        <v>173</v>
      </c>
      <c r="P549" s="3" t="s">
        <v>173</v>
      </c>
      <c r="Q549" s="2"/>
      <c r="R549" s="3" t="s">
        <v>173</v>
      </c>
      <c r="S549" s="2"/>
      <c r="T549" s="3">
        <v>0.3</v>
      </c>
      <c r="U549" s="3" t="s">
        <v>173</v>
      </c>
      <c r="V549" s="2"/>
      <c r="W549" s="3" t="s">
        <v>173</v>
      </c>
      <c r="X549" s="3" t="s">
        <v>173</v>
      </c>
      <c r="Y549" s="2"/>
      <c r="Z549" s="3" t="s">
        <v>173</v>
      </c>
      <c r="AA549" s="2"/>
    </row>
    <row r="550" spans="1:27" ht="13.9" customHeight="1">
      <c r="A550" s="2" t="s">
        <v>1288</v>
      </c>
      <c r="B550" s="2" t="s">
        <v>232</v>
      </c>
      <c r="C550" s="3" t="s">
        <v>228</v>
      </c>
      <c r="D550" s="3" t="s">
        <v>170</v>
      </c>
      <c r="E550" s="3" t="s">
        <v>173</v>
      </c>
      <c r="F550" s="2"/>
      <c r="G550" s="3" t="s">
        <v>173</v>
      </c>
      <c r="H550" s="2"/>
      <c r="I550" s="3" t="s">
        <v>173</v>
      </c>
      <c r="J550" s="3" t="s">
        <v>173</v>
      </c>
      <c r="K550" s="3" t="s">
        <v>173</v>
      </c>
      <c r="L550" s="3" t="s">
        <v>173</v>
      </c>
      <c r="M550" s="3" t="s">
        <v>173</v>
      </c>
      <c r="N550" s="2"/>
      <c r="O550" s="3" t="s">
        <v>173</v>
      </c>
      <c r="P550" s="3" t="s">
        <v>173</v>
      </c>
      <c r="Q550" s="2"/>
      <c r="R550" s="3" t="s">
        <v>173</v>
      </c>
      <c r="S550" s="2"/>
      <c r="T550" s="3">
        <v>0.3</v>
      </c>
      <c r="U550" s="3" t="s">
        <v>173</v>
      </c>
      <c r="V550" s="2"/>
      <c r="W550" s="3" t="s">
        <v>173</v>
      </c>
      <c r="X550" s="3" t="s">
        <v>173</v>
      </c>
      <c r="Y550" s="2"/>
      <c r="Z550" s="3" t="s">
        <v>173</v>
      </c>
      <c r="AA550" s="2"/>
    </row>
    <row r="551" spans="1:27" ht="13.9" customHeight="1">
      <c r="A551" s="2" t="s">
        <v>1289</v>
      </c>
      <c r="B551" s="2" t="s">
        <v>1290</v>
      </c>
      <c r="C551" s="3" t="s">
        <v>171</v>
      </c>
      <c r="D551" s="3" t="s">
        <v>170</v>
      </c>
      <c r="E551" s="3">
        <v>58.71</v>
      </c>
      <c r="F551" s="3" t="s">
        <v>2281</v>
      </c>
      <c r="G551" s="3" t="s">
        <v>173</v>
      </c>
      <c r="H551" s="2"/>
      <c r="I551" s="3" t="s">
        <v>173</v>
      </c>
      <c r="J551" s="3" t="s">
        <v>173</v>
      </c>
      <c r="K551" s="3" t="s">
        <v>173</v>
      </c>
      <c r="L551" s="3" t="s">
        <v>173</v>
      </c>
      <c r="M551" s="3" t="s">
        <v>173</v>
      </c>
      <c r="N551" s="2"/>
      <c r="O551" s="3">
        <v>107000</v>
      </c>
      <c r="P551" s="3">
        <v>90200</v>
      </c>
      <c r="Q551" s="3" t="s">
        <v>174</v>
      </c>
      <c r="R551" s="3">
        <v>3186.15</v>
      </c>
      <c r="S551" s="3" t="s">
        <v>183</v>
      </c>
      <c r="T551" s="3">
        <v>0.3</v>
      </c>
      <c r="U551" s="3">
        <v>0</v>
      </c>
      <c r="V551" s="4" t="s">
        <v>2319</v>
      </c>
      <c r="W551" s="3">
        <v>0</v>
      </c>
      <c r="X551" s="3">
        <v>6990</v>
      </c>
      <c r="Y551" s="3" t="s">
        <v>174</v>
      </c>
      <c r="Z551" s="3" t="s">
        <v>173</v>
      </c>
      <c r="AA551" s="2"/>
    </row>
    <row r="552" spans="1:27" ht="13.9" customHeight="1">
      <c r="A552" s="2" t="s">
        <v>1291</v>
      </c>
      <c r="B552" s="2" t="s">
        <v>1292</v>
      </c>
      <c r="C552" s="3" t="s">
        <v>228</v>
      </c>
      <c r="D552" s="3" t="s">
        <v>170</v>
      </c>
      <c r="E552" s="3">
        <v>240.21</v>
      </c>
      <c r="F552" s="3" t="s">
        <v>183</v>
      </c>
      <c r="G552" s="3" t="s">
        <v>173</v>
      </c>
      <c r="H552" s="2"/>
      <c r="I552" s="3" t="s">
        <v>173</v>
      </c>
      <c r="J552" s="3" t="s">
        <v>173</v>
      </c>
      <c r="K552" s="3" t="s">
        <v>173</v>
      </c>
      <c r="L552" s="3" t="s">
        <v>173</v>
      </c>
      <c r="M552" s="3" t="s">
        <v>173</v>
      </c>
      <c r="N552" s="2"/>
      <c r="O552" s="3" t="s">
        <v>173</v>
      </c>
      <c r="P552" s="3" t="s">
        <v>173</v>
      </c>
      <c r="Q552" s="2"/>
      <c r="R552" s="3" t="s">
        <v>173</v>
      </c>
      <c r="S552" s="2"/>
      <c r="T552" s="3">
        <v>0.3</v>
      </c>
      <c r="U552" s="3" t="s">
        <v>173</v>
      </c>
      <c r="V552" s="2"/>
      <c r="W552" s="3" t="s">
        <v>173</v>
      </c>
      <c r="X552" s="3" t="s">
        <v>173</v>
      </c>
      <c r="Y552" s="2"/>
      <c r="Z552" s="3" t="s">
        <v>173</v>
      </c>
      <c r="AA552" s="2"/>
    </row>
    <row r="553" spans="1:27" ht="13.9" customHeight="1">
      <c r="A553" s="2" t="s">
        <v>1293</v>
      </c>
      <c r="B553" s="2" t="s">
        <v>1294</v>
      </c>
      <c r="C553" s="3" t="s">
        <v>228</v>
      </c>
      <c r="D553" s="3" t="s">
        <v>170</v>
      </c>
      <c r="E553" s="3">
        <v>188.87899999999999</v>
      </c>
      <c r="F553" s="3" t="s">
        <v>183</v>
      </c>
      <c r="G553" s="3" t="s">
        <v>173</v>
      </c>
      <c r="H553" s="2"/>
      <c r="I553" s="3" t="s">
        <v>173</v>
      </c>
      <c r="J553" s="3" t="s">
        <v>173</v>
      </c>
      <c r="K553" s="3" t="s">
        <v>173</v>
      </c>
      <c r="L553" s="3" t="s">
        <v>173</v>
      </c>
      <c r="M553" s="3" t="s">
        <v>173</v>
      </c>
      <c r="N553" s="2"/>
      <c r="O553" s="3" t="s">
        <v>173</v>
      </c>
      <c r="P553" s="3" t="s">
        <v>173</v>
      </c>
      <c r="Q553" s="2"/>
      <c r="R553" s="3" t="s">
        <v>173</v>
      </c>
      <c r="S553" s="2"/>
      <c r="T553" s="3">
        <v>0.3</v>
      </c>
      <c r="U553" s="3" t="s">
        <v>173</v>
      </c>
      <c r="V553" s="2"/>
      <c r="W553" s="3" t="s">
        <v>173</v>
      </c>
      <c r="X553" s="3" t="s">
        <v>173</v>
      </c>
      <c r="Y553" s="2"/>
      <c r="Z553" s="3" t="s">
        <v>173</v>
      </c>
      <c r="AA553" s="2"/>
    </row>
    <row r="554" spans="1:27" ht="13.9" customHeight="1">
      <c r="A554" s="2" t="s">
        <v>1295</v>
      </c>
      <c r="B554" s="2" t="s">
        <v>1296</v>
      </c>
      <c r="C554" s="3" t="s">
        <v>228</v>
      </c>
      <c r="D554" s="3" t="s">
        <v>171</v>
      </c>
      <c r="E554" s="3">
        <v>62</v>
      </c>
      <c r="F554" s="3" t="s">
        <v>2283</v>
      </c>
      <c r="G554" s="3" t="s">
        <v>173</v>
      </c>
      <c r="H554" s="2"/>
      <c r="I554" s="3">
        <v>10000</v>
      </c>
      <c r="J554" s="3" t="s">
        <v>173</v>
      </c>
      <c r="K554" s="3" t="s">
        <v>173</v>
      </c>
      <c r="L554" s="3" t="s">
        <v>173</v>
      </c>
      <c r="M554" s="3" t="s">
        <v>173</v>
      </c>
      <c r="N554" s="2"/>
      <c r="O554" s="3" t="s">
        <v>173</v>
      </c>
      <c r="P554" s="3" t="s">
        <v>173</v>
      </c>
      <c r="Q554" s="2"/>
      <c r="R554" s="3" t="s">
        <v>173</v>
      </c>
      <c r="S554" s="2"/>
      <c r="T554" s="3">
        <v>0.3</v>
      </c>
      <c r="U554" s="3" t="s">
        <v>173</v>
      </c>
      <c r="V554" s="2"/>
      <c r="W554" s="3" t="s">
        <v>173</v>
      </c>
      <c r="X554" s="3" t="s">
        <v>173</v>
      </c>
      <c r="Y554" s="2"/>
      <c r="Z554" s="3" t="s">
        <v>173</v>
      </c>
      <c r="AA554" s="2"/>
    </row>
    <row r="555" spans="1:27" ht="13.9" customHeight="1">
      <c r="A555" s="2" t="s">
        <v>1297</v>
      </c>
      <c r="B555" s="2" t="s">
        <v>1298</v>
      </c>
      <c r="C555" s="3" t="s">
        <v>228</v>
      </c>
      <c r="D555" s="3" t="s">
        <v>171</v>
      </c>
      <c r="E555" s="3">
        <v>47.01</v>
      </c>
      <c r="F555" s="3" t="s">
        <v>2283</v>
      </c>
      <c r="G555" s="3" t="s">
        <v>173</v>
      </c>
      <c r="H555" s="2"/>
      <c r="I555" s="3">
        <v>1000</v>
      </c>
      <c r="J555" s="3" t="s">
        <v>173</v>
      </c>
      <c r="K555" s="3" t="s">
        <v>173</v>
      </c>
      <c r="L555" s="3" t="s">
        <v>173</v>
      </c>
      <c r="M555" s="3" t="s">
        <v>173</v>
      </c>
      <c r="N555" s="2"/>
      <c r="O555" s="3" t="s">
        <v>173</v>
      </c>
      <c r="P555" s="3" t="s">
        <v>173</v>
      </c>
      <c r="Q555" s="2"/>
      <c r="R555" s="3" t="s">
        <v>173</v>
      </c>
      <c r="S555" s="2"/>
      <c r="T555" s="3">
        <v>0.3</v>
      </c>
      <c r="U555" s="3" t="s">
        <v>173</v>
      </c>
      <c r="V555" s="2"/>
      <c r="W555" s="3" t="s">
        <v>173</v>
      </c>
      <c r="X555" s="3" t="s">
        <v>173</v>
      </c>
      <c r="Y555" s="2"/>
      <c r="Z555" s="3" t="s">
        <v>173</v>
      </c>
      <c r="AA555" s="2"/>
    </row>
    <row r="556" spans="1:27" ht="13.9" customHeight="1">
      <c r="A556" s="2" t="s">
        <v>1299</v>
      </c>
      <c r="B556" s="2" t="s">
        <v>1300</v>
      </c>
      <c r="C556" s="3" t="s">
        <v>171</v>
      </c>
      <c r="D556" s="3" t="s">
        <v>170</v>
      </c>
      <c r="E556" s="3">
        <v>138.13</v>
      </c>
      <c r="F556" s="3" t="s">
        <v>2281</v>
      </c>
      <c r="G556" s="3">
        <v>1470</v>
      </c>
      <c r="H556" s="3" t="s">
        <v>2281</v>
      </c>
      <c r="I556" s="3" t="s">
        <v>173</v>
      </c>
      <c r="J556" s="3">
        <v>5.8999999999999999E-8</v>
      </c>
      <c r="K556" s="3">
        <v>2.4099999999999998E-6</v>
      </c>
      <c r="L556" s="3">
        <v>5.75E-7</v>
      </c>
      <c r="M556" s="3">
        <v>5.75E-7</v>
      </c>
      <c r="N556" s="3" t="s">
        <v>2281</v>
      </c>
      <c r="O556" s="3">
        <v>20000</v>
      </c>
      <c r="P556" s="3">
        <v>14500</v>
      </c>
      <c r="Q556" s="3" t="s">
        <v>174</v>
      </c>
      <c r="R556" s="3">
        <v>557.15</v>
      </c>
      <c r="S556" s="3" t="s">
        <v>2281</v>
      </c>
      <c r="T556" s="3">
        <v>0.41</v>
      </c>
      <c r="U556" s="3">
        <v>2.7699999999999999E-3</v>
      </c>
      <c r="V556" s="3" t="s">
        <v>2281</v>
      </c>
      <c r="W556" s="3">
        <v>6.3299999999999999E-4</v>
      </c>
      <c r="X556" s="3">
        <v>784</v>
      </c>
      <c r="Y556" s="3" t="s">
        <v>174</v>
      </c>
      <c r="Z556" s="3">
        <v>1.5</v>
      </c>
      <c r="AA556" s="3" t="s">
        <v>174</v>
      </c>
    </row>
    <row r="557" spans="1:27" ht="13.9" customHeight="1">
      <c r="A557" s="2" t="s">
        <v>1301</v>
      </c>
      <c r="B557" s="2" t="s">
        <v>1302</v>
      </c>
      <c r="C557" s="3" t="s">
        <v>171</v>
      </c>
      <c r="D557" s="3" t="s">
        <v>170</v>
      </c>
      <c r="E557" s="3">
        <v>138.13</v>
      </c>
      <c r="F557" s="3" t="s">
        <v>2281</v>
      </c>
      <c r="G557" s="3">
        <v>728</v>
      </c>
      <c r="H557" s="3" t="s">
        <v>2281</v>
      </c>
      <c r="I557" s="3" t="s">
        <v>173</v>
      </c>
      <c r="J557" s="3">
        <v>1.26E-9</v>
      </c>
      <c r="K557" s="3">
        <v>5.1499999999999998E-8</v>
      </c>
      <c r="L557" s="3">
        <v>1.0099999999999999E-8</v>
      </c>
      <c r="M557" s="3">
        <v>1.0099999999999999E-8</v>
      </c>
      <c r="N557" s="3" t="s">
        <v>2281</v>
      </c>
      <c r="O557" s="3">
        <v>22700</v>
      </c>
      <c r="P557" s="3">
        <v>16100</v>
      </c>
      <c r="Q557" s="3" t="s">
        <v>174</v>
      </c>
      <c r="R557" s="3">
        <v>605.15</v>
      </c>
      <c r="S557" s="3" t="s">
        <v>2281</v>
      </c>
      <c r="T557" s="3">
        <v>0.41</v>
      </c>
      <c r="U557" s="3">
        <v>3.1999999999999999E-6</v>
      </c>
      <c r="V557" s="3" t="s">
        <v>2283</v>
      </c>
      <c r="W557" s="3">
        <v>5.9999999999999997E-7</v>
      </c>
      <c r="X557" s="3">
        <v>851</v>
      </c>
      <c r="Y557" s="3" t="s">
        <v>174</v>
      </c>
      <c r="Z557" s="3">
        <v>1.5</v>
      </c>
      <c r="AA557" s="3" t="s">
        <v>174</v>
      </c>
    </row>
    <row r="558" spans="1:27" ht="13.9" customHeight="1">
      <c r="A558" s="2" t="s">
        <v>1303</v>
      </c>
      <c r="B558" s="2" t="s">
        <v>1304</v>
      </c>
      <c r="C558" s="3" t="s">
        <v>170</v>
      </c>
      <c r="D558" s="3" t="s">
        <v>170</v>
      </c>
      <c r="E558" s="3">
        <v>123.11</v>
      </c>
      <c r="F558" s="3" t="s">
        <v>2281</v>
      </c>
      <c r="G558" s="3">
        <v>2090</v>
      </c>
      <c r="H558" s="3" t="s">
        <v>2281</v>
      </c>
      <c r="I558" s="3" t="s">
        <v>173</v>
      </c>
      <c r="J558" s="3">
        <v>2.4000000000000001E-5</v>
      </c>
      <c r="K558" s="3">
        <v>9.810000000000001E-4</v>
      </c>
      <c r="L558" s="3">
        <v>3.8200000000000002E-4</v>
      </c>
      <c r="M558" s="3">
        <v>3.8200000000000002E-4</v>
      </c>
      <c r="N558" s="3" t="s">
        <v>2281</v>
      </c>
      <c r="O558" s="3">
        <v>13300</v>
      </c>
      <c r="P558" s="3">
        <v>10600</v>
      </c>
      <c r="Q558" s="3" t="s">
        <v>2282</v>
      </c>
      <c r="R558" s="3">
        <v>483.95</v>
      </c>
      <c r="S558" s="3" t="s">
        <v>2281</v>
      </c>
      <c r="T558" s="3">
        <v>0.38208484005562998</v>
      </c>
      <c r="U558" s="3">
        <v>0.245</v>
      </c>
      <c r="V558" s="3" t="s">
        <v>2281</v>
      </c>
      <c r="W558" s="3">
        <v>9.1399999999999995E-2</v>
      </c>
      <c r="X558" s="3">
        <v>719</v>
      </c>
      <c r="Y558" s="3" t="s">
        <v>174</v>
      </c>
      <c r="Z558" s="3">
        <v>1.8</v>
      </c>
      <c r="AA558" s="3" t="s">
        <v>183</v>
      </c>
    </row>
    <row r="559" spans="1:27" ht="13.9" customHeight="1">
      <c r="A559" s="2" t="s">
        <v>1305</v>
      </c>
      <c r="B559" s="2" t="s">
        <v>1306</v>
      </c>
      <c r="C559" s="3" t="s">
        <v>171</v>
      </c>
      <c r="D559" s="3" t="s">
        <v>171</v>
      </c>
      <c r="E559" s="3">
        <v>387.3</v>
      </c>
      <c r="F559" s="3" t="s">
        <v>2281</v>
      </c>
      <c r="G559" s="3">
        <v>1000000</v>
      </c>
      <c r="H559" s="3" t="s">
        <v>2281</v>
      </c>
      <c r="I559" s="3" t="s">
        <v>173</v>
      </c>
      <c r="J559" s="3">
        <v>3.2900000000000002E-23</v>
      </c>
      <c r="K559" s="3">
        <v>1.3500000000000001E-21</v>
      </c>
      <c r="L559" s="3" t="s">
        <v>173</v>
      </c>
      <c r="M559" s="3">
        <v>1.3500000000000001E-21</v>
      </c>
      <c r="N559" s="3" t="s">
        <v>2281</v>
      </c>
      <c r="O559" s="3" t="s">
        <v>173</v>
      </c>
      <c r="P559" s="3" t="s">
        <v>173</v>
      </c>
      <c r="Q559" s="2"/>
      <c r="R559" s="3">
        <v>878.89</v>
      </c>
      <c r="S559" s="3" t="s">
        <v>2283</v>
      </c>
      <c r="T559" s="3">
        <v>0.3</v>
      </c>
      <c r="U559" s="3">
        <v>1.41E-17</v>
      </c>
      <c r="V559" s="3" t="s">
        <v>2281</v>
      </c>
      <c r="W559" s="3" t="s">
        <v>173</v>
      </c>
      <c r="X559" s="3" t="s">
        <v>173</v>
      </c>
      <c r="Y559" s="2"/>
      <c r="Z559" s="3" t="s">
        <v>173</v>
      </c>
      <c r="AA559" s="2"/>
    </row>
    <row r="560" spans="1:27" ht="13.9" customHeight="1">
      <c r="A560" s="2" t="s">
        <v>1307</v>
      </c>
      <c r="B560" s="2" t="s">
        <v>1308</v>
      </c>
      <c r="C560" s="3" t="s">
        <v>171</v>
      </c>
      <c r="D560" s="3" t="s">
        <v>171</v>
      </c>
      <c r="E560" s="3">
        <v>238.16</v>
      </c>
      <c r="F560" s="3" t="s">
        <v>2281</v>
      </c>
      <c r="G560" s="3">
        <v>79.5</v>
      </c>
      <c r="H560" s="3" t="s">
        <v>2281</v>
      </c>
      <c r="I560" s="3" t="s">
        <v>173</v>
      </c>
      <c r="J560" s="3">
        <v>1.33E-12</v>
      </c>
      <c r="K560" s="3">
        <v>5.4400000000000001E-11</v>
      </c>
      <c r="L560" s="3" t="s">
        <v>173</v>
      </c>
      <c r="M560" s="3">
        <v>5.4400000000000001E-11</v>
      </c>
      <c r="N560" s="3" t="s">
        <v>2281</v>
      </c>
      <c r="O560" s="3" t="s">
        <v>173</v>
      </c>
      <c r="P560" s="3" t="s">
        <v>173</v>
      </c>
      <c r="Q560" s="2"/>
      <c r="R560" s="3">
        <v>773.15</v>
      </c>
      <c r="S560" s="3" t="s">
        <v>2283</v>
      </c>
      <c r="T560" s="3">
        <v>0.3</v>
      </c>
      <c r="U560" s="3">
        <v>2.7800000000000002E-10</v>
      </c>
      <c r="V560" s="3" t="s">
        <v>2281</v>
      </c>
      <c r="W560" s="3" t="s">
        <v>173</v>
      </c>
      <c r="X560" s="3" t="s">
        <v>173</v>
      </c>
      <c r="Y560" s="2"/>
      <c r="Z560" s="3" t="s">
        <v>173</v>
      </c>
      <c r="AA560" s="2"/>
    </row>
    <row r="561" spans="1:27" ht="13.9" customHeight="1">
      <c r="A561" s="2" t="s">
        <v>1309</v>
      </c>
      <c r="B561" s="2" t="s">
        <v>1310</v>
      </c>
      <c r="C561" s="3" t="s">
        <v>171</v>
      </c>
      <c r="D561" s="3" t="s">
        <v>170</v>
      </c>
      <c r="E561" s="3">
        <v>198.14</v>
      </c>
      <c r="F561" s="3" t="s">
        <v>2281</v>
      </c>
      <c r="G561" s="3">
        <v>210</v>
      </c>
      <c r="H561" s="3" t="s">
        <v>2281</v>
      </c>
      <c r="I561" s="3" t="s">
        <v>173</v>
      </c>
      <c r="J561" s="3">
        <v>3.0999999999999999E-13</v>
      </c>
      <c r="K561" s="3">
        <v>1.27E-11</v>
      </c>
      <c r="L561" s="3" t="s">
        <v>173</v>
      </c>
      <c r="M561" s="3">
        <v>1.27E-11</v>
      </c>
      <c r="N561" s="3" t="s">
        <v>2281</v>
      </c>
      <c r="O561" s="3" t="s">
        <v>173</v>
      </c>
      <c r="P561" s="3" t="s">
        <v>173</v>
      </c>
      <c r="Q561" s="2"/>
      <c r="R561" s="3">
        <v>635.02</v>
      </c>
      <c r="S561" s="3" t="s">
        <v>2283</v>
      </c>
      <c r="T561" s="3">
        <v>0.3</v>
      </c>
      <c r="U561" s="3">
        <v>4.3100000000000002E-6</v>
      </c>
      <c r="V561" s="3" t="s">
        <v>2281</v>
      </c>
      <c r="W561" s="3" t="s">
        <v>173</v>
      </c>
      <c r="X561" s="3" t="s">
        <v>173</v>
      </c>
      <c r="Y561" s="2"/>
      <c r="Z561" s="3" t="s">
        <v>173</v>
      </c>
      <c r="AA561" s="2"/>
    </row>
    <row r="562" spans="1:27" ht="13.9" customHeight="1">
      <c r="A562" s="2" t="s">
        <v>1311</v>
      </c>
      <c r="B562" s="2" t="s">
        <v>1312</v>
      </c>
      <c r="C562" s="3" t="s">
        <v>171</v>
      </c>
      <c r="D562" s="3" t="s">
        <v>171</v>
      </c>
      <c r="E562" s="3">
        <v>227.09</v>
      </c>
      <c r="F562" s="3" t="s">
        <v>2281</v>
      </c>
      <c r="G562" s="3">
        <v>1380</v>
      </c>
      <c r="H562" s="3" t="s">
        <v>2281</v>
      </c>
      <c r="I562" s="3" t="s">
        <v>173</v>
      </c>
      <c r="J562" s="3">
        <v>8.6599999999999995E-8</v>
      </c>
      <c r="K562" s="3">
        <v>3.54E-6</v>
      </c>
      <c r="L562" s="3">
        <v>6.8199999999999999E-7</v>
      </c>
      <c r="M562" s="3">
        <v>6.8199999999999999E-7</v>
      </c>
      <c r="N562" s="3" t="s">
        <v>2283</v>
      </c>
      <c r="O562" s="3">
        <v>22900</v>
      </c>
      <c r="P562" s="3">
        <v>15700</v>
      </c>
      <c r="Q562" s="3" t="s">
        <v>174</v>
      </c>
      <c r="R562" s="3">
        <v>523.15</v>
      </c>
      <c r="S562" s="3" t="s">
        <v>2281</v>
      </c>
      <c r="T562" s="3">
        <v>0.41</v>
      </c>
      <c r="U562" s="3">
        <v>4.0000000000000002E-4</v>
      </c>
      <c r="V562" s="3" t="s">
        <v>2283</v>
      </c>
      <c r="W562" s="3">
        <v>7.3800000000000005E-5</v>
      </c>
      <c r="X562" s="3">
        <v>680</v>
      </c>
      <c r="Y562" s="3" t="s">
        <v>174</v>
      </c>
      <c r="Z562" s="3" t="s">
        <v>173</v>
      </c>
      <c r="AA562" s="2"/>
    </row>
    <row r="563" spans="1:27" ht="13.9" customHeight="1">
      <c r="A563" s="2" t="s">
        <v>1313</v>
      </c>
      <c r="B563" s="2" t="s">
        <v>1314</v>
      </c>
      <c r="C563" s="3" t="s">
        <v>171</v>
      </c>
      <c r="D563" s="3" t="s">
        <v>171</v>
      </c>
      <c r="E563" s="3">
        <v>104.07</v>
      </c>
      <c r="F563" s="3" t="s">
        <v>2281</v>
      </c>
      <c r="G563" s="3">
        <v>4400</v>
      </c>
      <c r="H563" s="3" t="s">
        <v>2281</v>
      </c>
      <c r="I563" s="3" t="s">
        <v>173</v>
      </c>
      <c r="J563" s="3">
        <v>4.4500000000000003E-16</v>
      </c>
      <c r="K563" s="3">
        <v>1.8200000000000001E-14</v>
      </c>
      <c r="L563" s="3" t="s">
        <v>173</v>
      </c>
      <c r="M563" s="3">
        <v>1.8200000000000001E-14</v>
      </c>
      <c r="N563" s="3" t="s">
        <v>2281</v>
      </c>
      <c r="O563" s="3" t="s">
        <v>173</v>
      </c>
      <c r="P563" s="3" t="s">
        <v>173</v>
      </c>
      <c r="Q563" s="2"/>
      <c r="R563" s="3" t="s">
        <v>173</v>
      </c>
      <c r="S563" s="2"/>
      <c r="T563" s="3">
        <v>0.3</v>
      </c>
      <c r="U563" s="3">
        <v>1.43E-11</v>
      </c>
      <c r="V563" s="3" t="s">
        <v>2281</v>
      </c>
      <c r="W563" s="3" t="s">
        <v>173</v>
      </c>
      <c r="X563" s="3" t="s">
        <v>173</v>
      </c>
      <c r="Y563" s="2"/>
      <c r="Z563" s="3" t="s">
        <v>173</v>
      </c>
      <c r="AA563" s="2"/>
    </row>
    <row r="564" spans="1:27" ht="13.9" customHeight="1">
      <c r="A564" s="2" t="s">
        <v>1315</v>
      </c>
      <c r="B564" s="2" t="s">
        <v>1316</v>
      </c>
      <c r="C564" s="3" t="s">
        <v>170</v>
      </c>
      <c r="D564" s="3" t="s">
        <v>170</v>
      </c>
      <c r="E564" s="3">
        <v>61.040999999999997</v>
      </c>
      <c r="F564" s="3" t="s">
        <v>2281</v>
      </c>
      <c r="G564" s="3">
        <v>111000</v>
      </c>
      <c r="H564" s="3" t="s">
        <v>2281</v>
      </c>
      <c r="I564" s="3" t="s">
        <v>173</v>
      </c>
      <c r="J564" s="3">
        <v>2.8600000000000001E-5</v>
      </c>
      <c r="K564" s="3">
        <v>1.17E-3</v>
      </c>
      <c r="L564" s="3">
        <v>6.1899999999999998E-4</v>
      </c>
      <c r="M564" s="3">
        <v>6.1899999999999998E-4</v>
      </c>
      <c r="N564" s="3" t="s">
        <v>2281</v>
      </c>
      <c r="O564" s="3">
        <v>9190</v>
      </c>
      <c r="P564" s="3">
        <v>8120</v>
      </c>
      <c r="Q564" s="3" t="s">
        <v>183</v>
      </c>
      <c r="R564" s="3">
        <v>374.25</v>
      </c>
      <c r="S564" s="3" t="s">
        <v>2281</v>
      </c>
      <c r="T564" s="3">
        <v>0.35499489795917999</v>
      </c>
      <c r="U564" s="3">
        <v>35.799999999999997</v>
      </c>
      <c r="V564" s="3" t="s">
        <v>2281</v>
      </c>
      <c r="W564" s="3">
        <v>18.2</v>
      </c>
      <c r="X564" s="3">
        <v>588</v>
      </c>
      <c r="Y564" s="3" t="s">
        <v>183</v>
      </c>
      <c r="Z564" s="3">
        <v>7.3</v>
      </c>
      <c r="AA564" s="3" t="s">
        <v>183</v>
      </c>
    </row>
    <row r="565" spans="1:27" ht="13.9" customHeight="1">
      <c r="A565" s="2" t="s">
        <v>1317</v>
      </c>
      <c r="B565" s="2" t="s">
        <v>1318</v>
      </c>
      <c r="C565" s="3" t="s">
        <v>170</v>
      </c>
      <c r="D565" s="3" t="s">
        <v>170</v>
      </c>
      <c r="E565" s="3">
        <v>89.094999999999999</v>
      </c>
      <c r="F565" s="3" t="s">
        <v>2281</v>
      </c>
      <c r="G565" s="3">
        <v>17000</v>
      </c>
      <c r="H565" s="3" t="s">
        <v>2281</v>
      </c>
      <c r="I565" s="3" t="s">
        <v>173</v>
      </c>
      <c r="J565" s="3">
        <v>1.1900000000000001E-4</v>
      </c>
      <c r="K565" s="3">
        <v>4.8700000000000002E-3</v>
      </c>
      <c r="L565" s="3">
        <v>2.3700000000000001E-3</v>
      </c>
      <c r="M565" s="3">
        <v>2.3700000000000001E-3</v>
      </c>
      <c r="N565" s="3" t="s">
        <v>2283</v>
      </c>
      <c r="O565" s="3">
        <v>10300</v>
      </c>
      <c r="P565" s="3">
        <v>8800</v>
      </c>
      <c r="Q565" s="3" t="s">
        <v>183</v>
      </c>
      <c r="R565" s="3">
        <v>393.35</v>
      </c>
      <c r="S565" s="3" t="s">
        <v>2281</v>
      </c>
      <c r="T565" s="3">
        <v>0.37403198653198999</v>
      </c>
      <c r="U565" s="3">
        <v>17.2</v>
      </c>
      <c r="V565" s="3" t="s">
        <v>2281</v>
      </c>
      <c r="W565" s="3">
        <v>8.0299999999999994</v>
      </c>
      <c r="X565" s="3">
        <v>594</v>
      </c>
      <c r="Y565" s="3" t="s">
        <v>174</v>
      </c>
      <c r="Z565" s="3">
        <v>2.6</v>
      </c>
      <c r="AA565" s="3" t="s">
        <v>183</v>
      </c>
    </row>
    <row r="566" spans="1:27" ht="13.9" customHeight="1">
      <c r="A566" s="2" t="s">
        <v>1319</v>
      </c>
      <c r="B566" s="2" t="s">
        <v>1320</v>
      </c>
      <c r="C566" s="3" t="s">
        <v>171</v>
      </c>
      <c r="D566" s="3" t="s">
        <v>170</v>
      </c>
      <c r="E566" s="3">
        <v>249.27</v>
      </c>
      <c r="F566" s="3" t="s">
        <v>2281</v>
      </c>
      <c r="G566" s="3">
        <v>6.7900000000000002E-2</v>
      </c>
      <c r="H566" s="3" t="s">
        <v>2281</v>
      </c>
      <c r="I566" s="3" t="s">
        <v>173</v>
      </c>
      <c r="J566" s="3">
        <v>2.4500000000000001E-8</v>
      </c>
      <c r="K566" s="3">
        <v>9.9999999999999995E-7</v>
      </c>
      <c r="L566" s="3" t="s">
        <v>173</v>
      </c>
      <c r="M566" s="3">
        <v>9.9999999999999995E-7</v>
      </c>
      <c r="N566" s="3" t="s">
        <v>2281</v>
      </c>
      <c r="O566" s="3" t="s">
        <v>173</v>
      </c>
      <c r="P566" s="3" t="s">
        <v>173</v>
      </c>
      <c r="Q566" s="2"/>
      <c r="R566" s="3">
        <v>700.69</v>
      </c>
      <c r="S566" s="3" t="s">
        <v>2283</v>
      </c>
      <c r="T566" s="3">
        <v>0.3</v>
      </c>
      <c r="U566" s="3">
        <v>5.5199999999999998E-8</v>
      </c>
      <c r="V566" s="3" t="s">
        <v>2281</v>
      </c>
      <c r="W566" s="3" t="s">
        <v>173</v>
      </c>
      <c r="X566" s="3" t="s">
        <v>173</v>
      </c>
      <c r="Y566" s="2"/>
      <c r="Z566" s="3" t="s">
        <v>173</v>
      </c>
      <c r="AA566" s="2"/>
    </row>
    <row r="567" spans="1:27" ht="13.9" customHeight="1">
      <c r="A567" s="2" t="s">
        <v>1321</v>
      </c>
      <c r="B567" s="2" t="s">
        <v>1322</v>
      </c>
      <c r="C567" s="3" t="s">
        <v>171</v>
      </c>
      <c r="D567" s="3" t="s">
        <v>170</v>
      </c>
      <c r="E567" s="3">
        <v>117.11</v>
      </c>
      <c r="F567" s="3" t="s">
        <v>2281</v>
      </c>
      <c r="G567" s="3">
        <v>13000</v>
      </c>
      <c r="H567" s="3" t="s">
        <v>2281</v>
      </c>
      <c r="I567" s="3" t="s">
        <v>173</v>
      </c>
      <c r="J567" s="3">
        <v>1.3200000000000001E-10</v>
      </c>
      <c r="K567" s="3">
        <v>5.4000000000000004E-9</v>
      </c>
      <c r="L567" s="3" t="s">
        <v>173</v>
      </c>
      <c r="M567" s="3">
        <v>5.4000000000000004E-9</v>
      </c>
      <c r="N567" s="3" t="s">
        <v>2281</v>
      </c>
      <c r="O567" s="3" t="s">
        <v>173</v>
      </c>
      <c r="P567" s="3" t="s">
        <v>173</v>
      </c>
      <c r="Q567" s="2"/>
      <c r="R567" s="3">
        <v>495.82</v>
      </c>
      <c r="S567" s="3" t="s">
        <v>2283</v>
      </c>
      <c r="T567" s="3">
        <v>0.3</v>
      </c>
      <c r="U567" s="3">
        <v>1.83E-2</v>
      </c>
      <c r="V567" s="3" t="s">
        <v>2281</v>
      </c>
      <c r="W567" s="3" t="s">
        <v>173</v>
      </c>
      <c r="X567" s="3" t="s">
        <v>173</v>
      </c>
      <c r="Y567" s="2"/>
      <c r="Z567" s="3" t="s">
        <v>173</v>
      </c>
      <c r="AA567" s="2"/>
    </row>
    <row r="568" spans="1:27" ht="13.9" customHeight="1">
      <c r="A568" s="2" t="s">
        <v>1323</v>
      </c>
      <c r="B568" s="2" t="s">
        <v>1324</v>
      </c>
      <c r="C568" s="3" t="s">
        <v>171</v>
      </c>
      <c r="D568" s="3" t="s">
        <v>170</v>
      </c>
      <c r="E568" s="3">
        <v>103.08</v>
      </c>
      <c r="F568" s="3" t="s">
        <v>2281</v>
      </c>
      <c r="G568" s="3">
        <v>14400</v>
      </c>
      <c r="H568" s="3" t="s">
        <v>2281</v>
      </c>
      <c r="I568" s="3" t="s">
        <v>173</v>
      </c>
      <c r="J568" s="3">
        <v>9.9099999999999999E-11</v>
      </c>
      <c r="K568" s="3">
        <v>4.0499999999999999E-9</v>
      </c>
      <c r="L568" s="3" t="s">
        <v>173</v>
      </c>
      <c r="M568" s="3">
        <v>4.0499999999999999E-9</v>
      </c>
      <c r="N568" s="3" t="s">
        <v>2281</v>
      </c>
      <c r="O568" s="3" t="s">
        <v>173</v>
      </c>
      <c r="P568" s="3" t="s">
        <v>173</v>
      </c>
      <c r="Q568" s="2"/>
      <c r="R568" s="3">
        <v>476.52</v>
      </c>
      <c r="S568" s="3" t="s">
        <v>2283</v>
      </c>
      <c r="T568" s="3">
        <v>0.3</v>
      </c>
      <c r="U568" s="3">
        <v>2.93E-2</v>
      </c>
      <c r="V568" s="3" t="s">
        <v>2281</v>
      </c>
      <c r="W568" s="3" t="s">
        <v>173</v>
      </c>
      <c r="X568" s="3" t="s">
        <v>173</v>
      </c>
      <c r="Y568" s="2"/>
      <c r="Z568" s="3" t="s">
        <v>173</v>
      </c>
      <c r="AA568" s="2"/>
    </row>
    <row r="569" spans="1:27" ht="13.9" customHeight="1">
      <c r="A569" s="2" t="s">
        <v>1325</v>
      </c>
      <c r="B569" s="2" t="s">
        <v>1326</v>
      </c>
      <c r="C569" s="3" t="s">
        <v>170</v>
      </c>
      <c r="D569" s="3" t="s">
        <v>170</v>
      </c>
      <c r="E569" s="3">
        <v>158.25</v>
      </c>
      <c r="F569" s="3" t="s">
        <v>2281</v>
      </c>
      <c r="G569" s="3">
        <v>1270</v>
      </c>
      <c r="H569" s="3" t="s">
        <v>2281</v>
      </c>
      <c r="I569" s="3" t="s">
        <v>173</v>
      </c>
      <c r="J569" s="3">
        <v>1.3200000000000001E-5</v>
      </c>
      <c r="K569" s="3">
        <v>5.4000000000000001E-4</v>
      </c>
      <c r="L569" s="3">
        <v>2.8499999999999999E-4</v>
      </c>
      <c r="M569" s="3">
        <v>2.8499999999999999E-4</v>
      </c>
      <c r="N569" s="3" t="s">
        <v>2281</v>
      </c>
      <c r="O569" s="3">
        <v>9200</v>
      </c>
      <c r="P569" s="3">
        <v>8040</v>
      </c>
      <c r="Q569" s="3" t="s">
        <v>174</v>
      </c>
      <c r="R569" s="3">
        <v>378.15</v>
      </c>
      <c r="S569" s="3" t="s">
        <v>183</v>
      </c>
      <c r="T569" s="3">
        <v>0.36357326478148999</v>
      </c>
      <c r="U569" s="3">
        <v>4.6899999999999997E-2</v>
      </c>
      <c r="V569" s="3" t="s">
        <v>2283</v>
      </c>
      <c r="W569" s="3">
        <v>2.3800000000000002E-2</v>
      </c>
      <c r="X569" s="3">
        <v>584</v>
      </c>
      <c r="Y569" s="4" t="s">
        <v>2284</v>
      </c>
      <c r="Z569" s="3" t="s">
        <v>173</v>
      </c>
      <c r="AA569" s="2"/>
    </row>
    <row r="570" spans="1:27" ht="13.9" customHeight="1">
      <c r="A570" s="2" t="s">
        <v>1327</v>
      </c>
      <c r="B570" s="2" t="s">
        <v>1328</v>
      </c>
      <c r="C570" s="3" t="s">
        <v>171</v>
      </c>
      <c r="D570" s="3" t="s">
        <v>170</v>
      </c>
      <c r="E570" s="3">
        <v>130.19</v>
      </c>
      <c r="F570" s="3" t="s">
        <v>2281</v>
      </c>
      <c r="G570" s="3">
        <v>13000</v>
      </c>
      <c r="H570" s="3" t="s">
        <v>2281</v>
      </c>
      <c r="I570" s="3" t="s">
        <v>173</v>
      </c>
      <c r="J570" s="3">
        <v>5.3800000000000002E-6</v>
      </c>
      <c r="K570" s="3">
        <v>2.2000000000000001E-4</v>
      </c>
      <c r="L570" s="3" t="s">
        <v>173</v>
      </c>
      <c r="M570" s="3">
        <v>2.2000000000000001E-4</v>
      </c>
      <c r="N570" s="3" t="s">
        <v>2281</v>
      </c>
      <c r="O570" s="3" t="s">
        <v>173</v>
      </c>
      <c r="P570" s="3">
        <v>10000</v>
      </c>
      <c r="Q570" s="3" t="s">
        <v>174</v>
      </c>
      <c r="R570" s="3">
        <v>479.15</v>
      </c>
      <c r="S570" s="3" t="s">
        <v>2281</v>
      </c>
      <c r="T570" s="3">
        <v>0.3</v>
      </c>
      <c r="U570" s="3">
        <v>8.5999999999999993E-2</v>
      </c>
      <c r="V570" s="3" t="s">
        <v>2281</v>
      </c>
      <c r="W570" s="3" t="s">
        <v>173</v>
      </c>
      <c r="X570" s="3" t="s">
        <v>173</v>
      </c>
      <c r="Y570" s="2"/>
      <c r="Z570" s="3" t="s">
        <v>173</v>
      </c>
      <c r="AA570" s="2"/>
    </row>
    <row r="571" spans="1:27" ht="13.9" customHeight="1">
      <c r="A571" s="2" t="s">
        <v>1329</v>
      </c>
      <c r="B571" s="2" t="s">
        <v>1330</v>
      </c>
      <c r="C571" s="3" t="s">
        <v>171</v>
      </c>
      <c r="D571" s="3" t="s">
        <v>170</v>
      </c>
      <c r="E571" s="3">
        <v>134.13999999999999</v>
      </c>
      <c r="F571" s="3" t="s">
        <v>2281</v>
      </c>
      <c r="G571" s="3">
        <v>1000000</v>
      </c>
      <c r="H571" s="3" t="s">
        <v>2281</v>
      </c>
      <c r="I571" s="3" t="s">
        <v>173</v>
      </c>
      <c r="J571" s="3">
        <v>4.8499999999999997E-12</v>
      </c>
      <c r="K571" s="3">
        <v>1.9799999999999999E-10</v>
      </c>
      <c r="L571" s="3" t="s">
        <v>173</v>
      </c>
      <c r="M571" s="3">
        <v>1.9799999999999999E-10</v>
      </c>
      <c r="N571" s="3" t="s">
        <v>2281</v>
      </c>
      <c r="O571" s="3" t="s">
        <v>173</v>
      </c>
      <c r="P571" s="3" t="s">
        <v>173</v>
      </c>
      <c r="Q571" s="2"/>
      <c r="R571" s="3">
        <v>398.15</v>
      </c>
      <c r="S571" s="3" t="s">
        <v>183</v>
      </c>
      <c r="T571" s="3">
        <v>0.3</v>
      </c>
      <c r="U571" s="3">
        <v>5.0000000000000001E-4</v>
      </c>
      <c r="V571" s="3" t="s">
        <v>2281</v>
      </c>
      <c r="W571" s="3" t="s">
        <v>173</v>
      </c>
      <c r="X571" s="3" t="s">
        <v>173</v>
      </c>
      <c r="Y571" s="2"/>
      <c r="Z571" s="3" t="s">
        <v>173</v>
      </c>
      <c r="AA571" s="2"/>
    </row>
    <row r="572" spans="1:27" ht="13.9" customHeight="1">
      <c r="A572" s="2" t="s">
        <v>1331</v>
      </c>
      <c r="B572" s="2" t="s">
        <v>1332</v>
      </c>
      <c r="C572" s="3" t="s">
        <v>171</v>
      </c>
      <c r="D572" s="3" t="s">
        <v>170</v>
      </c>
      <c r="E572" s="3">
        <v>102.14</v>
      </c>
      <c r="F572" s="3" t="s">
        <v>2281</v>
      </c>
      <c r="G572" s="3">
        <v>106000</v>
      </c>
      <c r="H572" s="3" t="s">
        <v>2281</v>
      </c>
      <c r="I572" s="3" t="s">
        <v>173</v>
      </c>
      <c r="J572" s="3">
        <v>3.63E-6</v>
      </c>
      <c r="K572" s="3">
        <v>1.4799999999999999E-4</v>
      </c>
      <c r="L572" s="3" t="s">
        <v>173</v>
      </c>
      <c r="M572" s="3">
        <v>1.4799999999999999E-4</v>
      </c>
      <c r="N572" s="3" t="s">
        <v>2281</v>
      </c>
      <c r="O572" s="3" t="s">
        <v>173</v>
      </c>
      <c r="P572" s="3">
        <v>9350</v>
      </c>
      <c r="Q572" s="3" t="s">
        <v>174</v>
      </c>
      <c r="R572" s="3">
        <v>450.05</v>
      </c>
      <c r="S572" s="3" t="s">
        <v>2281</v>
      </c>
      <c r="T572" s="3">
        <v>0.3</v>
      </c>
      <c r="U572" s="3">
        <v>0.86</v>
      </c>
      <c r="V572" s="3" t="s">
        <v>2281</v>
      </c>
      <c r="W572" s="3" t="s">
        <v>173</v>
      </c>
      <c r="X572" s="3" t="s">
        <v>173</v>
      </c>
      <c r="Y572" s="2"/>
      <c r="Z572" s="3" t="s">
        <v>173</v>
      </c>
      <c r="AA572" s="2"/>
    </row>
    <row r="573" spans="1:27" ht="13.9" customHeight="1">
      <c r="A573" s="2" t="s">
        <v>1333</v>
      </c>
      <c r="B573" s="2" t="s">
        <v>1334</v>
      </c>
      <c r="C573" s="3" t="s">
        <v>170</v>
      </c>
      <c r="D573" s="3" t="s">
        <v>170</v>
      </c>
      <c r="E573" s="3">
        <v>74.082999999999998</v>
      </c>
      <c r="F573" s="3" t="s">
        <v>2281</v>
      </c>
      <c r="G573" s="3">
        <v>1000000</v>
      </c>
      <c r="H573" s="3" t="s">
        <v>2281</v>
      </c>
      <c r="I573" s="3" t="s">
        <v>173</v>
      </c>
      <c r="J573" s="3">
        <v>1.8199999999999999E-6</v>
      </c>
      <c r="K573" s="3">
        <v>7.4400000000000006E-5</v>
      </c>
      <c r="L573" s="3">
        <v>3.54E-5</v>
      </c>
      <c r="M573" s="3">
        <v>3.54E-5</v>
      </c>
      <c r="N573" s="3" t="s">
        <v>2281</v>
      </c>
      <c r="O573" s="3">
        <v>10600</v>
      </c>
      <c r="P573" s="3">
        <v>8780</v>
      </c>
      <c r="Q573" s="3" t="s">
        <v>174</v>
      </c>
      <c r="R573" s="3">
        <v>427.15</v>
      </c>
      <c r="S573" s="3" t="s">
        <v>2281</v>
      </c>
      <c r="T573" s="3">
        <v>0.37733333333333002</v>
      </c>
      <c r="U573" s="3">
        <v>2.7</v>
      </c>
      <c r="V573" s="3" t="s">
        <v>2281</v>
      </c>
      <c r="W573" s="3">
        <v>1.23</v>
      </c>
      <c r="X573" s="3">
        <v>641</v>
      </c>
      <c r="Y573" s="4" t="s">
        <v>2284</v>
      </c>
      <c r="Z573" s="3" t="s">
        <v>173</v>
      </c>
      <c r="AA573" s="2"/>
    </row>
    <row r="574" spans="1:27" ht="13.9" customHeight="1">
      <c r="A574" s="2" t="s">
        <v>1335</v>
      </c>
      <c r="B574" s="2" t="s">
        <v>1336</v>
      </c>
      <c r="C574" s="3" t="s">
        <v>171</v>
      </c>
      <c r="D574" s="3" t="s">
        <v>170</v>
      </c>
      <c r="E574" s="3">
        <v>198.23</v>
      </c>
      <c r="F574" s="3" t="s">
        <v>2281</v>
      </c>
      <c r="G574" s="3">
        <v>35</v>
      </c>
      <c r="H574" s="3" t="s">
        <v>2281</v>
      </c>
      <c r="I574" s="3" t="s">
        <v>173</v>
      </c>
      <c r="J574" s="3">
        <v>1.2100000000000001E-6</v>
      </c>
      <c r="K574" s="3">
        <v>4.9499999999999997E-5</v>
      </c>
      <c r="L574" s="3" t="s">
        <v>173</v>
      </c>
      <c r="M574" s="3">
        <v>4.9499999999999997E-5</v>
      </c>
      <c r="N574" s="3" t="s">
        <v>2281</v>
      </c>
      <c r="O574" s="3" t="s">
        <v>173</v>
      </c>
      <c r="P574" s="3" t="s">
        <v>173</v>
      </c>
      <c r="Q574" s="2"/>
      <c r="R574" s="3">
        <v>632.28</v>
      </c>
      <c r="S574" s="3" t="s">
        <v>2283</v>
      </c>
      <c r="T574" s="3">
        <v>0.3</v>
      </c>
      <c r="U574" s="3">
        <v>0.1</v>
      </c>
      <c r="V574" s="3" t="s">
        <v>2281</v>
      </c>
      <c r="W574" s="3" t="s">
        <v>173</v>
      </c>
      <c r="X574" s="3" t="s">
        <v>173</v>
      </c>
      <c r="Y574" s="2"/>
      <c r="Z574" s="3" t="s">
        <v>173</v>
      </c>
      <c r="AA574" s="2"/>
    </row>
    <row r="575" spans="1:27" ht="13.9" customHeight="1">
      <c r="A575" s="2" t="s">
        <v>1337</v>
      </c>
      <c r="B575" s="2" t="s">
        <v>1338</v>
      </c>
      <c r="C575" s="3" t="s">
        <v>170</v>
      </c>
      <c r="D575" s="3" t="s">
        <v>170</v>
      </c>
      <c r="E575" s="3">
        <v>88.11</v>
      </c>
      <c r="F575" s="3" t="s">
        <v>2281</v>
      </c>
      <c r="G575" s="3">
        <v>300000</v>
      </c>
      <c r="H575" s="3" t="s">
        <v>2281</v>
      </c>
      <c r="I575" s="3" t="s">
        <v>173</v>
      </c>
      <c r="J575" s="3">
        <v>1.44E-6</v>
      </c>
      <c r="K575" s="3">
        <v>5.8900000000000002E-5</v>
      </c>
      <c r="L575" s="3" t="s">
        <v>173</v>
      </c>
      <c r="M575" s="3">
        <v>5.8900000000000002E-5</v>
      </c>
      <c r="N575" s="3" t="s">
        <v>2281</v>
      </c>
      <c r="O575" s="3" t="s">
        <v>173</v>
      </c>
      <c r="P575" s="3" t="s">
        <v>173</v>
      </c>
      <c r="Q575" s="2"/>
      <c r="R575" s="3">
        <v>443.15</v>
      </c>
      <c r="S575" s="3" t="s">
        <v>2281</v>
      </c>
      <c r="T575" s="3">
        <v>0.37733333333333002</v>
      </c>
      <c r="U575" s="3">
        <v>1.1000000000000001</v>
      </c>
      <c r="V575" s="3" t="s">
        <v>2281</v>
      </c>
      <c r="W575" s="3" t="s">
        <v>173</v>
      </c>
      <c r="X575" s="3">
        <v>665</v>
      </c>
      <c r="Y575" s="4" t="s">
        <v>2284</v>
      </c>
      <c r="Z575" s="3" t="s">
        <v>173</v>
      </c>
      <c r="AA575" s="2"/>
    </row>
    <row r="576" spans="1:27" ht="13.9" customHeight="1">
      <c r="A576" s="2" t="s">
        <v>1339</v>
      </c>
      <c r="B576" s="2" t="s">
        <v>1340</v>
      </c>
      <c r="C576" s="3" t="s">
        <v>171</v>
      </c>
      <c r="D576" s="3" t="s">
        <v>170</v>
      </c>
      <c r="E576" s="3">
        <v>116.12</v>
      </c>
      <c r="F576" s="3" t="s">
        <v>2281</v>
      </c>
      <c r="G576" s="3">
        <v>1000000</v>
      </c>
      <c r="H576" s="3" t="s">
        <v>2281</v>
      </c>
      <c r="I576" s="3" t="s">
        <v>173</v>
      </c>
      <c r="J576" s="3">
        <v>2.4500000000000001E-8</v>
      </c>
      <c r="K576" s="3">
        <v>9.9999999999999995E-7</v>
      </c>
      <c r="L576" s="3" t="s">
        <v>173</v>
      </c>
      <c r="M576" s="3">
        <v>9.9999999999999995E-7</v>
      </c>
      <c r="N576" s="3" t="s">
        <v>2281</v>
      </c>
      <c r="O576" s="3" t="s">
        <v>173</v>
      </c>
      <c r="P576" s="3">
        <v>10400</v>
      </c>
      <c r="Q576" s="3" t="s">
        <v>174</v>
      </c>
      <c r="R576" s="3">
        <v>498.15</v>
      </c>
      <c r="S576" s="3" t="s">
        <v>2281</v>
      </c>
      <c r="T576" s="3">
        <v>0.3</v>
      </c>
      <c r="U576" s="3">
        <v>3.5999999999999997E-2</v>
      </c>
      <c r="V576" s="3" t="s">
        <v>2281</v>
      </c>
      <c r="W576" s="3" t="s">
        <v>173</v>
      </c>
      <c r="X576" s="3" t="s">
        <v>173</v>
      </c>
      <c r="Y576" s="2"/>
      <c r="Z576" s="3" t="s">
        <v>173</v>
      </c>
      <c r="AA576" s="2"/>
    </row>
    <row r="577" spans="1:27" ht="13.9" customHeight="1">
      <c r="A577" s="2" t="s">
        <v>1341</v>
      </c>
      <c r="B577" s="2" t="s">
        <v>1342</v>
      </c>
      <c r="C577" s="3" t="s">
        <v>171</v>
      </c>
      <c r="D577" s="3" t="s">
        <v>170</v>
      </c>
      <c r="E577" s="3">
        <v>114.15</v>
      </c>
      <c r="F577" s="3" t="s">
        <v>2281</v>
      </c>
      <c r="G577" s="3">
        <v>76500</v>
      </c>
      <c r="H577" s="3" t="s">
        <v>2281</v>
      </c>
      <c r="I577" s="3" t="s">
        <v>173</v>
      </c>
      <c r="J577" s="3">
        <v>8.4399999999999999E-7</v>
      </c>
      <c r="K577" s="3">
        <v>3.4499999999999998E-5</v>
      </c>
      <c r="L577" s="3" t="s">
        <v>173</v>
      </c>
      <c r="M577" s="3">
        <v>3.4499999999999998E-5</v>
      </c>
      <c r="N577" s="3" t="s">
        <v>2281</v>
      </c>
      <c r="O577" s="3" t="s">
        <v>173</v>
      </c>
      <c r="P577" s="3">
        <v>10300</v>
      </c>
      <c r="Q577" s="3" t="s">
        <v>174</v>
      </c>
      <c r="R577" s="3">
        <v>492.15</v>
      </c>
      <c r="S577" s="3" t="s">
        <v>2281</v>
      </c>
      <c r="T577" s="3">
        <v>0.3</v>
      </c>
      <c r="U577" s="3">
        <v>9.1999999999999998E-2</v>
      </c>
      <c r="V577" s="3" t="s">
        <v>2281</v>
      </c>
      <c r="W577" s="3" t="s">
        <v>173</v>
      </c>
      <c r="X577" s="3" t="s">
        <v>173</v>
      </c>
      <c r="Y577" s="2"/>
      <c r="Z577" s="3" t="s">
        <v>173</v>
      </c>
      <c r="AA577" s="2"/>
    </row>
    <row r="578" spans="1:27" ht="13.9" customHeight="1">
      <c r="A578" s="2" t="s">
        <v>1343</v>
      </c>
      <c r="B578" s="2" t="s">
        <v>1344</v>
      </c>
      <c r="C578" s="3" t="s">
        <v>171</v>
      </c>
      <c r="D578" s="3" t="s">
        <v>170</v>
      </c>
      <c r="E578" s="3">
        <v>100.12</v>
      </c>
      <c r="F578" s="3" t="s">
        <v>2281</v>
      </c>
      <c r="G578" s="3">
        <v>1000000</v>
      </c>
      <c r="H578" s="3" t="s">
        <v>2281</v>
      </c>
      <c r="I578" s="3" t="s">
        <v>173</v>
      </c>
      <c r="J578" s="3">
        <v>4.8900000000000001E-8</v>
      </c>
      <c r="K578" s="3">
        <v>1.9999999999999999E-6</v>
      </c>
      <c r="L578" s="3" t="s">
        <v>173</v>
      </c>
      <c r="M578" s="3">
        <v>1.9999999999999999E-6</v>
      </c>
      <c r="N578" s="3" t="s">
        <v>2281</v>
      </c>
      <c r="O578" s="3" t="s">
        <v>173</v>
      </c>
      <c r="P578" s="3">
        <v>10200</v>
      </c>
      <c r="Q578" s="3" t="s">
        <v>174</v>
      </c>
      <c r="R578" s="3">
        <v>487.15</v>
      </c>
      <c r="S578" s="3" t="s">
        <v>2281</v>
      </c>
      <c r="T578" s="3">
        <v>0.3</v>
      </c>
      <c r="U578" s="3">
        <v>0.06</v>
      </c>
      <c r="V578" s="3" t="s">
        <v>2281</v>
      </c>
      <c r="W578" s="3" t="s">
        <v>173</v>
      </c>
      <c r="X578" s="3" t="s">
        <v>173</v>
      </c>
      <c r="Y578" s="2"/>
      <c r="Z578" s="3" t="s">
        <v>173</v>
      </c>
      <c r="AA578" s="2"/>
    </row>
    <row r="579" spans="1:27" ht="13.9" customHeight="1">
      <c r="A579" s="2" t="s">
        <v>1345</v>
      </c>
      <c r="B579" s="2" t="s">
        <v>1346</v>
      </c>
      <c r="C579" s="3" t="s">
        <v>171</v>
      </c>
      <c r="D579" s="3" t="s">
        <v>171</v>
      </c>
      <c r="E579" s="3">
        <v>137.13999999999999</v>
      </c>
      <c r="F579" s="3" t="s">
        <v>2281</v>
      </c>
      <c r="G579" s="3">
        <v>500</v>
      </c>
      <c r="H579" s="3" t="s">
        <v>2281</v>
      </c>
      <c r="I579" s="3" t="s">
        <v>173</v>
      </c>
      <c r="J579" s="3">
        <v>9.3000000000000007E-6</v>
      </c>
      <c r="K579" s="3">
        <v>3.8000000000000002E-4</v>
      </c>
      <c r="L579" s="3">
        <v>1.3899999999999999E-4</v>
      </c>
      <c r="M579" s="3">
        <v>1.3899999999999999E-4</v>
      </c>
      <c r="N579" s="3" t="s">
        <v>2281</v>
      </c>
      <c r="O579" s="3">
        <v>14200</v>
      </c>
      <c r="P579" s="3">
        <v>10900</v>
      </c>
      <c r="Q579" s="3" t="s">
        <v>174</v>
      </c>
      <c r="R579" s="3">
        <v>505.15</v>
      </c>
      <c r="S579" s="3" t="s">
        <v>2281</v>
      </c>
      <c r="T579" s="3">
        <v>0.39327929155313002</v>
      </c>
      <c r="U579" s="3">
        <v>0.20499999999999999</v>
      </c>
      <c r="V579" s="3" t="s">
        <v>2283</v>
      </c>
      <c r="W579" s="3">
        <v>7.1999999999999995E-2</v>
      </c>
      <c r="X579" s="3">
        <v>734</v>
      </c>
      <c r="Y579" s="3" t="s">
        <v>174</v>
      </c>
      <c r="Z579" s="3">
        <v>1.3</v>
      </c>
      <c r="AA579" s="3" t="s">
        <v>174</v>
      </c>
    </row>
    <row r="580" spans="1:27" ht="13.9" customHeight="1">
      <c r="A580" s="2" t="s">
        <v>1347</v>
      </c>
      <c r="B580" s="2" t="s">
        <v>1348</v>
      </c>
      <c r="C580" s="3" t="s">
        <v>170</v>
      </c>
      <c r="D580" s="3" t="s">
        <v>171</v>
      </c>
      <c r="E580" s="3">
        <v>137.13999999999999</v>
      </c>
      <c r="F580" s="3" t="s">
        <v>2281</v>
      </c>
      <c r="G580" s="3">
        <v>650</v>
      </c>
      <c r="H580" s="3" t="s">
        <v>2281</v>
      </c>
      <c r="I580" s="3" t="s">
        <v>173</v>
      </c>
      <c r="J580" s="3">
        <v>1.2500000000000001E-5</v>
      </c>
      <c r="K580" s="3">
        <v>5.1099999999999995E-4</v>
      </c>
      <c r="L580" s="3">
        <v>1.65E-4</v>
      </c>
      <c r="M580" s="3">
        <v>1.65E-4</v>
      </c>
      <c r="N580" s="3" t="s">
        <v>2281</v>
      </c>
      <c r="O580" s="3">
        <v>15900</v>
      </c>
      <c r="P580" s="3">
        <v>12200</v>
      </c>
      <c r="Q580" s="3" t="s">
        <v>2294</v>
      </c>
      <c r="R580" s="3">
        <v>495.15</v>
      </c>
      <c r="S580" s="3" t="s">
        <v>2281</v>
      </c>
      <c r="T580" s="3">
        <v>0.39290416666667</v>
      </c>
      <c r="U580" s="3">
        <v>0.188</v>
      </c>
      <c r="V580" s="3" t="s">
        <v>2283</v>
      </c>
      <c r="W580" s="3">
        <v>5.8299999999999998E-2</v>
      </c>
      <c r="X580" s="3">
        <v>720</v>
      </c>
      <c r="Y580" s="3" t="s">
        <v>174</v>
      </c>
      <c r="Z580" s="3">
        <v>2.2000000000000002</v>
      </c>
      <c r="AA580" s="3" t="s">
        <v>174</v>
      </c>
    </row>
    <row r="581" spans="1:27" ht="13.9" customHeight="1">
      <c r="A581" s="2" t="s">
        <v>1349</v>
      </c>
      <c r="B581" s="2" t="s">
        <v>1350</v>
      </c>
      <c r="C581" s="3" t="s">
        <v>171</v>
      </c>
      <c r="D581" s="3" t="s">
        <v>171</v>
      </c>
      <c r="E581" s="3">
        <v>137.13999999999999</v>
      </c>
      <c r="F581" s="3" t="s">
        <v>2281</v>
      </c>
      <c r="G581" s="3">
        <v>442</v>
      </c>
      <c r="H581" s="3" t="s">
        <v>2281</v>
      </c>
      <c r="I581" s="3" t="s">
        <v>173</v>
      </c>
      <c r="J581" s="3">
        <v>5.6300000000000003E-6</v>
      </c>
      <c r="K581" s="3">
        <v>2.3000000000000001E-4</v>
      </c>
      <c r="L581" s="3">
        <v>8.1899999999999999E-5</v>
      </c>
      <c r="M581" s="3">
        <v>8.1899999999999999E-5</v>
      </c>
      <c r="N581" s="3" t="s">
        <v>2281</v>
      </c>
      <c r="O581" s="3">
        <v>14600</v>
      </c>
      <c r="P581" s="3">
        <v>11100</v>
      </c>
      <c r="Q581" s="3" t="s">
        <v>174</v>
      </c>
      <c r="R581" s="3">
        <v>511.45</v>
      </c>
      <c r="S581" s="3" t="s">
        <v>2281</v>
      </c>
      <c r="T581" s="3">
        <v>0.39338492597577002</v>
      </c>
      <c r="U581" s="3">
        <v>1.5699999999999999E-2</v>
      </c>
      <c r="V581" s="3" t="s">
        <v>2283</v>
      </c>
      <c r="W581" s="3">
        <v>5.3499999999999997E-3</v>
      </c>
      <c r="X581" s="3">
        <v>743</v>
      </c>
      <c r="Y581" s="3" t="s">
        <v>174</v>
      </c>
      <c r="Z581" s="3">
        <v>1.6</v>
      </c>
      <c r="AA581" s="3" t="s">
        <v>174</v>
      </c>
    </row>
    <row r="582" spans="1:27" ht="13.9" customHeight="1">
      <c r="A582" s="2" t="s">
        <v>1351</v>
      </c>
      <c r="B582" s="2" t="s">
        <v>1352</v>
      </c>
      <c r="C582" s="3" t="s">
        <v>170</v>
      </c>
      <c r="D582" s="3" t="s">
        <v>170</v>
      </c>
      <c r="E582" s="3">
        <v>128.26</v>
      </c>
      <c r="F582" s="3" t="s">
        <v>2281</v>
      </c>
      <c r="G582" s="3">
        <v>0.22</v>
      </c>
      <c r="H582" s="3" t="s">
        <v>2281</v>
      </c>
      <c r="I582" s="3" t="s">
        <v>173</v>
      </c>
      <c r="J582" s="3">
        <v>3.4</v>
      </c>
      <c r="K582" s="3">
        <v>139</v>
      </c>
      <c r="L582" s="3">
        <v>62.8</v>
      </c>
      <c r="M582" s="3">
        <v>62.8</v>
      </c>
      <c r="N582" s="3" t="s">
        <v>2283</v>
      </c>
      <c r="O582" s="3">
        <v>11300</v>
      </c>
      <c r="P582" s="3">
        <v>8890</v>
      </c>
      <c r="Q582" s="3" t="s">
        <v>183</v>
      </c>
      <c r="R582" s="3">
        <v>423.95</v>
      </c>
      <c r="S582" s="3" t="s">
        <v>2281</v>
      </c>
      <c r="T582" s="3">
        <v>0.41</v>
      </c>
      <c r="U582" s="3">
        <v>4.45</v>
      </c>
      <c r="V582" s="3" t="s">
        <v>2281</v>
      </c>
      <c r="W582" s="3">
        <v>1.93</v>
      </c>
      <c r="X582" s="3">
        <v>594</v>
      </c>
      <c r="Y582" s="3" t="s">
        <v>183</v>
      </c>
      <c r="Z582" s="3">
        <v>0.8</v>
      </c>
      <c r="AA582" s="3" t="s">
        <v>183</v>
      </c>
    </row>
    <row r="583" spans="1:27" ht="13.9" customHeight="1">
      <c r="A583" s="2" t="s">
        <v>1353</v>
      </c>
      <c r="B583" s="2" t="s">
        <v>1354</v>
      </c>
      <c r="C583" s="3" t="s">
        <v>171</v>
      </c>
      <c r="D583" s="3" t="s">
        <v>171</v>
      </c>
      <c r="E583" s="3">
        <v>303.67</v>
      </c>
      <c r="F583" s="3" t="s">
        <v>2281</v>
      </c>
      <c r="G583" s="3">
        <v>33.700000000000003</v>
      </c>
      <c r="H583" s="3" t="s">
        <v>2281</v>
      </c>
      <c r="I583" s="3" t="s">
        <v>173</v>
      </c>
      <c r="J583" s="3">
        <v>3.43E-10</v>
      </c>
      <c r="K583" s="3">
        <v>1.4E-8</v>
      </c>
      <c r="L583" s="3" t="s">
        <v>173</v>
      </c>
      <c r="M583" s="3">
        <v>1.4E-8</v>
      </c>
      <c r="N583" s="3" t="s">
        <v>2283</v>
      </c>
      <c r="O583" s="3" t="s">
        <v>173</v>
      </c>
      <c r="P583" s="3" t="s">
        <v>173</v>
      </c>
      <c r="Q583" s="2"/>
      <c r="R583" s="3">
        <v>660.33</v>
      </c>
      <c r="S583" s="3" t="s">
        <v>2283</v>
      </c>
      <c r="T583" s="3">
        <v>0.3</v>
      </c>
      <c r="U583" s="3">
        <v>2.8900000000000001E-8</v>
      </c>
      <c r="V583" s="3" t="s">
        <v>2281</v>
      </c>
      <c r="W583" s="3" t="s">
        <v>173</v>
      </c>
      <c r="X583" s="3" t="s">
        <v>173</v>
      </c>
      <c r="Y583" s="2"/>
      <c r="Z583" s="3" t="s">
        <v>173</v>
      </c>
      <c r="AA583" s="2"/>
    </row>
    <row r="584" spans="1:27" ht="13.9" customHeight="1">
      <c r="A584" s="2" t="s">
        <v>1355</v>
      </c>
      <c r="B584" s="2" t="s">
        <v>1356</v>
      </c>
      <c r="C584" s="3" t="s">
        <v>171</v>
      </c>
      <c r="D584" s="3" t="s">
        <v>170</v>
      </c>
      <c r="E584" s="3">
        <v>459.76</v>
      </c>
      <c r="F584" s="3" t="s">
        <v>2281</v>
      </c>
      <c r="G584" s="3">
        <v>2.29E-7</v>
      </c>
      <c r="H584" s="3" t="s">
        <v>2281</v>
      </c>
      <c r="I584" s="3" t="s">
        <v>173</v>
      </c>
      <c r="J584" s="3">
        <v>6.7399999999999998E-6</v>
      </c>
      <c r="K584" s="3">
        <v>2.7599999999999999E-4</v>
      </c>
      <c r="L584" s="3" t="s">
        <v>173</v>
      </c>
      <c r="M584" s="3">
        <v>2.7599999999999999E-4</v>
      </c>
      <c r="N584" s="3" t="s">
        <v>2283</v>
      </c>
      <c r="O584" s="3" t="s">
        <v>173</v>
      </c>
      <c r="P584" s="3">
        <v>17100</v>
      </c>
      <c r="Q584" s="3" t="s">
        <v>174</v>
      </c>
      <c r="R584" s="3">
        <v>783.15</v>
      </c>
      <c r="S584" s="3" t="s">
        <v>2281</v>
      </c>
      <c r="T584" s="3">
        <v>0.3</v>
      </c>
      <c r="U584" s="3">
        <v>8.2500000000000002E-13</v>
      </c>
      <c r="V584" s="3" t="s">
        <v>2281</v>
      </c>
      <c r="W584" s="3" t="s">
        <v>173</v>
      </c>
      <c r="X584" s="3" t="s">
        <v>173</v>
      </c>
      <c r="Y584" s="2"/>
      <c r="Z584" s="3" t="s">
        <v>173</v>
      </c>
      <c r="AA584" s="2"/>
    </row>
    <row r="585" spans="1:27" ht="13.9" customHeight="1">
      <c r="A585" s="2" t="s">
        <v>1357</v>
      </c>
      <c r="B585" s="2" t="s">
        <v>1358</v>
      </c>
      <c r="C585" s="3" t="s">
        <v>171</v>
      </c>
      <c r="D585" s="3" t="s">
        <v>170</v>
      </c>
      <c r="E585" s="3">
        <v>443.76</v>
      </c>
      <c r="F585" s="3" t="s">
        <v>2281</v>
      </c>
      <c r="G585" s="3">
        <v>4.0900000000000002E-7</v>
      </c>
      <c r="H585" s="3" t="s">
        <v>2281</v>
      </c>
      <c r="I585" s="3" t="s">
        <v>173</v>
      </c>
      <c r="J585" s="3">
        <v>1.8899999999999999E-6</v>
      </c>
      <c r="K585" s="3">
        <v>7.7299999999999995E-5</v>
      </c>
      <c r="L585" s="3" t="s">
        <v>173</v>
      </c>
      <c r="M585" s="3">
        <v>7.7299999999999995E-5</v>
      </c>
      <c r="N585" s="3" t="s">
        <v>2283</v>
      </c>
      <c r="O585" s="3" t="s">
        <v>173</v>
      </c>
      <c r="P585" s="3" t="s">
        <v>173</v>
      </c>
      <c r="Q585" s="2"/>
      <c r="R585" s="3">
        <v>730.85</v>
      </c>
      <c r="S585" s="3" t="s">
        <v>2283</v>
      </c>
      <c r="T585" s="3">
        <v>0.3</v>
      </c>
      <c r="U585" s="3">
        <v>3.75E-12</v>
      </c>
      <c r="V585" s="3" t="s">
        <v>2281</v>
      </c>
      <c r="W585" s="3" t="s">
        <v>173</v>
      </c>
      <c r="X585" s="3" t="s">
        <v>173</v>
      </c>
      <c r="Y585" s="2"/>
      <c r="Z585" s="3" t="s">
        <v>173</v>
      </c>
      <c r="AA585" s="2"/>
    </row>
    <row r="586" spans="1:27" ht="13.9" customHeight="1">
      <c r="A586" s="2" t="s">
        <v>1359</v>
      </c>
      <c r="B586" s="2" t="s">
        <v>1360</v>
      </c>
      <c r="C586" s="3" t="s">
        <v>171</v>
      </c>
      <c r="D586" s="3" t="s">
        <v>171</v>
      </c>
      <c r="E586" s="3">
        <v>801.38</v>
      </c>
      <c r="F586" s="3" t="s">
        <v>2281</v>
      </c>
      <c r="G586" s="3">
        <v>1.11E-8</v>
      </c>
      <c r="H586" s="3" t="s">
        <v>2281</v>
      </c>
      <c r="I586" s="3" t="s">
        <v>173</v>
      </c>
      <c r="J586" s="3">
        <v>7.4799999999999995E-8</v>
      </c>
      <c r="K586" s="3">
        <v>3.0599999999999999E-6</v>
      </c>
      <c r="L586" s="3" t="s">
        <v>173</v>
      </c>
      <c r="M586" s="3">
        <v>3.0599999999999999E-6</v>
      </c>
      <c r="N586" s="3" t="s">
        <v>2281</v>
      </c>
      <c r="O586" s="3" t="s">
        <v>173</v>
      </c>
      <c r="P586" s="3" t="s">
        <v>173</v>
      </c>
      <c r="Q586" s="2"/>
      <c r="R586" s="3">
        <v>801.46</v>
      </c>
      <c r="S586" s="3" t="s">
        <v>2283</v>
      </c>
      <c r="T586" s="3">
        <v>0.3</v>
      </c>
      <c r="U586" s="3">
        <v>1.2699999999999999E-2</v>
      </c>
      <c r="V586" s="3" t="s">
        <v>2283</v>
      </c>
      <c r="W586" s="3" t="s">
        <v>173</v>
      </c>
      <c r="X586" s="3" t="s">
        <v>173</v>
      </c>
      <c r="Y586" s="2"/>
      <c r="Z586" s="3" t="s">
        <v>173</v>
      </c>
      <c r="AA586" s="2"/>
    </row>
    <row r="587" spans="1:27" ht="13.9" customHeight="1">
      <c r="A587" s="2" t="s">
        <v>1361</v>
      </c>
      <c r="B587" s="2" t="s">
        <v>1362</v>
      </c>
      <c r="C587" s="3" t="s">
        <v>171</v>
      </c>
      <c r="D587" s="3" t="s">
        <v>171</v>
      </c>
      <c r="E587" s="3">
        <v>296.16000000000003</v>
      </c>
      <c r="F587" s="3" t="s">
        <v>2281</v>
      </c>
      <c r="G587" s="3">
        <v>5</v>
      </c>
      <c r="H587" s="3" t="s">
        <v>2281</v>
      </c>
      <c r="I587" s="3" t="s">
        <v>173</v>
      </c>
      <c r="J587" s="3">
        <v>8.67E-10</v>
      </c>
      <c r="K587" s="3">
        <v>3.5399999999999999E-8</v>
      </c>
      <c r="L587" s="3" t="s">
        <v>173</v>
      </c>
      <c r="M587" s="3">
        <v>3.5399999999999999E-8</v>
      </c>
      <c r="N587" s="3" t="s">
        <v>2281</v>
      </c>
      <c r="O587" s="3" t="s">
        <v>173</v>
      </c>
      <c r="P587" s="3" t="s">
        <v>173</v>
      </c>
      <c r="Q587" s="2"/>
      <c r="R587" s="3">
        <v>709.56</v>
      </c>
      <c r="S587" s="3" t="s">
        <v>2283</v>
      </c>
      <c r="T587" s="3">
        <v>0.3</v>
      </c>
      <c r="U587" s="3">
        <v>3.2999999999999998E-14</v>
      </c>
      <c r="V587" s="3" t="s">
        <v>2281</v>
      </c>
      <c r="W587" s="3" t="s">
        <v>173</v>
      </c>
      <c r="X587" s="3" t="s">
        <v>173</v>
      </c>
      <c r="Y587" s="2"/>
      <c r="Z587" s="3" t="s">
        <v>173</v>
      </c>
      <c r="AA587" s="2"/>
    </row>
    <row r="588" spans="1:27" ht="13.9" customHeight="1">
      <c r="A588" s="2" t="s">
        <v>1363</v>
      </c>
      <c r="B588" s="2" t="s">
        <v>1364</v>
      </c>
      <c r="C588" s="3" t="s">
        <v>171</v>
      </c>
      <c r="D588" s="3" t="s">
        <v>171</v>
      </c>
      <c r="E588" s="3">
        <v>286.25</v>
      </c>
      <c r="F588" s="3" t="s">
        <v>2281</v>
      </c>
      <c r="G588" s="3">
        <v>1000000</v>
      </c>
      <c r="H588" s="3" t="s">
        <v>2281</v>
      </c>
      <c r="I588" s="3" t="s">
        <v>173</v>
      </c>
      <c r="J588" s="3">
        <v>3.7699999999999999E-10</v>
      </c>
      <c r="K588" s="3">
        <v>1.5399999999999999E-8</v>
      </c>
      <c r="L588" s="3" t="s">
        <v>173</v>
      </c>
      <c r="M588" s="3">
        <v>1.5399999999999999E-8</v>
      </c>
      <c r="N588" s="3" t="s">
        <v>2281</v>
      </c>
      <c r="O588" s="3" t="s">
        <v>173</v>
      </c>
      <c r="P588" s="3" t="s">
        <v>173</v>
      </c>
      <c r="Q588" s="2"/>
      <c r="R588" s="3">
        <v>427.15</v>
      </c>
      <c r="S588" s="3" t="s">
        <v>183</v>
      </c>
      <c r="T588" s="3">
        <v>0.3</v>
      </c>
      <c r="U588" s="3">
        <v>1E-3</v>
      </c>
      <c r="V588" s="3" t="s">
        <v>2281</v>
      </c>
      <c r="W588" s="3" t="s">
        <v>173</v>
      </c>
      <c r="X588" s="3" t="s">
        <v>173</v>
      </c>
      <c r="Y588" s="2"/>
      <c r="Z588" s="3" t="s">
        <v>173</v>
      </c>
      <c r="AA588" s="2"/>
    </row>
    <row r="589" spans="1:27" ht="13.9" customHeight="1">
      <c r="A589" s="2" t="s">
        <v>1365</v>
      </c>
      <c r="B589" s="2" t="s">
        <v>1366</v>
      </c>
      <c r="C589" s="3" t="s">
        <v>171</v>
      </c>
      <c r="D589" s="3" t="s">
        <v>171</v>
      </c>
      <c r="E589" s="3">
        <v>390.57</v>
      </c>
      <c r="F589" s="3" t="s">
        <v>2281</v>
      </c>
      <c r="G589" s="3">
        <v>2.1999999999999999E-2</v>
      </c>
      <c r="H589" s="3" t="s">
        <v>2281</v>
      </c>
      <c r="I589" s="3" t="s">
        <v>173</v>
      </c>
      <c r="J589" s="3">
        <v>2.57E-6</v>
      </c>
      <c r="K589" s="3">
        <v>1.05E-4</v>
      </c>
      <c r="L589" s="3">
        <v>1.3699999999999999E-5</v>
      </c>
      <c r="M589" s="3">
        <v>1.3699999999999999E-5</v>
      </c>
      <c r="N589" s="3" t="s">
        <v>2283</v>
      </c>
      <c r="O589" s="3">
        <v>28100</v>
      </c>
      <c r="P589" s="3">
        <v>15800</v>
      </c>
      <c r="Q589" s="3" t="s">
        <v>174</v>
      </c>
      <c r="R589" s="3">
        <v>704.09</v>
      </c>
      <c r="S589" s="3" t="s">
        <v>2283</v>
      </c>
      <c r="T589" s="3">
        <v>0.41</v>
      </c>
      <c r="U589" s="3">
        <v>9.9999999999999995E-8</v>
      </c>
      <c r="V589" s="3" t="s">
        <v>2281</v>
      </c>
      <c r="W589" s="3">
        <v>1.2499999999999999E-8</v>
      </c>
      <c r="X589" s="3">
        <v>840</v>
      </c>
      <c r="Y589" s="3" t="s">
        <v>183</v>
      </c>
      <c r="Z589" s="3" t="s">
        <v>173</v>
      </c>
      <c r="AA589" s="2"/>
    </row>
    <row r="590" spans="1:27" ht="13.9" customHeight="1">
      <c r="A590" s="2" t="s">
        <v>1367</v>
      </c>
      <c r="B590" s="2" t="s">
        <v>1368</v>
      </c>
      <c r="C590" s="3" t="s">
        <v>171</v>
      </c>
      <c r="D590" s="3" t="s">
        <v>171</v>
      </c>
      <c r="E590" s="3">
        <v>346.36</v>
      </c>
      <c r="F590" s="3" t="s">
        <v>2281</v>
      </c>
      <c r="G590" s="3">
        <v>2.5</v>
      </c>
      <c r="H590" s="3" t="s">
        <v>2281</v>
      </c>
      <c r="I590" s="3" t="s">
        <v>173</v>
      </c>
      <c r="J590" s="3">
        <v>1.9099999999999998E-9</v>
      </c>
      <c r="K590" s="3">
        <v>7.8100000000000005E-8</v>
      </c>
      <c r="L590" s="3" t="s">
        <v>173</v>
      </c>
      <c r="M590" s="3">
        <v>7.8100000000000005E-8</v>
      </c>
      <c r="N590" s="3" t="s">
        <v>2281</v>
      </c>
      <c r="O590" s="3" t="s">
        <v>173</v>
      </c>
      <c r="P590" s="3" t="s">
        <v>173</v>
      </c>
      <c r="Q590" s="2"/>
      <c r="R590" s="3">
        <v>764.88</v>
      </c>
      <c r="S590" s="3" t="s">
        <v>2283</v>
      </c>
      <c r="T590" s="3">
        <v>0.3</v>
      </c>
      <c r="U590" s="3">
        <v>9.7499999999999996E-9</v>
      </c>
      <c r="V590" s="3" t="s">
        <v>2281</v>
      </c>
      <c r="W590" s="3" t="s">
        <v>173</v>
      </c>
      <c r="X590" s="3" t="s">
        <v>173</v>
      </c>
      <c r="Y590" s="2"/>
      <c r="Z590" s="3" t="s">
        <v>173</v>
      </c>
      <c r="AA590" s="2"/>
    </row>
    <row r="591" spans="1:27" ht="13.9" customHeight="1">
      <c r="A591" s="2" t="s">
        <v>1369</v>
      </c>
      <c r="B591" s="2" t="s">
        <v>1370</v>
      </c>
      <c r="C591" s="3" t="s">
        <v>171</v>
      </c>
      <c r="D591" s="3" t="s">
        <v>171</v>
      </c>
      <c r="E591" s="3">
        <v>345.23</v>
      </c>
      <c r="F591" s="3" t="s">
        <v>2281</v>
      </c>
      <c r="G591" s="3">
        <v>0.7</v>
      </c>
      <c r="H591" s="3" t="s">
        <v>2281</v>
      </c>
      <c r="I591" s="3" t="s">
        <v>173</v>
      </c>
      <c r="J591" s="3">
        <v>7.2699999999999996E-8</v>
      </c>
      <c r="K591" s="3">
        <v>2.9699999999999999E-6</v>
      </c>
      <c r="L591" s="3" t="s">
        <v>173</v>
      </c>
      <c r="M591" s="3">
        <v>2.9699999999999999E-6</v>
      </c>
      <c r="N591" s="3" t="s">
        <v>2283</v>
      </c>
      <c r="O591" s="3" t="s">
        <v>173</v>
      </c>
      <c r="P591" s="3" t="s">
        <v>173</v>
      </c>
      <c r="Q591" s="2"/>
      <c r="R591" s="3">
        <v>704.43</v>
      </c>
      <c r="S591" s="3" t="s">
        <v>2283</v>
      </c>
      <c r="T591" s="3">
        <v>0.3</v>
      </c>
      <c r="U591" s="3">
        <v>1.12E-7</v>
      </c>
      <c r="V591" s="3" t="s">
        <v>2281</v>
      </c>
      <c r="W591" s="3" t="s">
        <v>173</v>
      </c>
      <c r="X591" s="3" t="s">
        <v>173</v>
      </c>
      <c r="Y591" s="2"/>
      <c r="Z591" s="3" t="s">
        <v>173</v>
      </c>
      <c r="AA591" s="2"/>
    </row>
    <row r="592" spans="1:27" ht="13.9" customHeight="1">
      <c r="A592" s="2" t="s">
        <v>1371</v>
      </c>
      <c r="B592" s="2" t="s">
        <v>1372</v>
      </c>
      <c r="C592" s="3" t="s">
        <v>171</v>
      </c>
      <c r="D592" s="3" t="s">
        <v>171</v>
      </c>
      <c r="E592" s="3">
        <v>219.26</v>
      </c>
      <c r="F592" s="3" t="s">
        <v>2281</v>
      </c>
      <c r="G592" s="3">
        <v>280000</v>
      </c>
      <c r="H592" s="3" t="s">
        <v>2281</v>
      </c>
      <c r="I592" s="3">
        <v>200</v>
      </c>
      <c r="J592" s="3">
        <v>2.3700000000000001E-10</v>
      </c>
      <c r="K592" s="3">
        <v>9.6899999999999994E-9</v>
      </c>
      <c r="L592" s="3" t="s">
        <v>173</v>
      </c>
      <c r="M592" s="3">
        <v>9.6899999999999994E-9</v>
      </c>
      <c r="N592" s="3" t="s">
        <v>2283</v>
      </c>
      <c r="O592" s="3" t="s">
        <v>173</v>
      </c>
      <c r="P592" s="3" t="s">
        <v>173</v>
      </c>
      <c r="Q592" s="2"/>
      <c r="R592" s="3">
        <v>606.73</v>
      </c>
      <c r="S592" s="3" t="s">
        <v>2283</v>
      </c>
      <c r="T592" s="3">
        <v>0.3</v>
      </c>
      <c r="U592" s="3">
        <v>2.3000000000000001E-4</v>
      </c>
      <c r="V592" s="3" t="s">
        <v>2281</v>
      </c>
      <c r="W592" s="3" t="s">
        <v>173</v>
      </c>
      <c r="X592" s="3" t="s">
        <v>173</v>
      </c>
      <c r="Y592" s="2"/>
      <c r="Z592" s="3" t="s">
        <v>173</v>
      </c>
      <c r="AA592" s="2"/>
    </row>
    <row r="593" spans="1:27" ht="13.9" customHeight="1">
      <c r="A593" s="2" t="s">
        <v>1373</v>
      </c>
      <c r="B593" s="2" t="s">
        <v>1374</v>
      </c>
      <c r="C593" s="3" t="s">
        <v>171</v>
      </c>
      <c r="D593" s="3" t="s">
        <v>171</v>
      </c>
      <c r="E593" s="3">
        <v>361.71</v>
      </c>
      <c r="F593" s="3" t="s">
        <v>2281</v>
      </c>
      <c r="G593" s="3">
        <v>0.11600000000000001</v>
      </c>
      <c r="H593" s="3" t="s">
        <v>2281</v>
      </c>
      <c r="I593" s="3" t="s">
        <v>173</v>
      </c>
      <c r="J593" s="3">
        <v>8.1999999999999998E-7</v>
      </c>
      <c r="K593" s="3">
        <v>3.3500000000000001E-5</v>
      </c>
      <c r="L593" s="3" t="s">
        <v>173</v>
      </c>
      <c r="M593" s="3">
        <v>3.3500000000000001E-5</v>
      </c>
      <c r="N593" s="3" t="s">
        <v>2283</v>
      </c>
      <c r="O593" s="3" t="s">
        <v>173</v>
      </c>
      <c r="P593" s="3">
        <v>13500</v>
      </c>
      <c r="Q593" s="3" t="s">
        <v>174</v>
      </c>
      <c r="R593" s="3">
        <v>631.35</v>
      </c>
      <c r="S593" s="3" t="s">
        <v>2281</v>
      </c>
      <c r="T593" s="3">
        <v>0.3</v>
      </c>
      <c r="U593" s="3">
        <v>1.9999999999999999E-7</v>
      </c>
      <c r="V593" s="3" t="s">
        <v>2281</v>
      </c>
      <c r="W593" s="3" t="s">
        <v>173</v>
      </c>
      <c r="X593" s="3" t="s">
        <v>173</v>
      </c>
      <c r="Y593" s="2"/>
      <c r="Z593" s="3" t="s">
        <v>173</v>
      </c>
      <c r="AA593" s="2"/>
    </row>
    <row r="594" spans="1:27" ht="13.9" customHeight="1">
      <c r="A594" s="2" t="s">
        <v>1375</v>
      </c>
      <c r="B594" s="2" t="s">
        <v>1376</v>
      </c>
      <c r="C594" s="3" t="s">
        <v>171</v>
      </c>
      <c r="D594" s="3" t="s">
        <v>171</v>
      </c>
      <c r="E594" s="3">
        <v>293.8</v>
      </c>
      <c r="F594" s="3" t="s">
        <v>2281</v>
      </c>
      <c r="G594" s="3">
        <v>26</v>
      </c>
      <c r="H594" s="3" t="s">
        <v>2281</v>
      </c>
      <c r="I594" s="3" t="s">
        <v>173</v>
      </c>
      <c r="J594" s="3">
        <v>8.2800000000000001E-11</v>
      </c>
      <c r="K594" s="3">
        <v>3.3900000000000001E-9</v>
      </c>
      <c r="L594" s="3" t="s">
        <v>173</v>
      </c>
      <c r="M594" s="3">
        <v>3.3900000000000001E-9</v>
      </c>
      <c r="N594" s="3" t="s">
        <v>2283</v>
      </c>
      <c r="O594" s="3" t="s">
        <v>173</v>
      </c>
      <c r="P594" s="3" t="s">
        <v>173</v>
      </c>
      <c r="Q594" s="2"/>
      <c r="R594" s="3">
        <v>659.42</v>
      </c>
      <c r="S594" s="3" t="s">
        <v>2283</v>
      </c>
      <c r="T594" s="3">
        <v>0.3</v>
      </c>
      <c r="U594" s="3">
        <v>7.4999999999999993E-9</v>
      </c>
      <c r="V594" s="3" t="s">
        <v>2281</v>
      </c>
      <c r="W594" s="3" t="s">
        <v>173</v>
      </c>
      <c r="X594" s="3" t="s">
        <v>173</v>
      </c>
      <c r="Y594" s="2"/>
      <c r="Z594" s="3" t="s">
        <v>173</v>
      </c>
      <c r="AA594" s="2"/>
    </row>
    <row r="595" spans="1:27" ht="13.9" customHeight="1">
      <c r="A595" s="2" t="s">
        <v>1377</v>
      </c>
      <c r="B595" s="2" t="s">
        <v>1378</v>
      </c>
      <c r="C595" s="3" t="s">
        <v>171</v>
      </c>
      <c r="D595" s="3" t="s">
        <v>171</v>
      </c>
      <c r="E595" s="3">
        <v>257.16000000000003</v>
      </c>
      <c r="F595" s="3" t="s">
        <v>2281</v>
      </c>
      <c r="G595" s="3">
        <v>620000</v>
      </c>
      <c r="H595" s="3" t="s">
        <v>2281</v>
      </c>
      <c r="I595" s="3" t="s">
        <v>173</v>
      </c>
      <c r="J595" s="3">
        <v>3.2199999999999999E-13</v>
      </c>
      <c r="K595" s="3">
        <v>1.32E-11</v>
      </c>
      <c r="L595" s="3" t="s">
        <v>173</v>
      </c>
      <c r="M595" s="3">
        <v>1.32E-11</v>
      </c>
      <c r="N595" s="3" t="s">
        <v>2281</v>
      </c>
      <c r="O595" s="3" t="s">
        <v>173</v>
      </c>
      <c r="P595" s="3" t="s">
        <v>173</v>
      </c>
      <c r="Q595" s="2"/>
      <c r="R595" s="3">
        <v>625.07000000000005</v>
      </c>
      <c r="S595" s="3" t="s">
        <v>2283</v>
      </c>
      <c r="T595" s="3">
        <v>0.3</v>
      </c>
      <c r="U595" s="3">
        <v>7.4999999999999997E-8</v>
      </c>
      <c r="V595" s="3" t="s">
        <v>2281</v>
      </c>
      <c r="W595" s="3" t="s">
        <v>173</v>
      </c>
      <c r="X595" s="3" t="s">
        <v>173</v>
      </c>
      <c r="Y595" s="2"/>
      <c r="Z595" s="3" t="s">
        <v>173</v>
      </c>
      <c r="AA595" s="2"/>
    </row>
    <row r="596" spans="1:27" ht="13.9" customHeight="1">
      <c r="A596" s="2" t="s">
        <v>1379</v>
      </c>
      <c r="B596" s="2" t="s">
        <v>1380</v>
      </c>
      <c r="C596" s="3" t="s">
        <v>171</v>
      </c>
      <c r="D596" s="3" t="s">
        <v>171</v>
      </c>
      <c r="E596" s="3">
        <v>291.26</v>
      </c>
      <c r="F596" s="3" t="s">
        <v>2281</v>
      </c>
      <c r="G596" s="3">
        <v>11</v>
      </c>
      <c r="H596" s="3" t="s">
        <v>2281</v>
      </c>
      <c r="I596" s="3" t="s">
        <v>173</v>
      </c>
      <c r="J596" s="3">
        <v>2.9799999999999999E-7</v>
      </c>
      <c r="K596" s="3">
        <v>1.22E-5</v>
      </c>
      <c r="L596" s="3" t="s">
        <v>173</v>
      </c>
      <c r="M596" s="3">
        <v>1.22E-5</v>
      </c>
      <c r="N596" s="3" t="s">
        <v>2281</v>
      </c>
      <c r="O596" s="3" t="s">
        <v>173</v>
      </c>
      <c r="P596" s="3">
        <v>13900</v>
      </c>
      <c r="Q596" s="3" t="s">
        <v>174</v>
      </c>
      <c r="R596" s="3">
        <v>648.15</v>
      </c>
      <c r="S596" s="3" t="s">
        <v>2281</v>
      </c>
      <c r="T596" s="3">
        <v>0.3</v>
      </c>
      <c r="U596" s="3">
        <v>6.6800000000000004E-6</v>
      </c>
      <c r="V596" s="3" t="s">
        <v>2281</v>
      </c>
      <c r="W596" s="3" t="s">
        <v>173</v>
      </c>
      <c r="X596" s="3" t="s">
        <v>173</v>
      </c>
      <c r="Y596" s="2"/>
      <c r="Z596" s="3" t="s">
        <v>173</v>
      </c>
      <c r="AA596" s="2"/>
    </row>
    <row r="597" spans="1:27" ht="13.9" customHeight="1">
      <c r="A597" s="2" t="s">
        <v>1381</v>
      </c>
      <c r="B597" s="2" t="s">
        <v>1382</v>
      </c>
      <c r="C597" s="3" t="s">
        <v>171</v>
      </c>
      <c r="D597" s="3" t="s">
        <v>170</v>
      </c>
      <c r="E597" s="3">
        <v>340.42</v>
      </c>
      <c r="F597" s="3" t="s">
        <v>2281</v>
      </c>
      <c r="G597" s="3">
        <v>2.3499999999999999E-4</v>
      </c>
      <c r="H597" s="3" t="s">
        <v>2283</v>
      </c>
      <c r="I597" s="3" t="s">
        <v>173</v>
      </c>
      <c r="J597" s="3">
        <v>5.0100000000000003E-6</v>
      </c>
      <c r="K597" s="3">
        <v>2.05E-4</v>
      </c>
      <c r="L597" s="3" t="s">
        <v>173</v>
      </c>
      <c r="M597" s="3">
        <v>2.05E-4</v>
      </c>
      <c r="N597" s="3" t="s">
        <v>2283</v>
      </c>
      <c r="O597" s="3" t="s">
        <v>173</v>
      </c>
      <c r="P597" s="3" t="s">
        <v>173</v>
      </c>
      <c r="Q597" s="2"/>
      <c r="R597" s="3">
        <v>674.77</v>
      </c>
      <c r="S597" s="3" t="s">
        <v>2283</v>
      </c>
      <c r="T597" s="3">
        <v>0.3</v>
      </c>
      <c r="U597" s="3">
        <v>1.73E-9</v>
      </c>
      <c r="V597" s="3" t="s">
        <v>2283</v>
      </c>
      <c r="W597" s="3" t="s">
        <v>173</v>
      </c>
      <c r="X597" s="3" t="s">
        <v>173</v>
      </c>
      <c r="Y597" s="2"/>
      <c r="Z597" s="3" t="s">
        <v>173</v>
      </c>
      <c r="AA597" s="2"/>
    </row>
    <row r="598" spans="1:27" ht="13.9" customHeight="1">
      <c r="A598" s="2" t="s">
        <v>1383</v>
      </c>
      <c r="B598" s="2" t="s">
        <v>1384</v>
      </c>
      <c r="C598" s="3" t="s">
        <v>171</v>
      </c>
      <c r="D598" s="3" t="s">
        <v>170</v>
      </c>
      <c r="E598" s="3">
        <v>340.42</v>
      </c>
      <c r="F598" s="3" t="s">
        <v>2281</v>
      </c>
      <c r="G598" s="3">
        <v>2.3499999999999999E-4</v>
      </c>
      <c r="H598" s="3" t="s">
        <v>2281</v>
      </c>
      <c r="I598" s="3" t="s">
        <v>173</v>
      </c>
      <c r="J598" s="3">
        <v>5.0100000000000003E-6</v>
      </c>
      <c r="K598" s="3">
        <v>2.05E-4</v>
      </c>
      <c r="L598" s="3" t="s">
        <v>173</v>
      </c>
      <c r="M598" s="3">
        <v>2.05E-4</v>
      </c>
      <c r="N598" s="3" t="s">
        <v>2283</v>
      </c>
      <c r="O598" s="3" t="s">
        <v>173</v>
      </c>
      <c r="P598" s="3" t="s">
        <v>173</v>
      </c>
      <c r="Q598" s="2"/>
      <c r="R598" s="3">
        <v>674.77</v>
      </c>
      <c r="S598" s="3" t="s">
        <v>2283</v>
      </c>
      <c r="T598" s="3">
        <v>0.3</v>
      </c>
      <c r="U598" s="3">
        <v>1.73E-9</v>
      </c>
      <c r="V598" s="3" t="s">
        <v>2283</v>
      </c>
      <c r="W598" s="3" t="s">
        <v>173</v>
      </c>
      <c r="X598" s="3" t="s">
        <v>173</v>
      </c>
      <c r="Y598" s="2"/>
      <c r="Z598" s="3" t="s">
        <v>173</v>
      </c>
      <c r="AA598" s="2"/>
    </row>
    <row r="599" spans="1:27" ht="13.9" customHeight="1">
      <c r="A599" s="2" t="s">
        <v>1385</v>
      </c>
      <c r="B599" s="2" t="s">
        <v>1386</v>
      </c>
      <c r="C599" s="3" t="s">
        <v>170</v>
      </c>
      <c r="D599" s="3" t="s">
        <v>171</v>
      </c>
      <c r="E599" s="3">
        <v>203.35</v>
      </c>
      <c r="F599" s="3" t="s">
        <v>2281</v>
      </c>
      <c r="G599" s="3">
        <v>100</v>
      </c>
      <c r="H599" s="3" t="s">
        <v>2281</v>
      </c>
      <c r="I599" s="3" t="s">
        <v>173</v>
      </c>
      <c r="J599" s="3">
        <v>2.3699999999999999E-4</v>
      </c>
      <c r="K599" s="3">
        <v>9.6900000000000007E-3</v>
      </c>
      <c r="L599" s="3" t="s">
        <v>173</v>
      </c>
      <c r="M599" s="3">
        <v>9.6900000000000007E-3</v>
      </c>
      <c r="N599" s="3" t="s">
        <v>2283</v>
      </c>
      <c r="O599" s="3" t="s">
        <v>173</v>
      </c>
      <c r="P599" s="3" t="s">
        <v>173</v>
      </c>
      <c r="Q599" s="2"/>
      <c r="R599" s="3">
        <v>475.15</v>
      </c>
      <c r="S599" s="3" t="s">
        <v>2283</v>
      </c>
      <c r="T599" s="3">
        <v>0.3</v>
      </c>
      <c r="U599" s="3">
        <v>8.8499999999999995E-2</v>
      </c>
      <c r="V599" s="3" t="s">
        <v>2281</v>
      </c>
      <c r="W599" s="3" t="s">
        <v>173</v>
      </c>
      <c r="X599" s="3" t="s">
        <v>173</v>
      </c>
      <c r="Y599" s="2"/>
      <c r="Z599" s="3" t="s">
        <v>173</v>
      </c>
      <c r="AA599" s="2"/>
    </row>
    <row r="600" spans="1:27" ht="13.9" customHeight="1">
      <c r="A600" s="2" t="s">
        <v>1387</v>
      </c>
      <c r="B600" s="2" t="s">
        <v>1388</v>
      </c>
      <c r="C600" s="3" t="s">
        <v>171</v>
      </c>
      <c r="D600" s="3" t="s">
        <v>171</v>
      </c>
      <c r="E600" s="3">
        <v>281.31</v>
      </c>
      <c r="F600" s="3" t="s">
        <v>2281</v>
      </c>
      <c r="G600" s="3">
        <v>0.33</v>
      </c>
      <c r="H600" s="3" t="s">
        <v>2281</v>
      </c>
      <c r="I600" s="3" t="s">
        <v>173</v>
      </c>
      <c r="J600" s="3">
        <v>8.5600000000000004E-7</v>
      </c>
      <c r="K600" s="3">
        <v>3.4999999999999997E-5</v>
      </c>
      <c r="L600" s="3" t="s">
        <v>173</v>
      </c>
      <c r="M600" s="3">
        <v>3.4999999999999997E-5</v>
      </c>
      <c r="N600" s="3" t="s">
        <v>2283</v>
      </c>
      <c r="O600" s="3" t="s">
        <v>173</v>
      </c>
      <c r="P600" s="3" t="s">
        <v>173</v>
      </c>
      <c r="Q600" s="2"/>
      <c r="R600" s="3">
        <v>603.15</v>
      </c>
      <c r="S600" s="3" t="s">
        <v>2281</v>
      </c>
      <c r="T600" s="3">
        <v>0.3</v>
      </c>
      <c r="U600" s="3">
        <v>1.4600000000000001E-5</v>
      </c>
      <c r="V600" s="3" t="s">
        <v>2281</v>
      </c>
      <c r="W600" s="3" t="s">
        <v>173</v>
      </c>
      <c r="X600" s="3" t="s">
        <v>173</v>
      </c>
      <c r="Y600" s="2"/>
      <c r="Z600" s="3" t="s">
        <v>173</v>
      </c>
      <c r="AA600" s="2"/>
    </row>
    <row r="601" spans="1:27" ht="13.9" customHeight="1">
      <c r="A601" s="2" t="s">
        <v>1389</v>
      </c>
      <c r="B601" s="2" t="s">
        <v>1390</v>
      </c>
      <c r="C601" s="3" t="s">
        <v>170</v>
      </c>
      <c r="D601" s="3" t="s">
        <v>171</v>
      </c>
      <c r="E601" s="3">
        <v>564.69000000000005</v>
      </c>
      <c r="F601" s="3" t="s">
        <v>2281</v>
      </c>
      <c r="G601" s="3">
        <v>2.3999999999999998E-3</v>
      </c>
      <c r="H601" s="3" t="s">
        <v>2281</v>
      </c>
      <c r="I601" s="3" t="s">
        <v>173</v>
      </c>
      <c r="J601" s="3">
        <v>1.08E-4</v>
      </c>
      <c r="K601" s="3">
        <v>4.4200000000000003E-3</v>
      </c>
      <c r="L601" s="3" t="s">
        <v>173</v>
      </c>
      <c r="M601" s="3">
        <v>4.4200000000000003E-3</v>
      </c>
      <c r="N601" s="3" t="s">
        <v>2281</v>
      </c>
      <c r="O601" s="3" t="s">
        <v>173</v>
      </c>
      <c r="P601" s="3" t="s">
        <v>173</v>
      </c>
      <c r="Q601" s="2"/>
      <c r="R601" s="3">
        <v>709.36</v>
      </c>
      <c r="S601" s="3" t="s">
        <v>2283</v>
      </c>
      <c r="T601" s="3">
        <v>0.3</v>
      </c>
      <c r="U601" s="3">
        <v>3.1E-8</v>
      </c>
      <c r="V601" s="3" t="s">
        <v>2283</v>
      </c>
      <c r="W601" s="3" t="s">
        <v>173</v>
      </c>
      <c r="X601" s="3" t="s">
        <v>173</v>
      </c>
      <c r="Y601" s="2"/>
      <c r="Z601" s="3" t="s">
        <v>173</v>
      </c>
      <c r="AA601" s="2"/>
    </row>
    <row r="602" spans="1:27" ht="13.9" customHeight="1">
      <c r="A602" s="2" t="s">
        <v>1391</v>
      </c>
      <c r="B602" s="2" t="s">
        <v>1392</v>
      </c>
      <c r="C602" s="3" t="s">
        <v>171</v>
      </c>
      <c r="D602" s="3" t="s">
        <v>171</v>
      </c>
      <c r="E602" s="3">
        <v>564.69000000000005</v>
      </c>
      <c r="F602" s="3" t="s">
        <v>2281</v>
      </c>
      <c r="G602" s="3">
        <v>7.86E-5</v>
      </c>
      <c r="H602" s="3" t="s">
        <v>2281</v>
      </c>
      <c r="I602" s="3" t="s">
        <v>173</v>
      </c>
      <c r="J602" s="3">
        <v>1.1799999999999999E-6</v>
      </c>
      <c r="K602" s="3">
        <v>4.8199999999999999E-5</v>
      </c>
      <c r="L602" s="3" t="s">
        <v>173</v>
      </c>
      <c r="M602" s="3">
        <v>4.8199999999999999E-5</v>
      </c>
      <c r="N602" s="3" t="s">
        <v>2281</v>
      </c>
      <c r="O602" s="3" t="s">
        <v>173</v>
      </c>
      <c r="P602" s="3" t="s">
        <v>173</v>
      </c>
      <c r="Q602" s="2"/>
      <c r="R602" s="3">
        <v>709.36</v>
      </c>
      <c r="S602" s="3" t="s">
        <v>2283</v>
      </c>
      <c r="T602" s="3">
        <v>0.3</v>
      </c>
      <c r="U602" s="3">
        <v>3.1E-8</v>
      </c>
      <c r="V602" s="3" t="s">
        <v>2283</v>
      </c>
      <c r="W602" s="3" t="s">
        <v>173</v>
      </c>
      <c r="X602" s="3" t="s">
        <v>173</v>
      </c>
      <c r="Y602" s="2"/>
      <c r="Z602" s="3" t="s">
        <v>173</v>
      </c>
      <c r="AA602" s="2"/>
    </row>
    <row r="603" spans="1:27" ht="13.9" customHeight="1">
      <c r="A603" s="2" t="s">
        <v>1393</v>
      </c>
      <c r="B603" s="2" t="s">
        <v>1394</v>
      </c>
      <c r="C603" s="3" t="s">
        <v>170</v>
      </c>
      <c r="D603" s="3" t="s">
        <v>171</v>
      </c>
      <c r="E603" s="3">
        <v>250.34</v>
      </c>
      <c r="F603" s="3" t="s">
        <v>2281</v>
      </c>
      <c r="G603" s="3">
        <v>0.83099999999999996</v>
      </c>
      <c r="H603" s="3" t="s">
        <v>2281</v>
      </c>
      <c r="I603" s="3" t="s">
        <v>173</v>
      </c>
      <c r="J603" s="3">
        <v>7.0299999999999996E-4</v>
      </c>
      <c r="K603" s="3">
        <v>2.87E-2</v>
      </c>
      <c r="L603" s="3">
        <v>8.9499999999999996E-3</v>
      </c>
      <c r="M603" s="3">
        <v>8.9499999999999996E-3</v>
      </c>
      <c r="N603" s="3" t="s">
        <v>2281</v>
      </c>
      <c r="O603" s="3">
        <v>16400</v>
      </c>
      <c r="P603" s="3">
        <v>12200</v>
      </c>
      <c r="Q603" s="3" t="s">
        <v>174</v>
      </c>
      <c r="R603" s="3">
        <v>550.15</v>
      </c>
      <c r="S603" s="3" t="s">
        <v>2281</v>
      </c>
      <c r="T603" s="3">
        <v>0.39856829758459</v>
      </c>
      <c r="U603" s="3">
        <v>1.01E-3</v>
      </c>
      <c r="V603" s="3" t="s">
        <v>2283</v>
      </c>
      <c r="W603" s="3">
        <v>3.01E-4</v>
      </c>
      <c r="X603" s="3">
        <v>791</v>
      </c>
      <c r="Y603" s="3" t="s">
        <v>174</v>
      </c>
      <c r="Z603" s="3" t="s">
        <v>173</v>
      </c>
      <c r="AA603" s="2"/>
    </row>
    <row r="604" spans="1:27" ht="13.9" customHeight="1">
      <c r="A604" s="2" t="s">
        <v>1395</v>
      </c>
      <c r="B604" s="2" t="s">
        <v>1396</v>
      </c>
      <c r="C604" s="3" t="s">
        <v>170</v>
      </c>
      <c r="D604" s="3" t="s">
        <v>170</v>
      </c>
      <c r="E604" s="3">
        <v>326.44</v>
      </c>
      <c r="F604" s="3" t="s">
        <v>2283</v>
      </c>
      <c r="G604" s="3">
        <v>1.6E-2</v>
      </c>
      <c r="H604" s="3" t="s">
        <v>2283</v>
      </c>
      <c r="I604" s="3" t="s">
        <v>173</v>
      </c>
      <c r="J604" s="3">
        <v>1.9000000000000001E-4</v>
      </c>
      <c r="K604" s="3">
        <v>7.77E-3</v>
      </c>
      <c r="L604" s="3" t="s">
        <v>173</v>
      </c>
      <c r="M604" s="3">
        <v>7.77E-3</v>
      </c>
      <c r="N604" s="3" t="s">
        <v>2283</v>
      </c>
      <c r="O604" s="3" t="s">
        <v>173</v>
      </c>
      <c r="P604" s="3" t="s">
        <v>173</v>
      </c>
      <c r="Q604" s="2"/>
      <c r="R604" s="3">
        <v>651.36</v>
      </c>
      <c r="S604" s="3" t="s">
        <v>2283</v>
      </c>
      <c r="T604" s="3">
        <v>0.37741666026871001</v>
      </c>
      <c r="U604" s="3">
        <v>5.4700000000000001E-6</v>
      </c>
      <c r="V604" s="3" t="s">
        <v>2283</v>
      </c>
      <c r="W604" s="3" t="s">
        <v>173</v>
      </c>
      <c r="X604" s="3">
        <v>977</v>
      </c>
      <c r="Y604" s="4" t="s">
        <v>2284</v>
      </c>
      <c r="Z604" s="3" t="s">
        <v>173</v>
      </c>
      <c r="AA604" s="2"/>
    </row>
    <row r="605" spans="1:27" ht="13.9" customHeight="1">
      <c r="A605" s="2" t="s">
        <v>1397</v>
      </c>
      <c r="B605" s="2" t="s">
        <v>1398</v>
      </c>
      <c r="C605" s="3" t="s">
        <v>170</v>
      </c>
      <c r="D605" s="3" t="s">
        <v>170</v>
      </c>
      <c r="E605" s="3">
        <v>326.44</v>
      </c>
      <c r="F605" s="3" t="s">
        <v>2281</v>
      </c>
      <c r="G605" s="3">
        <v>1.34E-2</v>
      </c>
      <c r="H605" s="3" t="s">
        <v>2281</v>
      </c>
      <c r="I605" s="3" t="s">
        <v>173</v>
      </c>
      <c r="J605" s="3">
        <v>2.8800000000000001E-4</v>
      </c>
      <c r="K605" s="3">
        <v>1.18E-2</v>
      </c>
      <c r="L605" s="3">
        <v>3.1099999999999999E-3</v>
      </c>
      <c r="M605" s="3">
        <v>3.1099999999999999E-3</v>
      </c>
      <c r="N605" s="3" t="s">
        <v>2283</v>
      </c>
      <c r="O605" s="3">
        <v>18600</v>
      </c>
      <c r="P605" s="3">
        <v>14000</v>
      </c>
      <c r="Q605" s="3" t="s">
        <v>174</v>
      </c>
      <c r="R605" s="3">
        <v>651.36</v>
      </c>
      <c r="S605" s="3" t="s">
        <v>2283</v>
      </c>
      <c r="T605" s="3">
        <v>0.37741666026871001</v>
      </c>
      <c r="U605" s="3">
        <v>8.9700000000000005E-6</v>
      </c>
      <c r="V605" s="3" t="s">
        <v>2281</v>
      </c>
      <c r="W605" s="3">
        <v>2.2699999999999999E-6</v>
      </c>
      <c r="X605" s="3">
        <v>977</v>
      </c>
      <c r="Y605" s="4" t="s">
        <v>2284</v>
      </c>
      <c r="Z605" s="3" t="s">
        <v>173</v>
      </c>
      <c r="AA605" s="2"/>
    </row>
    <row r="606" spans="1:27" ht="13.9" customHeight="1">
      <c r="A606" s="2" t="s">
        <v>1399</v>
      </c>
      <c r="B606" s="2" t="s">
        <v>1400</v>
      </c>
      <c r="C606" s="3" t="s">
        <v>170</v>
      </c>
      <c r="D606" s="3" t="s">
        <v>170</v>
      </c>
      <c r="E606" s="3">
        <v>326.44</v>
      </c>
      <c r="F606" s="3" t="s">
        <v>2281</v>
      </c>
      <c r="G606" s="3">
        <v>3.3999999999999998E-3</v>
      </c>
      <c r="H606" s="3" t="s">
        <v>2281</v>
      </c>
      <c r="I606" s="3" t="s">
        <v>173</v>
      </c>
      <c r="J606" s="3">
        <v>2.8299999999999999E-4</v>
      </c>
      <c r="K606" s="3">
        <v>1.1599999999999999E-2</v>
      </c>
      <c r="L606" s="3">
        <v>3.0599999999999998E-3</v>
      </c>
      <c r="M606" s="3">
        <v>3.0599999999999998E-3</v>
      </c>
      <c r="N606" s="3" t="s">
        <v>2283</v>
      </c>
      <c r="O606" s="3">
        <v>18600</v>
      </c>
      <c r="P606" s="3">
        <v>14000</v>
      </c>
      <c r="Q606" s="3" t="s">
        <v>174</v>
      </c>
      <c r="R606" s="3">
        <v>651.36</v>
      </c>
      <c r="S606" s="3" t="s">
        <v>2283</v>
      </c>
      <c r="T606" s="3">
        <v>0.37741666026871001</v>
      </c>
      <c r="U606" s="3">
        <v>6.5300000000000002E-6</v>
      </c>
      <c r="V606" s="3" t="s">
        <v>2281</v>
      </c>
      <c r="W606" s="3">
        <v>1.6500000000000001E-6</v>
      </c>
      <c r="X606" s="3">
        <v>977</v>
      </c>
      <c r="Y606" s="4" t="s">
        <v>2284</v>
      </c>
      <c r="Z606" s="3" t="s">
        <v>173</v>
      </c>
      <c r="AA606" s="2"/>
    </row>
    <row r="607" spans="1:27" ht="13.9" customHeight="1">
      <c r="A607" s="2" t="s">
        <v>1401</v>
      </c>
      <c r="B607" s="2" t="s">
        <v>1402</v>
      </c>
      <c r="C607" s="3" t="s">
        <v>170</v>
      </c>
      <c r="D607" s="3" t="s">
        <v>170</v>
      </c>
      <c r="E607" s="3">
        <v>326.44</v>
      </c>
      <c r="F607" s="3" t="s">
        <v>2281</v>
      </c>
      <c r="G607" s="3">
        <v>1.6E-2</v>
      </c>
      <c r="H607" s="3" t="s">
        <v>2281</v>
      </c>
      <c r="I607" s="3" t="s">
        <v>173</v>
      </c>
      <c r="J607" s="3">
        <v>9.2399999999999996E-5</v>
      </c>
      <c r="K607" s="3">
        <v>3.7799999999999999E-3</v>
      </c>
      <c r="L607" s="3" t="s">
        <v>173</v>
      </c>
      <c r="M607" s="3">
        <v>3.7799999999999999E-3</v>
      </c>
      <c r="N607" s="3" t="s">
        <v>2281</v>
      </c>
      <c r="O607" s="3" t="s">
        <v>173</v>
      </c>
      <c r="P607" s="3" t="s">
        <v>173</v>
      </c>
      <c r="Q607" s="2"/>
      <c r="R607" s="3">
        <v>651.36</v>
      </c>
      <c r="S607" s="3" t="s">
        <v>2283</v>
      </c>
      <c r="T607" s="3">
        <v>0.37741666026871001</v>
      </c>
      <c r="U607" s="3">
        <v>5.4700000000000001E-6</v>
      </c>
      <c r="V607" s="3" t="s">
        <v>2281</v>
      </c>
      <c r="W607" s="3" t="s">
        <v>173</v>
      </c>
      <c r="X607" s="3">
        <v>977</v>
      </c>
      <c r="Y607" s="4" t="s">
        <v>2284</v>
      </c>
      <c r="Z607" s="3" t="s">
        <v>173</v>
      </c>
      <c r="AA607" s="2"/>
    </row>
    <row r="608" spans="1:27" ht="13.9" customHeight="1">
      <c r="A608" s="2" t="s">
        <v>1403</v>
      </c>
      <c r="B608" s="2" t="s">
        <v>1404</v>
      </c>
      <c r="C608" s="3" t="s">
        <v>170</v>
      </c>
      <c r="D608" s="3" t="s">
        <v>170</v>
      </c>
      <c r="E608" s="3">
        <v>326.44</v>
      </c>
      <c r="F608" s="3" t="s">
        <v>2283</v>
      </c>
      <c r="G608" s="3">
        <v>7.3299999999999997E-3</v>
      </c>
      <c r="H608" s="3" t="s">
        <v>2283</v>
      </c>
      <c r="I608" s="3" t="s">
        <v>173</v>
      </c>
      <c r="J608" s="3">
        <v>1.9000000000000001E-4</v>
      </c>
      <c r="K608" s="3">
        <v>7.77E-3</v>
      </c>
      <c r="L608" s="3">
        <v>2.0500000000000002E-3</v>
      </c>
      <c r="M608" s="3">
        <v>2.0500000000000002E-3</v>
      </c>
      <c r="N608" s="3" t="s">
        <v>2283</v>
      </c>
      <c r="O608" s="3">
        <v>18600</v>
      </c>
      <c r="P608" s="3">
        <v>14000</v>
      </c>
      <c r="Q608" s="3" t="s">
        <v>174</v>
      </c>
      <c r="R608" s="3">
        <v>651.36</v>
      </c>
      <c r="S608" s="3" t="s">
        <v>2283</v>
      </c>
      <c r="T608" s="3">
        <v>0.37741666026871001</v>
      </c>
      <c r="U608" s="3">
        <v>2.2199999999999999E-6</v>
      </c>
      <c r="V608" s="3" t="s">
        <v>2283</v>
      </c>
      <c r="W608" s="3">
        <v>5.6300000000000005E-7</v>
      </c>
      <c r="X608" s="3">
        <v>977</v>
      </c>
      <c r="Y608" s="4" t="s">
        <v>2284</v>
      </c>
      <c r="Z608" s="3" t="s">
        <v>173</v>
      </c>
      <c r="AA608" s="2"/>
    </row>
    <row r="609" spans="1:27" ht="13.9" customHeight="1">
      <c r="A609" s="2" t="s">
        <v>1405</v>
      </c>
      <c r="B609" s="2" t="s">
        <v>1406</v>
      </c>
      <c r="C609" s="3" t="s">
        <v>171</v>
      </c>
      <c r="D609" s="3" t="s">
        <v>170</v>
      </c>
      <c r="E609" s="3">
        <v>356.42</v>
      </c>
      <c r="F609" s="3" t="s">
        <v>2281</v>
      </c>
      <c r="G609" s="3">
        <v>1.5300000000000001E-4</v>
      </c>
      <c r="H609" s="3" t="s">
        <v>2281</v>
      </c>
      <c r="I609" s="3" t="s">
        <v>173</v>
      </c>
      <c r="J609" s="3">
        <v>2.61E-6</v>
      </c>
      <c r="K609" s="3">
        <v>1.07E-4</v>
      </c>
      <c r="L609" s="3" t="s">
        <v>173</v>
      </c>
      <c r="M609" s="3">
        <v>1.07E-4</v>
      </c>
      <c r="N609" s="3" t="s">
        <v>2281</v>
      </c>
      <c r="O609" s="3" t="s">
        <v>173</v>
      </c>
      <c r="P609" s="3" t="s">
        <v>173</v>
      </c>
      <c r="Q609" s="2"/>
      <c r="R609" s="3">
        <v>671.01</v>
      </c>
      <c r="S609" s="3" t="s">
        <v>2283</v>
      </c>
      <c r="T609" s="3">
        <v>0.3</v>
      </c>
      <c r="U609" s="3">
        <v>4.35E-10</v>
      </c>
      <c r="V609" s="3" t="s">
        <v>2283</v>
      </c>
      <c r="W609" s="3" t="s">
        <v>173</v>
      </c>
      <c r="X609" s="3" t="s">
        <v>173</v>
      </c>
      <c r="Y609" s="2"/>
      <c r="Z609" s="3" t="s">
        <v>173</v>
      </c>
      <c r="AA609" s="2"/>
    </row>
    <row r="610" spans="1:27" ht="13.9" customHeight="1">
      <c r="A610" s="2" t="s">
        <v>1407</v>
      </c>
      <c r="B610" s="2" t="s">
        <v>1408</v>
      </c>
      <c r="C610" s="3" t="s">
        <v>170</v>
      </c>
      <c r="D610" s="3" t="s">
        <v>171</v>
      </c>
      <c r="E610" s="3">
        <v>202.3</v>
      </c>
      <c r="F610" s="3" t="s">
        <v>2281</v>
      </c>
      <c r="G610" s="3">
        <v>490</v>
      </c>
      <c r="H610" s="3" t="s">
        <v>2281</v>
      </c>
      <c r="I610" s="3" t="s">
        <v>173</v>
      </c>
      <c r="J610" s="3">
        <v>1.9400000000000001E-3</v>
      </c>
      <c r="K610" s="3">
        <v>7.9299999999999995E-2</v>
      </c>
      <c r="L610" s="3">
        <v>3.78E-2</v>
      </c>
      <c r="M610" s="3">
        <v>3.78E-2</v>
      </c>
      <c r="N610" s="3" t="s">
        <v>2283</v>
      </c>
      <c r="O610" s="3">
        <v>10600</v>
      </c>
      <c r="P610" s="3">
        <v>8820</v>
      </c>
      <c r="Q610" s="3" t="s">
        <v>183</v>
      </c>
      <c r="R610" s="3">
        <v>435.15</v>
      </c>
      <c r="S610" s="3" t="s">
        <v>2281</v>
      </c>
      <c r="T610" s="3">
        <v>0.36822706766917002</v>
      </c>
      <c r="U610" s="3">
        <v>3.5</v>
      </c>
      <c r="V610" s="3" t="s">
        <v>2281</v>
      </c>
      <c r="W610" s="3">
        <v>1.6</v>
      </c>
      <c r="X610" s="3">
        <v>665</v>
      </c>
      <c r="Y610" s="3" t="s">
        <v>174</v>
      </c>
      <c r="Z610" s="3" t="s">
        <v>173</v>
      </c>
      <c r="AA610" s="2"/>
    </row>
    <row r="611" spans="1:27" ht="13.9" customHeight="1">
      <c r="A611" s="2" t="s">
        <v>1409</v>
      </c>
      <c r="B611" s="2" t="s">
        <v>1410</v>
      </c>
      <c r="C611" s="3" t="s">
        <v>170</v>
      </c>
      <c r="D611" s="3" t="s">
        <v>171</v>
      </c>
      <c r="E611" s="3">
        <v>295.33999999999997</v>
      </c>
      <c r="F611" s="3" t="s">
        <v>2281</v>
      </c>
      <c r="G611" s="3">
        <v>0.44</v>
      </c>
      <c r="H611" s="3" t="s">
        <v>2281</v>
      </c>
      <c r="I611" s="3" t="s">
        <v>173</v>
      </c>
      <c r="J611" s="3">
        <v>4.4199999999999997E-5</v>
      </c>
      <c r="K611" s="3">
        <v>1.81E-3</v>
      </c>
      <c r="L611" s="3" t="s">
        <v>173</v>
      </c>
      <c r="M611" s="3">
        <v>1.81E-3</v>
      </c>
      <c r="N611" s="3" t="s">
        <v>2283</v>
      </c>
      <c r="O611" s="3" t="s">
        <v>173</v>
      </c>
      <c r="P611" s="3">
        <v>12800</v>
      </c>
      <c r="Q611" s="3" t="s">
        <v>174</v>
      </c>
      <c r="R611" s="3">
        <v>601.15</v>
      </c>
      <c r="S611" s="3" t="s">
        <v>2281</v>
      </c>
      <c r="T611" s="3">
        <v>0.3</v>
      </c>
      <c r="U611" s="3">
        <v>5.0000000000000002E-5</v>
      </c>
      <c r="V611" s="3" t="s">
        <v>2281</v>
      </c>
      <c r="W611" s="3" t="s">
        <v>173</v>
      </c>
      <c r="X611" s="3" t="s">
        <v>173</v>
      </c>
      <c r="Y611" s="2"/>
      <c r="Z611" s="3" t="s">
        <v>173</v>
      </c>
      <c r="AA611" s="2"/>
    </row>
    <row r="612" spans="1:27" ht="13.9" customHeight="1">
      <c r="A612" s="2" t="s">
        <v>1411</v>
      </c>
      <c r="B612" s="2" t="s">
        <v>1412</v>
      </c>
      <c r="C612" s="3" t="s">
        <v>171</v>
      </c>
      <c r="D612" s="3" t="s">
        <v>170</v>
      </c>
      <c r="E612" s="3">
        <v>266.33999999999997</v>
      </c>
      <c r="F612" s="3" t="s">
        <v>2281</v>
      </c>
      <c r="G612" s="3">
        <v>14</v>
      </c>
      <c r="H612" s="3" t="s">
        <v>2281</v>
      </c>
      <c r="I612" s="3">
        <v>1</v>
      </c>
      <c r="J612" s="3">
        <v>2.4500000000000001E-8</v>
      </c>
      <c r="K612" s="3">
        <v>9.9999999999999995E-7</v>
      </c>
      <c r="L612" s="3" t="s">
        <v>173</v>
      </c>
      <c r="M612" s="3">
        <v>9.9999999999999995E-7</v>
      </c>
      <c r="N612" s="3" t="s">
        <v>2281</v>
      </c>
      <c r="O612" s="3" t="s">
        <v>173</v>
      </c>
      <c r="P612" s="3">
        <v>12400</v>
      </c>
      <c r="Q612" s="3" t="s">
        <v>174</v>
      </c>
      <c r="R612" s="3">
        <v>582.65</v>
      </c>
      <c r="S612" s="3" t="s">
        <v>2283</v>
      </c>
      <c r="T612" s="3">
        <v>0.3</v>
      </c>
      <c r="U612" s="3">
        <v>1.1E-4</v>
      </c>
      <c r="V612" s="3" t="s">
        <v>2281</v>
      </c>
      <c r="W612" s="3" t="s">
        <v>173</v>
      </c>
      <c r="X612" s="3" t="s">
        <v>173</v>
      </c>
      <c r="Y612" s="2"/>
      <c r="Z612" s="3" t="s">
        <v>173</v>
      </c>
      <c r="AA612" s="2"/>
    </row>
    <row r="613" spans="1:27" ht="13.9" customHeight="1">
      <c r="A613" s="2" t="s">
        <v>1413</v>
      </c>
      <c r="B613" s="2" t="s">
        <v>1414</v>
      </c>
      <c r="C613" s="3" t="s">
        <v>171</v>
      </c>
      <c r="D613" s="3" t="s">
        <v>171</v>
      </c>
      <c r="E613" s="3">
        <v>316.14</v>
      </c>
      <c r="F613" s="3" t="s">
        <v>2281</v>
      </c>
      <c r="G613" s="3">
        <v>43</v>
      </c>
      <c r="H613" s="3" t="s">
        <v>2281</v>
      </c>
      <c r="I613" s="3" t="s">
        <v>173</v>
      </c>
      <c r="J613" s="3">
        <v>1.32E-9</v>
      </c>
      <c r="K613" s="3">
        <v>5.4E-8</v>
      </c>
      <c r="L613" s="3">
        <v>2.3499999999999999E-9</v>
      </c>
      <c r="M613" s="3">
        <v>2.3499999999999999E-9</v>
      </c>
      <c r="N613" s="3" t="s">
        <v>2281</v>
      </c>
      <c r="O613" s="3">
        <v>43000</v>
      </c>
      <c r="P613" s="3">
        <v>16700</v>
      </c>
      <c r="Q613" s="3" t="s">
        <v>174</v>
      </c>
      <c r="R613" s="3">
        <v>637.01</v>
      </c>
      <c r="S613" s="3" t="s">
        <v>2283</v>
      </c>
      <c r="T613" s="3">
        <v>0.41</v>
      </c>
      <c r="U613" s="3">
        <v>5.45E-9</v>
      </c>
      <c r="V613" s="3" t="s">
        <v>2283</v>
      </c>
      <c r="W613" s="3">
        <v>2.2699999999999999E-10</v>
      </c>
      <c r="X613" s="3">
        <v>676</v>
      </c>
      <c r="Y613" s="3" t="s">
        <v>174</v>
      </c>
      <c r="Z613" s="3" t="s">
        <v>173</v>
      </c>
      <c r="AA613" s="2"/>
    </row>
    <row r="614" spans="1:27" ht="13.9" customHeight="1">
      <c r="A614" s="2" t="s">
        <v>1415</v>
      </c>
      <c r="B614" s="2" t="s">
        <v>1416</v>
      </c>
      <c r="C614" s="3" t="s">
        <v>171</v>
      </c>
      <c r="D614" s="3" t="s">
        <v>171</v>
      </c>
      <c r="E614" s="3">
        <v>165.17699999999999</v>
      </c>
      <c r="F614" s="3" t="s">
        <v>2320</v>
      </c>
      <c r="G614" s="3">
        <v>1.78</v>
      </c>
      <c r="H614" s="3" t="s">
        <v>2283</v>
      </c>
      <c r="I614" s="3" t="s">
        <v>173</v>
      </c>
      <c r="J614" s="3">
        <v>7.3399999999999998E-7</v>
      </c>
      <c r="K614" s="3">
        <v>2.9799999999999999E-5</v>
      </c>
      <c r="L614" s="3" t="s">
        <v>173</v>
      </c>
      <c r="M614" s="3">
        <v>2.9799999999999999E-5</v>
      </c>
      <c r="N614" s="3" t="s">
        <v>2320</v>
      </c>
      <c r="O614" s="3" t="s">
        <v>173</v>
      </c>
      <c r="P614" s="3" t="s">
        <v>173</v>
      </c>
      <c r="Q614" s="2"/>
      <c r="R614" s="3">
        <v>501.15</v>
      </c>
      <c r="S614" s="3" t="s">
        <v>2283</v>
      </c>
      <c r="T614" s="3">
        <v>0.3</v>
      </c>
      <c r="U614" s="3">
        <v>0.14499999999999999</v>
      </c>
      <c r="V614" s="3" t="s">
        <v>2320</v>
      </c>
      <c r="W614" s="3" t="s">
        <v>173</v>
      </c>
      <c r="X614" s="3" t="s">
        <v>173</v>
      </c>
      <c r="Y614" s="2"/>
      <c r="Z614" s="3" t="s">
        <v>173</v>
      </c>
      <c r="AA614" s="2"/>
    </row>
    <row r="615" spans="1:27" ht="13.9" customHeight="1">
      <c r="A615" s="2" t="s">
        <v>1417</v>
      </c>
      <c r="B615" s="2" t="s">
        <v>1418</v>
      </c>
      <c r="C615" s="3" t="s">
        <v>170</v>
      </c>
      <c r="D615" s="3" t="s">
        <v>170</v>
      </c>
      <c r="E615" s="3">
        <v>72.150999999999996</v>
      </c>
      <c r="F615" s="3" t="s">
        <v>2281</v>
      </c>
      <c r="G615" s="3">
        <v>38</v>
      </c>
      <c r="H615" s="3" t="s">
        <v>2281</v>
      </c>
      <c r="I615" s="3" t="s">
        <v>173</v>
      </c>
      <c r="J615" s="3">
        <v>1.25</v>
      </c>
      <c r="K615" s="3">
        <v>51.1</v>
      </c>
      <c r="L615" s="3">
        <v>33</v>
      </c>
      <c r="M615" s="3">
        <v>33</v>
      </c>
      <c r="N615" s="3" t="s">
        <v>2281</v>
      </c>
      <c r="O615" s="3">
        <v>6480</v>
      </c>
      <c r="P615" s="3">
        <v>6160</v>
      </c>
      <c r="Q615" s="3" t="s">
        <v>183</v>
      </c>
      <c r="R615" s="3">
        <v>309.14999999999998</v>
      </c>
      <c r="S615" s="3" t="s">
        <v>2281</v>
      </c>
      <c r="T615" s="3">
        <v>0.37105769640196001</v>
      </c>
      <c r="U615" s="3">
        <v>514</v>
      </c>
      <c r="V615" s="3" t="s">
        <v>2281</v>
      </c>
      <c r="W615" s="3">
        <v>318</v>
      </c>
      <c r="X615" s="3">
        <v>470</v>
      </c>
      <c r="Y615" s="3" t="s">
        <v>183</v>
      </c>
      <c r="Z615" s="3">
        <v>1.4</v>
      </c>
      <c r="AA615" s="3" t="s">
        <v>183</v>
      </c>
    </row>
    <row r="616" spans="1:27" ht="13.9" customHeight="1">
      <c r="A616" s="2" t="s">
        <v>1419</v>
      </c>
      <c r="B616" s="2" t="s">
        <v>1420</v>
      </c>
      <c r="C616" s="3" t="s">
        <v>228</v>
      </c>
      <c r="D616" s="3" t="s">
        <v>171</v>
      </c>
      <c r="E616" s="3">
        <v>117.49</v>
      </c>
      <c r="F616" s="3" t="s">
        <v>183</v>
      </c>
      <c r="G616" s="3">
        <v>245000</v>
      </c>
      <c r="H616" s="3" t="s">
        <v>183</v>
      </c>
      <c r="I616" s="3">
        <v>15</v>
      </c>
      <c r="J616" s="3" t="s">
        <v>173</v>
      </c>
      <c r="K616" s="3" t="s">
        <v>173</v>
      </c>
      <c r="L616" s="3" t="s">
        <v>173</v>
      </c>
      <c r="M616" s="3" t="s">
        <v>173</v>
      </c>
      <c r="N616" s="2"/>
      <c r="O616" s="3" t="s">
        <v>173</v>
      </c>
      <c r="P616" s="3" t="s">
        <v>173</v>
      </c>
      <c r="Q616" s="2"/>
      <c r="R616" s="3" t="s">
        <v>173</v>
      </c>
      <c r="S616" s="2"/>
      <c r="T616" s="3">
        <v>0.3</v>
      </c>
      <c r="U616" s="3" t="s">
        <v>173</v>
      </c>
      <c r="V616" s="2"/>
      <c r="W616" s="3" t="s">
        <v>173</v>
      </c>
      <c r="X616" s="3" t="s">
        <v>173</v>
      </c>
      <c r="Y616" s="2"/>
      <c r="Z616" s="3" t="s">
        <v>173</v>
      </c>
      <c r="AA616" s="2"/>
    </row>
    <row r="617" spans="1:27" ht="13.9" customHeight="1">
      <c r="A617" s="2" t="s">
        <v>1421</v>
      </c>
      <c r="B617" s="2" t="s">
        <v>1422</v>
      </c>
      <c r="C617" s="3" t="s">
        <v>171</v>
      </c>
      <c r="D617" s="3" t="s">
        <v>171</v>
      </c>
      <c r="E617" s="3">
        <v>299.08999999999997</v>
      </c>
      <c r="F617" s="3" t="s">
        <v>2290</v>
      </c>
      <c r="G617" s="3">
        <v>257000</v>
      </c>
      <c r="H617" s="3" t="s">
        <v>2321</v>
      </c>
      <c r="I617" s="3" t="s">
        <v>173</v>
      </c>
      <c r="J617" s="3" t="s">
        <v>173</v>
      </c>
      <c r="K617" s="3" t="s">
        <v>173</v>
      </c>
      <c r="L617" s="3" t="s">
        <v>173</v>
      </c>
      <c r="M617" s="3" t="s">
        <v>173</v>
      </c>
      <c r="N617" s="2"/>
      <c r="O617" s="3" t="s">
        <v>173</v>
      </c>
      <c r="P617" s="3" t="s">
        <v>173</v>
      </c>
      <c r="Q617" s="2"/>
      <c r="R617" s="3">
        <v>484.15</v>
      </c>
      <c r="S617" s="3" t="s">
        <v>2281</v>
      </c>
      <c r="T617" s="3">
        <v>0.3</v>
      </c>
      <c r="U617" s="3">
        <v>0.05</v>
      </c>
      <c r="V617" s="3" t="s">
        <v>2321</v>
      </c>
      <c r="W617" s="3" t="s">
        <v>173</v>
      </c>
      <c r="X617" s="3" t="s">
        <v>173</v>
      </c>
      <c r="Y617" s="2"/>
      <c r="Z617" s="3" t="s">
        <v>173</v>
      </c>
      <c r="AA617" s="2"/>
    </row>
    <row r="618" spans="1:27" ht="13.9" customHeight="1">
      <c r="A618" s="2" t="s">
        <v>1424</v>
      </c>
      <c r="B618" s="2" t="s">
        <v>1425</v>
      </c>
      <c r="C618" s="3" t="s">
        <v>171</v>
      </c>
      <c r="D618" s="3" t="s">
        <v>171</v>
      </c>
      <c r="E618" s="3">
        <v>300.10000000000002</v>
      </c>
      <c r="F618" s="3" t="s">
        <v>2308</v>
      </c>
      <c r="G618" s="3">
        <v>257000</v>
      </c>
      <c r="H618" s="3" t="s">
        <v>2308</v>
      </c>
      <c r="I618" s="3" t="s">
        <v>173</v>
      </c>
      <c r="J618" s="3" t="s">
        <v>173</v>
      </c>
      <c r="K618" s="3" t="s">
        <v>173</v>
      </c>
      <c r="L618" s="3" t="s">
        <v>173</v>
      </c>
      <c r="M618" s="3" t="s">
        <v>173</v>
      </c>
      <c r="N618" s="2"/>
      <c r="O618" s="3" t="s">
        <v>173</v>
      </c>
      <c r="P618" s="3">
        <v>8410</v>
      </c>
      <c r="Q618" s="3" t="s">
        <v>174</v>
      </c>
      <c r="R618" s="3">
        <v>471.15</v>
      </c>
      <c r="S618" s="3" t="s">
        <v>2308</v>
      </c>
      <c r="T618" s="3">
        <v>0.3</v>
      </c>
      <c r="U618" s="3">
        <v>0.05</v>
      </c>
      <c r="V618" s="3" t="s">
        <v>2308</v>
      </c>
      <c r="W618" s="3" t="s">
        <v>173</v>
      </c>
      <c r="X618" s="3" t="s">
        <v>173</v>
      </c>
      <c r="Y618" s="2"/>
      <c r="Z618" s="3" t="s">
        <v>173</v>
      </c>
      <c r="AA618" s="2"/>
    </row>
    <row r="619" spans="1:27" ht="13.9" customHeight="1">
      <c r="A619" s="2" t="s">
        <v>1426</v>
      </c>
      <c r="B619" s="2" t="s">
        <v>1427</v>
      </c>
      <c r="C619" s="3" t="s">
        <v>170</v>
      </c>
      <c r="D619" s="3" t="s">
        <v>171</v>
      </c>
      <c r="E619" s="3">
        <v>213.03100000000001</v>
      </c>
      <c r="F619" s="3" t="s">
        <v>2290</v>
      </c>
      <c r="G619" s="3">
        <v>4610</v>
      </c>
      <c r="H619" s="3" t="s">
        <v>2322</v>
      </c>
      <c r="I619" s="3" t="s">
        <v>173</v>
      </c>
      <c r="J619" s="3">
        <v>5.0099999999999998E-5</v>
      </c>
      <c r="K619" s="3">
        <v>2.0500000000000002E-3</v>
      </c>
      <c r="L619" s="3" t="s">
        <v>173</v>
      </c>
      <c r="M619" s="3">
        <v>2.0500000000000002E-3</v>
      </c>
      <c r="N619" s="3" t="s">
        <v>2290</v>
      </c>
      <c r="O619" s="3" t="s">
        <v>173</v>
      </c>
      <c r="P619" s="3" t="s">
        <v>173</v>
      </c>
      <c r="Q619" s="2"/>
      <c r="R619" s="3">
        <v>394.95</v>
      </c>
      <c r="S619" s="3" t="s">
        <v>2321</v>
      </c>
      <c r="T619" s="3">
        <v>0.3</v>
      </c>
      <c r="U619" s="3">
        <v>15</v>
      </c>
      <c r="V619" s="3" t="s">
        <v>2321</v>
      </c>
      <c r="W619" s="3" t="s">
        <v>173</v>
      </c>
      <c r="X619" s="3" t="s">
        <v>173</v>
      </c>
      <c r="Y619" s="2"/>
      <c r="Z619" s="3" t="s">
        <v>173</v>
      </c>
      <c r="AA619" s="2"/>
    </row>
    <row r="620" spans="1:27" ht="13.9" customHeight="1">
      <c r="A620" s="2" t="s">
        <v>1428</v>
      </c>
      <c r="B620" s="2" t="s">
        <v>1429</v>
      </c>
      <c r="C620" s="3" t="s">
        <v>170</v>
      </c>
      <c r="D620" s="3" t="s">
        <v>171</v>
      </c>
      <c r="E620" s="3">
        <v>214</v>
      </c>
      <c r="F620" s="3" t="s">
        <v>2308</v>
      </c>
      <c r="G620" s="3">
        <v>4610</v>
      </c>
      <c r="H620" s="3" t="s">
        <v>2281</v>
      </c>
      <c r="I620" s="3" t="s">
        <v>173</v>
      </c>
      <c r="J620" s="3">
        <v>1.1900000000000001E-4</v>
      </c>
      <c r="K620" s="3">
        <v>4.8700000000000002E-3</v>
      </c>
      <c r="L620" s="3" t="s">
        <v>173</v>
      </c>
      <c r="M620" s="3">
        <v>4.8700000000000002E-3</v>
      </c>
      <c r="N620" s="3" t="s">
        <v>2281</v>
      </c>
      <c r="O620" s="3" t="s">
        <v>173</v>
      </c>
      <c r="P620" s="3">
        <v>8080</v>
      </c>
      <c r="Q620" s="3" t="s">
        <v>174</v>
      </c>
      <c r="R620" s="3">
        <v>394.95</v>
      </c>
      <c r="S620" s="3" t="s">
        <v>2308</v>
      </c>
      <c r="T620" s="3">
        <v>0.3</v>
      </c>
      <c r="U620" s="3">
        <v>15</v>
      </c>
      <c r="V620" s="3" t="s">
        <v>2308</v>
      </c>
      <c r="W620" s="3" t="s">
        <v>173</v>
      </c>
      <c r="X620" s="3" t="s">
        <v>173</v>
      </c>
      <c r="Y620" s="2"/>
      <c r="Z620" s="3" t="s">
        <v>173</v>
      </c>
      <c r="AA620" s="2"/>
    </row>
    <row r="621" spans="1:27" ht="13.9" customHeight="1">
      <c r="A621" s="2" t="s">
        <v>1430</v>
      </c>
      <c r="B621" s="2" t="s">
        <v>1431</v>
      </c>
      <c r="C621" s="3" t="s">
        <v>171</v>
      </c>
      <c r="D621" s="3" t="s">
        <v>171</v>
      </c>
      <c r="E621" s="3">
        <v>614.1</v>
      </c>
      <c r="F621" s="3" t="s">
        <v>2308</v>
      </c>
      <c r="G621" s="3">
        <v>82.9</v>
      </c>
      <c r="H621" s="3" t="s">
        <v>183</v>
      </c>
      <c r="I621" s="3" t="s">
        <v>173</v>
      </c>
      <c r="J621" s="3">
        <v>3.3900000000000002E-10</v>
      </c>
      <c r="K621" s="3">
        <v>1.39E-8</v>
      </c>
      <c r="L621" s="3" t="s">
        <v>173</v>
      </c>
      <c r="M621" s="3">
        <v>1.39E-8</v>
      </c>
      <c r="N621" s="3" t="s">
        <v>2290</v>
      </c>
      <c r="O621" s="3" t="s">
        <v>173</v>
      </c>
      <c r="P621" s="3">
        <v>10900</v>
      </c>
      <c r="Q621" s="3" t="s">
        <v>174</v>
      </c>
      <c r="R621" s="3">
        <v>522.15</v>
      </c>
      <c r="S621" s="3" t="s">
        <v>2308</v>
      </c>
      <c r="T621" s="3">
        <v>0.3</v>
      </c>
      <c r="U621" s="3">
        <v>2.0999999999999999E-5</v>
      </c>
      <c r="V621" s="3" t="s">
        <v>2308</v>
      </c>
      <c r="W621" s="3" t="s">
        <v>173</v>
      </c>
      <c r="X621" s="3" t="s">
        <v>173</v>
      </c>
      <c r="Y621" s="2"/>
      <c r="Z621" s="3" t="s">
        <v>173</v>
      </c>
      <c r="AA621" s="2"/>
    </row>
    <row r="622" spans="1:27" ht="13.9" customHeight="1">
      <c r="A622" s="2" t="s">
        <v>1432</v>
      </c>
      <c r="B622" s="2" t="s">
        <v>1433</v>
      </c>
      <c r="C622" s="3" t="s">
        <v>228</v>
      </c>
      <c r="D622" s="3" t="s">
        <v>171</v>
      </c>
      <c r="E622" s="3">
        <v>399.1</v>
      </c>
      <c r="F622" s="3" t="s">
        <v>2308</v>
      </c>
      <c r="G622" s="3">
        <v>243</v>
      </c>
      <c r="H622" s="3" t="s">
        <v>2323</v>
      </c>
      <c r="I622" s="3" t="s">
        <v>173</v>
      </c>
      <c r="J622" s="3" t="s">
        <v>173</v>
      </c>
      <c r="K622" s="3" t="s">
        <v>173</v>
      </c>
      <c r="L622" s="3" t="s">
        <v>173</v>
      </c>
      <c r="M622" s="3" t="s">
        <v>173</v>
      </c>
      <c r="N622" s="2"/>
      <c r="O622" s="3" t="s">
        <v>173</v>
      </c>
      <c r="P622" s="3" t="s">
        <v>173</v>
      </c>
      <c r="Q622" s="2"/>
      <c r="R622" s="3">
        <v>511.65</v>
      </c>
      <c r="S622" s="3" t="s">
        <v>2308</v>
      </c>
      <c r="T622" s="3">
        <v>0.3</v>
      </c>
      <c r="U622" s="3" t="s">
        <v>173</v>
      </c>
      <c r="V622" s="2"/>
      <c r="W622" s="3" t="s">
        <v>173</v>
      </c>
      <c r="X622" s="3" t="s">
        <v>173</v>
      </c>
      <c r="Y622" s="2"/>
      <c r="Z622" s="3" t="s">
        <v>173</v>
      </c>
      <c r="AA622" s="2"/>
    </row>
    <row r="623" spans="1:27" ht="13.9" customHeight="1">
      <c r="A623" s="2" t="s">
        <v>1434</v>
      </c>
      <c r="B623" s="2" t="s">
        <v>1435</v>
      </c>
      <c r="C623" s="3" t="s">
        <v>228</v>
      </c>
      <c r="D623" s="3" t="s">
        <v>171</v>
      </c>
      <c r="E623" s="3">
        <v>400.1</v>
      </c>
      <c r="F623" s="3" t="s">
        <v>2308</v>
      </c>
      <c r="G623" s="3">
        <v>243</v>
      </c>
      <c r="H623" s="3" t="s">
        <v>183</v>
      </c>
      <c r="I623" s="3" t="s">
        <v>173</v>
      </c>
      <c r="J623" s="3" t="s">
        <v>173</v>
      </c>
      <c r="K623" s="3" t="s">
        <v>173</v>
      </c>
      <c r="L623" s="3" t="s">
        <v>173</v>
      </c>
      <c r="M623" s="3" t="s">
        <v>173</v>
      </c>
      <c r="N623" s="2"/>
      <c r="O623" s="3" t="s">
        <v>173</v>
      </c>
      <c r="P623" s="3" t="s">
        <v>173</v>
      </c>
      <c r="Q623" s="2"/>
      <c r="R623" s="3">
        <v>511.65</v>
      </c>
      <c r="S623" s="3" t="s">
        <v>2308</v>
      </c>
      <c r="T623" s="3">
        <v>0.3</v>
      </c>
      <c r="U623" s="3" t="s">
        <v>173</v>
      </c>
      <c r="V623" s="2"/>
      <c r="W623" s="3" t="s">
        <v>173</v>
      </c>
      <c r="X623" s="3" t="s">
        <v>173</v>
      </c>
      <c r="Y623" s="2"/>
      <c r="Z623" s="3" t="s">
        <v>173</v>
      </c>
      <c r="AA623" s="2"/>
    </row>
    <row r="624" spans="1:27" ht="13.9" customHeight="1">
      <c r="A624" s="2" t="s">
        <v>1436</v>
      </c>
      <c r="B624" s="2" t="s">
        <v>1437</v>
      </c>
      <c r="C624" s="3" t="s">
        <v>171</v>
      </c>
      <c r="D624" s="3" t="s">
        <v>171</v>
      </c>
      <c r="E624" s="3">
        <v>313.04700000000003</v>
      </c>
      <c r="F624" s="3" t="s">
        <v>2290</v>
      </c>
      <c r="G624" s="3">
        <v>250000</v>
      </c>
      <c r="H624" s="3" t="s">
        <v>2321</v>
      </c>
      <c r="I624" s="3" t="s">
        <v>173</v>
      </c>
      <c r="J624" s="3">
        <v>2.3500000000000002E-10</v>
      </c>
      <c r="K624" s="3">
        <v>9.6099999999999997E-9</v>
      </c>
      <c r="L624" s="3" t="s">
        <v>173</v>
      </c>
      <c r="M624" s="3">
        <v>9.6099999999999997E-9</v>
      </c>
      <c r="N624" s="3" t="s">
        <v>2290</v>
      </c>
      <c r="O624" s="3" t="s">
        <v>173</v>
      </c>
      <c r="P624" s="3" t="s">
        <v>173</v>
      </c>
      <c r="Q624" s="2"/>
      <c r="R624" s="3">
        <v>430.15</v>
      </c>
      <c r="S624" s="3" t="s">
        <v>2321</v>
      </c>
      <c r="T624" s="3">
        <v>0.3</v>
      </c>
      <c r="U624" s="3">
        <v>0.33</v>
      </c>
      <c r="V624" s="3" t="s">
        <v>2321</v>
      </c>
      <c r="W624" s="3" t="s">
        <v>173</v>
      </c>
      <c r="X624" s="3" t="s">
        <v>173</v>
      </c>
      <c r="Y624" s="2"/>
      <c r="Z624" s="3" t="s">
        <v>173</v>
      </c>
      <c r="AA624" s="2"/>
    </row>
    <row r="625" spans="1:27" ht="13.9" customHeight="1">
      <c r="A625" s="2" t="s">
        <v>1438</v>
      </c>
      <c r="B625" s="2" t="s">
        <v>1439</v>
      </c>
      <c r="C625" s="3" t="s">
        <v>171</v>
      </c>
      <c r="D625" s="3" t="s">
        <v>171</v>
      </c>
      <c r="E625" s="3">
        <v>314.10000000000002</v>
      </c>
      <c r="F625" s="3" t="s">
        <v>2308</v>
      </c>
      <c r="G625" s="3">
        <v>250000</v>
      </c>
      <c r="H625" s="3" t="s">
        <v>2308</v>
      </c>
      <c r="I625" s="3" t="s">
        <v>173</v>
      </c>
      <c r="J625" s="3">
        <v>2.3500000000000002E-10</v>
      </c>
      <c r="K625" s="3">
        <v>9.6099999999999997E-9</v>
      </c>
      <c r="L625" s="3" t="s">
        <v>173</v>
      </c>
      <c r="M625" s="3">
        <v>9.6099999999999997E-9</v>
      </c>
      <c r="N625" s="3" t="s">
        <v>2290</v>
      </c>
      <c r="O625" s="3" t="s">
        <v>173</v>
      </c>
      <c r="P625" s="3" t="s">
        <v>173</v>
      </c>
      <c r="Q625" s="2"/>
      <c r="R625" s="3">
        <v>430.15</v>
      </c>
      <c r="S625" s="3" t="s">
        <v>2308</v>
      </c>
      <c r="T625" s="3">
        <v>0.3</v>
      </c>
      <c r="U625" s="3">
        <v>0.33</v>
      </c>
      <c r="V625" s="3" t="s">
        <v>2308</v>
      </c>
      <c r="W625" s="3" t="s">
        <v>173</v>
      </c>
      <c r="X625" s="3" t="s">
        <v>173</v>
      </c>
      <c r="Y625" s="2"/>
      <c r="Z625" s="3" t="s">
        <v>173</v>
      </c>
      <c r="AA625" s="2"/>
    </row>
    <row r="626" spans="1:27" ht="13.9" customHeight="1">
      <c r="A626" s="2" t="s">
        <v>1440</v>
      </c>
      <c r="B626" s="2" t="s">
        <v>1441</v>
      </c>
      <c r="C626" s="3" t="s">
        <v>171</v>
      </c>
      <c r="D626" s="3" t="s">
        <v>171</v>
      </c>
      <c r="E626" s="3">
        <v>463.07</v>
      </c>
      <c r="F626" s="3" t="s">
        <v>2308</v>
      </c>
      <c r="G626" s="3">
        <v>1300</v>
      </c>
      <c r="H626" s="3" t="s">
        <v>2290</v>
      </c>
      <c r="I626" s="3" t="s">
        <v>173</v>
      </c>
      <c r="J626" s="3" t="s">
        <v>173</v>
      </c>
      <c r="K626" s="3" t="s">
        <v>173</v>
      </c>
      <c r="L626" s="3" t="s">
        <v>173</v>
      </c>
      <c r="M626" s="3" t="s">
        <v>173</v>
      </c>
      <c r="N626" s="2"/>
      <c r="O626" s="3" t="s">
        <v>173</v>
      </c>
      <c r="P626" s="3">
        <v>10300</v>
      </c>
      <c r="Q626" s="3" t="s">
        <v>174</v>
      </c>
      <c r="R626" s="3">
        <v>491.15</v>
      </c>
      <c r="S626" s="3" t="s">
        <v>2308</v>
      </c>
      <c r="T626" s="3">
        <v>0.3</v>
      </c>
      <c r="U626" s="3">
        <v>9.5300000000000003E-3</v>
      </c>
      <c r="V626" s="3" t="s">
        <v>2308</v>
      </c>
      <c r="W626" s="3" t="s">
        <v>173</v>
      </c>
      <c r="X626" s="3" t="s">
        <v>173</v>
      </c>
      <c r="Y626" s="2"/>
      <c r="Z626" s="3" t="s">
        <v>173</v>
      </c>
      <c r="AA626" s="2"/>
    </row>
    <row r="627" spans="1:27" ht="13.9" customHeight="1">
      <c r="A627" s="2" t="s">
        <v>1442</v>
      </c>
      <c r="B627" s="2" t="s">
        <v>1443</v>
      </c>
      <c r="C627" s="3" t="s">
        <v>171</v>
      </c>
      <c r="D627" s="3" t="s">
        <v>171</v>
      </c>
      <c r="E627" s="3">
        <v>464.1</v>
      </c>
      <c r="F627" s="3" t="s">
        <v>2308</v>
      </c>
      <c r="G627" s="3">
        <v>1300</v>
      </c>
      <c r="H627" s="3" t="s">
        <v>2290</v>
      </c>
      <c r="I627" s="3" t="s">
        <v>173</v>
      </c>
      <c r="J627" s="3" t="s">
        <v>173</v>
      </c>
      <c r="K627" s="3" t="s">
        <v>173</v>
      </c>
      <c r="L627" s="3" t="s">
        <v>173</v>
      </c>
      <c r="M627" s="3" t="s">
        <v>173</v>
      </c>
      <c r="N627" s="2"/>
      <c r="O627" s="3" t="s">
        <v>173</v>
      </c>
      <c r="P627" s="3">
        <v>10300</v>
      </c>
      <c r="Q627" s="3" t="s">
        <v>174</v>
      </c>
      <c r="R627" s="3">
        <v>491.15</v>
      </c>
      <c r="S627" s="3" t="s">
        <v>2308</v>
      </c>
      <c r="T627" s="3">
        <v>0.3</v>
      </c>
      <c r="U627" s="3">
        <v>9.5300000000000003E-3</v>
      </c>
      <c r="V627" s="3" t="s">
        <v>2308</v>
      </c>
      <c r="W627" s="3" t="s">
        <v>173</v>
      </c>
      <c r="X627" s="3" t="s">
        <v>173</v>
      </c>
      <c r="Y627" s="2"/>
      <c r="Z627" s="3" t="s">
        <v>173</v>
      </c>
      <c r="AA627" s="2"/>
    </row>
    <row r="628" spans="1:27" ht="13.9" customHeight="1">
      <c r="A628" s="2" t="s">
        <v>1444</v>
      </c>
      <c r="B628" s="2" t="s">
        <v>1445</v>
      </c>
      <c r="C628" s="3" t="s">
        <v>171</v>
      </c>
      <c r="D628" s="3" t="s">
        <v>171</v>
      </c>
      <c r="E628" s="3">
        <v>914.1</v>
      </c>
      <c r="F628" s="3" t="s">
        <v>2308</v>
      </c>
      <c r="G628" s="3">
        <v>4.7000000000000002E-3</v>
      </c>
      <c r="H628" s="3" t="s">
        <v>2308</v>
      </c>
      <c r="I628" s="3" t="s">
        <v>173</v>
      </c>
      <c r="J628" s="3">
        <v>1.3799999999999999E-10</v>
      </c>
      <c r="K628" s="3">
        <v>5.6400000000000004E-9</v>
      </c>
      <c r="L628" s="3" t="s">
        <v>173</v>
      </c>
      <c r="M628" s="3">
        <v>5.6400000000000004E-9</v>
      </c>
      <c r="N628" s="3" t="s">
        <v>2290</v>
      </c>
      <c r="O628" s="3" t="s">
        <v>173</v>
      </c>
      <c r="P628" s="3" t="s">
        <v>173</v>
      </c>
      <c r="Q628" s="2"/>
      <c r="R628" s="3">
        <v>523.15</v>
      </c>
      <c r="S628" s="3" t="s">
        <v>183</v>
      </c>
      <c r="T628" s="3">
        <v>0.3</v>
      </c>
      <c r="U628" s="3">
        <v>1.26E-5</v>
      </c>
      <c r="V628" s="3" t="s">
        <v>2283</v>
      </c>
      <c r="W628" s="3" t="s">
        <v>173</v>
      </c>
      <c r="X628" s="3" t="s">
        <v>173</v>
      </c>
      <c r="Y628" s="2"/>
      <c r="Z628" s="3" t="s">
        <v>173</v>
      </c>
      <c r="AA628" s="2"/>
    </row>
    <row r="629" spans="1:27" ht="13.9" customHeight="1">
      <c r="A629" s="2" t="s">
        <v>1446</v>
      </c>
      <c r="B629" s="2" t="s">
        <v>1447</v>
      </c>
      <c r="C629" s="3" t="s">
        <v>171</v>
      </c>
      <c r="D629" s="3" t="s">
        <v>171</v>
      </c>
      <c r="E629" s="3">
        <v>499.13</v>
      </c>
      <c r="F629" s="3" t="s">
        <v>2324</v>
      </c>
      <c r="G629" s="3">
        <v>680</v>
      </c>
      <c r="H629" s="3" t="s">
        <v>2321</v>
      </c>
      <c r="I629" s="3" t="s">
        <v>173</v>
      </c>
      <c r="J629" s="3">
        <v>4.34E-7</v>
      </c>
      <c r="K629" s="3">
        <v>1.77E-5</v>
      </c>
      <c r="L629" s="3" t="s">
        <v>173</v>
      </c>
      <c r="M629" s="3">
        <v>1.77E-5</v>
      </c>
      <c r="N629" s="3" t="s">
        <v>2321</v>
      </c>
      <c r="O629" s="3" t="s">
        <v>173</v>
      </c>
      <c r="P629" s="3" t="s">
        <v>173</v>
      </c>
      <c r="Q629" s="2"/>
      <c r="R629" s="3">
        <v>532.15</v>
      </c>
      <c r="S629" s="3" t="s">
        <v>2281</v>
      </c>
      <c r="T629" s="3">
        <v>0.3</v>
      </c>
      <c r="U629" s="3">
        <v>6.5300000000000004E-4</v>
      </c>
      <c r="V629" s="3" t="s">
        <v>2321</v>
      </c>
      <c r="W629" s="3" t="s">
        <v>173</v>
      </c>
      <c r="X629" s="3" t="s">
        <v>173</v>
      </c>
      <c r="Y629" s="2"/>
      <c r="Z629" s="3" t="s">
        <v>173</v>
      </c>
      <c r="AA629" s="2"/>
    </row>
    <row r="630" spans="1:27" ht="13.9" customHeight="1">
      <c r="A630" s="2" t="s">
        <v>1448</v>
      </c>
      <c r="B630" s="2" t="s">
        <v>1449</v>
      </c>
      <c r="C630" s="3" t="s">
        <v>171</v>
      </c>
      <c r="D630" s="3" t="s">
        <v>171</v>
      </c>
      <c r="E630" s="3">
        <v>500.1</v>
      </c>
      <c r="F630" s="3" t="s">
        <v>2308</v>
      </c>
      <c r="G630" s="3">
        <v>680</v>
      </c>
      <c r="H630" s="3" t="s">
        <v>2308</v>
      </c>
      <c r="I630" s="3" t="s">
        <v>173</v>
      </c>
      <c r="J630" s="3">
        <v>4.34E-7</v>
      </c>
      <c r="K630" s="3">
        <v>1.77E-5</v>
      </c>
      <c r="L630" s="3" t="s">
        <v>173</v>
      </c>
      <c r="M630" s="3">
        <v>1.77E-5</v>
      </c>
      <c r="N630" s="3" t="s">
        <v>2308</v>
      </c>
      <c r="O630" s="3" t="s">
        <v>173</v>
      </c>
      <c r="P630" s="3" t="s">
        <v>173</v>
      </c>
      <c r="Q630" s="2"/>
      <c r="R630" s="3">
        <v>522.15</v>
      </c>
      <c r="S630" s="3" t="s">
        <v>2308</v>
      </c>
      <c r="T630" s="3">
        <v>0.3</v>
      </c>
      <c r="U630" s="3">
        <v>6.5300000000000004E-4</v>
      </c>
      <c r="V630" s="3" t="s">
        <v>2308</v>
      </c>
      <c r="W630" s="3" t="s">
        <v>173</v>
      </c>
      <c r="X630" s="3" t="s">
        <v>173</v>
      </c>
      <c r="Y630" s="2"/>
      <c r="Z630" s="3" t="s">
        <v>173</v>
      </c>
      <c r="AA630" s="2"/>
    </row>
    <row r="631" spans="1:27" ht="13.9" customHeight="1">
      <c r="A631" s="2" t="s">
        <v>1450</v>
      </c>
      <c r="B631" s="2" t="s">
        <v>1451</v>
      </c>
      <c r="C631" s="3" t="s">
        <v>171</v>
      </c>
      <c r="D631" s="3" t="s">
        <v>171</v>
      </c>
      <c r="E631" s="3">
        <v>413.06299999999999</v>
      </c>
      <c r="F631" s="3" t="s">
        <v>2308</v>
      </c>
      <c r="G631" s="3">
        <v>9500</v>
      </c>
      <c r="H631" s="3" t="s">
        <v>2308</v>
      </c>
      <c r="I631" s="3" t="s">
        <v>173</v>
      </c>
      <c r="J631" s="3">
        <v>3.5700000000000001E-6</v>
      </c>
      <c r="K631" s="3">
        <v>1.46E-4</v>
      </c>
      <c r="L631" s="3" t="s">
        <v>173</v>
      </c>
      <c r="M631" s="3">
        <v>1.46E-4</v>
      </c>
      <c r="N631" s="3" t="s">
        <v>2325</v>
      </c>
      <c r="O631" s="3" t="s">
        <v>173</v>
      </c>
      <c r="P631" s="3">
        <v>9660</v>
      </c>
      <c r="Q631" s="3" t="s">
        <v>174</v>
      </c>
      <c r="R631" s="3">
        <v>462.15</v>
      </c>
      <c r="S631" s="3" t="s">
        <v>2308</v>
      </c>
      <c r="T631" s="3">
        <v>0.3</v>
      </c>
      <c r="U631" s="3">
        <v>0.03</v>
      </c>
      <c r="V631" s="3" t="s">
        <v>2308</v>
      </c>
      <c r="W631" s="3" t="s">
        <v>173</v>
      </c>
      <c r="X631" s="3" t="s">
        <v>173</v>
      </c>
      <c r="Y631" s="2"/>
      <c r="Z631" s="3" t="s">
        <v>173</v>
      </c>
      <c r="AA631" s="2"/>
    </row>
    <row r="632" spans="1:27" ht="13.9" customHeight="1">
      <c r="A632" s="2" t="s">
        <v>1452</v>
      </c>
      <c r="B632" s="2" t="s">
        <v>1453</v>
      </c>
      <c r="C632" s="3" t="s">
        <v>171</v>
      </c>
      <c r="D632" s="3" t="s">
        <v>171</v>
      </c>
      <c r="E632" s="3">
        <v>414.4</v>
      </c>
      <c r="F632" s="3" t="s">
        <v>2308</v>
      </c>
      <c r="G632" s="3">
        <v>9500</v>
      </c>
      <c r="H632" s="3" t="s">
        <v>2308</v>
      </c>
      <c r="I632" s="3" t="s">
        <v>173</v>
      </c>
      <c r="J632" s="3">
        <v>3.5700000000000001E-6</v>
      </c>
      <c r="K632" s="3">
        <v>1.46E-4</v>
      </c>
      <c r="L632" s="3" t="s">
        <v>173</v>
      </c>
      <c r="M632" s="3">
        <v>1.46E-4</v>
      </c>
      <c r="N632" s="3" t="s">
        <v>2325</v>
      </c>
      <c r="O632" s="3" t="s">
        <v>173</v>
      </c>
      <c r="P632" s="3">
        <v>9660</v>
      </c>
      <c r="Q632" s="3" t="s">
        <v>174</v>
      </c>
      <c r="R632" s="3">
        <v>462.15</v>
      </c>
      <c r="S632" s="3" t="s">
        <v>2308</v>
      </c>
      <c r="T632" s="3">
        <v>0.3</v>
      </c>
      <c r="U632" s="3">
        <v>0.03</v>
      </c>
      <c r="V632" s="3" t="s">
        <v>2308</v>
      </c>
      <c r="W632" s="3" t="s">
        <v>173</v>
      </c>
      <c r="X632" s="3" t="s">
        <v>173</v>
      </c>
      <c r="Y632" s="2"/>
      <c r="Z632" s="3" t="s">
        <v>173</v>
      </c>
      <c r="AA632" s="2"/>
    </row>
    <row r="633" spans="1:27" ht="13.9" customHeight="1">
      <c r="A633" s="2" t="s">
        <v>1454</v>
      </c>
      <c r="B633" s="2" t="s">
        <v>1455</v>
      </c>
      <c r="C633" s="3" t="s">
        <v>170</v>
      </c>
      <c r="D633" s="3" t="s">
        <v>171</v>
      </c>
      <c r="E633" s="3">
        <v>164</v>
      </c>
      <c r="F633" s="3" t="s">
        <v>2308</v>
      </c>
      <c r="G633" s="3">
        <v>100000</v>
      </c>
      <c r="H633" s="3" t="s">
        <v>2308</v>
      </c>
      <c r="I633" s="3" t="s">
        <v>173</v>
      </c>
      <c r="J633" s="3">
        <v>2.27E-5</v>
      </c>
      <c r="K633" s="3">
        <v>9.2699999999999998E-4</v>
      </c>
      <c r="L633" s="3" t="s">
        <v>173</v>
      </c>
      <c r="M633" s="3">
        <v>9.2699999999999998E-4</v>
      </c>
      <c r="N633" s="3" t="s">
        <v>2283</v>
      </c>
      <c r="O633" s="3" t="s">
        <v>173</v>
      </c>
      <c r="P633" s="3" t="s">
        <v>173</v>
      </c>
      <c r="Q633" s="2"/>
      <c r="R633" s="3">
        <v>369.65</v>
      </c>
      <c r="S633" s="3" t="s">
        <v>2308</v>
      </c>
      <c r="T633" s="3">
        <v>0.3</v>
      </c>
      <c r="U633" s="3">
        <v>40</v>
      </c>
      <c r="V633" s="3" t="s">
        <v>2308</v>
      </c>
      <c r="W633" s="3" t="s">
        <v>173</v>
      </c>
      <c r="X633" s="3" t="s">
        <v>173</v>
      </c>
      <c r="Y633" s="2"/>
      <c r="Z633" s="3" t="s">
        <v>173</v>
      </c>
      <c r="AA633" s="2"/>
    </row>
    <row r="634" spans="1:27" ht="13.9" customHeight="1">
      <c r="A634" s="2" t="s">
        <v>1456</v>
      </c>
      <c r="B634" s="2" t="s">
        <v>1457</v>
      </c>
      <c r="C634" s="3" t="s">
        <v>171</v>
      </c>
      <c r="D634" s="3" t="s">
        <v>171</v>
      </c>
      <c r="E634" s="3">
        <v>714.1</v>
      </c>
      <c r="F634" s="3" t="s">
        <v>2308</v>
      </c>
      <c r="G634" s="3">
        <v>0.29599999999999999</v>
      </c>
      <c r="H634" s="3" t="s">
        <v>2308</v>
      </c>
      <c r="I634" s="3" t="s">
        <v>173</v>
      </c>
      <c r="J634" s="3">
        <v>3.5500000000000001E-10</v>
      </c>
      <c r="K634" s="3">
        <v>1.4500000000000001E-8</v>
      </c>
      <c r="L634" s="3" t="s">
        <v>173</v>
      </c>
      <c r="M634" s="3">
        <v>1.4500000000000001E-8</v>
      </c>
      <c r="N634" s="3" t="s">
        <v>2290</v>
      </c>
      <c r="O634" s="3" t="s">
        <v>173</v>
      </c>
      <c r="P634" s="3">
        <v>11500</v>
      </c>
      <c r="Q634" s="3" t="s">
        <v>174</v>
      </c>
      <c r="R634" s="3">
        <v>543.15</v>
      </c>
      <c r="S634" s="3" t="s">
        <v>183</v>
      </c>
      <c r="T634" s="3">
        <v>0.3</v>
      </c>
      <c r="U634" s="3">
        <v>4.2400000000000001E-4</v>
      </c>
      <c r="V634" s="3" t="s">
        <v>2283</v>
      </c>
      <c r="W634" s="3" t="s">
        <v>173</v>
      </c>
      <c r="X634" s="3" t="s">
        <v>173</v>
      </c>
      <c r="Y634" s="2"/>
      <c r="Z634" s="3" t="s">
        <v>173</v>
      </c>
      <c r="AA634" s="2"/>
    </row>
    <row r="635" spans="1:27" ht="13.9" customHeight="1">
      <c r="A635" s="2" t="s">
        <v>1458</v>
      </c>
      <c r="B635" s="2" t="s">
        <v>1459</v>
      </c>
      <c r="C635" s="3" t="s">
        <v>171</v>
      </c>
      <c r="D635" s="3" t="s">
        <v>171</v>
      </c>
      <c r="E635" s="3">
        <v>564.1</v>
      </c>
      <c r="F635" s="3" t="s">
        <v>2308</v>
      </c>
      <c r="G635" s="3">
        <v>91.9</v>
      </c>
      <c r="H635" s="3" t="s">
        <v>183</v>
      </c>
      <c r="I635" s="3" t="s">
        <v>173</v>
      </c>
      <c r="J635" s="3">
        <v>3.3099999999999999E-10</v>
      </c>
      <c r="K635" s="3">
        <v>1.35E-8</v>
      </c>
      <c r="L635" s="3" t="s">
        <v>173</v>
      </c>
      <c r="M635" s="3">
        <v>1.35E-8</v>
      </c>
      <c r="N635" s="3" t="s">
        <v>2290</v>
      </c>
      <c r="O635" s="3" t="s">
        <v>173</v>
      </c>
      <c r="P635" s="3" t="s">
        <v>173</v>
      </c>
      <c r="Q635" s="2"/>
      <c r="R635" s="3">
        <v>511.55</v>
      </c>
      <c r="S635" s="3" t="s">
        <v>2308</v>
      </c>
      <c r="T635" s="3">
        <v>0.3</v>
      </c>
      <c r="U635" s="3">
        <v>7.4100000000000001E-4</v>
      </c>
      <c r="V635" s="3" t="s">
        <v>2283</v>
      </c>
      <c r="W635" s="3" t="s">
        <v>173</v>
      </c>
      <c r="X635" s="3" t="s">
        <v>173</v>
      </c>
      <c r="Y635" s="2"/>
      <c r="Z635" s="3" t="s">
        <v>173</v>
      </c>
      <c r="AA635" s="2"/>
    </row>
    <row r="636" spans="1:27" ht="13.9" customHeight="1">
      <c r="A636" s="2" t="s">
        <v>1460</v>
      </c>
      <c r="B636" s="2" t="s">
        <v>1461</v>
      </c>
      <c r="C636" s="3" t="s">
        <v>171</v>
      </c>
      <c r="D636" s="3" t="s">
        <v>171</v>
      </c>
      <c r="E636" s="3">
        <v>391.3</v>
      </c>
      <c r="F636" s="3" t="s">
        <v>2281</v>
      </c>
      <c r="G636" s="3">
        <v>6.0000000000000001E-3</v>
      </c>
      <c r="H636" s="3" t="s">
        <v>2281</v>
      </c>
      <c r="I636" s="3" t="s">
        <v>173</v>
      </c>
      <c r="J636" s="3">
        <v>1.8700000000000001E-6</v>
      </c>
      <c r="K636" s="3">
        <v>7.6500000000000003E-5</v>
      </c>
      <c r="L636" s="3" t="s">
        <v>173</v>
      </c>
      <c r="M636" s="3">
        <v>7.6500000000000003E-5</v>
      </c>
      <c r="N636" s="3" t="s">
        <v>2283</v>
      </c>
      <c r="O636" s="3" t="s">
        <v>173</v>
      </c>
      <c r="P636" s="3" t="s">
        <v>173</v>
      </c>
      <c r="Q636" s="2"/>
      <c r="R636" s="3">
        <v>710.79</v>
      </c>
      <c r="S636" s="3" t="s">
        <v>2283</v>
      </c>
      <c r="T636" s="3">
        <v>0.3</v>
      </c>
      <c r="U636" s="3">
        <v>2.18E-8</v>
      </c>
      <c r="V636" s="3" t="s">
        <v>2281</v>
      </c>
      <c r="W636" s="3" t="s">
        <v>173</v>
      </c>
      <c r="X636" s="3" t="s">
        <v>173</v>
      </c>
      <c r="Y636" s="2"/>
      <c r="Z636" s="3" t="s">
        <v>173</v>
      </c>
      <c r="AA636" s="2"/>
    </row>
    <row r="637" spans="1:27" ht="13.9" customHeight="1">
      <c r="A637" s="2" t="s">
        <v>1462</v>
      </c>
      <c r="B637" s="2" t="s">
        <v>1463</v>
      </c>
      <c r="C637" s="3" t="s">
        <v>171</v>
      </c>
      <c r="D637" s="3" t="s">
        <v>170</v>
      </c>
      <c r="E637" s="3">
        <v>252.32</v>
      </c>
      <c r="F637" s="3" t="s">
        <v>2281</v>
      </c>
      <c r="G637" s="3">
        <v>4.0000000000000002E-4</v>
      </c>
      <c r="H637" s="3" t="s">
        <v>2281</v>
      </c>
      <c r="I637" s="3" t="s">
        <v>173</v>
      </c>
      <c r="J637" s="3">
        <v>3.6500000000000002E-6</v>
      </c>
      <c r="K637" s="3">
        <v>1.4899999999999999E-4</v>
      </c>
      <c r="L637" s="3" t="s">
        <v>173</v>
      </c>
      <c r="M637" s="3">
        <v>1.4899999999999999E-4</v>
      </c>
      <c r="N637" s="3" t="s">
        <v>2283</v>
      </c>
      <c r="O637" s="3" t="s">
        <v>173</v>
      </c>
      <c r="P637" s="3">
        <v>14400</v>
      </c>
      <c r="Q637" s="3" t="s">
        <v>174</v>
      </c>
      <c r="R637" s="3">
        <v>715.9</v>
      </c>
      <c r="S637" s="3" t="s">
        <v>2283</v>
      </c>
      <c r="T637" s="3">
        <v>0.3</v>
      </c>
      <c r="U637" s="3">
        <v>5.2499999999999999E-9</v>
      </c>
      <c r="V637" s="3" t="s">
        <v>2281</v>
      </c>
      <c r="W637" s="3" t="s">
        <v>173</v>
      </c>
      <c r="X637" s="3" t="s">
        <v>173</v>
      </c>
      <c r="Y637" s="2"/>
      <c r="Z637" s="3" t="s">
        <v>173</v>
      </c>
      <c r="AA637" s="2"/>
    </row>
    <row r="638" spans="1:27" ht="13.9" customHeight="1">
      <c r="A638" s="2" t="s">
        <v>1464</v>
      </c>
      <c r="B638" s="2" t="s">
        <v>1465</v>
      </c>
      <c r="C638" s="3" t="s">
        <v>171</v>
      </c>
      <c r="D638" s="3" t="s">
        <v>170</v>
      </c>
      <c r="E638" s="3">
        <v>179.22</v>
      </c>
      <c r="F638" s="3" t="s">
        <v>2281</v>
      </c>
      <c r="G638" s="3">
        <v>766</v>
      </c>
      <c r="H638" s="3" t="s">
        <v>2281</v>
      </c>
      <c r="I638" s="3" t="s">
        <v>173</v>
      </c>
      <c r="J638" s="3">
        <v>2.1299999999999999E-10</v>
      </c>
      <c r="K638" s="3">
        <v>8.7099999999999999E-9</v>
      </c>
      <c r="L638" s="3" t="s">
        <v>173</v>
      </c>
      <c r="M638" s="3">
        <v>8.7099999999999999E-9</v>
      </c>
      <c r="N638" s="3" t="s">
        <v>2283</v>
      </c>
      <c r="O638" s="3" t="s">
        <v>173</v>
      </c>
      <c r="P638" s="3">
        <v>10600</v>
      </c>
      <c r="Q638" s="3" t="s">
        <v>174</v>
      </c>
      <c r="R638" s="3">
        <v>516.65</v>
      </c>
      <c r="S638" s="3" t="s">
        <v>2281</v>
      </c>
      <c r="T638" s="3">
        <v>0.3</v>
      </c>
      <c r="U638" s="3">
        <v>6.92E-7</v>
      </c>
      <c r="V638" s="3" t="s">
        <v>2281</v>
      </c>
      <c r="W638" s="3" t="s">
        <v>173</v>
      </c>
      <c r="X638" s="3" t="s">
        <v>173</v>
      </c>
      <c r="Y638" s="2"/>
      <c r="Z638" s="3" t="s">
        <v>173</v>
      </c>
      <c r="AA638" s="2"/>
    </row>
    <row r="639" spans="1:27" ht="13.9" customHeight="1">
      <c r="A639" s="2" t="s">
        <v>1466</v>
      </c>
      <c r="B639" s="2" t="s">
        <v>1467</v>
      </c>
      <c r="C639" s="3" t="s">
        <v>171</v>
      </c>
      <c r="D639" s="3" t="s">
        <v>171</v>
      </c>
      <c r="E639" s="3">
        <v>300.32</v>
      </c>
      <c r="F639" s="3" t="s">
        <v>2281</v>
      </c>
      <c r="G639" s="3">
        <v>4.7</v>
      </c>
      <c r="H639" s="3" t="s">
        <v>2281</v>
      </c>
      <c r="I639" s="3" t="s">
        <v>173</v>
      </c>
      <c r="J639" s="3">
        <v>8.4099999999999995E-13</v>
      </c>
      <c r="K639" s="3">
        <v>3.4399999999999999E-11</v>
      </c>
      <c r="L639" s="3" t="s">
        <v>173</v>
      </c>
      <c r="M639" s="3">
        <v>3.4399999999999999E-11</v>
      </c>
      <c r="N639" s="3" t="s">
        <v>2283</v>
      </c>
      <c r="O639" s="3" t="s">
        <v>173</v>
      </c>
      <c r="P639" s="3" t="s">
        <v>173</v>
      </c>
      <c r="Q639" s="2"/>
      <c r="R639" s="3">
        <v>669.17</v>
      </c>
      <c r="S639" s="3" t="s">
        <v>2283</v>
      </c>
      <c r="T639" s="3">
        <v>0.3</v>
      </c>
      <c r="U639" s="3">
        <v>9.9999999999999994E-12</v>
      </c>
      <c r="V639" s="3" t="s">
        <v>2281</v>
      </c>
      <c r="W639" s="3" t="s">
        <v>173</v>
      </c>
      <c r="X639" s="3" t="s">
        <v>173</v>
      </c>
      <c r="Y639" s="2"/>
      <c r="Z639" s="3" t="s">
        <v>173</v>
      </c>
      <c r="AA639" s="2"/>
    </row>
    <row r="640" spans="1:27" ht="13.9" customHeight="1">
      <c r="A640" s="2" t="s">
        <v>1468</v>
      </c>
      <c r="B640" s="2" t="s">
        <v>1469</v>
      </c>
      <c r="C640" s="3" t="s">
        <v>171</v>
      </c>
      <c r="D640" s="3" t="s">
        <v>170</v>
      </c>
      <c r="E640" s="3">
        <v>94.114000000000004</v>
      </c>
      <c r="F640" s="3" t="s">
        <v>2281</v>
      </c>
      <c r="G640" s="3">
        <v>82800</v>
      </c>
      <c r="H640" s="3" t="s">
        <v>2281</v>
      </c>
      <c r="I640" s="3" t="s">
        <v>173</v>
      </c>
      <c r="J640" s="3">
        <v>3.3299999999999998E-7</v>
      </c>
      <c r="K640" s="3">
        <v>1.36E-5</v>
      </c>
      <c r="L640" s="3">
        <v>5.3199999999999999E-6</v>
      </c>
      <c r="M640" s="3">
        <v>5.3199999999999999E-6</v>
      </c>
      <c r="N640" s="3" t="s">
        <v>2281</v>
      </c>
      <c r="O640" s="3">
        <v>13300</v>
      </c>
      <c r="P640" s="3">
        <v>10900</v>
      </c>
      <c r="Q640" s="3" t="s">
        <v>183</v>
      </c>
      <c r="R640" s="3">
        <v>454.95</v>
      </c>
      <c r="S640" s="3" t="s">
        <v>2281</v>
      </c>
      <c r="T640" s="3">
        <v>0.36889557828028002</v>
      </c>
      <c r="U640" s="3">
        <v>0.35</v>
      </c>
      <c r="V640" s="3" t="s">
        <v>2281</v>
      </c>
      <c r="W640" s="3">
        <v>0.13100000000000001</v>
      </c>
      <c r="X640" s="3">
        <v>694</v>
      </c>
      <c r="Y640" s="3" t="s">
        <v>183</v>
      </c>
      <c r="Z640" s="3">
        <v>1.8</v>
      </c>
      <c r="AA640" s="3" t="s">
        <v>183</v>
      </c>
    </row>
    <row r="641" spans="1:27" ht="13.9" customHeight="1">
      <c r="A641" s="2" t="s">
        <v>1470</v>
      </c>
      <c r="B641" s="2" t="s">
        <v>1471</v>
      </c>
      <c r="C641" s="3" t="s">
        <v>171</v>
      </c>
      <c r="D641" s="3" t="s">
        <v>171</v>
      </c>
      <c r="E641" s="3">
        <v>209.25</v>
      </c>
      <c r="F641" s="3" t="s">
        <v>2281</v>
      </c>
      <c r="G641" s="3">
        <v>1860</v>
      </c>
      <c r="H641" s="3" t="s">
        <v>2281</v>
      </c>
      <c r="I641" s="3" t="s">
        <v>173</v>
      </c>
      <c r="J641" s="3">
        <v>1.43E-9</v>
      </c>
      <c r="K641" s="3">
        <v>5.8500000000000001E-8</v>
      </c>
      <c r="L641" s="3" t="s">
        <v>173</v>
      </c>
      <c r="M641" s="3">
        <v>5.8500000000000001E-8</v>
      </c>
      <c r="N641" s="3" t="s">
        <v>2283</v>
      </c>
      <c r="O641" s="3" t="s">
        <v>173</v>
      </c>
      <c r="P641" s="3" t="s">
        <v>173</v>
      </c>
      <c r="Q641" s="2"/>
      <c r="R641" s="3">
        <v>562.97</v>
      </c>
      <c r="S641" s="3" t="s">
        <v>2283</v>
      </c>
      <c r="T641" s="3">
        <v>0.3</v>
      </c>
      <c r="U641" s="3">
        <v>2.0999999999999999E-5</v>
      </c>
      <c r="V641" s="3" t="s">
        <v>2281</v>
      </c>
      <c r="W641" s="3" t="s">
        <v>173</v>
      </c>
      <c r="X641" s="3" t="s">
        <v>173</v>
      </c>
      <c r="Y641" s="2"/>
      <c r="Z641" s="3" t="s">
        <v>173</v>
      </c>
      <c r="AA641" s="2"/>
    </row>
    <row r="642" spans="1:27" ht="13.9" customHeight="1">
      <c r="A642" s="2" t="s">
        <v>1472</v>
      </c>
      <c r="B642" s="2" t="s">
        <v>1473</v>
      </c>
      <c r="C642" s="3" t="s">
        <v>171</v>
      </c>
      <c r="D642" s="3" t="s">
        <v>171</v>
      </c>
      <c r="E642" s="3">
        <v>199.28</v>
      </c>
      <c r="F642" s="3" t="s">
        <v>2281</v>
      </c>
      <c r="G642" s="3">
        <v>1.59</v>
      </c>
      <c r="H642" s="3" t="s">
        <v>2281</v>
      </c>
      <c r="I642" s="3" t="s">
        <v>173</v>
      </c>
      <c r="J642" s="3">
        <v>2.7999999999999999E-8</v>
      </c>
      <c r="K642" s="3">
        <v>1.1400000000000001E-6</v>
      </c>
      <c r="L642" s="3" t="s">
        <v>173</v>
      </c>
      <c r="M642" s="3">
        <v>1.1400000000000001E-6</v>
      </c>
      <c r="N642" s="3" t="s">
        <v>2281</v>
      </c>
      <c r="O642" s="3" t="s">
        <v>173</v>
      </c>
      <c r="P642" s="3">
        <v>13800</v>
      </c>
      <c r="Q642" s="3" t="s">
        <v>174</v>
      </c>
      <c r="R642" s="3">
        <v>644.15</v>
      </c>
      <c r="S642" s="3" t="s">
        <v>2281</v>
      </c>
      <c r="T642" s="3">
        <v>0.3</v>
      </c>
      <c r="U642" s="3">
        <v>8.8999999999999995E-7</v>
      </c>
      <c r="V642" s="3" t="s">
        <v>2281</v>
      </c>
      <c r="W642" s="3" t="s">
        <v>173</v>
      </c>
      <c r="X642" s="3" t="s">
        <v>173</v>
      </c>
      <c r="Y642" s="2"/>
      <c r="Z642" s="3" t="s">
        <v>173</v>
      </c>
      <c r="AA642" s="2"/>
    </row>
    <row r="643" spans="1:27" ht="13.9" customHeight="1">
      <c r="A643" s="2" t="s">
        <v>1474</v>
      </c>
      <c r="B643" s="2" t="s">
        <v>1475</v>
      </c>
      <c r="C643" s="3" t="s">
        <v>170</v>
      </c>
      <c r="D643" s="3" t="s">
        <v>171</v>
      </c>
      <c r="E643" s="3">
        <v>135.19</v>
      </c>
      <c r="F643" s="3" t="s">
        <v>2281</v>
      </c>
      <c r="G643" s="3">
        <v>89.9</v>
      </c>
      <c r="H643" s="3" t="s">
        <v>2281</v>
      </c>
      <c r="I643" s="3" t="s">
        <v>173</v>
      </c>
      <c r="J643" s="3">
        <v>2.97E-3</v>
      </c>
      <c r="K643" s="3">
        <v>0.121</v>
      </c>
      <c r="L643" s="3" t="s">
        <v>173</v>
      </c>
      <c r="M643" s="3">
        <v>0.121</v>
      </c>
      <c r="N643" s="3" t="s">
        <v>2283</v>
      </c>
      <c r="O643" s="3" t="s">
        <v>173</v>
      </c>
      <c r="P643" s="3">
        <v>10400</v>
      </c>
      <c r="Q643" s="3" t="s">
        <v>174</v>
      </c>
      <c r="R643" s="3">
        <v>494.15</v>
      </c>
      <c r="S643" s="3" t="s">
        <v>2281</v>
      </c>
      <c r="T643" s="3">
        <v>0.3</v>
      </c>
      <c r="U643" s="3">
        <v>1.5</v>
      </c>
      <c r="V643" s="3" t="s">
        <v>2281</v>
      </c>
      <c r="W643" s="3" t="s">
        <v>173</v>
      </c>
      <c r="X643" s="3" t="s">
        <v>173</v>
      </c>
      <c r="Y643" s="2"/>
      <c r="Z643" s="3" t="s">
        <v>173</v>
      </c>
      <c r="AA643" s="2"/>
    </row>
    <row r="644" spans="1:27" ht="13.9" customHeight="1">
      <c r="A644" s="2" t="s">
        <v>1476</v>
      </c>
      <c r="B644" s="2" t="s">
        <v>1477</v>
      </c>
      <c r="C644" s="3" t="s">
        <v>171</v>
      </c>
      <c r="D644" s="3" t="s">
        <v>171</v>
      </c>
      <c r="E644" s="3">
        <v>108.14</v>
      </c>
      <c r="F644" s="3" t="s">
        <v>2281</v>
      </c>
      <c r="G644" s="3">
        <v>238000</v>
      </c>
      <c r="H644" s="3" t="s">
        <v>2281</v>
      </c>
      <c r="I644" s="3" t="s">
        <v>173</v>
      </c>
      <c r="J644" s="3">
        <v>1.25E-9</v>
      </c>
      <c r="K644" s="3">
        <v>5.1100000000000001E-8</v>
      </c>
      <c r="L644" s="3">
        <v>1.46E-8</v>
      </c>
      <c r="M644" s="3">
        <v>1.46E-8</v>
      </c>
      <c r="N644" s="3" t="s">
        <v>2283</v>
      </c>
      <c r="O644" s="3">
        <v>17500</v>
      </c>
      <c r="P644" s="3">
        <v>13400</v>
      </c>
      <c r="Q644" s="3" t="s">
        <v>174</v>
      </c>
      <c r="R644" s="3">
        <v>558.15</v>
      </c>
      <c r="S644" s="3" t="s">
        <v>2281</v>
      </c>
      <c r="T644" s="3">
        <v>0.38525121359223002</v>
      </c>
      <c r="U644" s="3">
        <v>2.0899999999999998E-3</v>
      </c>
      <c r="V644" s="3" t="s">
        <v>2283</v>
      </c>
      <c r="W644" s="3">
        <v>5.7300000000000005E-4</v>
      </c>
      <c r="X644" s="3">
        <v>824</v>
      </c>
      <c r="Y644" s="3" t="s">
        <v>174</v>
      </c>
      <c r="Z644" s="3">
        <v>1.3</v>
      </c>
      <c r="AA644" s="3" t="s">
        <v>174</v>
      </c>
    </row>
    <row r="645" spans="1:27" ht="13.9" customHeight="1">
      <c r="A645" s="2" t="s">
        <v>1478</v>
      </c>
      <c r="B645" s="2" t="s">
        <v>1479</v>
      </c>
      <c r="C645" s="3" t="s">
        <v>171</v>
      </c>
      <c r="D645" s="3" t="s">
        <v>171</v>
      </c>
      <c r="E645" s="3">
        <v>108.14</v>
      </c>
      <c r="F645" s="3" t="s">
        <v>2281</v>
      </c>
      <c r="G645" s="3">
        <v>40400</v>
      </c>
      <c r="H645" s="3" t="s">
        <v>2281</v>
      </c>
      <c r="I645" s="3" t="s">
        <v>173</v>
      </c>
      <c r="J645" s="3">
        <v>7.2E-9</v>
      </c>
      <c r="K645" s="3">
        <v>2.9400000000000001E-7</v>
      </c>
      <c r="L645" s="3">
        <v>8.8899999999999995E-8</v>
      </c>
      <c r="M645" s="3">
        <v>8.8899999999999995E-8</v>
      </c>
      <c r="N645" s="3" t="s">
        <v>2283</v>
      </c>
      <c r="O645" s="3">
        <v>16800</v>
      </c>
      <c r="P645" s="3">
        <v>12900</v>
      </c>
      <c r="Q645" s="3" t="s">
        <v>174</v>
      </c>
      <c r="R645" s="3">
        <v>530.15</v>
      </c>
      <c r="S645" s="3" t="s">
        <v>2281</v>
      </c>
      <c r="T645" s="3">
        <v>0.38631882202305001</v>
      </c>
      <c r="U645" s="3">
        <v>2.0600000000000002E-3</v>
      </c>
      <c r="V645" s="3" t="s">
        <v>2283</v>
      </c>
      <c r="W645" s="3">
        <v>5.9599999999999996E-4</v>
      </c>
      <c r="X645" s="3">
        <v>781</v>
      </c>
      <c r="Y645" s="3" t="s">
        <v>174</v>
      </c>
      <c r="Z645" s="3">
        <v>1.5</v>
      </c>
      <c r="AA645" s="3" t="s">
        <v>183</v>
      </c>
    </row>
    <row r="646" spans="1:27" ht="13.9" customHeight="1">
      <c r="A646" s="2" t="s">
        <v>1480</v>
      </c>
      <c r="B646" s="2" t="s">
        <v>1481</v>
      </c>
      <c r="C646" s="3" t="s">
        <v>171</v>
      </c>
      <c r="D646" s="3" t="s">
        <v>171</v>
      </c>
      <c r="E646" s="3">
        <v>108.14</v>
      </c>
      <c r="F646" s="3" t="s">
        <v>2281</v>
      </c>
      <c r="G646" s="3">
        <v>37000</v>
      </c>
      <c r="H646" s="3" t="s">
        <v>2281</v>
      </c>
      <c r="I646" s="3" t="s">
        <v>173</v>
      </c>
      <c r="J646" s="3">
        <v>6.7299999999999995E-10</v>
      </c>
      <c r="K646" s="3">
        <v>2.7500000000000001E-8</v>
      </c>
      <c r="L646" s="3">
        <v>7.7599999999999997E-9</v>
      </c>
      <c r="M646" s="3">
        <v>7.7599999999999997E-9</v>
      </c>
      <c r="N646" s="3" t="s">
        <v>2281</v>
      </c>
      <c r="O646" s="3">
        <v>17700</v>
      </c>
      <c r="P646" s="3">
        <v>13600</v>
      </c>
      <c r="Q646" s="3" t="s">
        <v>174</v>
      </c>
      <c r="R646" s="3">
        <v>540.15</v>
      </c>
      <c r="S646" s="3" t="s">
        <v>2281</v>
      </c>
      <c r="T646" s="3">
        <v>0.38614949748743999</v>
      </c>
      <c r="U646" s="3">
        <v>5.0000000000000001E-3</v>
      </c>
      <c r="V646" s="3" t="s">
        <v>2281</v>
      </c>
      <c r="W646" s="3">
        <v>1.3500000000000001E-3</v>
      </c>
      <c r="X646" s="3">
        <v>796</v>
      </c>
      <c r="Y646" s="3" t="s">
        <v>174</v>
      </c>
      <c r="Z646" s="3">
        <v>1.3</v>
      </c>
      <c r="AA646" s="3" t="s">
        <v>174</v>
      </c>
    </row>
    <row r="647" spans="1:27" ht="13.9" customHeight="1">
      <c r="A647" s="2" t="s">
        <v>1482</v>
      </c>
      <c r="B647" s="2" t="s">
        <v>1483</v>
      </c>
      <c r="C647" s="3" t="s">
        <v>171</v>
      </c>
      <c r="D647" s="3" t="s">
        <v>171</v>
      </c>
      <c r="E647" s="3">
        <v>336.74</v>
      </c>
      <c r="F647" s="3" t="s">
        <v>2281</v>
      </c>
      <c r="G647" s="3">
        <v>4370</v>
      </c>
      <c r="H647" s="3" t="s">
        <v>2281</v>
      </c>
      <c r="I647" s="3" t="s">
        <v>173</v>
      </c>
      <c r="J647" s="3">
        <v>5.6600000000000001E-10</v>
      </c>
      <c r="K647" s="3">
        <v>2.3099999999999998E-8</v>
      </c>
      <c r="L647" s="3" t="s">
        <v>173</v>
      </c>
      <c r="M647" s="3">
        <v>2.3099999999999998E-8</v>
      </c>
      <c r="N647" s="3" t="s">
        <v>2283</v>
      </c>
      <c r="O647" s="3" t="s">
        <v>173</v>
      </c>
      <c r="P647" s="3" t="s">
        <v>173</v>
      </c>
      <c r="Q647" s="2"/>
      <c r="R647" s="3">
        <v>563.91999999999996</v>
      </c>
      <c r="S647" s="3" t="s">
        <v>2283</v>
      </c>
      <c r="T647" s="3">
        <v>0.3</v>
      </c>
      <c r="U647" s="3">
        <v>6.0000000000000002E-6</v>
      </c>
      <c r="V647" s="3" t="s">
        <v>2281</v>
      </c>
      <c r="W647" s="3" t="s">
        <v>173</v>
      </c>
      <c r="X647" s="3" t="s">
        <v>173</v>
      </c>
      <c r="Y647" s="2"/>
      <c r="Z647" s="3" t="s">
        <v>173</v>
      </c>
      <c r="AA647" s="2"/>
    </row>
    <row r="648" spans="1:27" ht="13.9" customHeight="1">
      <c r="A648" s="2" t="s">
        <v>1484</v>
      </c>
      <c r="B648" s="2" t="s">
        <v>1485</v>
      </c>
      <c r="C648" s="3" t="s">
        <v>171</v>
      </c>
      <c r="D648" s="3" t="s">
        <v>171</v>
      </c>
      <c r="E648" s="3">
        <v>170.21</v>
      </c>
      <c r="F648" s="3" t="s">
        <v>2281</v>
      </c>
      <c r="G648" s="3">
        <v>700</v>
      </c>
      <c r="H648" s="3" t="s">
        <v>2281</v>
      </c>
      <c r="I648" s="3" t="s">
        <v>173</v>
      </c>
      <c r="J648" s="3">
        <v>1.0499999999999999E-6</v>
      </c>
      <c r="K648" s="3">
        <v>4.2899999999999999E-5</v>
      </c>
      <c r="L648" s="3" t="s">
        <v>173</v>
      </c>
      <c r="M648" s="3">
        <v>4.2899999999999999E-5</v>
      </c>
      <c r="N648" s="3" t="s">
        <v>2283</v>
      </c>
      <c r="O648" s="3" t="s">
        <v>173</v>
      </c>
      <c r="P648" s="3">
        <v>11900</v>
      </c>
      <c r="Q648" s="3" t="s">
        <v>174</v>
      </c>
      <c r="R648" s="3">
        <v>559.15</v>
      </c>
      <c r="S648" s="3" t="s">
        <v>2281</v>
      </c>
      <c r="T648" s="3">
        <v>0.3</v>
      </c>
      <c r="U648" s="3">
        <v>2E-3</v>
      </c>
      <c r="V648" s="3" t="s">
        <v>2283</v>
      </c>
      <c r="W648" s="3" t="s">
        <v>173</v>
      </c>
      <c r="X648" s="3" t="s">
        <v>173</v>
      </c>
      <c r="Y648" s="2"/>
      <c r="Z648" s="3" t="s">
        <v>173</v>
      </c>
      <c r="AA648" s="2"/>
    </row>
    <row r="649" spans="1:27" ht="13.9" customHeight="1">
      <c r="A649" s="2" t="s">
        <v>1486</v>
      </c>
      <c r="B649" s="2" t="s">
        <v>1487</v>
      </c>
      <c r="C649" s="3" t="s">
        <v>171</v>
      </c>
      <c r="D649" s="3" t="s">
        <v>171</v>
      </c>
      <c r="E649" s="3">
        <v>260.38</v>
      </c>
      <c r="F649" s="3" t="s">
        <v>2281</v>
      </c>
      <c r="G649" s="3">
        <v>50</v>
      </c>
      <c r="H649" s="3" t="s">
        <v>2281</v>
      </c>
      <c r="I649" s="3" t="s">
        <v>173</v>
      </c>
      <c r="J649" s="3">
        <v>4.3699999999999997E-6</v>
      </c>
      <c r="K649" s="3">
        <v>1.7899999999999999E-4</v>
      </c>
      <c r="L649" s="3" t="s">
        <v>173</v>
      </c>
      <c r="M649" s="3">
        <v>1.7899999999999999E-4</v>
      </c>
      <c r="N649" s="3" t="s">
        <v>2283</v>
      </c>
      <c r="O649" s="3" t="s">
        <v>173</v>
      </c>
      <c r="P649" s="3" t="s">
        <v>173</v>
      </c>
      <c r="Q649" s="2"/>
      <c r="R649" s="3">
        <v>392.15</v>
      </c>
      <c r="S649" s="3" t="s">
        <v>183</v>
      </c>
      <c r="T649" s="3">
        <v>0.3</v>
      </c>
      <c r="U649" s="3">
        <v>6.38E-4</v>
      </c>
      <c r="V649" s="3" t="s">
        <v>2281</v>
      </c>
      <c r="W649" s="3" t="s">
        <v>173</v>
      </c>
      <c r="X649" s="3" t="s">
        <v>173</v>
      </c>
      <c r="Y649" s="2"/>
      <c r="Z649" s="3" t="s">
        <v>173</v>
      </c>
      <c r="AA649" s="2"/>
    </row>
    <row r="650" spans="1:27" ht="13.9" customHeight="1">
      <c r="A650" s="2" t="s">
        <v>1488</v>
      </c>
      <c r="B650" s="2" t="s">
        <v>1489</v>
      </c>
      <c r="C650" s="3" t="s">
        <v>170</v>
      </c>
      <c r="D650" s="3" t="s">
        <v>170</v>
      </c>
      <c r="E650" s="3">
        <v>98.917000000000002</v>
      </c>
      <c r="F650" s="3" t="s">
        <v>2281</v>
      </c>
      <c r="G650" s="3">
        <v>6830</v>
      </c>
      <c r="H650" s="3" t="s">
        <v>174</v>
      </c>
      <c r="I650" s="3" t="s">
        <v>173</v>
      </c>
      <c r="J650" s="3">
        <v>1.67E-2</v>
      </c>
      <c r="K650" s="3">
        <v>0.68300000000000005</v>
      </c>
      <c r="L650" s="3">
        <v>0.41599999999999998</v>
      </c>
      <c r="M650" s="3">
        <v>0.41599999999999998</v>
      </c>
      <c r="N650" s="3" t="s">
        <v>2281</v>
      </c>
      <c r="O650" s="3">
        <v>7290</v>
      </c>
      <c r="P650" s="3">
        <v>7350</v>
      </c>
      <c r="Q650" s="4" t="s">
        <v>2285</v>
      </c>
      <c r="R650" s="3">
        <v>281.35000000000002</v>
      </c>
      <c r="S650" s="3" t="s">
        <v>2281</v>
      </c>
      <c r="T650" s="3">
        <v>0.34158021978022002</v>
      </c>
      <c r="U650" s="3">
        <v>1420</v>
      </c>
      <c r="V650" s="3" t="s">
        <v>2281</v>
      </c>
      <c r="W650" s="3">
        <v>828</v>
      </c>
      <c r="X650" s="3">
        <v>455</v>
      </c>
      <c r="Y650" s="3" t="s">
        <v>174</v>
      </c>
      <c r="Z650" s="3" t="s">
        <v>173</v>
      </c>
      <c r="AA650" s="2"/>
    </row>
    <row r="651" spans="1:27" ht="13.9" customHeight="1">
      <c r="A651" s="2" t="s">
        <v>1490</v>
      </c>
      <c r="B651" s="2" t="s">
        <v>1491</v>
      </c>
      <c r="C651" s="3" t="s">
        <v>171</v>
      </c>
      <c r="D651" s="3" t="s">
        <v>171</v>
      </c>
      <c r="E651" s="3">
        <v>317.32</v>
      </c>
      <c r="F651" s="3" t="s">
        <v>2281</v>
      </c>
      <c r="G651" s="3">
        <v>24.4</v>
      </c>
      <c r="H651" s="3" t="s">
        <v>2281</v>
      </c>
      <c r="I651" s="3" t="s">
        <v>173</v>
      </c>
      <c r="J651" s="3">
        <v>8.3799999999999996E-9</v>
      </c>
      <c r="K651" s="3">
        <v>3.4299999999999999E-7</v>
      </c>
      <c r="L651" s="3" t="s">
        <v>173</v>
      </c>
      <c r="M651" s="3">
        <v>3.4299999999999999E-7</v>
      </c>
      <c r="N651" s="3" t="s">
        <v>2283</v>
      </c>
      <c r="O651" s="3" t="s">
        <v>173</v>
      </c>
      <c r="P651" s="3" t="s">
        <v>173</v>
      </c>
      <c r="Q651" s="2"/>
      <c r="R651" s="3">
        <v>753.15</v>
      </c>
      <c r="S651" s="3" t="s">
        <v>2283</v>
      </c>
      <c r="T651" s="3">
        <v>0.3</v>
      </c>
      <c r="U651" s="3">
        <v>4.8999999999999997E-7</v>
      </c>
      <c r="V651" s="3" t="s">
        <v>2281</v>
      </c>
      <c r="W651" s="3" t="s">
        <v>173</v>
      </c>
      <c r="X651" s="3" t="s">
        <v>173</v>
      </c>
      <c r="Y651" s="2"/>
      <c r="Z651" s="3" t="s">
        <v>173</v>
      </c>
      <c r="AA651" s="2"/>
    </row>
    <row r="652" spans="1:27" ht="13.9" customHeight="1">
      <c r="A652" s="2" t="s">
        <v>1492</v>
      </c>
      <c r="B652" s="2" t="s">
        <v>1493</v>
      </c>
      <c r="C652" s="3" t="s">
        <v>170</v>
      </c>
      <c r="D652" s="3" t="s">
        <v>170</v>
      </c>
      <c r="E652" s="3">
        <v>33.997999999999998</v>
      </c>
      <c r="F652" s="3" t="s">
        <v>2281</v>
      </c>
      <c r="G652" s="3">
        <v>260000</v>
      </c>
      <c r="H652" s="3" t="s">
        <v>2288</v>
      </c>
      <c r="I652" s="3" t="s">
        <v>173</v>
      </c>
      <c r="J652" s="3">
        <v>2.4400000000000002E-2</v>
      </c>
      <c r="K652" s="3">
        <v>0.998</v>
      </c>
      <c r="L652" s="3">
        <v>0.875</v>
      </c>
      <c r="M652" s="3">
        <v>0.875</v>
      </c>
      <c r="N652" s="3" t="s">
        <v>2281</v>
      </c>
      <c r="O652" s="3">
        <v>2360</v>
      </c>
      <c r="P652" s="3">
        <v>3490</v>
      </c>
      <c r="Q652" s="3" t="s">
        <v>183</v>
      </c>
      <c r="R652" s="3">
        <v>185.45</v>
      </c>
      <c r="S652" s="3" t="s">
        <v>2281</v>
      </c>
      <c r="T652" s="3">
        <v>0.30690600924499001</v>
      </c>
      <c r="U652" s="3">
        <v>29300</v>
      </c>
      <c r="V652" s="3" t="s">
        <v>2281</v>
      </c>
      <c r="W652" s="3">
        <v>24600</v>
      </c>
      <c r="X652" s="3">
        <v>325</v>
      </c>
      <c r="Y652" s="3" t="s">
        <v>183</v>
      </c>
      <c r="Z652" s="3">
        <v>1.8</v>
      </c>
      <c r="AA652" s="3" t="s">
        <v>183</v>
      </c>
    </row>
    <row r="653" spans="1:27" ht="13.9" customHeight="1">
      <c r="A653" s="2" t="s">
        <v>1494</v>
      </c>
      <c r="B653" s="2" t="s">
        <v>1495</v>
      </c>
      <c r="C653" s="3" t="s">
        <v>171</v>
      </c>
      <c r="D653" s="3" t="s">
        <v>170</v>
      </c>
      <c r="E653" s="3">
        <v>97.995000000000005</v>
      </c>
      <c r="F653" s="3" t="s">
        <v>2281</v>
      </c>
      <c r="G653" s="3">
        <v>5480000</v>
      </c>
      <c r="H653" s="3" t="s">
        <v>183</v>
      </c>
      <c r="I653" s="3" t="s">
        <v>173</v>
      </c>
      <c r="J653" s="3" t="s">
        <v>173</v>
      </c>
      <c r="K653" s="3" t="s">
        <v>173</v>
      </c>
      <c r="L653" s="3" t="s">
        <v>173</v>
      </c>
      <c r="M653" s="3" t="s">
        <v>173</v>
      </c>
      <c r="N653" s="2"/>
      <c r="O653" s="3" t="s">
        <v>173</v>
      </c>
      <c r="P653" s="3" t="s">
        <v>173</v>
      </c>
      <c r="Q653" s="2"/>
      <c r="R653" s="3">
        <v>680.15</v>
      </c>
      <c r="S653" s="3" t="s">
        <v>183</v>
      </c>
      <c r="T653" s="3">
        <v>0.37265145631067997</v>
      </c>
      <c r="U653" s="3">
        <v>0.03</v>
      </c>
      <c r="V653" s="4" t="s">
        <v>2326</v>
      </c>
      <c r="W653" s="3" t="s">
        <v>173</v>
      </c>
      <c r="X653" s="3">
        <v>1030</v>
      </c>
      <c r="Y653" s="3" t="s">
        <v>174</v>
      </c>
      <c r="Z653" s="3" t="s">
        <v>173</v>
      </c>
      <c r="AA653" s="2"/>
    </row>
    <row r="654" spans="1:27" ht="13.9" customHeight="1">
      <c r="A654" s="2" t="s">
        <v>1496</v>
      </c>
      <c r="B654" s="2" t="s">
        <v>1497</v>
      </c>
      <c r="C654" s="3" t="s">
        <v>228</v>
      </c>
      <c r="D654" s="3" t="s">
        <v>171</v>
      </c>
      <c r="E654" s="3">
        <v>121.953</v>
      </c>
      <c r="F654" s="3" t="s">
        <v>183</v>
      </c>
      <c r="G654" s="3" t="s">
        <v>173</v>
      </c>
      <c r="H654" s="2"/>
      <c r="I654" s="3" t="s">
        <v>173</v>
      </c>
      <c r="J654" s="3" t="s">
        <v>173</v>
      </c>
      <c r="K654" s="3" t="s">
        <v>173</v>
      </c>
      <c r="L654" s="3" t="s">
        <v>173</v>
      </c>
      <c r="M654" s="3" t="s">
        <v>173</v>
      </c>
      <c r="N654" s="2"/>
      <c r="O654" s="3" t="s">
        <v>173</v>
      </c>
      <c r="P654" s="3" t="s">
        <v>173</v>
      </c>
      <c r="Q654" s="2"/>
      <c r="R654" s="3" t="s">
        <v>173</v>
      </c>
      <c r="S654" s="2"/>
      <c r="T654" s="3">
        <v>0.3</v>
      </c>
      <c r="U654" s="3" t="s">
        <v>173</v>
      </c>
      <c r="V654" s="2"/>
      <c r="W654" s="3" t="s">
        <v>173</v>
      </c>
      <c r="X654" s="3" t="s">
        <v>173</v>
      </c>
      <c r="Y654" s="2"/>
      <c r="Z654" s="3" t="s">
        <v>173</v>
      </c>
      <c r="AA654" s="2"/>
    </row>
    <row r="655" spans="1:27" ht="13.9" customHeight="1">
      <c r="A655" s="2" t="s">
        <v>1498</v>
      </c>
      <c r="B655" s="2" t="s">
        <v>1499</v>
      </c>
      <c r="C655" s="3" t="s">
        <v>228</v>
      </c>
      <c r="D655" s="3" t="s">
        <v>171</v>
      </c>
      <c r="E655" s="3" t="s">
        <v>173</v>
      </c>
      <c r="F655" s="2"/>
      <c r="G655" s="3" t="s">
        <v>173</v>
      </c>
      <c r="H655" s="2"/>
      <c r="I655" s="3" t="s">
        <v>173</v>
      </c>
      <c r="J655" s="3" t="s">
        <v>173</v>
      </c>
      <c r="K655" s="3" t="s">
        <v>173</v>
      </c>
      <c r="L655" s="3" t="s">
        <v>173</v>
      </c>
      <c r="M655" s="3" t="s">
        <v>173</v>
      </c>
      <c r="N655" s="2"/>
      <c r="O655" s="3" t="s">
        <v>173</v>
      </c>
      <c r="P655" s="3" t="s">
        <v>173</v>
      </c>
      <c r="Q655" s="2"/>
      <c r="R655" s="3" t="s">
        <v>173</v>
      </c>
      <c r="S655" s="2"/>
      <c r="T655" s="3">
        <v>0.3</v>
      </c>
      <c r="U655" s="3" t="s">
        <v>173</v>
      </c>
      <c r="V655" s="2"/>
      <c r="W655" s="3" t="s">
        <v>173</v>
      </c>
      <c r="X655" s="3" t="s">
        <v>173</v>
      </c>
      <c r="Y655" s="2"/>
      <c r="Z655" s="3" t="s">
        <v>173</v>
      </c>
      <c r="AA655" s="2"/>
    </row>
    <row r="656" spans="1:27" ht="13.9" customHeight="1">
      <c r="A656" s="2" t="s">
        <v>1500</v>
      </c>
      <c r="B656" s="2" t="s">
        <v>1501</v>
      </c>
      <c r="C656" s="3" t="s">
        <v>170</v>
      </c>
      <c r="D656" s="3" t="s">
        <v>171</v>
      </c>
      <c r="E656" s="3">
        <v>30.974</v>
      </c>
      <c r="F656" s="3" t="s">
        <v>174</v>
      </c>
      <c r="G656" s="3">
        <v>3</v>
      </c>
      <c r="H656" s="3" t="s">
        <v>2325</v>
      </c>
      <c r="I656" s="3" t="s">
        <v>173</v>
      </c>
      <c r="J656" s="3">
        <v>2.1099999999999999E-3</v>
      </c>
      <c r="K656" s="3">
        <v>8.5999999999999993E-2</v>
      </c>
      <c r="L656" s="3">
        <v>6.9900000000000004E-2</v>
      </c>
      <c r="M656" s="3">
        <v>6.9900000000000004E-2</v>
      </c>
      <c r="N656" s="3" t="s">
        <v>2325</v>
      </c>
      <c r="O656" s="3">
        <v>3420</v>
      </c>
      <c r="P656" s="3">
        <v>2960</v>
      </c>
      <c r="Q656" s="3" t="s">
        <v>174</v>
      </c>
      <c r="R656" s="3">
        <v>553.15</v>
      </c>
      <c r="S656" s="3" t="s">
        <v>2325</v>
      </c>
      <c r="T656" s="3">
        <v>0.3</v>
      </c>
      <c r="U656" s="3">
        <v>2.5000000000000001E-2</v>
      </c>
      <c r="V656" s="3" t="s">
        <v>2325</v>
      </c>
      <c r="W656" s="3">
        <v>1.9400000000000001E-2</v>
      </c>
      <c r="X656" s="3">
        <v>994</v>
      </c>
      <c r="Y656" s="3" t="s">
        <v>174</v>
      </c>
      <c r="Z656" s="3" t="s">
        <v>173</v>
      </c>
      <c r="AA656" s="2"/>
    </row>
    <row r="657" spans="1:27" ht="13.9" customHeight="1">
      <c r="A657" s="2" t="s">
        <v>1502</v>
      </c>
      <c r="B657" s="2" t="s">
        <v>1503</v>
      </c>
      <c r="C657" s="3" t="s">
        <v>171</v>
      </c>
      <c r="D657" s="3" t="s">
        <v>171</v>
      </c>
      <c r="E657" s="3">
        <v>166.13</v>
      </c>
      <c r="F657" s="3" t="s">
        <v>2281</v>
      </c>
      <c r="G657" s="3">
        <v>15</v>
      </c>
      <c r="H657" s="3" t="s">
        <v>2281</v>
      </c>
      <c r="I657" s="3" t="s">
        <v>173</v>
      </c>
      <c r="J657" s="3">
        <v>3.8800000000000001E-13</v>
      </c>
      <c r="K657" s="3">
        <v>1.5900000000000001E-11</v>
      </c>
      <c r="L657" s="3">
        <v>2.5400000000000001E-12</v>
      </c>
      <c r="M657" s="3">
        <v>2.5400000000000001E-12</v>
      </c>
      <c r="N657" s="3" t="s">
        <v>2281</v>
      </c>
      <c r="O657" s="3">
        <v>25400</v>
      </c>
      <c r="P657" s="3">
        <v>22300</v>
      </c>
      <c r="Q657" s="3" t="s">
        <v>174</v>
      </c>
      <c r="R657" s="3">
        <v>573.15</v>
      </c>
      <c r="S657" s="3" t="s">
        <v>183</v>
      </c>
      <c r="T657" s="3">
        <v>0.3</v>
      </c>
      <c r="U657" s="3">
        <v>9.2E-6</v>
      </c>
      <c r="V657" s="3" t="s">
        <v>2283</v>
      </c>
      <c r="W657" s="3">
        <v>1.4100000000000001E-6</v>
      </c>
      <c r="X657" s="3">
        <v>1110</v>
      </c>
      <c r="Y657" s="3" t="s">
        <v>174</v>
      </c>
      <c r="Z657" s="3">
        <v>1.3</v>
      </c>
      <c r="AA657" s="3" t="s">
        <v>174</v>
      </c>
    </row>
    <row r="658" spans="1:27" ht="13.9" customHeight="1">
      <c r="A658" s="2" t="s">
        <v>1504</v>
      </c>
      <c r="B658" s="2" t="s">
        <v>1505</v>
      </c>
      <c r="C658" s="3" t="s">
        <v>171</v>
      </c>
      <c r="D658" s="3" t="s">
        <v>170</v>
      </c>
      <c r="E658" s="3">
        <v>148.12</v>
      </c>
      <c r="F658" s="3" t="s">
        <v>2281</v>
      </c>
      <c r="G658" s="3">
        <v>6200</v>
      </c>
      <c r="H658" s="3" t="s">
        <v>2281</v>
      </c>
      <c r="I658" s="3" t="s">
        <v>173</v>
      </c>
      <c r="J658" s="3">
        <v>1.63E-8</v>
      </c>
      <c r="K658" s="3">
        <v>6.6599999999999996E-7</v>
      </c>
      <c r="L658" s="3">
        <v>1.8799999999999999E-7</v>
      </c>
      <c r="M658" s="3">
        <v>1.8799999999999999E-7</v>
      </c>
      <c r="N658" s="3" t="s">
        <v>2283</v>
      </c>
      <c r="O658" s="3">
        <v>17700</v>
      </c>
      <c r="P658" s="3">
        <v>12700</v>
      </c>
      <c r="Q658" s="3" t="s">
        <v>174</v>
      </c>
      <c r="R658" s="3">
        <v>568.15</v>
      </c>
      <c r="S658" s="3" t="s">
        <v>2281</v>
      </c>
      <c r="T658" s="3">
        <v>0.41</v>
      </c>
      <c r="U658" s="3">
        <v>5.1699999999999999E-4</v>
      </c>
      <c r="V658" s="3" t="s">
        <v>2283</v>
      </c>
      <c r="W658" s="3">
        <v>1.3999999999999999E-4</v>
      </c>
      <c r="X658" s="3">
        <v>791</v>
      </c>
      <c r="Y658" s="3" t="s">
        <v>174</v>
      </c>
      <c r="Z658" s="3">
        <v>1.7</v>
      </c>
      <c r="AA658" s="3" t="s">
        <v>183</v>
      </c>
    </row>
    <row r="659" spans="1:27" ht="13.9" customHeight="1">
      <c r="A659" s="2" t="s">
        <v>1506</v>
      </c>
      <c r="B659" s="2" t="s">
        <v>1507</v>
      </c>
      <c r="C659" s="3" t="s">
        <v>171</v>
      </c>
      <c r="D659" s="3" t="s">
        <v>171</v>
      </c>
      <c r="E659" s="3">
        <v>241.46</v>
      </c>
      <c r="F659" s="3" t="s">
        <v>2281</v>
      </c>
      <c r="G659" s="3">
        <v>430</v>
      </c>
      <c r="H659" s="3" t="s">
        <v>2281</v>
      </c>
      <c r="I659" s="3">
        <v>500</v>
      </c>
      <c r="J659" s="3">
        <v>5.3299999999999998E-14</v>
      </c>
      <c r="K659" s="3">
        <v>2.18E-12</v>
      </c>
      <c r="L659" s="3" t="s">
        <v>173</v>
      </c>
      <c r="M659" s="3">
        <v>2.18E-12</v>
      </c>
      <c r="N659" s="3" t="s">
        <v>2283</v>
      </c>
      <c r="O659" s="3" t="s">
        <v>173</v>
      </c>
      <c r="P659" s="3" t="s">
        <v>173</v>
      </c>
      <c r="Q659" s="2"/>
      <c r="R659" s="3">
        <v>646.17999999999995</v>
      </c>
      <c r="S659" s="3" t="s">
        <v>2283</v>
      </c>
      <c r="T659" s="3">
        <v>0.3</v>
      </c>
      <c r="U659" s="3">
        <v>7.2100000000000002E-11</v>
      </c>
      <c r="V659" s="3" t="s">
        <v>2281</v>
      </c>
      <c r="W659" s="3" t="s">
        <v>173</v>
      </c>
      <c r="X659" s="3" t="s">
        <v>173</v>
      </c>
      <c r="Y659" s="2"/>
      <c r="Z659" s="3" t="s">
        <v>173</v>
      </c>
      <c r="AA659" s="2"/>
    </row>
    <row r="660" spans="1:27" ht="13.9" customHeight="1">
      <c r="A660" s="2" t="s">
        <v>1508</v>
      </c>
      <c r="B660" s="2" t="s">
        <v>1509</v>
      </c>
      <c r="C660" s="3" t="s">
        <v>171</v>
      </c>
      <c r="D660" s="3" t="s">
        <v>171</v>
      </c>
      <c r="E660" s="3">
        <v>199.12</v>
      </c>
      <c r="F660" s="3" t="s">
        <v>2281</v>
      </c>
      <c r="G660" s="3">
        <v>1400</v>
      </c>
      <c r="H660" s="3" t="s">
        <v>2281</v>
      </c>
      <c r="I660" s="3" t="s">
        <v>173</v>
      </c>
      <c r="J660" s="3">
        <v>9.7500000000000003E-12</v>
      </c>
      <c r="K660" s="3">
        <v>3.9900000000000002E-10</v>
      </c>
      <c r="L660" s="3" t="s">
        <v>173</v>
      </c>
      <c r="M660" s="3">
        <v>3.9900000000000002E-10</v>
      </c>
      <c r="N660" s="3" t="s">
        <v>2281</v>
      </c>
      <c r="O660" s="3" t="s">
        <v>173</v>
      </c>
      <c r="P660" s="3" t="s">
        <v>173</v>
      </c>
      <c r="Q660" s="2"/>
      <c r="R660" s="3">
        <v>648.41999999999996</v>
      </c>
      <c r="S660" s="3" t="s">
        <v>2283</v>
      </c>
      <c r="T660" s="3">
        <v>0.3</v>
      </c>
      <c r="U660" s="3">
        <v>4.1600000000000002E-7</v>
      </c>
      <c r="V660" s="3" t="s">
        <v>2281</v>
      </c>
      <c r="W660" s="3" t="s">
        <v>173</v>
      </c>
      <c r="X660" s="3" t="s">
        <v>173</v>
      </c>
      <c r="Y660" s="2"/>
      <c r="Z660" s="3" t="s">
        <v>173</v>
      </c>
      <c r="AA660" s="2"/>
    </row>
    <row r="661" spans="1:27" ht="13.9" customHeight="1">
      <c r="A661" s="2" t="s">
        <v>1510</v>
      </c>
      <c r="B661" s="2" t="s">
        <v>1511</v>
      </c>
      <c r="C661" s="3" t="s">
        <v>171</v>
      </c>
      <c r="D661" s="3" t="s">
        <v>171</v>
      </c>
      <c r="E661" s="3">
        <v>229.11</v>
      </c>
      <c r="F661" s="3" t="s">
        <v>2281</v>
      </c>
      <c r="G661" s="3">
        <v>12700</v>
      </c>
      <c r="H661" s="3" t="s">
        <v>2281</v>
      </c>
      <c r="I661" s="3" t="s">
        <v>173</v>
      </c>
      <c r="J661" s="3">
        <v>1.6999999999999999E-11</v>
      </c>
      <c r="K661" s="3">
        <v>6.9499999999999998E-10</v>
      </c>
      <c r="L661" s="3" t="s">
        <v>173</v>
      </c>
      <c r="M661" s="3">
        <v>6.9499999999999998E-10</v>
      </c>
      <c r="N661" s="3" t="s">
        <v>2283</v>
      </c>
      <c r="O661" s="3" t="s">
        <v>173</v>
      </c>
      <c r="P661" s="3" t="s">
        <v>173</v>
      </c>
      <c r="Q661" s="2"/>
      <c r="R661" s="3">
        <v>661.53</v>
      </c>
      <c r="S661" s="3" t="s">
        <v>2283</v>
      </c>
      <c r="T661" s="3">
        <v>0.41</v>
      </c>
      <c r="U661" s="3">
        <v>7.5000000000000002E-7</v>
      </c>
      <c r="V661" s="3" t="s">
        <v>2281</v>
      </c>
      <c r="W661" s="3" t="s">
        <v>173</v>
      </c>
      <c r="X661" s="3">
        <v>860</v>
      </c>
      <c r="Y661" s="4" t="s">
        <v>2284</v>
      </c>
      <c r="Z661" s="3" t="s">
        <v>173</v>
      </c>
      <c r="AA661" s="2"/>
    </row>
    <row r="662" spans="1:27" ht="13.9" customHeight="1">
      <c r="A662" s="2" t="s">
        <v>1512</v>
      </c>
      <c r="B662" s="2" t="s">
        <v>1513</v>
      </c>
      <c r="C662" s="3" t="s">
        <v>171</v>
      </c>
      <c r="D662" s="3" t="s">
        <v>171</v>
      </c>
      <c r="E662" s="3">
        <v>305.33999999999997</v>
      </c>
      <c r="F662" s="3" t="s">
        <v>2281</v>
      </c>
      <c r="G662" s="3">
        <v>8.6</v>
      </c>
      <c r="H662" s="3" t="s">
        <v>2281</v>
      </c>
      <c r="I662" s="3" t="s">
        <v>173</v>
      </c>
      <c r="J662" s="3">
        <v>7.0100000000000004E-7</v>
      </c>
      <c r="K662" s="3">
        <v>2.87E-5</v>
      </c>
      <c r="L662" s="3" t="s">
        <v>173</v>
      </c>
      <c r="M662" s="3">
        <v>2.87E-5</v>
      </c>
      <c r="N662" s="3" t="s">
        <v>2283</v>
      </c>
      <c r="O662" s="3" t="s">
        <v>173</v>
      </c>
      <c r="P662" s="3" t="s">
        <v>173</v>
      </c>
      <c r="Q662" s="2"/>
      <c r="R662" s="3">
        <v>646.02</v>
      </c>
      <c r="S662" s="3" t="s">
        <v>2283</v>
      </c>
      <c r="T662" s="3">
        <v>0.3</v>
      </c>
      <c r="U662" s="3">
        <v>1.5E-5</v>
      </c>
      <c r="V662" s="3" t="s">
        <v>2281</v>
      </c>
      <c r="W662" s="3" t="s">
        <v>173</v>
      </c>
      <c r="X662" s="3" t="s">
        <v>173</v>
      </c>
      <c r="Y662" s="2"/>
      <c r="Z662" s="3" t="s">
        <v>173</v>
      </c>
      <c r="AA662" s="2"/>
    </row>
    <row r="663" spans="1:27" ht="13.9" customHeight="1">
      <c r="A663" s="2" t="s">
        <v>1514</v>
      </c>
      <c r="B663" s="2" t="s">
        <v>1515</v>
      </c>
      <c r="C663" s="3" t="s">
        <v>228</v>
      </c>
      <c r="D663" s="3" t="s">
        <v>170</v>
      </c>
      <c r="E663" s="3" t="s">
        <v>173</v>
      </c>
      <c r="F663" s="2"/>
      <c r="G663" s="3" t="s">
        <v>173</v>
      </c>
      <c r="H663" s="2"/>
      <c r="I663" s="3" t="s">
        <v>173</v>
      </c>
      <c r="J663" s="3" t="s">
        <v>173</v>
      </c>
      <c r="K663" s="3" t="s">
        <v>173</v>
      </c>
      <c r="L663" s="3" t="s">
        <v>173</v>
      </c>
      <c r="M663" s="3" t="s">
        <v>173</v>
      </c>
      <c r="N663" s="2"/>
      <c r="O663" s="3" t="s">
        <v>173</v>
      </c>
      <c r="P663" s="3" t="s">
        <v>173</v>
      </c>
      <c r="Q663" s="2"/>
      <c r="R663" s="3" t="s">
        <v>173</v>
      </c>
      <c r="S663" s="2"/>
      <c r="T663" s="3">
        <v>0.3</v>
      </c>
      <c r="U663" s="3" t="s">
        <v>173</v>
      </c>
      <c r="V663" s="2"/>
      <c r="W663" s="3" t="s">
        <v>173</v>
      </c>
      <c r="X663" s="3" t="s">
        <v>173</v>
      </c>
      <c r="Y663" s="2"/>
      <c r="Z663" s="3" t="s">
        <v>173</v>
      </c>
      <c r="AA663" s="2"/>
    </row>
    <row r="664" spans="1:27" ht="13.9" customHeight="1">
      <c r="A664" s="2" t="s">
        <v>1516</v>
      </c>
      <c r="B664" s="2" t="s">
        <v>1517</v>
      </c>
      <c r="C664" s="3" t="s">
        <v>170</v>
      </c>
      <c r="D664" s="3" t="s">
        <v>170</v>
      </c>
      <c r="E664" s="3">
        <v>291.99</v>
      </c>
      <c r="F664" s="3" t="s">
        <v>2281</v>
      </c>
      <c r="G664" s="3">
        <v>0.7</v>
      </c>
      <c r="H664" s="3" t="s">
        <v>2281</v>
      </c>
      <c r="I664" s="3">
        <v>0.5</v>
      </c>
      <c r="J664" s="3">
        <v>4.15E-4</v>
      </c>
      <c r="K664" s="3">
        <v>1.7000000000000001E-2</v>
      </c>
      <c r="L664" s="3" t="s">
        <v>173</v>
      </c>
      <c r="M664" s="3">
        <v>1.7000000000000001E-2</v>
      </c>
      <c r="N664" s="3" t="s">
        <v>2281</v>
      </c>
      <c r="O664" s="3" t="s">
        <v>173</v>
      </c>
      <c r="P664" s="3" t="s">
        <v>173</v>
      </c>
      <c r="Q664" s="2"/>
      <c r="R664" s="3">
        <v>632.66</v>
      </c>
      <c r="S664" s="3" t="s">
        <v>2283</v>
      </c>
      <c r="T664" s="3">
        <v>0.3</v>
      </c>
      <c r="U664" s="3">
        <v>4.9399999999999997E-4</v>
      </c>
      <c r="V664" s="3" t="s">
        <v>2281</v>
      </c>
      <c r="W664" s="3" t="s">
        <v>173</v>
      </c>
      <c r="X664" s="3" t="s">
        <v>173</v>
      </c>
      <c r="Y664" s="2"/>
      <c r="Z664" s="3" t="s">
        <v>173</v>
      </c>
      <c r="AA664" s="2"/>
    </row>
    <row r="665" spans="1:27" ht="13.9" customHeight="1">
      <c r="A665" s="2" t="s">
        <v>1518</v>
      </c>
      <c r="B665" s="2" t="s">
        <v>1517</v>
      </c>
      <c r="C665" s="3" t="s">
        <v>170</v>
      </c>
      <c r="D665" s="3" t="s">
        <v>170</v>
      </c>
      <c r="E665" s="3">
        <v>291.99</v>
      </c>
      <c r="F665" s="3" t="s">
        <v>2281</v>
      </c>
      <c r="G665" s="3">
        <v>0.7</v>
      </c>
      <c r="H665" s="3" t="s">
        <v>2281</v>
      </c>
      <c r="I665" s="3">
        <v>0.5</v>
      </c>
      <c r="J665" s="3">
        <v>4.15E-4</v>
      </c>
      <c r="K665" s="3">
        <v>1.7000000000000001E-2</v>
      </c>
      <c r="L665" s="3" t="s">
        <v>173</v>
      </c>
      <c r="M665" s="3">
        <v>1.7000000000000001E-2</v>
      </c>
      <c r="N665" s="3" t="s">
        <v>2281</v>
      </c>
      <c r="O665" s="3" t="s">
        <v>173</v>
      </c>
      <c r="P665" s="3" t="s">
        <v>173</v>
      </c>
      <c r="Q665" s="2"/>
      <c r="R665" s="3">
        <v>632.66</v>
      </c>
      <c r="S665" s="3" t="s">
        <v>2283</v>
      </c>
      <c r="T665" s="3">
        <v>0.3</v>
      </c>
      <c r="U665" s="3">
        <v>4.9399999999999997E-4</v>
      </c>
      <c r="V665" s="3" t="s">
        <v>2281</v>
      </c>
      <c r="W665" s="3" t="s">
        <v>173</v>
      </c>
      <c r="X665" s="3" t="s">
        <v>173</v>
      </c>
      <c r="Y665" s="2"/>
      <c r="Z665" s="3" t="s">
        <v>173</v>
      </c>
      <c r="AA665" s="2"/>
    </row>
    <row r="666" spans="1:27" ht="13.9" customHeight="1">
      <c r="A666" s="2" t="s">
        <v>1520</v>
      </c>
      <c r="B666" s="2" t="s">
        <v>1517</v>
      </c>
      <c r="C666" s="3" t="s">
        <v>170</v>
      </c>
      <c r="D666" s="3" t="s">
        <v>170</v>
      </c>
      <c r="E666" s="3">
        <v>291.99</v>
      </c>
      <c r="F666" s="3" t="s">
        <v>2281</v>
      </c>
      <c r="G666" s="3">
        <v>0.7</v>
      </c>
      <c r="H666" s="3" t="s">
        <v>2281</v>
      </c>
      <c r="I666" s="3">
        <v>0.5</v>
      </c>
      <c r="J666" s="3">
        <v>4.15E-4</v>
      </c>
      <c r="K666" s="3">
        <v>1.7000000000000001E-2</v>
      </c>
      <c r="L666" s="3" t="s">
        <v>173</v>
      </c>
      <c r="M666" s="3">
        <v>1.7000000000000001E-2</v>
      </c>
      <c r="N666" s="3" t="s">
        <v>2281</v>
      </c>
      <c r="O666" s="3" t="s">
        <v>173</v>
      </c>
      <c r="P666" s="3" t="s">
        <v>173</v>
      </c>
      <c r="Q666" s="2"/>
      <c r="R666" s="3">
        <v>632.66</v>
      </c>
      <c r="S666" s="3" t="s">
        <v>2283</v>
      </c>
      <c r="T666" s="3">
        <v>0.3</v>
      </c>
      <c r="U666" s="3">
        <v>4.9399999999999997E-4</v>
      </c>
      <c r="V666" s="3" t="s">
        <v>2281</v>
      </c>
      <c r="W666" s="3" t="s">
        <v>173</v>
      </c>
      <c r="X666" s="3" t="s">
        <v>173</v>
      </c>
      <c r="Y666" s="2"/>
      <c r="Z666" s="3" t="s">
        <v>173</v>
      </c>
      <c r="AA666" s="2"/>
    </row>
    <row r="667" spans="1:27" ht="13.9" customHeight="1">
      <c r="A667" s="2" t="s">
        <v>1521</v>
      </c>
      <c r="B667" s="2" t="s">
        <v>1522</v>
      </c>
      <c r="C667" s="3" t="s">
        <v>171</v>
      </c>
      <c r="D667" s="3" t="s">
        <v>170</v>
      </c>
      <c r="E667" s="3">
        <v>512.53</v>
      </c>
      <c r="F667" s="3" t="s">
        <v>2283</v>
      </c>
      <c r="G667" s="3">
        <v>1.7600000000000001E-6</v>
      </c>
      <c r="H667" s="3" t="s">
        <v>2283</v>
      </c>
      <c r="I667" s="3" t="s">
        <v>173</v>
      </c>
      <c r="J667" s="3">
        <v>1.32E-11</v>
      </c>
      <c r="K667" s="3">
        <v>5.4E-10</v>
      </c>
      <c r="L667" s="3" t="s">
        <v>173</v>
      </c>
      <c r="M667" s="3">
        <v>5.4E-10</v>
      </c>
      <c r="N667" s="3" t="s">
        <v>2283</v>
      </c>
      <c r="O667" s="3" t="s">
        <v>173</v>
      </c>
      <c r="P667" s="3" t="s">
        <v>173</v>
      </c>
      <c r="Q667" s="2"/>
      <c r="R667" s="3">
        <v>859.75</v>
      </c>
      <c r="S667" s="3" t="s">
        <v>2283</v>
      </c>
      <c r="T667" s="3">
        <v>0.3</v>
      </c>
      <c r="U667" s="3">
        <v>5.4100000000000002E-13</v>
      </c>
      <c r="V667" s="3" t="s">
        <v>2283</v>
      </c>
      <c r="W667" s="3" t="s">
        <v>173</v>
      </c>
      <c r="X667" s="3" t="s">
        <v>173</v>
      </c>
      <c r="Y667" s="2"/>
      <c r="Z667" s="3" t="s">
        <v>173</v>
      </c>
      <c r="AA667" s="2"/>
    </row>
    <row r="668" spans="1:27" ht="13.9" customHeight="1">
      <c r="A668" s="2" t="s">
        <v>1523</v>
      </c>
      <c r="B668" s="2" t="s">
        <v>1524</v>
      </c>
      <c r="C668" s="3" t="s">
        <v>228</v>
      </c>
      <c r="D668" s="3" t="s">
        <v>171</v>
      </c>
      <c r="E668" s="3">
        <v>257.95999999999998</v>
      </c>
      <c r="F668" s="3" t="s">
        <v>2283</v>
      </c>
      <c r="G668" s="3" t="s">
        <v>173</v>
      </c>
      <c r="H668" s="2"/>
      <c r="I668" s="3" t="s">
        <v>173</v>
      </c>
      <c r="J668" s="3" t="s">
        <v>173</v>
      </c>
      <c r="K668" s="3" t="s">
        <v>173</v>
      </c>
      <c r="L668" s="3" t="s">
        <v>173</v>
      </c>
      <c r="M668" s="3" t="s">
        <v>173</v>
      </c>
      <c r="N668" s="2"/>
      <c r="O668" s="3" t="s">
        <v>173</v>
      </c>
      <c r="P668" s="3" t="s">
        <v>173</v>
      </c>
      <c r="Q668" s="2"/>
      <c r="R668" s="3" t="s">
        <v>173</v>
      </c>
      <c r="S668" s="2"/>
      <c r="T668" s="3">
        <v>0.3</v>
      </c>
      <c r="U668" s="3" t="s">
        <v>173</v>
      </c>
      <c r="V668" s="2"/>
      <c r="W668" s="3" t="s">
        <v>173</v>
      </c>
      <c r="X668" s="3" t="s">
        <v>173</v>
      </c>
      <c r="Y668" s="2"/>
      <c r="Z668" s="3" t="s">
        <v>173</v>
      </c>
      <c r="AA668" s="2"/>
    </row>
    <row r="669" spans="1:27" ht="13.9" customHeight="1">
      <c r="A669" s="2" t="s">
        <v>1525</v>
      </c>
      <c r="B669" s="2" t="s">
        <v>1526</v>
      </c>
      <c r="C669" s="3" t="s">
        <v>171</v>
      </c>
      <c r="D669" s="3" t="s">
        <v>170</v>
      </c>
      <c r="E669" s="3">
        <v>65.12</v>
      </c>
      <c r="F669" s="3" t="s">
        <v>2281</v>
      </c>
      <c r="G669" s="3">
        <v>720000</v>
      </c>
      <c r="H669" s="3" t="s">
        <v>2281</v>
      </c>
      <c r="I669" s="3" t="s">
        <v>173</v>
      </c>
      <c r="J669" s="3" t="s">
        <v>173</v>
      </c>
      <c r="K669" s="3" t="s">
        <v>173</v>
      </c>
      <c r="L669" s="3" t="s">
        <v>173</v>
      </c>
      <c r="M669" s="3" t="s">
        <v>173</v>
      </c>
      <c r="N669" s="2"/>
      <c r="O669" s="3" t="s">
        <v>173</v>
      </c>
      <c r="P669" s="3">
        <v>44800</v>
      </c>
      <c r="Q669" s="3" t="s">
        <v>174</v>
      </c>
      <c r="R669" s="3" t="s">
        <v>173</v>
      </c>
      <c r="S669" s="2"/>
      <c r="T669" s="3">
        <v>0.3</v>
      </c>
      <c r="U669" s="3">
        <v>0</v>
      </c>
      <c r="V669" s="4" t="s">
        <v>2286</v>
      </c>
      <c r="W669" s="3" t="s">
        <v>173</v>
      </c>
      <c r="X669" s="3" t="s">
        <v>173</v>
      </c>
      <c r="Y669" s="2"/>
      <c r="Z669" s="3" t="s">
        <v>173</v>
      </c>
      <c r="AA669" s="2"/>
    </row>
    <row r="670" spans="1:27" ht="13.9" customHeight="1">
      <c r="A670" s="2" t="s">
        <v>1527</v>
      </c>
      <c r="B670" s="2" t="s">
        <v>1528</v>
      </c>
      <c r="C670" s="3" t="s">
        <v>228</v>
      </c>
      <c r="D670" s="3" t="s">
        <v>171</v>
      </c>
      <c r="E670" s="3">
        <v>138.55000000000001</v>
      </c>
      <c r="F670" s="3" t="s">
        <v>2281</v>
      </c>
      <c r="G670" s="3">
        <v>15000</v>
      </c>
      <c r="H670" s="3" t="s">
        <v>2281</v>
      </c>
      <c r="I670" s="3" t="s">
        <v>173</v>
      </c>
      <c r="J670" s="3" t="s">
        <v>173</v>
      </c>
      <c r="K670" s="3" t="s">
        <v>173</v>
      </c>
      <c r="L670" s="3" t="s">
        <v>173</v>
      </c>
      <c r="M670" s="3" t="s">
        <v>173</v>
      </c>
      <c r="N670" s="2"/>
      <c r="O670" s="3" t="s">
        <v>173</v>
      </c>
      <c r="P670" s="3" t="s">
        <v>173</v>
      </c>
      <c r="Q670" s="2"/>
      <c r="R670" s="3" t="s">
        <v>173</v>
      </c>
      <c r="S670" s="2"/>
      <c r="T670" s="3">
        <v>0.3</v>
      </c>
      <c r="U670" s="3" t="s">
        <v>173</v>
      </c>
      <c r="V670" s="2"/>
      <c r="W670" s="3" t="s">
        <v>173</v>
      </c>
      <c r="X670" s="3" t="s">
        <v>173</v>
      </c>
      <c r="Y670" s="2"/>
      <c r="Z670" s="3" t="s">
        <v>173</v>
      </c>
      <c r="AA670" s="2"/>
    </row>
    <row r="671" spans="1:27" ht="13.9" customHeight="1">
      <c r="A671" s="2" t="s">
        <v>1529</v>
      </c>
      <c r="B671" s="2" t="s">
        <v>1530</v>
      </c>
      <c r="C671" s="3" t="s">
        <v>228</v>
      </c>
      <c r="D671" s="3" t="s">
        <v>171</v>
      </c>
      <c r="E671" s="3">
        <v>199.01</v>
      </c>
      <c r="F671" s="3" t="s">
        <v>2281</v>
      </c>
      <c r="G671" s="3" t="s">
        <v>173</v>
      </c>
      <c r="H671" s="2"/>
      <c r="I671" s="3" t="s">
        <v>173</v>
      </c>
      <c r="J671" s="3" t="s">
        <v>173</v>
      </c>
      <c r="K671" s="3" t="s">
        <v>173</v>
      </c>
      <c r="L671" s="3" t="s">
        <v>173</v>
      </c>
      <c r="M671" s="3" t="s">
        <v>173</v>
      </c>
      <c r="N671" s="2"/>
      <c r="O671" s="3" t="s">
        <v>173</v>
      </c>
      <c r="P671" s="3" t="s">
        <v>173</v>
      </c>
      <c r="Q671" s="2"/>
      <c r="R671" s="3" t="s">
        <v>173</v>
      </c>
      <c r="S671" s="2"/>
      <c r="T671" s="3">
        <v>0.3</v>
      </c>
      <c r="U671" s="3" t="s">
        <v>173</v>
      </c>
      <c r="V671" s="2"/>
      <c r="W671" s="3" t="s">
        <v>173</v>
      </c>
      <c r="X671" s="3" t="s">
        <v>173</v>
      </c>
      <c r="Y671" s="2"/>
      <c r="Z671" s="3" t="s">
        <v>173</v>
      </c>
      <c r="AA671" s="2"/>
    </row>
    <row r="672" spans="1:27" ht="13.9" customHeight="1">
      <c r="A672" s="2" t="s">
        <v>1531</v>
      </c>
      <c r="B672" s="2" t="s">
        <v>1532</v>
      </c>
      <c r="C672" s="3" t="s">
        <v>170</v>
      </c>
      <c r="D672" s="3" t="s">
        <v>171</v>
      </c>
      <c r="E672" s="3">
        <v>252.12899999999999</v>
      </c>
      <c r="F672" s="3" t="s">
        <v>2290</v>
      </c>
      <c r="G672" s="3">
        <v>173000</v>
      </c>
      <c r="H672" s="3" t="s">
        <v>2290</v>
      </c>
      <c r="I672" s="3" t="s">
        <v>173</v>
      </c>
      <c r="J672" s="3">
        <v>5.0099999999999998E-5</v>
      </c>
      <c r="K672" s="3">
        <v>2.0500000000000002E-3</v>
      </c>
      <c r="L672" s="3" t="s">
        <v>173</v>
      </c>
      <c r="M672" s="3">
        <v>2.0500000000000002E-3</v>
      </c>
      <c r="N672" s="3" t="s">
        <v>2290</v>
      </c>
      <c r="O672" s="3" t="s">
        <v>173</v>
      </c>
      <c r="P672" s="3" t="s">
        <v>173</v>
      </c>
      <c r="Q672" s="2"/>
      <c r="R672" s="3">
        <v>394.15</v>
      </c>
      <c r="S672" s="3" t="s">
        <v>2290</v>
      </c>
      <c r="T672" s="3">
        <v>0.3</v>
      </c>
      <c r="U672" s="3">
        <v>21.7</v>
      </c>
      <c r="V672" s="3" t="s">
        <v>2290</v>
      </c>
      <c r="W672" s="3" t="s">
        <v>173</v>
      </c>
      <c r="X672" s="3" t="s">
        <v>173</v>
      </c>
      <c r="Y672" s="2"/>
      <c r="Z672" s="3" t="s">
        <v>173</v>
      </c>
      <c r="AA672" s="2"/>
    </row>
    <row r="673" spans="1:27" ht="13.9" customHeight="1">
      <c r="A673" s="2" t="s">
        <v>1533</v>
      </c>
      <c r="B673" s="2" t="s">
        <v>1534</v>
      </c>
      <c r="C673" s="3" t="s">
        <v>171</v>
      </c>
      <c r="D673" s="3" t="s">
        <v>171</v>
      </c>
      <c r="E673" s="3">
        <v>338.2</v>
      </c>
      <c r="F673" s="3" t="s">
        <v>2308</v>
      </c>
      <c r="G673" s="3">
        <v>46200</v>
      </c>
      <c r="H673" s="3" t="s">
        <v>2308</v>
      </c>
      <c r="I673" s="3" t="s">
        <v>173</v>
      </c>
      <c r="J673" s="3">
        <v>8.7899999999999999E-13</v>
      </c>
      <c r="K673" s="3">
        <v>3.59E-11</v>
      </c>
      <c r="L673" s="3" t="s">
        <v>173</v>
      </c>
      <c r="M673" s="3">
        <v>3.59E-11</v>
      </c>
      <c r="N673" s="3" t="s">
        <v>2308</v>
      </c>
      <c r="O673" s="3" t="s">
        <v>173</v>
      </c>
      <c r="P673" s="3" t="s">
        <v>173</v>
      </c>
      <c r="Q673" s="2"/>
      <c r="R673" s="3">
        <v>563.15</v>
      </c>
      <c r="S673" s="3" t="s">
        <v>2308</v>
      </c>
      <c r="T673" s="3">
        <v>0.3</v>
      </c>
      <c r="U673" s="3">
        <v>9.1500000000000005E-8</v>
      </c>
      <c r="V673" s="3" t="s">
        <v>2308</v>
      </c>
      <c r="W673" s="3" t="s">
        <v>173</v>
      </c>
      <c r="X673" s="3" t="s">
        <v>173</v>
      </c>
      <c r="Y673" s="2"/>
      <c r="Z673" s="3" t="s">
        <v>173</v>
      </c>
      <c r="AA673" s="2"/>
    </row>
    <row r="674" spans="1:27" ht="13.9" customHeight="1">
      <c r="A674" s="2" t="s">
        <v>1535</v>
      </c>
      <c r="B674" s="2" t="s">
        <v>1536</v>
      </c>
      <c r="C674" s="3" t="s">
        <v>171</v>
      </c>
      <c r="D674" s="3" t="s">
        <v>171</v>
      </c>
      <c r="E674" s="3">
        <v>538.22</v>
      </c>
      <c r="F674" s="4" t="s">
        <v>2327</v>
      </c>
      <c r="G674" s="3">
        <v>680</v>
      </c>
      <c r="H674" s="3" t="s">
        <v>2308</v>
      </c>
      <c r="I674" s="3" t="s">
        <v>173</v>
      </c>
      <c r="J674" s="3">
        <v>1.9999999999999999E-6</v>
      </c>
      <c r="K674" s="3">
        <v>8.1799999999999996E-5</v>
      </c>
      <c r="L674" s="3" t="s">
        <v>173</v>
      </c>
      <c r="M674" s="3">
        <v>8.1799999999999996E-5</v>
      </c>
      <c r="N674" s="4" t="s">
        <v>2328</v>
      </c>
      <c r="O674" s="3" t="s">
        <v>173</v>
      </c>
      <c r="P674" s="3" t="s">
        <v>173</v>
      </c>
      <c r="Q674" s="2"/>
      <c r="R674" s="3">
        <v>673.15</v>
      </c>
      <c r="S674" s="3" t="s">
        <v>2308</v>
      </c>
      <c r="T674" s="3">
        <v>0.3</v>
      </c>
      <c r="U674" s="3">
        <v>2.48E-6</v>
      </c>
      <c r="V674" s="3" t="s">
        <v>2308</v>
      </c>
      <c r="W674" s="3" t="s">
        <v>173</v>
      </c>
      <c r="X674" s="3" t="s">
        <v>173</v>
      </c>
      <c r="Y674" s="2"/>
      <c r="Z674" s="3" t="s">
        <v>173</v>
      </c>
      <c r="AA674" s="2"/>
    </row>
    <row r="675" spans="1:27" ht="13.9" customHeight="1">
      <c r="A675" s="2" t="s">
        <v>1537</v>
      </c>
      <c r="B675" s="2" t="s">
        <v>232</v>
      </c>
      <c r="C675" s="3" t="s">
        <v>228</v>
      </c>
      <c r="D675" s="3" t="s">
        <v>171</v>
      </c>
      <c r="E675" s="3" t="s">
        <v>173</v>
      </c>
      <c r="F675" s="2"/>
      <c r="G675" s="3" t="s">
        <v>173</v>
      </c>
      <c r="H675" s="2"/>
      <c r="I675" s="3" t="s">
        <v>173</v>
      </c>
      <c r="J675" s="3" t="s">
        <v>173</v>
      </c>
      <c r="K675" s="3" t="s">
        <v>173</v>
      </c>
      <c r="L675" s="3" t="s">
        <v>173</v>
      </c>
      <c r="M675" s="3" t="s">
        <v>173</v>
      </c>
      <c r="N675" s="2"/>
      <c r="O675" s="3" t="s">
        <v>173</v>
      </c>
      <c r="P675" s="3" t="s">
        <v>173</v>
      </c>
      <c r="Q675" s="2"/>
      <c r="R675" s="3" t="s">
        <v>173</v>
      </c>
      <c r="S675" s="2"/>
      <c r="T675" s="3">
        <v>0.3</v>
      </c>
      <c r="U675" s="3" t="s">
        <v>173</v>
      </c>
      <c r="V675" s="2"/>
      <c r="W675" s="3" t="s">
        <v>173</v>
      </c>
      <c r="X675" s="3" t="s">
        <v>173</v>
      </c>
      <c r="Y675" s="2"/>
      <c r="Z675" s="3" t="s">
        <v>173</v>
      </c>
      <c r="AA675" s="2"/>
    </row>
    <row r="676" spans="1:27" ht="13.9" customHeight="1">
      <c r="A676" s="2" t="s">
        <v>1538</v>
      </c>
      <c r="B676" s="2" t="s">
        <v>1539</v>
      </c>
      <c r="C676" s="3" t="s">
        <v>228</v>
      </c>
      <c r="D676" s="3" t="s">
        <v>171</v>
      </c>
      <c r="E676" s="3">
        <v>448.40679</v>
      </c>
      <c r="F676" s="3" t="s">
        <v>2292</v>
      </c>
      <c r="G676" s="3" t="s">
        <v>173</v>
      </c>
      <c r="H676" s="2"/>
      <c r="I676" s="3" t="s">
        <v>173</v>
      </c>
      <c r="J676" s="3" t="s">
        <v>173</v>
      </c>
      <c r="K676" s="3" t="s">
        <v>173</v>
      </c>
      <c r="L676" s="3" t="s">
        <v>173</v>
      </c>
      <c r="M676" s="3" t="s">
        <v>173</v>
      </c>
      <c r="N676" s="2"/>
      <c r="O676" s="3" t="s">
        <v>173</v>
      </c>
      <c r="P676" s="3" t="s">
        <v>173</v>
      </c>
      <c r="Q676" s="2"/>
      <c r="R676" s="3" t="s">
        <v>173</v>
      </c>
      <c r="S676" s="2"/>
      <c r="T676" s="3">
        <v>0.3</v>
      </c>
      <c r="U676" s="3" t="s">
        <v>173</v>
      </c>
      <c r="V676" s="2"/>
      <c r="W676" s="3" t="s">
        <v>173</v>
      </c>
      <c r="X676" s="3" t="s">
        <v>173</v>
      </c>
      <c r="Y676" s="2"/>
      <c r="Z676" s="3" t="s">
        <v>173</v>
      </c>
      <c r="AA676" s="2"/>
    </row>
    <row r="677" spans="1:27" ht="13.9" customHeight="1">
      <c r="A677" s="2" t="s">
        <v>1540</v>
      </c>
      <c r="B677" s="2" t="s">
        <v>1541</v>
      </c>
      <c r="C677" s="3" t="s">
        <v>171</v>
      </c>
      <c r="D677" s="3" t="s">
        <v>171</v>
      </c>
      <c r="E677" s="3">
        <v>376.67</v>
      </c>
      <c r="F677" s="3" t="s">
        <v>2281</v>
      </c>
      <c r="G677" s="3">
        <v>34</v>
      </c>
      <c r="H677" s="3" t="s">
        <v>2281</v>
      </c>
      <c r="I677" s="3" t="s">
        <v>173</v>
      </c>
      <c r="J677" s="3">
        <v>1.6400000000000001E-8</v>
      </c>
      <c r="K677" s="3">
        <v>6.7000000000000004E-7</v>
      </c>
      <c r="L677" s="3" t="s">
        <v>173</v>
      </c>
      <c r="M677" s="3">
        <v>6.7000000000000004E-7</v>
      </c>
      <c r="N677" s="3" t="s">
        <v>2283</v>
      </c>
      <c r="O677" s="3" t="s">
        <v>173</v>
      </c>
      <c r="P677" s="3" t="s">
        <v>173</v>
      </c>
      <c r="Q677" s="2"/>
      <c r="R677" s="3">
        <v>774.15</v>
      </c>
      <c r="S677" s="3" t="s">
        <v>2283</v>
      </c>
      <c r="T677" s="3">
        <v>0.3</v>
      </c>
      <c r="U677" s="3">
        <v>1.13E-6</v>
      </c>
      <c r="V677" s="3" t="s">
        <v>2281</v>
      </c>
      <c r="W677" s="3" t="s">
        <v>173</v>
      </c>
      <c r="X677" s="3" t="s">
        <v>173</v>
      </c>
      <c r="Y677" s="2"/>
      <c r="Z677" s="3" t="s">
        <v>173</v>
      </c>
      <c r="AA677" s="2"/>
    </row>
    <row r="678" spans="1:27" ht="13.9" customHeight="1">
      <c r="A678" s="2" t="s">
        <v>1542</v>
      </c>
      <c r="B678" s="2" t="s">
        <v>1543</v>
      </c>
      <c r="C678" s="3" t="s">
        <v>170</v>
      </c>
      <c r="D678" s="3" t="s">
        <v>171</v>
      </c>
      <c r="E678" s="3">
        <v>347.3</v>
      </c>
      <c r="F678" s="3" t="s">
        <v>2281</v>
      </c>
      <c r="G678" s="3">
        <v>0.1</v>
      </c>
      <c r="H678" s="3" t="s">
        <v>2281</v>
      </c>
      <c r="I678" s="3" t="s">
        <v>173</v>
      </c>
      <c r="J678" s="3">
        <v>2.9E-4</v>
      </c>
      <c r="K678" s="3">
        <v>1.1900000000000001E-2</v>
      </c>
      <c r="L678" s="3" t="s">
        <v>173</v>
      </c>
      <c r="M678" s="3">
        <v>1.1900000000000001E-2</v>
      </c>
      <c r="N678" s="3" t="s">
        <v>2283</v>
      </c>
      <c r="O678" s="3" t="s">
        <v>173</v>
      </c>
      <c r="P678" s="3" t="s">
        <v>173</v>
      </c>
      <c r="Q678" s="2"/>
      <c r="R678" s="3">
        <v>668.9</v>
      </c>
      <c r="S678" s="3" t="s">
        <v>2283</v>
      </c>
      <c r="T678" s="3">
        <v>0.3</v>
      </c>
      <c r="U678" s="3">
        <v>6.3E-5</v>
      </c>
      <c r="V678" s="3" t="s">
        <v>2281</v>
      </c>
      <c r="W678" s="3" t="s">
        <v>173</v>
      </c>
      <c r="X678" s="3" t="s">
        <v>173</v>
      </c>
      <c r="Y678" s="2"/>
      <c r="Z678" s="3" t="s">
        <v>173</v>
      </c>
      <c r="AA678" s="2"/>
    </row>
    <row r="679" spans="1:27" ht="13.9" customHeight="1">
      <c r="A679" s="2" t="s">
        <v>1544</v>
      </c>
      <c r="B679" s="2" t="s">
        <v>1545</v>
      </c>
      <c r="C679" s="3" t="s">
        <v>171</v>
      </c>
      <c r="D679" s="3" t="s">
        <v>171</v>
      </c>
      <c r="E679" s="3">
        <v>225.3</v>
      </c>
      <c r="F679" s="3" t="s">
        <v>2281</v>
      </c>
      <c r="G679" s="3">
        <v>750</v>
      </c>
      <c r="H679" s="3" t="s">
        <v>2281</v>
      </c>
      <c r="I679" s="3" t="s">
        <v>173</v>
      </c>
      <c r="J679" s="3">
        <v>9.0899999999999996E-10</v>
      </c>
      <c r="K679" s="3">
        <v>3.7200000000000002E-8</v>
      </c>
      <c r="L679" s="3" t="s">
        <v>173</v>
      </c>
      <c r="M679" s="3">
        <v>3.7200000000000002E-8</v>
      </c>
      <c r="N679" s="3" t="s">
        <v>2283</v>
      </c>
      <c r="O679" s="3" t="s">
        <v>173</v>
      </c>
      <c r="P679" s="3" t="s">
        <v>173</v>
      </c>
      <c r="Q679" s="2"/>
      <c r="R679" s="3">
        <v>597.29999999999995</v>
      </c>
      <c r="S679" s="3" t="s">
        <v>2283</v>
      </c>
      <c r="T679" s="3">
        <v>0.3</v>
      </c>
      <c r="U679" s="3">
        <v>2.3E-6</v>
      </c>
      <c r="V679" s="3" t="s">
        <v>2281</v>
      </c>
      <c r="W679" s="3" t="s">
        <v>173</v>
      </c>
      <c r="X679" s="3" t="s">
        <v>173</v>
      </c>
      <c r="Y679" s="2"/>
      <c r="Z679" s="3" t="s">
        <v>173</v>
      </c>
      <c r="AA679" s="2"/>
    </row>
    <row r="680" spans="1:27" ht="13.9" customHeight="1">
      <c r="A680" s="2" t="s">
        <v>1546</v>
      </c>
      <c r="B680" s="2" t="s">
        <v>1547</v>
      </c>
      <c r="C680" s="3" t="s">
        <v>171</v>
      </c>
      <c r="D680" s="3" t="s">
        <v>171</v>
      </c>
      <c r="E680" s="3">
        <v>241.36</v>
      </c>
      <c r="F680" s="3" t="s">
        <v>2281</v>
      </c>
      <c r="G680" s="3">
        <v>33</v>
      </c>
      <c r="H680" s="3" t="s">
        <v>2281</v>
      </c>
      <c r="I680" s="3" t="s">
        <v>173</v>
      </c>
      <c r="J680" s="3">
        <v>1.1900000000000001E-8</v>
      </c>
      <c r="K680" s="3">
        <v>4.8699999999999995E-7</v>
      </c>
      <c r="L680" s="3" t="s">
        <v>173</v>
      </c>
      <c r="M680" s="3">
        <v>4.8699999999999995E-7</v>
      </c>
      <c r="N680" s="3" t="s">
        <v>2283</v>
      </c>
      <c r="O680" s="3" t="s">
        <v>173</v>
      </c>
      <c r="P680" s="3" t="s">
        <v>173</v>
      </c>
      <c r="Q680" s="2"/>
      <c r="R680" s="3">
        <v>619.83000000000004</v>
      </c>
      <c r="S680" s="3" t="s">
        <v>2283</v>
      </c>
      <c r="T680" s="3">
        <v>0.3</v>
      </c>
      <c r="U680" s="3">
        <v>1.24E-6</v>
      </c>
      <c r="V680" s="3" t="s">
        <v>2281</v>
      </c>
      <c r="W680" s="3" t="s">
        <v>173</v>
      </c>
      <c r="X680" s="3" t="s">
        <v>173</v>
      </c>
      <c r="Y680" s="2"/>
      <c r="Z680" s="3" t="s">
        <v>173</v>
      </c>
      <c r="AA680" s="2"/>
    </row>
    <row r="681" spans="1:27" ht="13.9" customHeight="1">
      <c r="A681" s="2" t="s">
        <v>1548</v>
      </c>
      <c r="B681" s="2" t="s">
        <v>1549</v>
      </c>
      <c r="C681" s="3" t="s">
        <v>171</v>
      </c>
      <c r="D681" s="3" t="s">
        <v>171</v>
      </c>
      <c r="E681" s="3">
        <v>256.13</v>
      </c>
      <c r="F681" s="3" t="s">
        <v>2281</v>
      </c>
      <c r="G681" s="3">
        <v>15</v>
      </c>
      <c r="H681" s="3" t="s">
        <v>2281</v>
      </c>
      <c r="I681" s="3" t="s">
        <v>173</v>
      </c>
      <c r="J681" s="3">
        <v>9.7700000000000008E-9</v>
      </c>
      <c r="K681" s="3">
        <v>3.9900000000000001E-7</v>
      </c>
      <c r="L681" s="3" t="s">
        <v>173</v>
      </c>
      <c r="M681" s="3">
        <v>3.9900000000000001E-7</v>
      </c>
      <c r="N681" s="3" t="s">
        <v>2283</v>
      </c>
      <c r="O681" s="3" t="s">
        <v>173</v>
      </c>
      <c r="P681" s="3" t="s">
        <v>173</v>
      </c>
      <c r="Q681" s="2"/>
      <c r="R681" s="3">
        <v>655.37</v>
      </c>
      <c r="S681" s="3" t="s">
        <v>2283</v>
      </c>
      <c r="T681" s="3">
        <v>0.3</v>
      </c>
      <c r="U681" s="3">
        <v>4.3500000000000002E-7</v>
      </c>
      <c r="V681" s="3" t="s">
        <v>2281</v>
      </c>
      <c r="W681" s="3" t="s">
        <v>173</v>
      </c>
      <c r="X681" s="3" t="s">
        <v>173</v>
      </c>
      <c r="Y681" s="2"/>
      <c r="Z681" s="3" t="s">
        <v>173</v>
      </c>
      <c r="AA681" s="2"/>
    </row>
    <row r="682" spans="1:27" ht="13.9" customHeight="1">
      <c r="A682" s="2" t="s">
        <v>1550</v>
      </c>
      <c r="B682" s="2" t="s">
        <v>1551</v>
      </c>
      <c r="C682" s="3" t="s">
        <v>171</v>
      </c>
      <c r="D682" s="3" t="s">
        <v>171</v>
      </c>
      <c r="E682" s="3">
        <v>211.69</v>
      </c>
      <c r="F682" s="3" t="s">
        <v>2281</v>
      </c>
      <c r="G682" s="3">
        <v>580</v>
      </c>
      <c r="H682" s="3" t="s">
        <v>2281</v>
      </c>
      <c r="I682" s="3" t="s">
        <v>173</v>
      </c>
      <c r="J682" s="3">
        <v>3.5999999999999999E-7</v>
      </c>
      <c r="K682" s="3">
        <v>1.47E-5</v>
      </c>
      <c r="L682" s="3" t="s">
        <v>173</v>
      </c>
      <c r="M682" s="3">
        <v>1.47E-5</v>
      </c>
      <c r="N682" s="3" t="s">
        <v>2283</v>
      </c>
      <c r="O682" s="3" t="s">
        <v>173</v>
      </c>
      <c r="P682" s="3" t="s">
        <v>173</v>
      </c>
      <c r="Q682" s="2"/>
      <c r="R682" s="3">
        <v>595.99</v>
      </c>
      <c r="S682" s="3" t="s">
        <v>2283</v>
      </c>
      <c r="T682" s="3">
        <v>0.3</v>
      </c>
      <c r="U682" s="3">
        <v>2.3000000000000001E-4</v>
      </c>
      <c r="V682" s="3" t="s">
        <v>2281</v>
      </c>
      <c r="W682" s="3" t="s">
        <v>173</v>
      </c>
      <c r="X682" s="3" t="s">
        <v>173</v>
      </c>
      <c r="Y682" s="2"/>
      <c r="Z682" s="3" t="s">
        <v>173</v>
      </c>
      <c r="AA682" s="2"/>
    </row>
    <row r="683" spans="1:27" ht="13.9" customHeight="1">
      <c r="A683" s="2" t="s">
        <v>1552</v>
      </c>
      <c r="B683" s="2" t="s">
        <v>1553</v>
      </c>
      <c r="C683" s="3" t="s">
        <v>171</v>
      </c>
      <c r="D683" s="3" t="s">
        <v>171</v>
      </c>
      <c r="E683" s="3">
        <v>218.08</v>
      </c>
      <c r="F683" s="3" t="s">
        <v>2281</v>
      </c>
      <c r="G683" s="3">
        <v>152</v>
      </c>
      <c r="H683" s="3" t="s">
        <v>2281</v>
      </c>
      <c r="I683" s="3" t="s">
        <v>173</v>
      </c>
      <c r="J683" s="3">
        <v>1.7100000000000001E-9</v>
      </c>
      <c r="K683" s="3">
        <v>6.9899999999999997E-8</v>
      </c>
      <c r="L683" s="3" t="s">
        <v>173</v>
      </c>
      <c r="M683" s="3">
        <v>6.9899999999999997E-8</v>
      </c>
      <c r="N683" s="3" t="s">
        <v>2283</v>
      </c>
      <c r="O683" s="3" t="s">
        <v>173</v>
      </c>
      <c r="P683" s="3" t="s">
        <v>173</v>
      </c>
      <c r="Q683" s="2"/>
      <c r="R683" s="3">
        <v>624.15</v>
      </c>
      <c r="S683" s="3" t="s">
        <v>2281</v>
      </c>
      <c r="T683" s="3">
        <v>0.3</v>
      </c>
      <c r="U683" s="3">
        <v>9.0800000000000003E-7</v>
      </c>
      <c r="V683" s="3" t="s">
        <v>2281</v>
      </c>
      <c r="W683" s="3" t="s">
        <v>173</v>
      </c>
      <c r="X683" s="3" t="s">
        <v>173</v>
      </c>
      <c r="Y683" s="2"/>
      <c r="Z683" s="3" t="s">
        <v>173</v>
      </c>
      <c r="AA683" s="2"/>
    </row>
    <row r="684" spans="1:27" ht="13.9" customHeight="1">
      <c r="A684" s="2" t="s">
        <v>1554</v>
      </c>
      <c r="B684" s="2" t="s">
        <v>1555</v>
      </c>
      <c r="C684" s="3" t="s">
        <v>171</v>
      </c>
      <c r="D684" s="3" t="s">
        <v>171</v>
      </c>
      <c r="E684" s="3">
        <v>350.48</v>
      </c>
      <c r="F684" s="3" t="s">
        <v>2281</v>
      </c>
      <c r="G684" s="3">
        <v>0.215</v>
      </c>
      <c r="H684" s="3" t="s">
        <v>2281</v>
      </c>
      <c r="I684" s="3" t="s">
        <v>173</v>
      </c>
      <c r="J684" s="3">
        <v>6.4000000000000001E-7</v>
      </c>
      <c r="K684" s="3">
        <v>2.62E-5</v>
      </c>
      <c r="L684" s="3" t="s">
        <v>173</v>
      </c>
      <c r="M684" s="3">
        <v>2.62E-5</v>
      </c>
      <c r="N684" s="3" t="s">
        <v>2283</v>
      </c>
      <c r="O684" s="3" t="s">
        <v>173</v>
      </c>
      <c r="P684" s="3" t="s">
        <v>173</v>
      </c>
      <c r="Q684" s="2"/>
      <c r="R684" s="3">
        <v>714.95</v>
      </c>
      <c r="S684" s="3" t="s">
        <v>2283</v>
      </c>
      <c r="T684" s="3">
        <v>0.3</v>
      </c>
      <c r="U684" s="3">
        <v>2.9999999999999999E-7</v>
      </c>
      <c r="V684" s="3" t="s">
        <v>2281</v>
      </c>
      <c r="W684" s="3" t="s">
        <v>173</v>
      </c>
      <c r="X684" s="3" t="s">
        <v>173</v>
      </c>
      <c r="Y684" s="2"/>
      <c r="Z684" s="3" t="s">
        <v>173</v>
      </c>
      <c r="AA684" s="2"/>
    </row>
    <row r="685" spans="1:27" ht="13.9" customHeight="1">
      <c r="A685" s="2" t="s">
        <v>1556</v>
      </c>
      <c r="B685" s="2" t="s">
        <v>1557</v>
      </c>
      <c r="C685" s="3" t="s">
        <v>170</v>
      </c>
      <c r="D685" s="3" t="s">
        <v>171</v>
      </c>
      <c r="E685" s="3">
        <v>56.064999999999998</v>
      </c>
      <c r="F685" s="3" t="s">
        <v>2281</v>
      </c>
      <c r="G685" s="3">
        <v>1000000</v>
      </c>
      <c r="H685" s="3" t="s">
        <v>2281</v>
      </c>
      <c r="I685" s="3" t="s">
        <v>173</v>
      </c>
      <c r="J685" s="3">
        <v>1.15E-6</v>
      </c>
      <c r="K685" s="3">
        <v>4.6999999999999997E-5</v>
      </c>
      <c r="L685" s="3">
        <v>2.9300000000000002E-10</v>
      </c>
      <c r="M685" s="3">
        <v>2.9300000000000002E-10</v>
      </c>
      <c r="N685" s="3" t="s">
        <v>2283</v>
      </c>
      <c r="O685" s="3">
        <v>163000</v>
      </c>
      <c r="P685" s="3">
        <v>139000</v>
      </c>
      <c r="Q685" s="3" t="s">
        <v>2291</v>
      </c>
      <c r="R685" s="3">
        <v>387.65</v>
      </c>
      <c r="S685" s="3" t="s">
        <v>2281</v>
      </c>
      <c r="T685" s="3">
        <v>0.37858793103448002</v>
      </c>
      <c r="U685" s="3">
        <v>15.6</v>
      </c>
      <c r="V685" s="3" t="s">
        <v>2281</v>
      </c>
      <c r="W685" s="3">
        <v>9.3200000000000002E-5</v>
      </c>
      <c r="X685" s="3">
        <v>580</v>
      </c>
      <c r="Y685" s="3" t="s">
        <v>174</v>
      </c>
      <c r="Z685" s="3">
        <v>2.4</v>
      </c>
      <c r="AA685" s="3" t="s">
        <v>174</v>
      </c>
    </row>
    <row r="686" spans="1:27" ht="13.9" customHeight="1">
      <c r="A686" s="2" t="s">
        <v>1558</v>
      </c>
      <c r="B686" s="2" t="s">
        <v>1559</v>
      </c>
      <c r="C686" s="3" t="s">
        <v>171</v>
      </c>
      <c r="D686" s="3" t="s">
        <v>171</v>
      </c>
      <c r="E686" s="3">
        <v>229.71</v>
      </c>
      <c r="F686" s="3" t="s">
        <v>2281</v>
      </c>
      <c r="G686" s="3">
        <v>8.6</v>
      </c>
      <c r="H686" s="3" t="s">
        <v>2281</v>
      </c>
      <c r="I686" s="3" t="s">
        <v>173</v>
      </c>
      <c r="J686" s="3">
        <v>4.5999999999999998E-9</v>
      </c>
      <c r="K686" s="3">
        <v>1.8799999999999999E-7</v>
      </c>
      <c r="L686" s="3" t="s">
        <v>173</v>
      </c>
      <c r="M686" s="3">
        <v>1.8799999999999999E-7</v>
      </c>
      <c r="N686" s="3" t="s">
        <v>2283</v>
      </c>
      <c r="O686" s="3" t="s">
        <v>173</v>
      </c>
      <c r="P686" s="3" t="s">
        <v>173</v>
      </c>
      <c r="Q686" s="2"/>
      <c r="R686" s="3">
        <v>591.61</v>
      </c>
      <c r="S686" s="3" t="s">
        <v>2283</v>
      </c>
      <c r="T686" s="3">
        <v>0.3</v>
      </c>
      <c r="U686" s="3">
        <v>1.31E-7</v>
      </c>
      <c r="V686" s="3" t="s">
        <v>2281</v>
      </c>
      <c r="W686" s="3" t="s">
        <v>173</v>
      </c>
      <c r="X686" s="3" t="s">
        <v>173</v>
      </c>
      <c r="Y686" s="2"/>
      <c r="Z686" s="3" t="s">
        <v>173</v>
      </c>
      <c r="AA686" s="2"/>
    </row>
    <row r="687" spans="1:27" ht="13.9" customHeight="1">
      <c r="A687" s="2" t="s">
        <v>1560</v>
      </c>
      <c r="B687" s="2" t="s">
        <v>1561</v>
      </c>
      <c r="C687" s="3" t="s">
        <v>171</v>
      </c>
      <c r="D687" s="3" t="s">
        <v>171</v>
      </c>
      <c r="E687" s="3">
        <v>179.22</v>
      </c>
      <c r="F687" s="3" t="s">
        <v>2281</v>
      </c>
      <c r="G687" s="3">
        <v>179</v>
      </c>
      <c r="H687" s="3" t="s">
        <v>2281</v>
      </c>
      <c r="I687" s="3" t="s">
        <v>173</v>
      </c>
      <c r="J687" s="3">
        <v>1.8400000000000001E-7</v>
      </c>
      <c r="K687" s="3">
        <v>7.52E-6</v>
      </c>
      <c r="L687" s="3" t="s">
        <v>173</v>
      </c>
      <c r="M687" s="3">
        <v>7.52E-6</v>
      </c>
      <c r="N687" s="3" t="s">
        <v>2283</v>
      </c>
      <c r="O687" s="3" t="s">
        <v>173</v>
      </c>
      <c r="P687" s="3">
        <v>10600</v>
      </c>
      <c r="Q687" s="3" t="s">
        <v>174</v>
      </c>
      <c r="R687" s="3">
        <v>529.9</v>
      </c>
      <c r="S687" s="3" t="s">
        <v>2283</v>
      </c>
      <c r="T687" s="3">
        <v>0.3</v>
      </c>
      <c r="U687" s="3">
        <v>1.3999999999999999E-4</v>
      </c>
      <c r="V687" s="3" t="s">
        <v>2281</v>
      </c>
      <c r="W687" s="3" t="s">
        <v>173</v>
      </c>
      <c r="X687" s="3" t="s">
        <v>173</v>
      </c>
      <c r="Y687" s="2"/>
      <c r="Z687" s="3" t="s">
        <v>173</v>
      </c>
      <c r="AA687" s="2"/>
    </row>
    <row r="688" spans="1:27" ht="13.9" customHeight="1">
      <c r="A688" s="2" t="s">
        <v>1562</v>
      </c>
      <c r="B688" s="2" t="s">
        <v>1563</v>
      </c>
      <c r="C688" s="3" t="s">
        <v>171</v>
      </c>
      <c r="D688" s="3" t="s">
        <v>171</v>
      </c>
      <c r="E688" s="3">
        <v>342.23</v>
      </c>
      <c r="F688" s="3" t="s">
        <v>2281</v>
      </c>
      <c r="G688" s="3">
        <v>110</v>
      </c>
      <c r="H688" s="3" t="s">
        <v>2281</v>
      </c>
      <c r="I688" s="3" t="s">
        <v>173</v>
      </c>
      <c r="J688" s="3">
        <v>1.7200000000000001E-9</v>
      </c>
      <c r="K688" s="3">
        <v>7.0300000000000001E-8</v>
      </c>
      <c r="L688" s="3" t="s">
        <v>173</v>
      </c>
      <c r="M688" s="3">
        <v>7.0300000000000001E-8</v>
      </c>
      <c r="N688" s="3" t="s">
        <v>2283</v>
      </c>
      <c r="O688" s="3" t="s">
        <v>173</v>
      </c>
      <c r="P688" s="3" t="s">
        <v>173</v>
      </c>
      <c r="Q688" s="2"/>
      <c r="R688" s="3">
        <v>453.15</v>
      </c>
      <c r="S688" s="3" t="s">
        <v>183</v>
      </c>
      <c r="T688" s="3">
        <v>0.3</v>
      </c>
      <c r="U688" s="3">
        <v>4.2E-7</v>
      </c>
      <c r="V688" s="3" t="s">
        <v>2281</v>
      </c>
      <c r="W688" s="3" t="s">
        <v>173</v>
      </c>
      <c r="X688" s="3" t="s">
        <v>173</v>
      </c>
      <c r="Y688" s="2"/>
      <c r="Z688" s="3" t="s">
        <v>173</v>
      </c>
      <c r="AA688" s="2"/>
    </row>
    <row r="689" spans="1:27" ht="13.9" customHeight="1">
      <c r="A689" s="2" t="s">
        <v>1564</v>
      </c>
      <c r="B689" s="2" t="s">
        <v>1565</v>
      </c>
      <c r="C689" s="3" t="s">
        <v>170</v>
      </c>
      <c r="D689" s="3" t="s">
        <v>170</v>
      </c>
      <c r="E689" s="3">
        <v>58.081000000000003</v>
      </c>
      <c r="F689" s="3" t="s">
        <v>2281</v>
      </c>
      <c r="G689" s="3">
        <v>306000</v>
      </c>
      <c r="H689" s="3" t="s">
        <v>2281</v>
      </c>
      <c r="I689" s="3" t="s">
        <v>173</v>
      </c>
      <c r="J689" s="3">
        <v>7.3399999999999995E-5</v>
      </c>
      <c r="K689" s="3">
        <v>3.0000000000000001E-3</v>
      </c>
      <c r="L689" s="3">
        <v>1.8400000000000001E-3</v>
      </c>
      <c r="M689" s="3">
        <v>1.8400000000000001E-3</v>
      </c>
      <c r="N689" s="3" t="s">
        <v>2281</v>
      </c>
      <c r="O689" s="3">
        <v>7210</v>
      </c>
      <c r="P689" s="3">
        <v>6770</v>
      </c>
      <c r="Q689" s="3" t="s">
        <v>183</v>
      </c>
      <c r="R689" s="3">
        <v>321.14999999999998</v>
      </c>
      <c r="S689" s="3" t="s">
        <v>2281</v>
      </c>
      <c r="T689" s="3">
        <v>0.35581060154854</v>
      </c>
      <c r="U689" s="3">
        <v>317</v>
      </c>
      <c r="V689" s="3" t="s">
        <v>2281</v>
      </c>
      <c r="W689" s="3">
        <v>186</v>
      </c>
      <c r="X689" s="3">
        <v>504</v>
      </c>
      <c r="Y689" s="3" t="s">
        <v>183</v>
      </c>
      <c r="Z689" s="3">
        <v>2.6</v>
      </c>
      <c r="AA689" s="3" t="s">
        <v>183</v>
      </c>
    </row>
    <row r="690" spans="1:27" ht="13.9" customHeight="1">
      <c r="A690" s="2" t="s">
        <v>1566</v>
      </c>
      <c r="B690" s="2" t="s">
        <v>1567</v>
      </c>
      <c r="C690" s="3" t="s">
        <v>170</v>
      </c>
      <c r="D690" s="3" t="s">
        <v>170</v>
      </c>
      <c r="E690" s="3">
        <v>120.2</v>
      </c>
      <c r="F690" s="3" t="s">
        <v>2281</v>
      </c>
      <c r="G690" s="3">
        <v>52.2</v>
      </c>
      <c r="H690" s="3" t="s">
        <v>2281</v>
      </c>
      <c r="I690" s="3" t="s">
        <v>173</v>
      </c>
      <c r="J690" s="3">
        <v>1.0500000000000001E-2</v>
      </c>
      <c r="K690" s="3">
        <v>0.42899999999999999</v>
      </c>
      <c r="L690" s="3">
        <v>0.19600000000000001</v>
      </c>
      <c r="M690" s="3">
        <v>0.19600000000000001</v>
      </c>
      <c r="N690" s="3" t="s">
        <v>2281</v>
      </c>
      <c r="O690" s="3">
        <v>11200</v>
      </c>
      <c r="P690" s="3">
        <v>9120</v>
      </c>
      <c r="Q690" s="3" t="s">
        <v>2295</v>
      </c>
      <c r="R690" s="3">
        <v>432.35</v>
      </c>
      <c r="S690" s="3" t="s">
        <v>2281</v>
      </c>
      <c r="T690" s="3">
        <v>0.38523609587968</v>
      </c>
      <c r="U690" s="3">
        <v>3.42</v>
      </c>
      <c r="V690" s="3" t="s">
        <v>2281</v>
      </c>
      <c r="W690" s="3">
        <v>1.49</v>
      </c>
      <c r="X690" s="3">
        <v>638</v>
      </c>
      <c r="Y690" s="3" t="s">
        <v>183</v>
      </c>
      <c r="Z690" s="3">
        <v>0.8</v>
      </c>
      <c r="AA690" s="3" t="s">
        <v>183</v>
      </c>
    </row>
    <row r="691" spans="1:27" ht="13.9" customHeight="1">
      <c r="A691" s="2" t="s">
        <v>1568</v>
      </c>
      <c r="B691" s="2" t="s">
        <v>1569</v>
      </c>
      <c r="C691" s="3" t="s">
        <v>170</v>
      </c>
      <c r="D691" s="3" t="s">
        <v>170</v>
      </c>
      <c r="E691" s="3">
        <v>42.081000000000003</v>
      </c>
      <c r="F691" s="3" t="s">
        <v>2281</v>
      </c>
      <c r="G691" s="3">
        <v>200</v>
      </c>
      <c r="H691" s="3" t="s">
        <v>2281</v>
      </c>
      <c r="I691" s="3" t="s">
        <v>173</v>
      </c>
      <c r="J691" s="3">
        <v>0.19600000000000001</v>
      </c>
      <c r="K691" s="3">
        <v>8.01</v>
      </c>
      <c r="L691" s="3">
        <v>6.4</v>
      </c>
      <c r="M691" s="3">
        <v>6.4</v>
      </c>
      <c r="N691" s="3" t="s">
        <v>2281</v>
      </c>
      <c r="O691" s="3">
        <v>3630</v>
      </c>
      <c r="P691" s="3">
        <v>4400</v>
      </c>
      <c r="Q691" s="3" t="s">
        <v>183</v>
      </c>
      <c r="R691" s="3">
        <v>225.15</v>
      </c>
      <c r="S691" s="3" t="s">
        <v>2281</v>
      </c>
      <c r="T691" s="3">
        <v>0.34059358728418998</v>
      </c>
      <c r="U691" s="3">
        <v>8690</v>
      </c>
      <c r="V691" s="3" t="s">
        <v>2281</v>
      </c>
      <c r="W691" s="3">
        <v>6650</v>
      </c>
      <c r="X691" s="3">
        <v>365</v>
      </c>
      <c r="Y691" s="3" t="s">
        <v>183</v>
      </c>
      <c r="Z691" s="3">
        <v>2</v>
      </c>
      <c r="AA691" s="3" t="s">
        <v>183</v>
      </c>
    </row>
    <row r="692" spans="1:27" ht="13.9" customHeight="1">
      <c r="A692" s="2" t="s">
        <v>1570</v>
      </c>
      <c r="B692" s="2" t="s">
        <v>1571</v>
      </c>
      <c r="C692" s="3" t="s">
        <v>171</v>
      </c>
      <c r="D692" s="3" t="s">
        <v>171</v>
      </c>
      <c r="E692" s="3">
        <v>76.096000000000004</v>
      </c>
      <c r="F692" s="3" t="s">
        <v>2281</v>
      </c>
      <c r="G692" s="3">
        <v>1000000</v>
      </c>
      <c r="H692" s="3" t="s">
        <v>2281</v>
      </c>
      <c r="I692" s="3" t="s">
        <v>173</v>
      </c>
      <c r="J692" s="3">
        <v>1.29E-8</v>
      </c>
      <c r="K692" s="3">
        <v>5.2699999999999999E-7</v>
      </c>
      <c r="L692" s="3">
        <v>1.72E-7</v>
      </c>
      <c r="M692" s="3">
        <v>1.72E-7</v>
      </c>
      <c r="N692" s="3" t="s">
        <v>2283</v>
      </c>
      <c r="O692" s="3">
        <v>15800</v>
      </c>
      <c r="P692" s="3">
        <v>12500</v>
      </c>
      <c r="Q692" s="3" t="s">
        <v>183</v>
      </c>
      <c r="R692" s="3">
        <v>460.75</v>
      </c>
      <c r="S692" s="3" t="s">
        <v>2281</v>
      </c>
      <c r="T692" s="3">
        <v>0.38837130177515</v>
      </c>
      <c r="U692" s="3">
        <v>0.129</v>
      </c>
      <c r="V692" s="3" t="s">
        <v>2281</v>
      </c>
      <c r="W692" s="3">
        <v>4.02E-2</v>
      </c>
      <c r="X692" s="3">
        <v>676</v>
      </c>
      <c r="Y692" s="3" t="s">
        <v>183</v>
      </c>
      <c r="Z692" s="3">
        <v>2.6</v>
      </c>
      <c r="AA692" s="3" t="s">
        <v>183</v>
      </c>
    </row>
    <row r="693" spans="1:27" ht="13.9" customHeight="1">
      <c r="A693" s="2" t="s">
        <v>1572</v>
      </c>
      <c r="B693" s="2" t="s">
        <v>1573</v>
      </c>
      <c r="C693" s="3" t="s">
        <v>171</v>
      </c>
      <c r="D693" s="3" t="s">
        <v>170</v>
      </c>
      <c r="E693" s="3">
        <v>166.09</v>
      </c>
      <c r="F693" s="3" t="s">
        <v>2281</v>
      </c>
      <c r="G693" s="3">
        <v>3260</v>
      </c>
      <c r="H693" s="3" t="s">
        <v>2283</v>
      </c>
      <c r="I693" s="3" t="s">
        <v>173</v>
      </c>
      <c r="J693" s="3">
        <v>9.4200000000000004E-7</v>
      </c>
      <c r="K693" s="3">
        <v>3.8500000000000001E-5</v>
      </c>
      <c r="L693" s="3" t="s">
        <v>173</v>
      </c>
      <c r="M693" s="3">
        <v>3.8500000000000001E-5</v>
      </c>
      <c r="N693" s="3" t="s">
        <v>2281</v>
      </c>
      <c r="O693" s="3" t="s">
        <v>173</v>
      </c>
      <c r="P693" s="3" t="s">
        <v>173</v>
      </c>
      <c r="Q693" s="2"/>
      <c r="R693" s="3">
        <v>365.15</v>
      </c>
      <c r="S693" s="3" t="s">
        <v>183</v>
      </c>
      <c r="T693" s="3">
        <v>0.3</v>
      </c>
      <c r="U693" s="3">
        <v>0.378</v>
      </c>
      <c r="V693" s="3" t="s">
        <v>2281</v>
      </c>
      <c r="W693" s="3" t="s">
        <v>173</v>
      </c>
      <c r="X693" s="3" t="s">
        <v>173</v>
      </c>
      <c r="Y693" s="2"/>
      <c r="Z693" s="3" t="s">
        <v>173</v>
      </c>
      <c r="AA693" s="2"/>
    </row>
    <row r="694" spans="1:27" ht="13.9" customHeight="1">
      <c r="A694" s="2" t="s">
        <v>1574</v>
      </c>
      <c r="B694" s="2" t="s">
        <v>1575</v>
      </c>
      <c r="C694" s="3" t="s">
        <v>170</v>
      </c>
      <c r="D694" s="3" t="s">
        <v>170</v>
      </c>
      <c r="E694" s="3">
        <v>90.123000000000005</v>
      </c>
      <c r="F694" s="3" t="s">
        <v>2281</v>
      </c>
      <c r="G694" s="3">
        <v>1000000</v>
      </c>
      <c r="H694" s="3" t="s">
        <v>2281</v>
      </c>
      <c r="I694" s="3" t="s">
        <v>173</v>
      </c>
      <c r="J694" s="3">
        <v>9.1999999999999998E-7</v>
      </c>
      <c r="K694" s="3">
        <v>3.7599999999999999E-5</v>
      </c>
      <c r="L694" s="3">
        <v>1.98E-5</v>
      </c>
      <c r="M694" s="3">
        <v>1.98E-5</v>
      </c>
      <c r="N694" s="3" t="s">
        <v>2281</v>
      </c>
      <c r="O694" s="3">
        <v>9270</v>
      </c>
      <c r="P694" s="3">
        <v>7800</v>
      </c>
      <c r="Q694" s="4" t="s">
        <v>2285</v>
      </c>
      <c r="R694" s="3">
        <v>392.15</v>
      </c>
      <c r="S694" s="3" t="s">
        <v>2281</v>
      </c>
      <c r="T694" s="3">
        <v>0.38450189720592998</v>
      </c>
      <c r="U694" s="3">
        <v>12.5</v>
      </c>
      <c r="V694" s="3" t="s">
        <v>2281</v>
      </c>
      <c r="W694" s="3">
        <v>6.3</v>
      </c>
      <c r="X694" s="3">
        <v>580</v>
      </c>
      <c r="Y694" s="3" t="s">
        <v>183</v>
      </c>
      <c r="Z694" s="3">
        <v>1.6</v>
      </c>
      <c r="AA694" s="3" t="s">
        <v>710</v>
      </c>
    </row>
    <row r="695" spans="1:27" ht="13.9" customHeight="1">
      <c r="A695" s="2" t="s">
        <v>1576</v>
      </c>
      <c r="B695" s="2" t="s">
        <v>1577</v>
      </c>
      <c r="C695" s="3" t="s">
        <v>170</v>
      </c>
      <c r="D695" s="3" t="s">
        <v>170</v>
      </c>
      <c r="E695" s="3">
        <v>58.081000000000003</v>
      </c>
      <c r="F695" s="3" t="s">
        <v>2281</v>
      </c>
      <c r="G695" s="3">
        <v>590000</v>
      </c>
      <c r="H695" s="3" t="s">
        <v>2281</v>
      </c>
      <c r="I695" s="3" t="s">
        <v>173</v>
      </c>
      <c r="J695" s="3">
        <v>6.9599999999999998E-5</v>
      </c>
      <c r="K695" s="3">
        <v>2.8500000000000001E-3</v>
      </c>
      <c r="L695" s="3">
        <v>1.7799999999999999E-3</v>
      </c>
      <c r="M695" s="3">
        <v>1.7799999999999999E-3</v>
      </c>
      <c r="N695" s="3" t="s">
        <v>2283</v>
      </c>
      <c r="O695" s="3">
        <v>6910</v>
      </c>
      <c r="P695" s="3">
        <v>6620</v>
      </c>
      <c r="Q695" s="4" t="s">
        <v>2285</v>
      </c>
      <c r="R695" s="3">
        <v>308.14999999999998</v>
      </c>
      <c r="S695" s="3" t="s">
        <v>2281</v>
      </c>
      <c r="T695" s="3">
        <v>0.35684810782789</v>
      </c>
      <c r="U695" s="3">
        <v>538</v>
      </c>
      <c r="V695" s="3" t="s">
        <v>2281</v>
      </c>
      <c r="W695" s="3">
        <v>323</v>
      </c>
      <c r="X695" s="3">
        <v>482</v>
      </c>
      <c r="Y695" s="3" t="s">
        <v>174</v>
      </c>
      <c r="Z695" s="3">
        <v>1.9</v>
      </c>
      <c r="AA695" s="3" t="s">
        <v>174</v>
      </c>
    </row>
    <row r="696" spans="1:27" ht="13.9" customHeight="1">
      <c r="A696" s="2" t="s">
        <v>1578</v>
      </c>
      <c r="B696" s="2" t="s">
        <v>1579</v>
      </c>
      <c r="C696" s="3" t="s">
        <v>170</v>
      </c>
      <c r="D696" s="3" t="s">
        <v>171</v>
      </c>
      <c r="E696" s="3">
        <v>202.26</v>
      </c>
      <c r="F696" s="3" t="s">
        <v>2281</v>
      </c>
      <c r="G696" s="3">
        <v>0.13500000000000001</v>
      </c>
      <c r="H696" s="3" t="s">
        <v>2281</v>
      </c>
      <c r="I696" s="3" t="s">
        <v>173</v>
      </c>
      <c r="J696" s="3">
        <v>1.19E-5</v>
      </c>
      <c r="K696" s="3">
        <v>4.8700000000000002E-4</v>
      </c>
      <c r="L696" s="3">
        <v>1.08E-4</v>
      </c>
      <c r="M696" s="3">
        <v>1.08E-4</v>
      </c>
      <c r="N696" s="3" t="s">
        <v>2281</v>
      </c>
      <c r="O696" s="3">
        <v>21000</v>
      </c>
      <c r="P696" s="3">
        <v>14400</v>
      </c>
      <c r="Q696" s="3" t="s">
        <v>2282</v>
      </c>
      <c r="R696" s="3">
        <v>677.15</v>
      </c>
      <c r="S696" s="3" t="s">
        <v>2281</v>
      </c>
      <c r="T696" s="3">
        <v>0.41</v>
      </c>
      <c r="U696" s="3">
        <v>4.5000000000000001E-6</v>
      </c>
      <c r="V696" s="3" t="s">
        <v>2281</v>
      </c>
      <c r="W696" s="3">
        <v>9.569999999999999E-7</v>
      </c>
      <c r="X696" s="3">
        <v>936</v>
      </c>
      <c r="Y696" s="3" t="s">
        <v>174</v>
      </c>
      <c r="Z696" s="3">
        <v>0.6</v>
      </c>
      <c r="AA696" s="3" t="s">
        <v>174</v>
      </c>
    </row>
    <row r="697" spans="1:27" ht="13.9" customHeight="1">
      <c r="A697" s="2" t="s">
        <v>1580</v>
      </c>
      <c r="B697" s="2" t="s">
        <v>1581</v>
      </c>
      <c r="C697" s="3" t="s">
        <v>170</v>
      </c>
      <c r="D697" s="3" t="s">
        <v>171</v>
      </c>
      <c r="E697" s="3">
        <v>79.102000000000004</v>
      </c>
      <c r="F697" s="3" t="s">
        <v>2281</v>
      </c>
      <c r="G697" s="3">
        <v>1000000</v>
      </c>
      <c r="H697" s="3" t="s">
        <v>2281</v>
      </c>
      <c r="I697" s="3" t="s">
        <v>173</v>
      </c>
      <c r="J697" s="3">
        <v>1.1E-5</v>
      </c>
      <c r="K697" s="3">
        <v>4.4999999999999999E-4</v>
      </c>
      <c r="L697" s="3">
        <v>2.32E-4</v>
      </c>
      <c r="M697" s="3">
        <v>2.32E-4</v>
      </c>
      <c r="N697" s="3" t="s">
        <v>2281</v>
      </c>
      <c r="O697" s="3">
        <v>9530</v>
      </c>
      <c r="P697" s="3">
        <v>8390</v>
      </c>
      <c r="Q697" s="3" t="s">
        <v>183</v>
      </c>
      <c r="R697" s="3">
        <v>388.35</v>
      </c>
      <c r="S697" s="3" t="s">
        <v>2281</v>
      </c>
      <c r="T697" s="3">
        <v>0.34826332794830001</v>
      </c>
      <c r="U697" s="3">
        <v>20.8</v>
      </c>
      <c r="V697" s="3" t="s">
        <v>2281</v>
      </c>
      <c r="W697" s="3">
        <v>10.3</v>
      </c>
      <c r="X697" s="3">
        <v>619</v>
      </c>
      <c r="Y697" s="3" t="s">
        <v>183</v>
      </c>
      <c r="Z697" s="3">
        <v>1.8</v>
      </c>
      <c r="AA697" s="3" t="s">
        <v>183</v>
      </c>
    </row>
    <row r="698" spans="1:27" ht="13.9" customHeight="1">
      <c r="A698" s="2" t="s">
        <v>1582</v>
      </c>
      <c r="B698" s="2" t="s">
        <v>1583</v>
      </c>
      <c r="C698" s="3" t="s">
        <v>171</v>
      </c>
      <c r="D698" s="3" t="s">
        <v>171</v>
      </c>
      <c r="E698" s="3">
        <v>298.3</v>
      </c>
      <c r="F698" s="3" t="s">
        <v>2281</v>
      </c>
      <c r="G698" s="3">
        <v>22</v>
      </c>
      <c r="H698" s="3" t="s">
        <v>2281</v>
      </c>
      <c r="I698" s="3" t="s">
        <v>173</v>
      </c>
      <c r="J698" s="3">
        <v>4.6399999999999999E-8</v>
      </c>
      <c r="K698" s="3">
        <v>1.9E-6</v>
      </c>
      <c r="L698" s="3" t="s">
        <v>173</v>
      </c>
      <c r="M698" s="3">
        <v>1.9E-6</v>
      </c>
      <c r="N698" s="3" t="s">
        <v>2283</v>
      </c>
      <c r="O698" s="3" t="s">
        <v>173</v>
      </c>
      <c r="P698" s="3" t="s">
        <v>173</v>
      </c>
      <c r="Q698" s="2"/>
      <c r="R698" s="3">
        <v>670.83</v>
      </c>
      <c r="S698" s="3" t="s">
        <v>2283</v>
      </c>
      <c r="T698" s="3">
        <v>0.3</v>
      </c>
      <c r="U698" s="3">
        <v>2.6000000000000001E-6</v>
      </c>
      <c r="V698" s="3" t="s">
        <v>2281</v>
      </c>
      <c r="W698" s="3" t="s">
        <v>173</v>
      </c>
      <c r="X698" s="3" t="s">
        <v>173</v>
      </c>
      <c r="Y698" s="2"/>
      <c r="Z698" s="3" t="s">
        <v>173</v>
      </c>
      <c r="AA698" s="2"/>
    </row>
    <row r="699" spans="1:27" ht="13.9" customHeight="1">
      <c r="A699" s="2" t="s">
        <v>1584</v>
      </c>
      <c r="B699" s="2" t="s">
        <v>1585</v>
      </c>
      <c r="C699" s="3" t="s">
        <v>171</v>
      </c>
      <c r="D699" s="3" t="s">
        <v>171</v>
      </c>
      <c r="E699" s="3">
        <v>129.16</v>
      </c>
      <c r="F699" s="3" t="s">
        <v>2281</v>
      </c>
      <c r="G699" s="3">
        <v>6110</v>
      </c>
      <c r="H699" s="3" t="s">
        <v>2281</v>
      </c>
      <c r="I699" s="3" t="s">
        <v>173</v>
      </c>
      <c r="J699" s="3">
        <v>1.6700000000000001E-6</v>
      </c>
      <c r="K699" s="3">
        <v>6.8300000000000007E-5</v>
      </c>
      <c r="L699" s="3">
        <v>2.3900000000000002E-5</v>
      </c>
      <c r="M699" s="3">
        <v>2.3900000000000002E-5</v>
      </c>
      <c r="N699" s="3" t="s">
        <v>2283</v>
      </c>
      <c r="O699" s="3">
        <v>14800</v>
      </c>
      <c r="P699" s="3">
        <v>11900</v>
      </c>
      <c r="Q699" s="3" t="s">
        <v>183</v>
      </c>
      <c r="R699" s="3">
        <v>510.25</v>
      </c>
      <c r="S699" s="3" t="s">
        <v>2281</v>
      </c>
      <c r="T699" s="3">
        <v>0.36684526854220001</v>
      </c>
      <c r="U699" s="3">
        <v>0.06</v>
      </c>
      <c r="V699" s="3" t="s">
        <v>2281</v>
      </c>
      <c r="W699" s="3">
        <v>2.01E-2</v>
      </c>
      <c r="X699" s="3">
        <v>782</v>
      </c>
      <c r="Y699" s="3" t="s">
        <v>183</v>
      </c>
      <c r="Z699" s="3">
        <v>1</v>
      </c>
      <c r="AA699" s="3" t="s">
        <v>174</v>
      </c>
    </row>
    <row r="700" spans="1:27" ht="13.9" customHeight="1">
      <c r="A700" s="2" t="s">
        <v>1586</v>
      </c>
      <c r="B700" s="2" t="s">
        <v>1587</v>
      </c>
      <c r="C700" s="3" t="s">
        <v>171</v>
      </c>
      <c r="D700" s="3" t="s">
        <v>171</v>
      </c>
      <c r="E700" s="3">
        <v>372.81</v>
      </c>
      <c r="F700" s="3" t="s">
        <v>2281</v>
      </c>
      <c r="G700" s="3">
        <v>0.3</v>
      </c>
      <c r="H700" s="3" t="s">
        <v>2281</v>
      </c>
      <c r="I700" s="3" t="s">
        <v>173</v>
      </c>
      <c r="J700" s="3">
        <v>1.0600000000000001E-8</v>
      </c>
      <c r="K700" s="3">
        <v>4.3300000000000003E-7</v>
      </c>
      <c r="L700" s="3" t="s">
        <v>173</v>
      </c>
      <c r="M700" s="3">
        <v>4.3300000000000003E-7</v>
      </c>
      <c r="N700" s="3" t="s">
        <v>2283</v>
      </c>
      <c r="O700" s="3" t="s">
        <v>173</v>
      </c>
      <c r="P700" s="3" t="s">
        <v>173</v>
      </c>
      <c r="Q700" s="2"/>
      <c r="R700" s="3">
        <v>493.15</v>
      </c>
      <c r="S700" s="3" t="s">
        <v>183</v>
      </c>
      <c r="T700" s="3">
        <v>0.37733333333333002</v>
      </c>
      <c r="U700" s="3">
        <v>6.4899999999999997E-9</v>
      </c>
      <c r="V700" s="3" t="s">
        <v>2281</v>
      </c>
      <c r="W700" s="3" t="s">
        <v>173</v>
      </c>
      <c r="X700" s="3">
        <v>740</v>
      </c>
      <c r="Y700" s="4" t="s">
        <v>2284</v>
      </c>
      <c r="Z700" s="3" t="s">
        <v>173</v>
      </c>
      <c r="AA700" s="2"/>
    </row>
    <row r="701" spans="1:27" ht="13.9" customHeight="1">
      <c r="A701" s="2" t="s">
        <v>1588</v>
      </c>
      <c r="B701" s="2" t="s">
        <v>232</v>
      </c>
      <c r="C701" s="3" t="s">
        <v>228</v>
      </c>
      <c r="D701" s="3" t="s">
        <v>170</v>
      </c>
      <c r="E701" s="3" t="s">
        <v>173</v>
      </c>
      <c r="F701" s="2"/>
      <c r="G701" s="3" t="s">
        <v>173</v>
      </c>
      <c r="H701" s="2"/>
      <c r="I701" s="3" t="s">
        <v>173</v>
      </c>
      <c r="J701" s="3" t="s">
        <v>173</v>
      </c>
      <c r="K701" s="3" t="s">
        <v>173</v>
      </c>
      <c r="L701" s="3" t="s">
        <v>173</v>
      </c>
      <c r="M701" s="3" t="s">
        <v>173</v>
      </c>
      <c r="N701" s="2"/>
      <c r="O701" s="3" t="s">
        <v>173</v>
      </c>
      <c r="P701" s="3" t="s">
        <v>173</v>
      </c>
      <c r="Q701" s="2"/>
      <c r="R701" s="3" t="s">
        <v>173</v>
      </c>
      <c r="S701" s="2"/>
      <c r="T701" s="3">
        <v>0.3</v>
      </c>
      <c r="U701" s="3" t="s">
        <v>173</v>
      </c>
      <c r="V701" s="2"/>
      <c r="W701" s="3" t="s">
        <v>173</v>
      </c>
      <c r="X701" s="3" t="s">
        <v>173</v>
      </c>
      <c r="Y701" s="2"/>
      <c r="Z701" s="3" t="s">
        <v>173</v>
      </c>
      <c r="AA701" s="2"/>
    </row>
    <row r="702" spans="1:27" ht="13.9" customHeight="1">
      <c r="A702" s="2" t="s">
        <v>1589</v>
      </c>
      <c r="B702" s="2" t="s">
        <v>1590</v>
      </c>
      <c r="C702" s="3" t="s">
        <v>171</v>
      </c>
      <c r="D702" s="3" t="s">
        <v>171</v>
      </c>
      <c r="E702" s="3">
        <v>338.45</v>
      </c>
      <c r="F702" s="3" t="s">
        <v>2281</v>
      </c>
      <c r="G702" s="3">
        <v>3.7900000000000003E-2</v>
      </c>
      <c r="H702" s="3" t="s">
        <v>2281</v>
      </c>
      <c r="I702" s="3" t="s">
        <v>173</v>
      </c>
      <c r="J702" s="3">
        <v>1.3300000000000001E-7</v>
      </c>
      <c r="K702" s="3">
        <v>5.4399999999999996E-6</v>
      </c>
      <c r="L702" s="3" t="s">
        <v>173</v>
      </c>
      <c r="M702" s="3">
        <v>5.4399999999999996E-6</v>
      </c>
      <c r="N702" s="3" t="s">
        <v>2283</v>
      </c>
      <c r="O702" s="3" t="s">
        <v>173</v>
      </c>
      <c r="P702" s="3" t="s">
        <v>173</v>
      </c>
      <c r="Q702" s="2"/>
      <c r="R702" s="3">
        <v>678.59</v>
      </c>
      <c r="S702" s="3" t="s">
        <v>2283</v>
      </c>
      <c r="T702" s="3">
        <v>0.3</v>
      </c>
      <c r="U702" s="3">
        <v>1.13E-8</v>
      </c>
      <c r="V702" s="3" t="s">
        <v>2281</v>
      </c>
      <c r="W702" s="3" t="s">
        <v>173</v>
      </c>
      <c r="X702" s="3" t="s">
        <v>173</v>
      </c>
      <c r="Y702" s="2"/>
      <c r="Z702" s="3" t="s">
        <v>173</v>
      </c>
      <c r="AA702" s="2"/>
    </row>
    <row r="703" spans="1:27" ht="13.9" customHeight="1">
      <c r="A703" s="2" t="s">
        <v>1591</v>
      </c>
      <c r="B703" s="2" t="s">
        <v>1592</v>
      </c>
      <c r="C703" s="3" t="s">
        <v>170</v>
      </c>
      <c r="D703" s="3" t="s">
        <v>171</v>
      </c>
      <c r="E703" s="3">
        <v>321.55</v>
      </c>
      <c r="F703" s="3" t="s">
        <v>2281</v>
      </c>
      <c r="G703" s="3">
        <v>1</v>
      </c>
      <c r="H703" s="3" t="s">
        <v>2281</v>
      </c>
      <c r="I703" s="3" t="s">
        <v>173</v>
      </c>
      <c r="J703" s="3">
        <v>3.1999999999999999E-5</v>
      </c>
      <c r="K703" s="3">
        <v>1.31E-3</v>
      </c>
      <c r="L703" s="3" t="s">
        <v>173</v>
      </c>
      <c r="M703" s="3">
        <v>1.31E-3</v>
      </c>
      <c r="N703" s="3" t="s">
        <v>2283</v>
      </c>
      <c r="O703" s="3" t="s">
        <v>173</v>
      </c>
      <c r="P703" s="3" t="s">
        <v>173</v>
      </c>
      <c r="Q703" s="2"/>
      <c r="R703" s="3">
        <v>621.94000000000005</v>
      </c>
      <c r="S703" s="3" t="s">
        <v>2283</v>
      </c>
      <c r="T703" s="3">
        <v>0.3</v>
      </c>
      <c r="U703" s="3">
        <v>7.4999999999999993E-5</v>
      </c>
      <c r="V703" s="3" t="s">
        <v>2281</v>
      </c>
      <c r="W703" s="3" t="s">
        <v>173</v>
      </c>
      <c r="X703" s="3" t="s">
        <v>173</v>
      </c>
      <c r="Y703" s="2"/>
      <c r="Z703" s="3" t="s">
        <v>173</v>
      </c>
      <c r="AA703" s="2"/>
    </row>
    <row r="704" spans="1:27" ht="13.9" customHeight="1">
      <c r="A704" s="2" t="s">
        <v>1593</v>
      </c>
      <c r="B704" s="2" t="s">
        <v>1594</v>
      </c>
      <c r="C704" s="3" t="s">
        <v>171</v>
      </c>
      <c r="D704" s="3" t="s">
        <v>171</v>
      </c>
      <c r="E704" s="3">
        <v>394.43</v>
      </c>
      <c r="F704" s="3" t="s">
        <v>2281</v>
      </c>
      <c r="G704" s="3">
        <v>0.2</v>
      </c>
      <c r="H704" s="3" t="s">
        <v>2281</v>
      </c>
      <c r="I704" s="3" t="s">
        <v>173</v>
      </c>
      <c r="J704" s="3">
        <v>1.12E-13</v>
      </c>
      <c r="K704" s="3">
        <v>4.5800000000000003E-12</v>
      </c>
      <c r="L704" s="3" t="s">
        <v>173</v>
      </c>
      <c r="M704" s="3">
        <v>4.5800000000000003E-12</v>
      </c>
      <c r="N704" s="3" t="s">
        <v>2281</v>
      </c>
      <c r="O704" s="3" t="s">
        <v>173</v>
      </c>
      <c r="P704" s="3" t="s">
        <v>173</v>
      </c>
      <c r="Q704" s="2"/>
      <c r="R704" s="3">
        <v>774.35</v>
      </c>
      <c r="S704" s="3" t="s">
        <v>2283</v>
      </c>
      <c r="T704" s="3">
        <v>0.3</v>
      </c>
      <c r="U704" s="3">
        <v>6.9399999999999998E-10</v>
      </c>
      <c r="V704" s="3" t="s">
        <v>2281</v>
      </c>
      <c r="W704" s="3" t="s">
        <v>173</v>
      </c>
      <c r="X704" s="3" t="s">
        <v>173</v>
      </c>
      <c r="Y704" s="2"/>
      <c r="Z704" s="3" t="s">
        <v>173</v>
      </c>
      <c r="AA704" s="2"/>
    </row>
    <row r="705" spans="1:27" ht="13.9" customHeight="1">
      <c r="A705" s="2" t="s">
        <v>1595</v>
      </c>
      <c r="B705" s="2" t="s">
        <v>1596</v>
      </c>
      <c r="C705" s="3" t="s">
        <v>171</v>
      </c>
      <c r="D705" s="3" t="s">
        <v>170</v>
      </c>
      <c r="E705" s="3">
        <v>162.19</v>
      </c>
      <c r="F705" s="3" t="s">
        <v>2281</v>
      </c>
      <c r="G705" s="3">
        <v>121</v>
      </c>
      <c r="H705" s="3" t="s">
        <v>2281</v>
      </c>
      <c r="I705" s="3" t="s">
        <v>173</v>
      </c>
      <c r="J705" s="3">
        <v>9.0699999999999996E-6</v>
      </c>
      <c r="K705" s="3">
        <v>3.7100000000000002E-4</v>
      </c>
      <c r="L705" s="3">
        <v>1.4300000000000001E-4</v>
      </c>
      <c r="M705" s="3">
        <v>1.4300000000000001E-4</v>
      </c>
      <c r="N705" s="3" t="s">
        <v>2281</v>
      </c>
      <c r="O705" s="3">
        <v>13500</v>
      </c>
      <c r="P705" s="3">
        <v>10700</v>
      </c>
      <c r="Q705" s="3" t="s">
        <v>174</v>
      </c>
      <c r="R705" s="3">
        <v>507.65</v>
      </c>
      <c r="S705" s="3" t="s">
        <v>2281</v>
      </c>
      <c r="T705" s="3">
        <v>0.37733333333333002</v>
      </c>
      <c r="U705" s="3">
        <v>7.4999999999999997E-2</v>
      </c>
      <c r="V705" s="3" t="s">
        <v>183</v>
      </c>
      <c r="W705" s="3">
        <v>2.76E-2</v>
      </c>
      <c r="X705" s="3">
        <v>761</v>
      </c>
      <c r="Y705" s="4" t="s">
        <v>2284</v>
      </c>
      <c r="Z705" s="3" t="s">
        <v>173</v>
      </c>
      <c r="AA705" s="2"/>
    </row>
    <row r="706" spans="1:27" ht="13.9" customHeight="1">
      <c r="A706" s="2" t="s">
        <v>1597</v>
      </c>
      <c r="B706" s="2" t="s">
        <v>1598</v>
      </c>
      <c r="C706" s="3" t="s">
        <v>228</v>
      </c>
      <c r="D706" s="3" t="s">
        <v>171</v>
      </c>
      <c r="E706" s="3">
        <v>128.97</v>
      </c>
      <c r="F706" s="3" t="s">
        <v>2281</v>
      </c>
      <c r="G706" s="3">
        <v>900000</v>
      </c>
      <c r="H706" s="3" t="s">
        <v>2288</v>
      </c>
      <c r="I706" s="3" t="s">
        <v>173</v>
      </c>
      <c r="J706" s="3" t="s">
        <v>173</v>
      </c>
      <c r="K706" s="3" t="s">
        <v>173</v>
      </c>
      <c r="L706" s="3" t="s">
        <v>173</v>
      </c>
      <c r="M706" s="3" t="s">
        <v>173</v>
      </c>
      <c r="N706" s="2"/>
      <c r="O706" s="3" t="s">
        <v>173</v>
      </c>
      <c r="P706" s="3" t="s">
        <v>173</v>
      </c>
      <c r="Q706" s="2"/>
      <c r="R706" s="3" t="s">
        <v>173</v>
      </c>
      <c r="S706" s="2"/>
      <c r="T706" s="3">
        <v>0.3</v>
      </c>
      <c r="U706" s="3" t="s">
        <v>173</v>
      </c>
      <c r="V706" s="2"/>
      <c r="W706" s="3" t="s">
        <v>173</v>
      </c>
      <c r="X706" s="3" t="s">
        <v>173</v>
      </c>
      <c r="Y706" s="2"/>
      <c r="Z706" s="3" t="s">
        <v>173</v>
      </c>
      <c r="AA706" s="2"/>
    </row>
    <row r="707" spans="1:27" ht="13.9" customHeight="1">
      <c r="A707" s="2" t="s">
        <v>1599</v>
      </c>
      <c r="B707" s="2" t="s">
        <v>1600</v>
      </c>
      <c r="C707" s="3" t="s">
        <v>171</v>
      </c>
      <c r="D707" s="3" t="s">
        <v>170</v>
      </c>
      <c r="E707" s="3">
        <v>78.959999999999994</v>
      </c>
      <c r="F707" s="3" t="s">
        <v>2281</v>
      </c>
      <c r="G707" s="3" t="s">
        <v>173</v>
      </c>
      <c r="H707" s="2"/>
      <c r="I707" s="3">
        <v>50</v>
      </c>
      <c r="J707" s="3" t="s">
        <v>173</v>
      </c>
      <c r="K707" s="3" t="s">
        <v>173</v>
      </c>
      <c r="L707" s="3" t="s">
        <v>173</v>
      </c>
      <c r="M707" s="3" t="s">
        <v>173</v>
      </c>
      <c r="N707" s="2"/>
      <c r="O707" s="3">
        <v>27400</v>
      </c>
      <c r="P707" s="3">
        <v>22800</v>
      </c>
      <c r="Q707" s="3" t="s">
        <v>183</v>
      </c>
      <c r="R707" s="3">
        <v>958.15</v>
      </c>
      <c r="S707" s="3" t="s">
        <v>2281</v>
      </c>
      <c r="T707" s="3">
        <v>0.3</v>
      </c>
      <c r="U707" s="3">
        <v>1.42E-10</v>
      </c>
      <c r="V707" s="3" t="s">
        <v>2283</v>
      </c>
      <c r="W707" s="3">
        <v>1.8799999999999999E-11</v>
      </c>
      <c r="X707" s="3">
        <v>1770</v>
      </c>
      <c r="Y707" s="3" t="s">
        <v>183</v>
      </c>
      <c r="Z707" s="3" t="s">
        <v>173</v>
      </c>
      <c r="AA707" s="2"/>
    </row>
    <row r="708" spans="1:27" ht="13.9" customHeight="1">
      <c r="A708" s="2" t="s">
        <v>1601</v>
      </c>
      <c r="B708" s="2" t="s">
        <v>1602</v>
      </c>
      <c r="C708" s="3" t="s">
        <v>228</v>
      </c>
      <c r="D708" s="3" t="s">
        <v>170</v>
      </c>
      <c r="E708" s="3">
        <v>111.02</v>
      </c>
      <c r="F708" s="3" t="s">
        <v>2283</v>
      </c>
      <c r="G708" s="3" t="s">
        <v>173</v>
      </c>
      <c r="H708" s="2"/>
      <c r="I708" s="3" t="s">
        <v>173</v>
      </c>
      <c r="J708" s="3" t="s">
        <v>173</v>
      </c>
      <c r="K708" s="3" t="s">
        <v>173</v>
      </c>
      <c r="L708" s="3" t="s">
        <v>173</v>
      </c>
      <c r="M708" s="3" t="s">
        <v>173</v>
      </c>
      <c r="N708" s="2"/>
      <c r="O708" s="3" t="s">
        <v>173</v>
      </c>
      <c r="P708" s="3" t="s">
        <v>173</v>
      </c>
      <c r="Q708" s="2"/>
      <c r="R708" s="3" t="s">
        <v>173</v>
      </c>
      <c r="S708" s="2"/>
      <c r="T708" s="3">
        <v>0.3</v>
      </c>
      <c r="U708" s="3" t="s">
        <v>173</v>
      </c>
      <c r="V708" s="2"/>
      <c r="W708" s="3" t="s">
        <v>173</v>
      </c>
      <c r="X708" s="3" t="s">
        <v>173</v>
      </c>
      <c r="Y708" s="2"/>
      <c r="Z708" s="3" t="s">
        <v>173</v>
      </c>
      <c r="AA708" s="2"/>
    </row>
    <row r="709" spans="1:27" ht="13.9" customHeight="1">
      <c r="A709" s="2" t="s">
        <v>1603</v>
      </c>
      <c r="B709" s="2" t="s">
        <v>1604</v>
      </c>
      <c r="C709" s="3" t="s">
        <v>171</v>
      </c>
      <c r="D709" s="3" t="s">
        <v>171</v>
      </c>
      <c r="E709" s="3">
        <v>327.49</v>
      </c>
      <c r="F709" s="3" t="s">
        <v>2281</v>
      </c>
      <c r="G709" s="3">
        <v>25</v>
      </c>
      <c r="H709" s="3" t="s">
        <v>2281</v>
      </c>
      <c r="I709" s="3" t="s">
        <v>173</v>
      </c>
      <c r="J709" s="3">
        <v>2.1599999999999998E-11</v>
      </c>
      <c r="K709" s="3">
        <v>8.8299999999999995E-10</v>
      </c>
      <c r="L709" s="3" t="s">
        <v>173</v>
      </c>
      <c r="M709" s="3">
        <v>8.8299999999999995E-10</v>
      </c>
      <c r="N709" s="3" t="s">
        <v>2281</v>
      </c>
      <c r="O709" s="3" t="s">
        <v>173</v>
      </c>
      <c r="P709" s="3" t="s">
        <v>173</v>
      </c>
      <c r="Q709" s="2"/>
      <c r="R709" s="3">
        <v>714.11</v>
      </c>
      <c r="S709" s="3" t="s">
        <v>2283</v>
      </c>
      <c r="T709" s="3">
        <v>0.3</v>
      </c>
      <c r="U709" s="3">
        <v>1.6E-7</v>
      </c>
      <c r="V709" s="3" t="s">
        <v>2281</v>
      </c>
      <c r="W709" s="3" t="s">
        <v>173</v>
      </c>
      <c r="X709" s="3" t="s">
        <v>173</v>
      </c>
      <c r="Y709" s="2"/>
      <c r="Z709" s="3" t="s">
        <v>173</v>
      </c>
      <c r="AA709" s="2"/>
    </row>
    <row r="710" spans="1:27" ht="13.9" customHeight="1">
      <c r="A710" s="2" t="s">
        <v>1605</v>
      </c>
      <c r="B710" s="2" t="s">
        <v>1606</v>
      </c>
      <c r="C710" s="3" t="s">
        <v>228</v>
      </c>
      <c r="D710" s="3" t="s">
        <v>170</v>
      </c>
      <c r="E710" s="3">
        <v>60.08</v>
      </c>
      <c r="F710" s="3" t="s">
        <v>2283</v>
      </c>
      <c r="G710" s="3" t="s">
        <v>173</v>
      </c>
      <c r="H710" s="2"/>
      <c r="I710" s="3" t="s">
        <v>173</v>
      </c>
      <c r="J710" s="3" t="s">
        <v>173</v>
      </c>
      <c r="K710" s="3" t="s">
        <v>173</v>
      </c>
      <c r="L710" s="3" t="s">
        <v>173</v>
      </c>
      <c r="M710" s="3" t="s">
        <v>173</v>
      </c>
      <c r="N710" s="2"/>
      <c r="O710" s="3" t="s">
        <v>173</v>
      </c>
      <c r="P710" s="3" t="s">
        <v>173</v>
      </c>
      <c r="Q710" s="2"/>
      <c r="R710" s="3">
        <v>2503.15</v>
      </c>
      <c r="S710" s="3" t="s">
        <v>2288</v>
      </c>
      <c r="T710" s="3">
        <v>0.3</v>
      </c>
      <c r="U710" s="3" t="s">
        <v>173</v>
      </c>
      <c r="V710" s="2"/>
      <c r="W710" s="3" t="s">
        <v>173</v>
      </c>
      <c r="X710" s="3" t="s">
        <v>173</v>
      </c>
      <c r="Y710" s="2"/>
      <c r="Z710" s="3" t="s">
        <v>173</v>
      </c>
      <c r="AA710" s="2"/>
    </row>
    <row r="711" spans="1:27" ht="13.9" customHeight="1">
      <c r="A711" s="2" t="s">
        <v>1607</v>
      </c>
      <c r="B711" s="2" t="s">
        <v>1608</v>
      </c>
      <c r="C711" s="3" t="s">
        <v>171</v>
      </c>
      <c r="D711" s="3" t="s">
        <v>171</v>
      </c>
      <c r="E711" s="3">
        <v>107.87</v>
      </c>
      <c r="F711" s="3" t="s">
        <v>2281</v>
      </c>
      <c r="G711" s="3" t="s">
        <v>173</v>
      </c>
      <c r="H711" s="2"/>
      <c r="I711" s="3" t="s">
        <v>173</v>
      </c>
      <c r="J711" s="3" t="s">
        <v>173</v>
      </c>
      <c r="K711" s="3" t="s">
        <v>173</v>
      </c>
      <c r="L711" s="3" t="s">
        <v>173</v>
      </c>
      <c r="M711" s="3" t="s">
        <v>173</v>
      </c>
      <c r="N711" s="2"/>
      <c r="O711" s="3">
        <v>69400</v>
      </c>
      <c r="P711" s="3">
        <v>61700</v>
      </c>
      <c r="Q711" s="3" t="s">
        <v>174</v>
      </c>
      <c r="R711" s="3">
        <v>2273.15</v>
      </c>
      <c r="S711" s="3" t="s">
        <v>2281</v>
      </c>
      <c r="T711" s="3">
        <v>0.3</v>
      </c>
      <c r="U711" s="3">
        <v>0</v>
      </c>
      <c r="V711" s="4" t="s">
        <v>2286</v>
      </c>
      <c r="W711" s="3">
        <v>0</v>
      </c>
      <c r="X711" s="3">
        <v>6410</v>
      </c>
      <c r="Y711" s="3" t="s">
        <v>183</v>
      </c>
      <c r="Z711" s="3" t="s">
        <v>173</v>
      </c>
      <c r="AA711" s="2"/>
    </row>
    <row r="712" spans="1:27" ht="13.9" customHeight="1">
      <c r="A712" s="2" t="s">
        <v>1609</v>
      </c>
      <c r="B712" s="2" t="s">
        <v>1610</v>
      </c>
      <c r="C712" s="3" t="s">
        <v>228</v>
      </c>
      <c r="D712" s="3" t="s">
        <v>171</v>
      </c>
      <c r="E712" s="3">
        <v>133.88999999999999</v>
      </c>
      <c r="F712" s="3" t="s">
        <v>2281</v>
      </c>
      <c r="G712" s="3">
        <v>23</v>
      </c>
      <c r="H712" s="3" t="s">
        <v>2281</v>
      </c>
      <c r="I712" s="3" t="s">
        <v>173</v>
      </c>
      <c r="J712" s="3" t="s">
        <v>173</v>
      </c>
      <c r="K712" s="3" t="s">
        <v>173</v>
      </c>
      <c r="L712" s="3" t="s">
        <v>173</v>
      </c>
      <c r="M712" s="3" t="s">
        <v>173</v>
      </c>
      <c r="N712" s="2"/>
      <c r="O712" s="3" t="s">
        <v>173</v>
      </c>
      <c r="P712" s="3" t="s">
        <v>173</v>
      </c>
      <c r="Q712" s="2"/>
      <c r="R712" s="3" t="s">
        <v>173</v>
      </c>
      <c r="S712" s="2"/>
      <c r="T712" s="3">
        <v>0.3</v>
      </c>
      <c r="U712" s="3" t="s">
        <v>173</v>
      </c>
      <c r="V712" s="2"/>
      <c r="W712" s="3" t="s">
        <v>173</v>
      </c>
      <c r="X712" s="3" t="s">
        <v>173</v>
      </c>
      <c r="Y712" s="2"/>
      <c r="Z712" s="3" t="s">
        <v>173</v>
      </c>
      <c r="AA712" s="2"/>
    </row>
    <row r="713" spans="1:27" ht="13.9" customHeight="1">
      <c r="A713" s="2" t="s">
        <v>1611</v>
      </c>
      <c r="B713" s="2" t="s">
        <v>1612</v>
      </c>
      <c r="C713" s="3" t="s">
        <v>171</v>
      </c>
      <c r="D713" s="3" t="s">
        <v>171</v>
      </c>
      <c r="E713" s="3">
        <v>201.66</v>
      </c>
      <c r="F713" s="3" t="s">
        <v>2281</v>
      </c>
      <c r="G713" s="3">
        <v>6.2</v>
      </c>
      <c r="H713" s="3" t="s">
        <v>2281</v>
      </c>
      <c r="I713" s="3">
        <v>4</v>
      </c>
      <c r="J713" s="3">
        <v>9.4200000000000006E-10</v>
      </c>
      <c r="K713" s="3">
        <v>3.8500000000000001E-8</v>
      </c>
      <c r="L713" s="3" t="s">
        <v>173</v>
      </c>
      <c r="M713" s="3">
        <v>3.8500000000000001E-8</v>
      </c>
      <c r="N713" s="3" t="s">
        <v>2283</v>
      </c>
      <c r="O713" s="3" t="s">
        <v>173</v>
      </c>
      <c r="P713" s="3" t="s">
        <v>173</v>
      </c>
      <c r="Q713" s="2"/>
      <c r="R713" s="3">
        <v>580.6</v>
      </c>
      <c r="S713" s="3" t="s">
        <v>2283</v>
      </c>
      <c r="T713" s="3">
        <v>0.3</v>
      </c>
      <c r="U713" s="3">
        <v>2.2099999999999999E-8</v>
      </c>
      <c r="V713" s="3" t="s">
        <v>2281</v>
      </c>
      <c r="W713" s="3" t="s">
        <v>173</v>
      </c>
      <c r="X713" s="3" t="s">
        <v>173</v>
      </c>
      <c r="Y713" s="2"/>
      <c r="Z713" s="3" t="s">
        <v>173</v>
      </c>
      <c r="AA713" s="2"/>
    </row>
    <row r="714" spans="1:27" ht="13.9" customHeight="1">
      <c r="A714" s="2" t="s">
        <v>1613</v>
      </c>
      <c r="B714" s="2" t="s">
        <v>1614</v>
      </c>
      <c r="C714" s="3" t="s">
        <v>171</v>
      </c>
      <c r="D714" s="3" t="s">
        <v>171</v>
      </c>
      <c r="E714" s="3">
        <v>383.65</v>
      </c>
      <c r="F714" s="3" t="s">
        <v>2281</v>
      </c>
      <c r="G714" s="3">
        <v>250000</v>
      </c>
      <c r="H714" s="3" t="s">
        <v>2281</v>
      </c>
      <c r="I714" s="3" t="s">
        <v>173</v>
      </c>
      <c r="J714" s="3">
        <v>6.0499999999999998E-11</v>
      </c>
      <c r="K714" s="3">
        <v>2.4699999999999999E-9</v>
      </c>
      <c r="L714" s="3" t="s">
        <v>173</v>
      </c>
      <c r="M714" s="3">
        <v>2.4699999999999999E-9</v>
      </c>
      <c r="N714" s="3" t="s">
        <v>2281</v>
      </c>
      <c r="O714" s="3" t="s">
        <v>173</v>
      </c>
      <c r="P714" s="3" t="s">
        <v>173</v>
      </c>
      <c r="Q714" s="2"/>
      <c r="R714" s="3">
        <v>912.04</v>
      </c>
      <c r="S714" s="3" t="s">
        <v>2283</v>
      </c>
      <c r="T714" s="3">
        <v>0.3</v>
      </c>
      <c r="U714" s="3">
        <v>9.7499999999999996E-9</v>
      </c>
      <c r="V714" s="3" t="s">
        <v>2283</v>
      </c>
      <c r="W714" s="3" t="s">
        <v>173</v>
      </c>
      <c r="X714" s="3" t="s">
        <v>173</v>
      </c>
      <c r="Y714" s="2"/>
      <c r="Z714" s="3" t="s">
        <v>173</v>
      </c>
      <c r="AA714" s="2"/>
    </row>
    <row r="715" spans="1:27" ht="13.9" customHeight="1">
      <c r="A715" s="2" t="s">
        <v>1615</v>
      </c>
      <c r="B715" s="2" t="s">
        <v>1616</v>
      </c>
      <c r="C715" s="3" t="s">
        <v>228</v>
      </c>
      <c r="D715" s="3" t="s">
        <v>171</v>
      </c>
      <c r="E715" s="3">
        <v>65.010000000000005</v>
      </c>
      <c r="F715" s="3" t="s">
        <v>2283</v>
      </c>
      <c r="G715" s="3">
        <v>408000</v>
      </c>
      <c r="H715" s="3" t="s">
        <v>183</v>
      </c>
      <c r="I715" s="3" t="s">
        <v>173</v>
      </c>
      <c r="J715" s="3" t="s">
        <v>173</v>
      </c>
      <c r="K715" s="3" t="s">
        <v>173</v>
      </c>
      <c r="L715" s="3" t="s">
        <v>173</v>
      </c>
      <c r="M715" s="3" t="s">
        <v>173</v>
      </c>
      <c r="N715" s="2"/>
      <c r="O715" s="3" t="s">
        <v>173</v>
      </c>
      <c r="P715" s="3" t="s">
        <v>173</v>
      </c>
      <c r="Q715" s="2"/>
      <c r="R715" s="3" t="s">
        <v>173</v>
      </c>
      <c r="S715" s="2"/>
      <c r="T715" s="3">
        <v>0.3</v>
      </c>
      <c r="U715" s="3" t="s">
        <v>173</v>
      </c>
      <c r="V715" s="2"/>
      <c r="W715" s="3" t="s">
        <v>173</v>
      </c>
      <c r="X715" s="3" t="s">
        <v>173</v>
      </c>
      <c r="Y715" s="2"/>
      <c r="Z715" s="3" t="s">
        <v>173</v>
      </c>
      <c r="AA715" s="2"/>
    </row>
    <row r="716" spans="1:27" ht="13.9" customHeight="1">
      <c r="A716" s="2" t="s">
        <v>1617</v>
      </c>
      <c r="B716" s="2" t="s">
        <v>1618</v>
      </c>
      <c r="C716" s="3" t="s">
        <v>171</v>
      </c>
      <c r="D716" s="3" t="s">
        <v>170</v>
      </c>
      <c r="E716" s="3">
        <v>49.008000000000003</v>
      </c>
      <c r="F716" s="3" t="s">
        <v>2281</v>
      </c>
      <c r="G716" s="3">
        <v>582000</v>
      </c>
      <c r="H716" s="3" t="s">
        <v>183</v>
      </c>
      <c r="I716" s="3">
        <v>200</v>
      </c>
      <c r="J716" s="3" t="s">
        <v>173</v>
      </c>
      <c r="K716" s="3" t="s">
        <v>173</v>
      </c>
      <c r="L716" s="3" t="s">
        <v>173</v>
      </c>
      <c r="M716" s="3" t="s">
        <v>173</v>
      </c>
      <c r="N716" s="2"/>
      <c r="O716" s="3">
        <v>46900</v>
      </c>
      <c r="P716" s="3">
        <v>35400</v>
      </c>
      <c r="Q716" s="3" t="s">
        <v>174</v>
      </c>
      <c r="R716" s="3">
        <v>1769.15</v>
      </c>
      <c r="S716" s="3" t="s">
        <v>2288</v>
      </c>
      <c r="T716" s="3">
        <v>0.33543827586206998</v>
      </c>
      <c r="U716" s="3">
        <v>0</v>
      </c>
      <c r="V716" s="4" t="s">
        <v>2286</v>
      </c>
      <c r="W716" s="3">
        <v>0</v>
      </c>
      <c r="X716" s="3">
        <v>2900</v>
      </c>
      <c r="Y716" s="3" t="s">
        <v>174</v>
      </c>
      <c r="Z716" s="3" t="s">
        <v>173</v>
      </c>
      <c r="AA716" s="2"/>
    </row>
    <row r="717" spans="1:27" ht="13.9" customHeight="1">
      <c r="A717" s="2" t="s">
        <v>1619</v>
      </c>
      <c r="B717" s="2" t="s">
        <v>1620</v>
      </c>
      <c r="C717" s="3" t="s">
        <v>171</v>
      </c>
      <c r="D717" s="3" t="s">
        <v>171</v>
      </c>
      <c r="E717" s="3">
        <v>172.27</v>
      </c>
      <c r="F717" s="3" t="s">
        <v>2281</v>
      </c>
      <c r="G717" s="3">
        <v>364000</v>
      </c>
      <c r="H717" s="3" t="s">
        <v>2281</v>
      </c>
      <c r="I717" s="3" t="s">
        <v>173</v>
      </c>
      <c r="J717" s="3" t="s">
        <v>173</v>
      </c>
      <c r="K717" s="3" t="s">
        <v>173</v>
      </c>
      <c r="L717" s="3" t="s">
        <v>173</v>
      </c>
      <c r="M717" s="3" t="s">
        <v>173</v>
      </c>
      <c r="N717" s="2"/>
      <c r="O717" s="3" t="s">
        <v>173</v>
      </c>
      <c r="P717" s="3" t="s">
        <v>173</v>
      </c>
      <c r="Q717" s="2"/>
      <c r="R717" s="3">
        <v>757.95</v>
      </c>
      <c r="S717" s="3" t="s">
        <v>2283</v>
      </c>
      <c r="T717" s="3">
        <v>0.3</v>
      </c>
      <c r="U717" s="3">
        <v>8.1499999999999998E-10</v>
      </c>
      <c r="V717" s="3" t="s">
        <v>2281</v>
      </c>
      <c r="W717" s="3" t="s">
        <v>173</v>
      </c>
      <c r="X717" s="3" t="s">
        <v>173</v>
      </c>
      <c r="Y717" s="2"/>
      <c r="Z717" s="3" t="s">
        <v>173</v>
      </c>
      <c r="AA717" s="2"/>
    </row>
    <row r="718" spans="1:27" ht="13.9" customHeight="1">
      <c r="A718" s="2" t="s">
        <v>1621</v>
      </c>
      <c r="B718" s="2" t="s">
        <v>1622</v>
      </c>
      <c r="C718" s="3" t="s">
        <v>171</v>
      </c>
      <c r="D718" s="3" t="s">
        <v>170</v>
      </c>
      <c r="E718" s="3">
        <v>41.988</v>
      </c>
      <c r="F718" s="3" t="s">
        <v>2281</v>
      </c>
      <c r="G718" s="3">
        <v>42200</v>
      </c>
      <c r="H718" s="3" t="s">
        <v>2281</v>
      </c>
      <c r="I718" s="3">
        <v>4000</v>
      </c>
      <c r="J718" s="3" t="s">
        <v>173</v>
      </c>
      <c r="K718" s="3" t="s">
        <v>173</v>
      </c>
      <c r="L718" s="3" t="s">
        <v>173</v>
      </c>
      <c r="M718" s="3" t="s">
        <v>173</v>
      </c>
      <c r="N718" s="2"/>
      <c r="O718" s="3">
        <v>47300</v>
      </c>
      <c r="P718" s="3">
        <v>42100</v>
      </c>
      <c r="Q718" s="3" t="s">
        <v>174</v>
      </c>
      <c r="R718" s="3">
        <v>1977.15</v>
      </c>
      <c r="S718" s="3" t="s">
        <v>2281</v>
      </c>
      <c r="T718" s="3">
        <v>0.3</v>
      </c>
      <c r="U718" s="3">
        <v>0</v>
      </c>
      <c r="V718" s="4" t="s">
        <v>2319</v>
      </c>
      <c r="W718" s="3">
        <v>0</v>
      </c>
      <c r="X718" s="3">
        <v>5530</v>
      </c>
      <c r="Y718" s="3" t="s">
        <v>174</v>
      </c>
      <c r="Z718" s="3" t="s">
        <v>173</v>
      </c>
      <c r="AA718" s="2"/>
    </row>
    <row r="719" spans="1:27" ht="13.9" customHeight="1">
      <c r="A719" s="2" t="s">
        <v>1623</v>
      </c>
      <c r="B719" s="2" t="s">
        <v>1624</v>
      </c>
      <c r="C719" s="3" t="s">
        <v>171</v>
      </c>
      <c r="D719" s="3" t="s">
        <v>171</v>
      </c>
      <c r="E719" s="3">
        <v>100.03</v>
      </c>
      <c r="F719" s="3" t="s">
        <v>2281</v>
      </c>
      <c r="G719" s="3">
        <v>1110000</v>
      </c>
      <c r="H719" s="3" t="s">
        <v>2281</v>
      </c>
      <c r="I719" s="3" t="s">
        <v>173</v>
      </c>
      <c r="J719" s="3">
        <v>1.0899999999999999E-6</v>
      </c>
      <c r="K719" s="3">
        <v>4.46E-5</v>
      </c>
      <c r="L719" s="3" t="s">
        <v>173</v>
      </c>
      <c r="M719" s="3">
        <v>4.46E-5</v>
      </c>
      <c r="N719" s="3" t="s">
        <v>2281</v>
      </c>
      <c r="O719" s="3" t="s">
        <v>173</v>
      </c>
      <c r="P719" s="3" t="s">
        <v>173</v>
      </c>
      <c r="Q719" s="2"/>
      <c r="R719" s="3">
        <v>666.63</v>
      </c>
      <c r="S719" s="3" t="s">
        <v>2283</v>
      </c>
      <c r="T719" s="3">
        <v>0.3</v>
      </c>
      <c r="U719" s="3">
        <v>6.5400000000000001E-7</v>
      </c>
      <c r="V719" s="3" t="s">
        <v>2281</v>
      </c>
      <c r="W719" s="3" t="s">
        <v>173</v>
      </c>
      <c r="X719" s="3" t="s">
        <v>173</v>
      </c>
      <c r="Y719" s="2"/>
      <c r="Z719" s="3" t="s">
        <v>173</v>
      </c>
      <c r="AA719" s="2"/>
    </row>
    <row r="720" spans="1:27" ht="13.9" customHeight="1">
      <c r="A720" s="2" t="s">
        <v>1625</v>
      </c>
      <c r="B720" s="2" t="s">
        <v>1626</v>
      </c>
      <c r="C720" s="3" t="s">
        <v>228</v>
      </c>
      <c r="D720" s="3" t="s">
        <v>171</v>
      </c>
      <c r="E720" s="3">
        <v>121.93</v>
      </c>
      <c r="F720" s="3" t="s">
        <v>183</v>
      </c>
      <c r="G720" s="3">
        <v>210000</v>
      </c>
      <c r="H720" s="3" t="s">
        <v>183</v>
      </c>
      <c r="I720" s="3" t="s">
        <v>173</v>
      </c>
      <c r="J720" s="3" t="s">
        <v>173</v>
      </c>
      <c r="K720" s="3" t="s">
        <v>173</v>
      </c>
      <c r="L720" s="3" t="s">
        <v>173</v>
      </c>
      <c r="M720" s="3" t="s">
        <v>173</v>
      </c>
      <c r="N720" s="2"/>
      <c r="O720" s="3" t="s">
        <v>173</v>
      </c>
      <c r="P720" s="3" t="s">
        <v>173</v>
      </c>
      <c r="Q720" s="2"/>
      <c r="R720" s="3" t="s">
        <v>173</v>
      </c>
      <c r="S720" s="2"/>
      <c r="T720" s="3">
        <v>0.3</v>
      </c>
      <c r="U720" s="3" t="s">
        <v>173</v>
      </c>
      <c r="V720" s="2"/>
      <c r="W720" s="3" t="s">
        <v>173</v>
      </c>
      <c r="X720" s="3" t="s">
        <v>173</v>
      </c>
      <c r="Y720" s="2"/>
      <c r="Z720" s="3" t="s">
        <v>173</v>
      </c>
      <c r="AA720" s="2"/>
    </row>
    <row r="721" spans="1:27" ht="13.9" customHeight="1">
      <c r="A721" s="2" t="s">
        <v>1627</v>
      </c>
      <c r="B721" s="2" t="s">
        <v>1628</v>
      </c>
      <c r="C721" s="3" t="s">
        <v>228</v>
      </c>
      <c r="D721" s="3" t="s">
        <v>171</v>
      </c>
      <c r="E721" s="3">
        <v>122.44</v>
      </c>
      <c r="F721" s="3" t="s">
        <v>2281</v>
      </c>
      <c r="G721" s="3">
        <v>2100000</v>
      </c>
      <c r="H721" s="3" t="s">
        <v>2281</v>
      </c>
      <c r="I721" s="3" t="s">
        <v>173</v>
      </c>
      <c r="J721" s="3" t="s">
        <v>173</v>
      </c>
      <c r="K721" s="3" t="s">
        <v>173</v>
      </c>
      <c r="L721" s="3" t="s">
        <v>173</v>
      </c>
      <c r="M721" s="3" t="s">
        <v>173</v>
      </c>
      <c r="N721" s="2"/>
      <c r="O721" s="3" t="s">
        <v>173</v>
      </c>
      <c r="P721" s="3" t="s">
        <v>173</v>
      </c>
      <c r="Q721" s="2"/>
      <c r="R721" s="3" t="s">
        <v>173</v>
      </c>
      <c r="S721" s="2"/>
      <c r="T721" s="3">
        <v>0.3</v>
      </c>
      <c r="U721" s="3" t="s">
        <v>173</v>
      </c>
      <c r="V721" s="2"/>
      <c r="W721" s="3" t="s">
        <v>173</v>
      </c>
      <c r="X721" s="3" t="s">
        <v>173</v>
      </c>
      <c r="Y721" s="2"/>
      <c r="Z721" s="3" t="s">
        <v>173</v>
      </c>
      <c r="AA721" s="2"/>
    </row>
    <row r="722" spans="1:27" ht="13.9" customHeight="1">
      <c r="A722" s="2" t="s">
        <v>1629</v>
      </c>
      <c r="B722" s="2" t="s">
        <v>1630</v>
      </c>
      <c r="C722" s="3" t="s">
        <v>228</v>
      </c>
      <c r="D722" s="3" t="s">
        <v>171</v>
      </c>
      <c r="E722" s="3">
        <v>293.82</v>
      </c>
      <c r="F722" s="3" t="s">
        <v>183</v>
      </c>
      <c r="G722" s="3">
        <v>742000</v>
      </c>
      <c r="H722" s="3" t="s">
        <v>183</v>
      </c>
      <c r="I722" s="3" t="s">
        <v>173</v>
      </c>
      <c r="J722" s="3" t="s">
        <v>173</v>
      </c>
      <c r="K722" s="3" t="s">
        <v>173</v>
      </c>
      <c r="L722" s="3" t="s">
        <v>173</v>
      </c>
      <c r="M722" s="3" t="s">
        <v>173</v>
      </c>
      <c r="N722" s="2"/>
      <c r="O722" s="3" t="s">
        <v>173</v>
      </c>
      <c r="P722" s="3" t="s">
        <v>173</v>
      </c>
      <c r="Q722" s="2"/>
      <c r="R722" s="3" t="s">
        <v>173</v>
      </c>
      <c r="S722" s="2"/>
      <c r="T722" s="3">
        <v>0.3</v>
      </c>
      <c r="U722" s="3" t="s">
        <v>173</v>
      </c>
      <c r="V722" s="2"/>
      <c r="W722" s="3" t="s">
        <v>173</v>
      </c>
      <c r="X722" s="3" t="s">
        <v>173</v>
      </c>
      <c r="Y722" s="2"/>
      <c r="Z722" s="3" t="s">
        <v>173</v>
      </c>
      <c r="AA722" s="2"/>
    </row>
    <row r="723" spans="1:27" ht="13.9" customHeight="1">
      <c r="A723" s="2" t="s">
        <v>1631</v>
      </c>
      <c r="B723" s="2" t="s">
        <v>1632</v>
      </c>
      <c r="C723" s="3" t="s">
        <v>228</v>
      </c>
      <c r="D723" s="3" t="s">
        <v>171</v>
      </c>
      <c r="E723" s="3">
        <v>897.81</v>
      </c>
      <c r="F723" s="3" t="s">
        <v>2290</v>
      </c>
      <c r="G723" s="3" t="s">
        <v>173</v>
      </c>
      <c r="H723" s="2"/>
      <c r="I723" s="3" t="s">
        <v>173</v>
      </c>
      <c r="J723" s="3" t="s">
        <v>173</v>
      </c>
      <c r="K723" s="3" t="s">
        <v>173</v>
      </c>
      <c r="L723" s="3" t="s">
        <v>173</v>
      </c>
      <c r="M723" s="3" t="s">
        <v>173</v>
      </c>
      <c r="N723" s="2"/>
      <c r="O723" s="3" t="s">
        <v>173</v>
      </c>
      <c r="P723" s="3" t="s">
        <v>173</v>
      </c>
      <c r="Q723" s="2"/>
      <c r="R723" s="3" t="s">
        <v>173</v>
      </c>
      <c r="S723" s="2"/>
      <c r="T723" s="3">
        <v>0.3</v>
      </c>
      <c r="U723" s="3" t="s">
        <v>173</v>
      </c>
      <c r="V723" s="2"/>
      <c r="W723" s="3" t="s">
        <v>173</v>
      </c>
      <c r="X723" s="3" t="s">
        <v>173</v>
      </c>
      <c r="Y723" s="2"/>
      <c r="Z723" s="3" t="s">
        <v>173</v>
      </c>
      <c r="AA723" s="2"/>
    </row>
    <row r="724" spans="1:27" ht="13.9" customHeight="1">
      <c r="A724" s="2" t="s">
        <v>1633</v>
      </c>
      <c r="B724" s="2" t="s">
        <v>1634</v>
      </c>
      <c r="C724" s="3" t="s">
        <v>228</v>
      </c>
      <c r="D724" s="3" t="s">
        <v>171</v>
      </c>
      <c r="E724" s="3">
        <v>949.86400000000003</v>
      </c>
      <c r="F724" s="3" t="s">
        <v>2290</v>
      </c>
      <c r="G724" s="3" t="s">
        <v>173</v>
      </c>
      <c r="H724" s="2"/>
      <c r="I724" s="3" t="s">
        <v>173</v>
      </c>
      <c r="J724" s="3" t="s">
        <v>173</v>
      </c>
      <c r="K724" s="3" t="s">
        <v>173</v>
      </c>
      <c r="L724" s="3" t="s">
        <v>173</v>
      </c>
      <c r="M724" s="3" t="s">
        <v>173</v>
      </c>
      <c r="N724" s="2"/>
      <c r="O724" s="3" t="s">
        <v>173</v>
      </c>
      <c r="P724" s="3" t="s">
        <v>173</v>
      </c>
      <c r="Q724" s="2"/>
      <c r="R724" s="3" t="s">
        <v>173</v>
      </c>
      <c r="S724" s="2"/>
      <c r="T724" s="3">
        <v>0.3</v>
      </c>
      <c r="U724" s="3" t="s">
        <v>173</v>
      </c>
      <c r="V724" s="2"/>
      <c r="W724" s="3" t="s">
        <v>173</v>
      </c>
      <c r="X724" s="3" t="s">
        <v>173</v>
      </c>
      <c r="Y724" s="2"/>
      <c r="Z724" s="3" t="s">
        <v>173</v>
      </c>
      <c r="AA724" s="2"/>
    </row>
    <row r="725" spans="1:27" ht="13.9" customHeight="1">
      <c r="A725" s="2" t="s">
        <v>1635</v>
      </c>
      <c r="B725" s="2" t="s">
        <v>1636</v>
      </c>
      <c r="C725" s="3" t="s">
        <v>228</v>
      </c>
      <c r="D725" s="3" t="s">
        <v>171</v>
      </c>
      <c r="E725" s="3">
        <v>611.16999999999996</v>
      </c>
      <c r="F725" s="3" t="s">
        <v>183</v>
      </c>
      <c r="G725" s="3" t="s">
        <v>173</v>
      </c>
      <c r="H725" s="2"/>
      <c r="I725" s="3" t="s">
        <v>173</v>
      </c>
      <c r="J725" s="3" t="s">
        <v>173</v>
      </c>
      <c r="K725" s="3" t="s">
        <v>173</v>
      </c>
      <c r="L725" s="3" t="s">
        <v>173</v>
      </c>
      <c r="M725" s="3" t="s">
        <v>173</v>
      </c>
      <c r="N725" s="2"/>
      <c r="O725" s="3" t="s">
        <v>173</v>
      </c>
      <c r="P725" s="3" t="s">
        <v>173</v>
      </c>
      <c r="Q725" s="2"/>
      <c r="R725" s="3" t="s">
        <v>173</v>
      </c>
      <c r="S725" s="2"/>
      <c r="T725" s="3">
        <v>0.3</v>
      </c>
      <c r="U725" s="3" t="s">
        <v>173</v>
      </c>
      <c r="V725" s="2"/>
      <c r="W725" s="3" t="s">
        <v>173</v>
      </c>
      <c r="X725" s="3" t="s">
        <v>173</v>
      </c>
      <c r="Y725" s="2"/>
      <c r="Z725" s="3" t="s">
        <v>173</v>
      </c>
      <c r="AA725" s="2"/>
    </row>
    <row r="726" spans="1:27" ht="13.9" customHeight="1">
      <c r="A726" s="2" t="s">
        <v>1637</v>
      </c>
      <c r="B726" s="2" t="s">
        <v>1638</v>
      </c>
      <c r="C726" s="3" t="s">
        <v>170</v>
      </c>
      <c r="D726" s="3" t="s">
        <v>171</v>
      </c>
      <c r="E726" s="3">
        <v>236.02099999999999</v>
      </c>
      <c r="F726" s="3" t="s">
        <v>2290</v>
      </c>
      <c r="G726" s="3">
        <v>162000</v>
      </c>
      <c r="H726" s="3" t="s">
        <v>2290</v>
      </c>
      <c r="I726" s="3" t="s">
        <v>173</v>
      </c>
      <c r="J726" s="3">
        <v>5.0099999999999998E-5</v>
      </c>
      <c r="K726" s="3">
        <v>2.0500000000000002E-3</v>
      </c>
      <c r="L726" s="3" t="s">
        <v>173</v>
      </c>
      <c r="M726" s="3">
        <v>2.0500000000000002E-3</v>
      </c>
      <c r="N726" s="3" t="s">
        <v>2290</v>
      </c>
      <c r="O726" s="3" t="s">
        <v>173</v>
      </c>
      <c r="P726" s="3" t="s">
        <v>173</v>
      </c>
      <c r="Q726" s="2"/>
      <c r="R726" s="3">
        <v>394.15</v>
      </c>
      <c r="S726" s="3" t="s">
        <v>2290</v>
      </c>
      <c r="T726" s="3">
        <v>0.3</v>
      </c>
      <c r="U726" s="3">
        <v>21.7</v>
      </c>
      <c r="V726" s="3" t="s">
        <v>2290</v>
      </c>
      <c r="W726" s="3" t="s">
        <v>173</v>
      </c>
      <c r="X726" s="3" t="s">
        <v>173</v>
      </c>
      <c r="Y726" s="2"/>
      <c r="Z726" s="3" t="s">
        <v>173</v>
      </c>
      <c r="AA726" s="2"/>
    </row>
    <row r="727" spans="1:27" ht="13.9" customHeight="1">
      <c r="A727" s="2" t="s">
        <v>1639</v>
      </c>
      <c r="B727" s="2" t="s">
        <v>1640</v>
      </c>
      <c r="C727" s="3" t="s">
        <v>171</v>
      </c>
      <c r="D727" s="3" t="s">
        <v>171</v>
      </c>
      <c r="E727" s="3">
        <v>336.036</v>
      </c>
      <c r="F727" s="3" t="s">
        <v>2290</v>
      </c>
      <c r="G727" s="3">
        <v>29.5</v>
      </c>
      <c r="H727" s="3" t="s">
        <v>2290</v>
      </c>
      <c r="I727" s="3" t="s">
        <v>173</v>
      </c>
      <c r="J727" s="3">
        <v>2.3500000000000002E-10</v>
      </c>
      <c r="K727" s="3">
        <v>9.6099999999999997E-9</v>
      </c>
      <c r="L727" s="3" t="s">
        <v>173</v>
      </c>
      <c r="M727" s="3">
        <v>9.6099999999999997E-9</v>
      </c>
      <c r="N727" s="3" t="s">
        <v>2290</v>
      </c>
      <c r="O727" s="3" t="s">
        <v>173</v>
      </c>
      <c r="P727" s="3" t="s">
        <v>173</v>
      </c>
      <c r="Q727" s="2"/>
      <c r="R727" s="3">
        <v>489.15</v>
      </c>
      <c r="S727" s="3" t="s">
        <v>2290</v>
      </c>
      <c r="T727" s="3">
        <v>0.3</v>
      </c>
      <c r="U727" s="3" t="s">
        <v>173</v>
      </c>
      <c r="V727" s="2"/>
      <c r="W727" s="3" t="s">
        <v>173</v>
      </c>
      <c r="X727" s="3" t="s">
        <v>173</v>
      </c>
      <c r="Y727" s="2"/>
      <c r="Z727" s="3" t="s">
        <v>173</v>
      </c>
      <c r="AA727" s="2"/>
    </row>
    <row r="728" spans="1:27" ht="13.9" customHeight="1">
      <c r="A728" s="2" t="s">
        <v>1641</v>
      </c>
      <c r="B728" s="2" t="s">
        <v>1642</v>
      </c>
      <c r="C728" s="3" t="s">
        <v>228</v>
      </c>
      <c r="D728" s="3" t="s">
        <v>171</v>
      </c>
      <c r="E728" s="3">
        <v>359.92</v>
      </c>
      <c r="F728" s="3" t="s">
        <v>2283</v>
      </c>
      <c r="G728" s="3" t="s">
        <v>173</v>
      </c>
      <c r="H728" s="2"/>
      <c r="I728" s="3" t="s">
        <v>173</v>
      </c>
      <c r="J728" s="3" t="s">
        <v>173</v>
      </c>
      <c r="K728" s="3" t="s">
        <v>173</v>
      </c>
      <c r="L728" s="3" t="s">
        <v>173</v>
      </c>
      <c r="M728" s="3" t="s">
        <v>173</v>
      </c>
      <c r="N728" s="2"/>
      <c r="O728" s="3" t="s">
        <v>173</v>
      </c>
      <c r="P728" s="3" t="s">
        <v>173</v>
      </c>
      <c r="Q728" s="2"/>
      <c r="R728" s="3" t="s">
        <v>173</v>
      </c>
      <c r="S728" s="2"/>
      <c r="T728" s="3">
        <v>0.3</v>
      </c>
      <c r="U728" s="3" t="s">
        <v>173</v>
      </c>
      <c r="V728" s="2"/>
      <c r="W728" s="3" t="s">
        <v>173</v>
      </c>
      <c r="X728" s="3" t="s">
        <v>173</v>
      </c>
      <c r="Y728" s="2"/>
      <c r="Z728" s="3" t="s">
        <v>173</v>
      </c>
      <c r="AA728" s="2"/>
    </row>
    <row r="729" spans="1:27" ht="13.9" customHeight="1">
      <c r="A729" s="2" t="s">
        <v>1643</v>
      </c>
      <c r="B729" s="2" t="s">
        <v>1644</v>
      </c>
      <c r="C729" s="3" t="s">
        <v>228</v>
      </c>
      <c r="D729" s="3" t="s">
        <v>171</v>
      </c>
      <c r="E729" s="3">
        <v>221.94</v>
      </c>
      <c r="F729" s="3" t="s">
        <v>2283</v>
      </c>
      <c r="G729" s="3" t="s">
        <v>173</v>
      </c>
      <c r="H729" s="2"/>
      <c r="I729" s="3" t="s">
        <v>173</v>
      </c>
      <c r="J729" s="3" t="s">
        <v>173</v>
      </c>
      <c r="K729" s="3" t="s">
        <v>173</v>
      </c>
      <c r="L729" s="3" t="s">
        <v>173</v>
      </c>
      <c r="M729" s="3" t="s">
        <v>173</v>
      </c>
      <c r="N729" s="2"/>
      <c r="O729" s="3" t="s">
        <v>173</v>
      </c>
      <c r="P729" s="3" t="s">
        <v>173</v>
      </c>
      <c r="Q729" s="2"/>
      <c r="R729" s="3" t="s">
        <v>173</v>
      </c>
      <c r="S729" s="2"/>
      <c r="T729" s="3">
        <v>0.3</v>
      </c>
      <c r="U729" s="3" t="s">
        <v>173</v>
      </c>
      <c r="V729" s="2"/>
      <c r="W729" s="3" t="s">
        <v>173</v>
      </c>
      <c r="X729" s="3" t="s">
        <v>173</v>
      </c>
      <c r="Y729" s="2"/>
      <c r="Z729" s="3" t="s">
        <v>173</v>
      </c>
      <c r="AA729" s="2"/>
    </row>
    <row r="730" spans="1:27" ht="13.9" customHeight="1">
      <c r="A730" s="2" t="s">
        <v>1645</v>
      </c>
      <c r="B730" s="2" t="s">
        <v>232</v>
      </c>
      <c r="C730" s="3" t="s">
        <v>228</v>
      </c>
      <c r="D730" s="3" t="s">
        <v>171</v>
      </c>
      <c r="E730" s="3" t="s">
        <v>173</v>
      </c>
      <c r="F730" s="2"/>
      <c r="G730" s="3" t="s">
        <v>173</v>
      </c>
      <c r="H730" s="2"/>
      <c r="I730" s="3" t="s">
        <v>173</v>
      </c>
      <c r="J730" s="3" t="s">
        <v>173</v>
      </c>
      <c r="K730" s="3" t="s">
        <v>173</v>
      </c>
      <c r="L730" s="3" t="s">
        <v>173</v>
      </c>
      <c r="M730" s="3" t="s">
        <v>173</v>
      </c>
      <c r="N730" s="2"/>
      <c r="O730" s="3" t="s">
        <v>173</v>
      </c>
      <c r="P730" s="3" t="s">
        <v>173</v>
      </c>
      <c r="Q730" s="2"/>
      <c r="R730" s="3" t="s">
        <v>173</v>
      </c>
      <c r="S730" s="2"/>
      <c r="T730" s="3">
        <v>0.3</v>
      </c>
      <c r="U730" s="3" t="s">
        <v>173</v>
      </c>
      <c r="V730" s="2"/>
      <c r="W730" s="3" t="s">
        <v>173</v>
      </c>
      <c r="X730" s="3" t="s">
        <v>173</v>
      </c>
      <c r="Y730" s="2"/>
      <c r="Z730" s="3" t="s">
        <v>173</v>
      </c>
      <c r="AA730" s="2"/>
    </row>
    <row r="731" spans="1:27" ht="13.9" customHeight="1">
      <c r="A731" s="2" t="s">
        <v>1646</v>
      </c>
      <c r="B731" s="2" t="s">
        <v>1647</v>
      </c>
      <c r="C731" s="3" t="s">
        <v>228</v>
      </c>
      <c r="D731" s="3" t="s">
        <v>171</v>
      </c>
      <c r="E731" s="3">
        <v>305.89</v>
      </c>
      <c r="F731" s="3" t="s">
        <v>2283</v>
      </c>
      <c r="G731" s="3" t="s">
        <v>173</v>
      </c>
      <c r="H731" s="2"/>
      <c r="I731" s="3" t="s">
        <v>173</v>
      </c>
      <c r="J731" s="3" t="s">
        <v>173</v>
      </c>
      <c r="K731" s="3" t="s">
        <v>173</v>
      </c>
      <c r="L731" s="3" t="s">
        <v>173</v>
      </c>
      <c r="M731" s="3" t="s">
        <v>173</v>
      </c>
      <c r="N731" s="2"/>
      <c r="O731" s="3" t="s">
        <v>173</v>
      </c>
      <c r="P731" s="3" t="s">
        <v>173</v>
      </c>
      <c r="Q731" s="2"/>
      <c r="R731" s="3" t="s">
        <v>173</v>
      </c>
      <c r="S731" s="2"/>
      <c r="T731" s="3">
        <v>0.3</v>
      </c>
      <c r="U731" s="3" t="s">
        <v>173</v>
      </c>
      <c r="V731" s="2"/>
      <c r="W731" s="3" t="s">
        <v>173</v>
      </c>
      <c r="X731" s="3" t="s">
        <v>173</v>
      </c>
      <c r="Y731" s="2"/>
      <c r="Z731" s="3" t="s">
        <v>173</v>
      </c>
      <c r="AA731" s="2"/>
    </row>
    <row r="732" spans="1:27" ht="13.9" customHeight="1">
      <c r="A732" s="2" t="s">
        <v>1648</v>
      </c>
      <c r="B732" s="2" t="s">
        <v>1649</v>
      </c>
      <c r="C732" s="3" t="s">
        <v>228</v>
      </c>
      <c r="D732" s="3" t="s">
        <v>171</v>
      </c>
      <c r="E732" s="3">
        <v>367.86</v>
      </c>
      <c r="F732" s="3" t="s">
        <v>2283</v>
      </c>
      <c r="G732" s="3" t="s">
        <v>173</v>
      </c>
      <c r="H732" s="2"/>
      <c r="I732" s="3" t="s">
        <v>173</v>
      </c>
      <c r="J732" s="3" t="s">
        <v>173</v>
      </c>
      <c r="K732" s="3" t="s">
        <v>173</v>
      </c>
      <c r="L732" s="3" t="s">
        <v>173</v>
      </c>
      <c r="M732" s="3" t="s">
        <v>173</v>
      </c>
      <c r="N732" s="2"/>
      <c r="O732" s="3" t="s">
        <v>173</v>
      </c>
      <c r="P732" s="3" t="s">
        <v>173</v>
      </c>
      <c r="Q732" s="2"/>
      <c r="R732" s="3" t="s">
        <v>173</v>
      </c>
      <c r="S732" s="2"/>
      <c r="T732" s="3">
        <v>0.3</v>
      </c>
      <c r="U732" s="3" t="s">
        <v>173</v>
      </c>
      <c r="V732" s="2"/>
      <c r="W732" s="3" t="s">
        <v>173</v>
      </c>
      <c r="X732" s="3" t="s">
        <v>173</v>
      </c>
      <c r="Y732" s="2"/>
      <c r="Z732" s="3" t="s">
        <v>173</v>
      </c>
      <c r="AA732" s="2"/>
    </row>
    <row r="733" spans="1:27" ht="13.9" customHeight="1">
      <c r="A733" s="2" t="s">
        <v>1650</v>
      </c>
      <c r="B733" s="2" t="s">
        <v>1651</v>
      </c>
      <c r="C733" s="3" t="s">
        <v>171</v>
      </c>
      <c r="D733" s="3" t="s">
        <v>171</v>
      </c>
      <c r="E733" s="3">
        <v>365.97</v>
      </c>
      <c r="F733" s="3" t="s">
        <v>2281</v>
      </c>
      <c r="G733" s="3">
        <v>11</v>
      </c>
      <c r="H733" s="3" t="s">
        <v>2281</v>
      </c>
      <c r="I733" s="3" t="s">
        <v>173</v>
      </c>
      <c r="J733" s="3">
        <v>1.8400000000000001E-9</v>
      </c>
      <c r="K733" s="3">
        <v>7.5199999999999998E-8</v>
      </c>
      <c r="L733" s="3" t="s">
        <v>173</v>
      </c>
      <c r="M733" s="3">
        <v>7.5199999999999998E-8</v>
      </c>
      <c r="N733" s="3" t="s">
        <v>2283</v>
      </c>
      <c r="O733" s="3" t="s">
        <v>173</v>
      </c>
      <c r="P733" s="3" t="s">
        <v>173</v>
      </c>
      <c r="Q733" s="2"/>
      <c r="R733" s="3">
        <v>666.42</v>
      </c>
      <c r="S733" s="3" t="s">
        <v>2283</v>
      </c>
      <c r="T733" s="3">
        <v>0.3</v>
      </c>
      <c r="U733" s="3">
        <v>4.1999999999999999E-8</v>
      </c>
      <c r="V733" s="3" t="s">
        <v>2281</v>
      </c>
      <c r="W733" s="3" t="s">
        <v>173</v>
      </c>
      <c r="X733" s="3" t="s">
        <v>173</v>
      </c>
      <c r="Y733" s="2"/>
      <c r="Z733" s="3" t="s">
        <v>173</v>
      </c>
      <c r="AA733" s="2"/>
    </row>
    <row r="734" spans="1:27" ht="13.9" customHeight="1">
      <c r="A734" s="2" t="s">
        <v>1652</v>
      </c>
      <c r="B734" s="2" t="s">
        <v>1653</v>
      </c>
      <c r="C734" s="3" t="s">
        <v>228</v>
      </c>
      <c r="D734" s="3" t="s">
        <v>171</v>
      </c>
      <c r="E734" s="3">
        <v>87.62</v>
      </c>
      <c r="F734" s="3" t="s">
        <v>2281</v>
      </c>
      <c r="G734" s="3" t="s">
        <v>173</v>
      </c>
      <c r="H734" s="2"/>
      <c r="I734" s="3" t="s">
        <v>173</v>
      </c>
      <c r="J734" s="3" t="s">
        <v>173</v>
      </c>
      <c r="K734" s="3" t="s">
        <v>173</v>
      </c>
      <c r="L734" s="3" t="s">
        <v>173</v>
      </c>
      <c r="M734" s="3" t="s">
        <v>173</v>
      </c>
      <c r="N734" s="2"/>
      <c r="O734" s="3">
        <v>37100</v>
      </c>
      <c r="P734" s="3">
        <v>32700</v>
      </c>
      <c r="Q734" s="3" t="s">
        <v>174</v>
      </c>
      <c r="R734" s="3">
        <v>1655.15</v>
      </c>
      <c r="S734" s="3" t="s">
        <v>2281</v>
      </c>
      <c r="T734" s="3">
        <v>0.3</v>
      </c>
      <c r="U734" s="3" t="s">
        <v>173</v>
      </c>
      <c r="V734" s="2"/>
      <c r="W734" s="3" t="s">
        <v>173</v>
      </c>
      <c r="X734" s="3">
        <v>4270</v>
      </c>
      <c r="Y734" s="3" t="s">
        <v>174</v>
      </c>
      <c r="Z734" s="3" t="s">
        <v>173</v>
      </c>
      <c r="AA734" s="2"/>
    </row>
    <row r="735" spans="1:27" ht="13.9" customHeight="1">
      <c r="A735" s="2" t="s">
        <v>1654</v>
      </c>
      <c r="B735" s="2" t="s">
        <v>1655</v>
      </c>
      <c r="C735" s="3" t="s">
        <v>171</v>
      </c>
      <c r="D735" s="3" t="s">
        <v>171</v>
      </c>
      <c r="E735" s="3">
        <v>334.42</v>
      </c>
      <c r="F735" s="3" t="s">
        <v>2281</v>
      </c>
      <c r="G735" s="3">
        <v>160</v>
      </c>
      <c r="H735" s="3" t="s">
        <v>2281</v>
      </c>
      <c r="I735" s="3" t="s">
        <v>173</v>
      </c>
      <c r="J735" s="3">
        <v>7.5600000000000001E-14</v>
      </c>
      <c r="K735" s="3">
        <v>3.09E-12</v>
      </c>
      <c r="L735" s="3" t="s">
        <v>173</v>
      </c>
      <c r="M735" s="3">
        <v>3.09E-12</v>
      </c>
      <c r="N735" s="3" t="s">
        <v>2281</v>
      </c>
      <c r="O735" s="3" t="s">
        <v>173</v>
      </c>
      <c r="P735" s="3" t="s">
        <v>173</v>
      </c>
      <c r="Q735" s="2"/>
      <c r="R735" s="3">
        <v>739.78</v>
      </c>
      <c r="S735" s="3" t="s">
        <v>2283</v>
      </c>
      <c r="T735" s="3">
        <v>0.3</v>
      </c>
      <c r="U735" s="3">
        <v>2.93E-9</v>
      </c>
      <c r="V735" s="3" t="s">
        <v>2281</v>
      </c>
      <c r="W735" s="3" t="s">
        <v>173</v>
      </c>
      <c r="X735" s="3" t="s">
        <v>173</v>
      </c>
      <c r="Y735" s="2"/>
      <c r="Z735" s="3" t="s">
        <v>173</v>
      </c>
      <c r="AA735" s="2"/>
    </row>
    <row r="736" spans="1:27" ht="13.9" customHeight="1">
      <c r="A736" s="2" t="s">
        <v>1656</v>
      </c>
      <c r="B736" s="2" t="s">
        <v>1657</v>
      </c>
      <c r="C736" s="3" t="s">
        <v>170</v>
      </c>
      <c r="D736" s="3" t="s">
        <v>170</v>
      </c>
      <c r="E736" s="3">
        <v>104.15</v>
      </c>
      <c r="F736" s="3" t="s">
        <v>2281</v>
      </c>
      <c r="G736" s="3">
        <v>310</v>
      </c>
      <c r="H736" s="3" t="s">
        <v>2281</v>
      </c>
      <c r="I736" s="3">
        <v>100</v>
      </c>
      <c r="J736" s="3">
        <v>2.7499999999999998E-3</v>
      </c>
      <c r="K736" s="3">
        <v>0.112</v>
      </c>
      <c r="L736" s="3">
        <v>5.1900000000000002E-2</v>
      </c>
      <c r="M736" s="3">
        <v>5.1900000000000002E-2</v>
      </c>
      <c r="N736" s="3" t="s">
        <v>2281</v>
      </c>
      <c r="O736" s="3">
        <v>11000</v>
      </c>
      <c r="P736" s="3">
        <v>9250</v>
      </c>
      <c r="Q736" s="3" t="s">
        <v>183</v>
      </c>
      <c r="R736" s="3">
        <v>418.15</v>
      </c>
      <c r="S736" s="3" t="s">
        <v>2281</v>
      </c>
      <c r="T736" s="3">
        <v>0.37129291338582998</v>
      </c>
      <c r="U736" s="3">
        <v>6.4</v>
      </c>
      <c r="V736" s="3" t="s">
        <v>2281</v>
      </c>
      <c r="W736" s="3">
        <v>2.83</v>
      </c>
      <c r="X736" s="3">
        <v>635</v>
      </c>
      <c r="Y736" s="3" t="s">
        <v>183</v>
      </c>
      <c r="Z736" s="3">
        <v>0.9</v>
      </c>
      <c r="AA736" s="3" t="s">
        <v>183</v>
      </c>
    </row>
    <row r="737" spans="1:27" ht="13.9" customHeight="1">
      <c r="A737" s="2" t="s">
        <v>1658</v>
      </c>
      <c r="B737" s="2" t="s">
        <v>1659</v>
      </c>
      <c r="C737" s="3" t="s">
        <v>228</v>
      </c>
      <c r="D737" s="3" t="s">
        <v>171</v>
      </c>
      <c r="E737" s="3">
        <v>210</v>
      </c>
      <c r="F737" s="3" t="s">
        <v>2312</v>
      </c>
      <c r="G737" s="3">
        <v>4.37E-4</v>
      </c>
      <c r="H737" s="3" t="s">
        <v>2283</v>
      </c>
      <c r="I737" s="3" t="s">
        <v>173</v>
      </c>
      <c r="J737" s="3" t="s">
        <v>173</v>
      </c>
      <c r="K737" s="3" t="s">
        <v>173</v>
      </c>
      <c r="L737" s="3" t="s">
        <v>173</v>
      </c>
      <c r="M737" s="3" t="s">
        <v>173</v>
      </c>
      <c r="N737" s="2"/>
      <c r="O737" s="3" t="s">
        <v>173</v>
      </c>
      <c r="P737" s="3" t="s">
        <v>173</v>
      </c>
      <c r="Q737" s="2"/>
      <c r="R737" s="3">
        <v>638.15</v>
      </c>
      <c r="S737" s="3" t="s">
        <v>2283</v>
      </c>
      <c r="T737" s="3">
        <v>0.3</v>
      </c>
      <c r="U737" s="3" t="s">
        <v>173</v>
      </c>
      <c r="V737" s="2"/>
      <c r="W737" s="3" t="s">
        <v>173</v>
      </c>
      <c r="X737" s="3" t="s">
        <v>173</v>
      </c>
      <c r="Y737" s="2"/>
      <c r="Z737" s="3" t="s">
        <v>173</v>
      </c>
      <c r="AA737" s="2"/>
    </row>
    <row r="738" spans="1:27" ht="13.9" customHeight="1">
      <c r="A738" s="2" t="s">
        <v>1660</v>
      </c>
      <c r="B738" s="2" t="s">
        <v>1661</v>
      </c>
      <c r="C738" s="3" t="s">
        <v>171</v>
      </c>
      <c r="D738" s="3" t="s">
        <v>171</v>
      </c>
      <c r="E738" s="3">
        <v>210</v>
      </c>
      <c r="F738" s="3" t="s">
        <v>2312</v>
      </c>
      <c r="G738" s="3">
        <v>84.9</v>
      </c>
      <c r="H738" s="3" t="s">
        <v>2312</v>
      </c>
      <c r="I738" s="3" t="s">
        <v>173</v>
      </c>
      <c r="J738" s="3" t="s">
        <v>173</v>
      </c>
      <c r="K738" s="3" t="s">
        <v>173</v>
      </c>
      <c r="L738" s="3" t="s">
        <v>173</v>
      </c>
      <c r="M738" s="3" t="s">
        <v>173</v>
      </c>
      <c r="N738" s="2"/>
      <c r="O738" s="3" t="s">
        <v>173</v>
      </c>
      <c r="P738" s="3" t="s">
        <v>173</v>
      </c>
      <c r="Q738" s="2"/>
      <c r="R738" s="3">
        <v>705.25</v>
      </c>
      <c r="S738" s="3" t="s">
        <v>2329</v>
      </c>
      <c r="T738" s="3">
        <v>0.3</v>
      </c>
      <c r="U738" s="3">
        <v>1.14E-7</v>
      </c>
      <c r="V738" s="3" t="s">
        <v>2330</v>
      </c>
      <c r="W738" s="3" t="s">
        <v>173</v>
      </c>
      <c r="X738" s="3" t="s">
        <v>173</v>
      </c>
      <c r="Y738" s="2"/>
      <c r="Z738" s="3" t="s">
        <v>173</v>
      </c>
      <c r="AA738" s="2"/>
    </row>
    <row r="739" spans="1:27" ht="13.9" customHeight="1">
      <c r="A739" s="2" t="s">
        <v>1662</v>
      </c>
      <c r="B739" s="2" t="s">
        <v>1663</v>
      </c>
      <c r="C739" s="3" t="s">
        <v>171</v>
      </c>
      <c r="D739" s="3" t="s">
        <v>170</v>
      </c>
      <c r="E739" s="3">
        <v>120.17</v>
      </c>
      <c r="F739" s="3" t="s">
        <v>2281</v>
      </c>
      <c r="G739" s="3">
        <v>1000000</v>
      </c>
      <c r="H739" s="3" t="s">
        <v>2281</v>
      </c>
      <c r="I739" s="3" t="s">
        <v>173</v>
      </c>
      <c r="J739" s="3">
        <v>4.8500000000000002E-6</v>
      </c>
      <c r="K739" s="3">
        <v>1.9799999999999999E-4</v>
      </c>
      <c r="L739" s="3">
        <v>6.1600000000000007E-5</v>
      </c>
      <c r="M739" s="3">
        <v>6.1600000000000007E-5</v>
      </c>
      <c r="N739" s="3" t="s">
        <v>2281</v>
      </c>
      <c r="O739" s="3">
        <v>16400</v>
      </c>
      <c r="P739" s="3">
        <v>12900</v>
      </c>
      <c r="Q739" s="3" t="s">
        <v>174</v>
      </c>
      <c r="R739" s="3">
        <v>558.15</v>
      </c>
      <c r="S739" s="3" t="s">
        <v>2281</v>
      </c>
      <c r="T739" s="3">
        <v>0.36820984759671999</v>
      </c>
      <c r="U739" s="3">
        <v>4.0899999999999999E-3</v>
      </c>
      <c r="V739" s="3" t="s">
        <v>2283</v>
      </c>
      <c r="W739" s="3">
        <v>1.2199999999999999E-3</v>
      </c>
      <c r="X739" s="3">
        <v>853</v>
      </c>
      <c r="Y739" s="3" t="s">
        <v>174</v>
      </c>
      <c r="Z739" s="3" t="s">
        <v>173</v>
      </c>
      <c r="AA739" s="2"/>
    </row>
    <row r="740" spans="1:27" ht="13.9" customHeight="1">
      <c r="A740" s="2" t="s">
        <v>1664</v>
      </c>
      <c r="B740" s="2" t="s">
        <v>1665</v>
      </c>
      <c r="C740" s="3" t="s">
        <v>171</v>
      </c>
      <c r="D740" s="3" t="s">
        <v>171</v>
      </c>
      <c r="E740" s="3">
        <v>287.17</v>
      </c>
      <c r="F740" s="3" t="s">
        <v>2281</v>
      </c>
      <c r="G740" s="3">
        <v>2.39</v>
      </c>
      <c r="H740" s="3" t="s">
        <v>2281</v>
      </c>
      <c r="I740" s="3" t="s">
        <v>173</v>
      </c>
      <c r="J740" s="3">
        <v>1.37E-7</v>
      </c>
      <c r="K740" s="3">
        <v>5.5999999999999997E-6</v>
      </c>
      <c r="L740" s="3" t="s">
        <v>173</v>
      </c>
      <c r="M740" s="3">
        <v>5.5999999999999997E-6</v>
      </c>
      <c r="N740" s="3" t="s">
        <v>2281</v>
      </c>
      <c r="O740" s="3" t="s">
        <v>173</v>
      </c>
      <c r="P740" s="3" t="s">
        <v>173</v>
      </c>
      <c r="Q740" s="2"/>
      <c r="R740" s="3">
        <v>523.15</v>
      </c>
      <c r="S740" s="3" t="s">
        <v>183</v>
      </c>
      <c r="T740" s="3">
        <v>0.3</v>
      </c>
      <c r="U740" s="3">
        <v>8.09E-7</v>
      </c>
      <c r="V740" s="3" t="s">
        <v>2281</v>
      </c>
      <c r="W740" s="3" t="s">
        <v>173</v>
      </c>
      <c r="X740" s="3" t="s">
        <v>173</v>
      </c>
      <c r="Y740" s="2"/>
      <c r="Z740" s="3" t="s">
        <v>173</v>
      </c>
      <c r="AA740" s="2"/>
    </row>
    <row r="741" spans="1:27" ht="13.9" customHeight="1">
      <c r="A741" s="2" t="s">
        <v>1666</v>
      </c>
      <c r="B741" s="2" t="s">
        <v>1667</v>
      </c>
      <c r="C741" s="3" t="s">
        <v>170</v>
      </c>
      <c r="D741" s="3" t="s">
        <v>170</v>
      </c>
      <c r="E741" s="3">
        <v>80.061999999999998</v>
      </c>
      <c r="F741" s="3" t="s">
        <v>2281</v>
      </c>
      <c r="G741" s="3" t="s">
        <v>173</v>
      </c>
      <c r="H741" s="2"/>
      <c r="I741" s="3" t="s">
        <v>173</v>
      </c>
      <c r="J741" s="3" t="s">
        <v>173</v>
      </c>
      <c r="K741" s="3" t="s">
        <v>173</v>
      </c>
      <c r="L741" s="3" t="s">
        <v>173</v>
      </c>
      <c r="M741" s="3" t="s">
        <v>173</v>
      </c>
      <c r="N741" s="2"/>
      <c r="O741" s="3">
        <v>10300</v>
      </c>
      <c r="P741" s="3">
        <v>9730</v>
      </c>
      <c r="Q741" s="3" t="s">
        <v>174</v>
      </c>
      <c r="R741" s="3">
        <v>317.64999999999998</v>
      </c>
      <c r="S741" s="3" t="s">
        <v>183</v>
      </c>
      <c r="T741" s="3">
        <v>0.36288560660079</v>
      </c>
      <c r="U741" s="3">
        <v>263</v>
      </c>
      <c r="V741" s="3" t="s">
        <v>2281</v>
      </c>
      <c r="W741" s="3">
        <v>123</v>
      </c>
      <c r="X741" s="3">
        <v>491</v>
      </c>
      <c r="Y741" s="3" t="s">
        <v>174</v>
      </c>
      <c r="Z741" s="3" t="s">
        <v>173</v>
      </c>
      <c r="AA741" s="2"/>
    </row>
    <row r="742" spans="1:27" ht="13.9" customHeight="1">
      <c r="A742" s="2" t="s">
        <v>1668</v>
      </c>
      <c r="B742" s="2" t="s">
        <v>1669</v>
      </c>
      <c r="C742" s="3" t="s">
        <v>171</v>
      </c>
      <c r="D742" s="3" t="s">
        <v>170</v>
      </c>
      <c r="E742" s="3">
        <v>98.078000000000003</v>
      </c>
      <c r="F742" s="3" t="s">
        <v>2281</v>
      </c>
      <c r="G742" s="3">
        <v>1000000</v>
      </c>
      <c r="H742" s="3" t="s">
        <v>2281</v>
      </c>
      <c r="I742" s="3" t="s">
        <v>173</v>
      </c>
      <c r="J742" s="3" t="s">
        <v>173</v>
      </c>
      <c r="K742" s="3" t="s">
        <v>173</v>
      </c>
      <c r="L742" s="3" t="s">
        <v>173</v>
      </c>
      <c r="M742" s="3" t="s">
        <v>173</v>
      </c>
      <c r="N742" s="2"/>
      <c r="O742" s="3">
        <v>14500</v>
      </c>
      <c r="P742" s="3">
        <v>12000</v>
      </c>
      <c r="Q742" s="3" t="s">
        <v>174</v>
      </c>
      <c r="R742" s="3">
        <v>563.15</v>
      </c>
      <c r="S742" s="3" t="s">
        <v>2283</v>
      </c>
      <c r="T742" s="3">
        <v>0.33500757575758</v>
      </c>
      <c r="U742" s="3">
        <v>5.9299999999999998E-5</v>
      </c>
      <c r="V742" s="3" t="s">
        <v>2281</v>
      </c>
      <c r="W742" s="3">
        <v>2.0299999999999999E-5</v>
      </c>
      <c r="X742" s="3">
        <v>924</v>
      </c>
      <c r="Y742" s="3" t="s">
        <v>174</v>
      </c>
      <c r="Z742" s="3" t="s">
        <v>173</v>
      </c>
      <c r="AA742" s="2"/>
    </row>
    <row r="743" spans="1:27" ht="13.9" customHeight="1">
      <c r="A743" s="2" t="s">
        <v>1670</v>
      </c>
      <c r="B743" s="2" t="s">
        <v>1671</v>
      </c>
      <c r="C743" s="3" t="s">
        <v>171</v>
      </c>
      <c r="D743" s="3" t="s">
        <v>170</v>
      </c>
      <c r="E743" s="3">
        <v>334.87</v>
      </c>
      <c r="F743" s="3" t="s">
        <v>2281</v>
      </c>
      <c r="G743" s="3">
        <v>0.59</v>
      </c>
      <c r="H743" s="3" t="s">
        <v>2281</v>
      </c>
      <c r="I743" s="3" t="s">
        <v>173</v>
      </c>
      <c r="J743" s="3">
        <v>1.9000000000000001E-7</v>
      </c>
      <c r="K743" s="3">
        <v>7.7700000000000001E-6</v>
      </c>
      <c r="L743" s="3" t="s">
        <v>173</v>
      </c>
      <c r="M743" s="3">
        <v>7.7700000000000001E-6</v>
      </c>
      <c r="N743" s="3" t="s">
        <v>2281</v>
      </c>
      <c r="O743" s="3" t="s">
        <v>173</v>
      </c>
      <c r="P743" s="3" t="s">
        <v>173</v>
      </c>
      <c r="Q743" s="2"/>
      <c r="R743" s="3">
        <v>468.15</v>
      </c>
      <c r="S743" s="3" t="s">
        <v>183</v>
      </c>
      <c r="T743" s="3">
        <v>0.39934977128193999</v>
      </c>
      <c r="U743" s="3">
        <v>2.1799999999999999E-7</v>
      </c>
      <c r="V743" s="3" t="s">
        <v>2281</v>
      </c>
      <c r="W743" s="3" t="s">
        <v>173</v>
      </c>
      <c r="X743" s="3">
        <v>672</v>
      </c>
      <c r="Y743" s="4" t="s">
        <v>2284</v>
      </c>
      <c r="Z743" s="3" t="s">
        <v>173</v>
      </c>
      <c r="AA743" s="2"/>
    </row>
    <row r="744" spans="1:27" ht="13.9" customHeight="1">
      <c r="A744" s="2" t="s">
        <v>1672</v>
      </c>
      <c r="B744" s="2" t="s">
        <v>1673</v>
      </c>
      <c r="C744" s="3" t="s">
        <v>170</v>
      </c>
      <c r="D744" s="3" t="s">
        <v>170</v>
      </c>
      <c r="E744" s="3">
        <v>321.98</v>
      </c>
      <c r="F744" s="3" t="s">
        <v>2281</v>
      </c>
      <c r="G744" s="3">
        <v>2.0000000000000001E-4</v>
      </c>
      <c r="H744" s="3" t="s">
        <v>2281</v>
      </c>
      <c r="I744" s="3">
        <v>3.0000000000000001E-5</v>
      </c>
      <c r="J744" s="3">
        <v>5.0000000000000002E-5</v>
      </c>
      <c r="K744" s="3">
        <v>2.0400000000000001E-3</v>
      </c>
      <c r="L744" s="3" t="s">
        <v>173</v>
      </c>
      <c r="M744" s="3">
        <v>2.0400000000000001E-3</v>
      </c>
      <c r="N744" s="3" t="s">
        <v>2283</v>
      </c>
      <c r="O744" s="3" t="s">
        <v>173</v>
      </c>
      <c r="P744" s="3" t="s">
        <v>173</v>
      </c>
      <c r="Q744" s="2"/>
      <c r="R744" s="3">
        <v>652.32000000000005</v>
      </c>
      <c r="S744" s="3" t="s">
        <v>2283</v>
      </c>
      <c r="T744" s="3">
        <v>0.37733333333333002</v>
      </c>
      <c r="U744" s="3">
        <v>1.5E-9</v>
      </c>
      <c r="V744" s="3" t="s">
        <v>2281</v>
      </c>
      <c r="W744" s="3" t="s">
        <v>173</v>
      </c>
      <c r="X744" s="3">
        <v>978</v>
      </c>
      <c r="Y744" s="4" t="s">
        <v>2284</v>
      </c>
      <c r="Z744" s="3" t="s">
        <v>173</v>
      </c>
      <c r="AA744" s="2"/>
    </row>
    <row r="745" spans="1:27" ht="13.9" customHeight="1">
      <c r="A745" s="2" t="s">
        <v>1674</v>
      </c>
      <c r="B745" s="2" t="s">
        <v>1675</v>
      </c>
      <c r="C745" s="3" t="s">
        <v>170</v>
      </c>
      <c r="D745" s="3" t="s">
        <v>170</v>
      </c>
      <c r="E745" s="3">
        <v>305.98</v>
      </c>
      <c r="F745" s="3" t="s">
        <v>2281</v>
      </c>
      <c r="G745" s="3">
        <v>6.9200000000000002E-4</v>
      </c>
      <c r="H745" s="3" t="s">
        <v>2281</v>
      </c>
      <c r="I745" s="3" t="s">
        <v>173</v>
      </c>
      <c r="J745" s="3">
        <v>1.6699999999999999E-5</v>
      </c>
      <c r="K745" s="3">
        <v>6.8300000000000001E-4</v>
      </c>
      <c r="L745" s="3" t="s">
        <v>173</v>
      </c>
      <c r="M745" s="3">
        <v>6.8300000000000001E-4</v>
      </c>
      <c r="N745" s="3" t="s">
        <v>2281</v>
      </c>
      <c r="O745" s="3" t="s">
        <v>173</v>
      </c>
      <c r="P745" s="3" t="s">
        <v>173</v>
      </c>
      <c r="Q745" s="2"/>
      <c r="R745" s="3">
        <v>656.07</v>
      </c>
      <c r="S745" s="3" t="s">
        <v>2283</v>
      </c>
      <c r="T745" s="3">
        <v>0.3</v>
      </c>
      <c r="U745" s="3">
        <v>1.4999999999999999E-8</v>
      </c>
      <c r="V745" s="3" t="s">
        <v>2281</v>
      </c>
      <c r="W745" s="3" t="s">
        <v>173</v>
      </c>
      <c r="X745" s="3" t="s">
        <v>173</v>
      </c>
      <c r="Y745" s="2"/>
      <c r="Z745" s="3" t="s">
        <v>173</v>
      </c>
      <c r="AA745" s="2"/>
    </row>
    <row r="746" spans="1:27" ht="13.9" customHeight="1">
      <c r="A746" s="2" t="s">
        <v>1676</v>
      </c>
      <c r="B746" s="2" t="s">
        <v>1677</v>
      </c>
      <c r="C746" s="3" t="s">
        <v>171</v>
      </c>
      <c r="D746" s="3" t="s">
        <v>171</v>
      </c>
      <c r="E746" s="3">
        <v>228.32</v>
      </c>
      <c r="F746" s="3" t="s">
        <v>2281</v>
      </c>
      <c r="G746" s="3">
        <v>2500</v>
      </c>
      <c r="H746" s="3" t="s">
        <v>2281</v>
      </c>
      <c r="I746" s="3" t="s">
        <v>173</v>
      </c>
      <c r="J746" s="3">
        <v>1.2E-10</v>
      </c>
      <c r="K746" s="3">
        <v>4.9099999999999998E-9</v>
      </c>
      <c r="L746" s="3" t="s">
        <v>173</v>
      </c>
      <c r="M746" s="3">
        <v>4.9099999999999998E-9</v>
      </c>
      <c r="N746" s="3" t="s">
        <v>2281</v>
      </c>
      <c r="O746" s="3" t="s">
        <v>173</v>
      </c>
      <c r="P746" s="3" t="s">
        <v>173</v>
      </c>
      <c r="Q746" s="2"/>
      <c r="R746" s="3">
        <v>667.38</v>
      </c>
      <c r="S746" s="3" t="s">
        <v>2283</v>
      </c>
      <c r="T746" s="3">
        <v>0.3</v>
      </c>
      <c r="U746" s="3">
        <v>2.9999999999999999E-7</v>
      </c>
      <c r="V746" s="3" t="s">
        <v>2281</v>
      </c>
      <c r="W746" s="3" t="s">
        <v>173</v>
      </c>
      <c r="X746" s="3" t="s">
        <v>173</v>
      </c>
      <c r="Y746" s="2"/>
      <c r="Z746" s="3" t="s">
        <v>173</v>
      </c>
      <c r="AA746" s="2"/>
    </row>
    <row r="747" spans="1:27" ht="13.9" customHeight="1">
      <c r="A747" s="2" t="s">
        <v>1678</v>
      </c>
      <c r="B747" s="2" t="s">
        <v>1679</v>
      </c>
      <c r="C747" s="3" t="s">
        <v>171</v>
      </c>
      <c r="D747" s="3" t="s">
        <v>171</v>
      </c>
      <c r="E747" s="3">
        <v>466.47</v>
      </c>
      <c r="F747" s="3" t="s">
        <v>2281</v>
      </c>
      <c r="G747" s="3">
        <v>0.27</v>
      </c>
      <c r="H747" s="3" t="s">
        <v>2281</v>
      </c>
      <c r="I747" s="3" t="s">
        <v>173</v>
      </c>
      <c r="J747" s="3">
        <v>1.9599999999999998E-9</v>
      </c>
      <c r="K747" s="3">
        <v>8.0099999999999996E-8</v>
      </c>
      <c r="L747" s="3" t="s">
        <v>173</v>
      </c>
      <c r="M747" s="3">
        <v>8.0099999999999996E-8</v>
      </c>
      <c r="N747" s="3" t="s">
        <v>2281</v>
      </c>
      <c r="O747" s="3" t="s">
        <v>173</v>
      </c>
      <c r="P747" s="3" t="s">
        <v>173</v>
      </c>
      <c r="Q747" s="2"/>
      <c r="R747" s="3">
        <v>753.15</v>
      </c>
      <c r="S747" s="3" t="s">
        <v>2283</v>
      </c>
      <c r="T747" s="3">
        <v>0.3</v>
      </c>
      <c r="U747" s="3">
        <v>7.91E-8</v>
      </c>
      <c r="V747" s="3" t="s">
        <v>2281</v>
      </c>
      <c r="W747" s="3" t="s">
        <v>173</v>
      </c>
      <c r="X747" s="3" t="s">
        <v>173</v>
      </c>
      <c r="Y747" s="2"/>
      <c r="Z747" s="3" t="s">
        <v>173</v>
      </c>
      <c r="AA747" s="2"/>
    </row>
    <row r="748" spans="1:27" ht="13.9" customHeight="1">
      <c r="A748" s="2" t="s">
        <v>1680</v>
      </c>
      <c r="B748" s="2" t="s">
        <v>1681</v>
      </c>
      <c r="C748" s="3" t="s">
        <v>171</v>
      </c>
      <c r="D748" s="3" t="s">
        <v>171</v>
      </c>
      <c r="E748" s="3">
        <v>216.67</v>
      </c>
      <c r="F748" s="3" t="s">
        <v>2281</v>
      </c>
      <c r="G748" s="3">
        <v>710</v>
      </c>
      <c r="H748" s="3" t="s">
        <v>2281</v>
      </c>
      <c r="I748" s="3" t="s">
        <v>173</v>
      </c>
      <c r="J748" s="3">
        <v>1.2E-10</v>
      </c>
      <c r="K748" s="3">
        <v>4.9099999999999998E-9</v>
      </c>
      <c r="L748" s="3" t="s">
        <v>173</v>
      </c>
      <c r="M748" s="3">
        <v>4.9099999999999998E-9</v>
      </c>
      <c r="N748" s="3" t="s">
        <v>2283</v>
      </c>
      <c r="O748" s="3" t="s">
        <v>173</v>
      </c>
      <c r="P748" s="3" t="s">
        <v>173</v>
      </c>
      <c r="Q748" s="2"/>
      <c r="R748" s="3">
        <v>669.52</v>
      </c>
      <c r="S748" s="3" t="s">
        <v>2283</v>
      </c>
      <c r="T748" s="3">
        <v>0.3</v>
      </c>
      <c r="U748" s="3">
        <v>4.7E-7</v>
      </c>
      <c r="V748" s="3" t="s">
        <v>2281</v>
      </c>
      <c r="W748" s="3" t="s">
        <v>173</v>
      </c>
      <c r="X748" s="3" t="s">
        <v>173</v>
      </c>
      <c r="Y748" s="2"/>
      <c r="Z748" s="3" t="s">
        <v>173</v>
      </c>
      <c r="AA748" s="2"/>
    </row>
    <row r="749" spans="1:27" ht="13.9" customHeight="1">
      <c r="A749" s="2" t="s">
        <v>1682</v>
      </c>
      <c r="B749" s="2" t="s">
        <v>1683</v>
      </c>
      <c r="C749" s="3" t="s">
        <v>170</v>
      </c>
      <c r="D749" s="3" t="s">
        <v>171</v>
      </c>
      <c r="E749" s="3">
        <v>288.43</v>
      </c>
      <c r="F749" s="3" t="s">
        <v>2281</v>
      </c>
      <c r="G749" s="3">
        <v>5.07</v>
      </c>
      <c r="H749" s="3" t="s">
        <v>2281</v>
      </c>
      <c r="I749" s="3" t="s">
        <v>173</v>
      </c>
      <c r="J749" s="3">
        <v>2.4000000000000001E-5</v>
      </c>
      <c r="K749" s="3">
        <v>9.810000000000001E-4</v>
      </c>
      <c r="L749" s="3" t="s">
        <v>173</v>
      </c>
      <c r="M749" s="3">
        <v>9.810000000000001E-4</v>
      </c>
      <c r="N749" s="3" t="s">
        <v>2283</v>
      </c>
      <c r="O749" s="3" t="s">
        <v>173</v>
      </c>
      <c r="P749" s="3" t="s">
        <v>173</v>
      </c>
      <c r="Q749" s="2"/>
      <c r="R749" s="3">
        <v>342.15</v>
      </c>
      <c r="S749" s="3" t="s">
        <v>183</v>
      </c>
      <c r="T749" s="3">
        <v>0.3</v>
      </c>
      <c r="U749" s="3">
        <v>3.2000000000000003E-4</v>
      </c>
      <c r="V749" s="3" t="s">
        <v>2281</v>
      </c>
      <c r="W749" s="3" t="s">
        <v>173</v>
      </c>
      <c r="X749" s="3" t="s">
        <v>173</v>
      </c>
      <c r="Y749" s="2"/>
      <c r="Z749" s="3" t="s">
        <v>173</v>
      </c>
      <c r="AA749" s="2"/>
    </row>
    <row r="750" spans="1:27" ht="13.9" customHeight="1">
      <c r="A750" s="2" t="s">
        <v>1684</v>
      </c>
      <c r="B750" s="2" t="s">
        <v>1685</v>
      </c>
      <c r="C750" s="3" t="s">
        <v>171</v>
      </c>
      <c r="D750" s="3" t="s">
        <v>171</v>
      </c>
      <c r="E750" s="3">
        <v>241.36</v>
      </c>
      <c r="F750" s="3" t="s">
        <v>2281</v>
      </c>
      <c r="G750" s="3">
        <v>25</v>
      </c>
      <c r="H750" s="3" t="s">
        <v>2281</v>
      </c>
      <c r="I750" s="3" t="s">
        <v>173</v>
      </c>
      <c r="J750" s="3">
        <v>2.1500000000000001E-8</v>
      </c>
      <c r="K750" s="3">
        <v>8.7899999999999997E-7</v>
      </c>
      <c r="L750" s="3" t="s">
        <v>173</v>
      </c>
      <c r="M750" s="3">
        <v>8.7899999999999997E-7</v>
      </c>
      <c r="N750" s="3" t="s">
        <v>2283</v>
      </c>
      <c r="O750" s="3" t="s">
        <v>173</v>
      </c>
      <c r="P750" s="3" t="s">
        <v>173</v>
      </c>
      <c r="Q750" s="2"/>
      <c r="R750" s="3">
        <v>430.15</v>
      </c>
      <c r="S750" s="3" t="s">
        <v>183</v>
      </c>
      <c r="T750" s="3">
        <v>0.3</v>
      </c>
      <c r="U750" s="3">
        <v>1.6899999999999999E-6</v>
      </c>
      <c r="V750" s="3" t="s">
        <v>2281</v>
      </c>
      <c r="W750" s="3" t="s">
        <v>173</v>
      </c>
      <c r="X750" s="3" t="s">
        <v>173</v>
      </c>
      <c r="Y750" s="2"/>
      <c r="Z750" s="3" t="s">
        <v>173</v>
      </c>
      <c r="AA750" s="2"/>
    </row>
    <row r="751" spans="1:27" ht="13.9" customHeight="1">
      <c r="A751" s="2" t="s">
        <v>1686</v>
      </c>
      <c r="B751" s="2" t="s">
        <v>1687</v>
      </c>
      <c r="C751" s="3" t="s">
        <v>170</v>
      </c>
      <c r="D751" s="3" t="s">
        <v>170</v>
      </c>
      <c r="E751" s="3">
        <v>116.16</v>
      </c>
      <c r="F751" s="3" t="s">
        <v>2281</v>
      </c>
      <c r="G751" s="3">
        <v>8330</v>
      </c>
      <c r="H751" s="3" t="s">
        <v>2281</v>
      </c>
      <c r="I751" s="3" t="s">
        <v>173</v>
      </c>
      <c r="J751" s="3">
        <v>8.6200000000000003E-4</v>
      </c>
      <c r="K751" s="3">
        <v>3.5200000000000002E-2</v>
      </c>
      <c r="L751" s="3" t="s">
        <v>173</v>
      </c>
      <c r="M751" s="3">
        <v>3.5200000000000002E-2</v>
      </c>
      <c r="N751" s="3" t="s">
        <v>2283</v>
      </c>
      <c r="O751" s="3" t="s">
        <v>173</v>
      </c>
      <c r="P751" s="3" t="s">
        <v>173</v>
      </c>
      <c r="Q751" s="2"/>
      <c r="R751" s="3">
        <v>370.15</v>
      </c>
      <c r="S751" s="3" t="s">
        <v>2281</v>
      </c>
      <c r="T751" s="3">
        <v>0.3</v>
      </c>
      <c r="U751" s="3">
        <v>47</v>
      </c>
      <c r="V751" s="3" t="s">
        <v>2281</v>
      </c>
      <c r="W751" s="3" t="s">
        <v>173</v>
      </c>
      <c r="X751" s="3" t="s">
        <v>173</v>
      </c>
      <c r="Y751" s="2"/>
      <c r="Z751" s="3" t="s">
        <v>173</v>
      </c>
      <c r="AA751" s="2"/>
    </row>
    <row r="752" spans="1:27" ht="13.9" customHeight="1">
      <c r="A752" s="2" t="s">
        <v>1688</v>
      </c>
      <c r="B752" s="2" t="s">
        <v>1689</v>
      </c>
      <c r="C752" s="3" t="s">
        <v>171</v>
      </c>
      <c r="D752" s="3" t="s">
        <v>171</v>
      </c>
      <c r="E752" s="3">
        <v>485.8</v>
      </c>
      <c r="F752" s="3" t="s">
        <v>2281</v>
      </c>
      <c r="G752" s="3">
        <v>1.4599999999999999E-3</v>
      </c>
      <c r="H752" s="3" t="s">
        <v>2281</v>
      </c>
      <c r="I752" s="3" t="s">
        <v>173</v>
      </c>
      <c r="J752" s="3">
        <v>2.9699999999999999E-6</v>
      </c>
      <c r="K752" s="3">
        <v>1.21E-4</v>
      </c>
      <c r="L752" s="3" t="s">
        <v>173</v>
      </c>
      <c r="M752" s="3">
        <v>1.21E-4</v>
      </c>
      <c r="N752" s="3" t="s">
        <v>2281</v>
      </c>
      <c r="O752" s="3" t="s">
        <v>173</v>
      </c>
      <c r="P752" s="3" t="s">
        <v>173</v>
      </c>
      <c r="Q752" s="2"/>
      <c r="R752" s="3">
        <v>678.66</v>
      </c>
      <c r="S752" s="3" t="s">
        <v>2283</v>
      </c>
      <c r="T752" s="3">
        <v>0.3</v>
      </c>
      <c r="U752" s="3">
        <v>7.0000000000000005E-8</v>
      </c>
      <c r="V752" s="3" t="s">
        <v>2283</v>
      </c>
      <c r="W752" s="3" t="s">
        <v>173</v>
      </c>
      <c r="X752" s="3" t="s">
        <v>173</v>
      </c>
      <c r="Y752" s="2"/>
      <c r="Z752" s="3" t="s">
        <v>173</v>
      </c>
      <c r="AA752" s="2"/>
    </row>
    <row r="753" spans="1:27" ht="13.9" customHeight="1">
      <c r="A753" s="2" t="s">
        <v>1690</v>
      </c>
      <c r="B753" s="2" t="s">
        <v>1691</v>
      </c>
      <c r="C753" s="3" t="s">
        <v>170</v>
      </c>
      <c r="D753" s="3" t="s">
        <v>171</v>
      </c>
      <c r="E753" s="3">
        <v>215.89</v>
      </c>
      <c r="F753" s="3" t="s">
        <v>2281</v>
      </c>
      <c r="G753" s="3">
        <v>0.59499999999999997</v>
      </c>
      <c r="H753" s="3" t="s">
        <v>2281</v>
      </c>
      <c r="I753" s="3" t="s">
        <v>173</v>
      </c>
      <c r="J753" s="3">
        <v>1E-3</v>
      </c>
      <c r="K753" s="3">
        <v>4.0899999999999999E-2</v>
      </c>
      <c r="L753" s="3">
        <v>1.44E-2</v>
      </c>
      <c r="M753" s="3">
        <v>1.44E-2</v>
      </c>
      <c r="N753" s="3" t="s">
        <v>2281</v>
      </c>
      <c r="O753" s="3">
        <v>14700</v>
      </c>
      <c r="P753" s="3">
        <v>11300</v>
      </c>
      <c r="Q753" s="3" t="s">
        <v>174</v>
      </c>
      <c r="R753" s="3">
        <v>517.65</v>
      </c>
      <c r="S753" s="3" t="s">
        <v>2281</v>
      </c>
      <c r="T753" s="3">
        <v>0.38823330569047998</v>
      </c>
      <c r="U753" s="3">
        <v>5.4000000000000003E-3</v>
      </c>
      <c r="V753" s="3" t="s">
        <v>2283</v>
      </c>
      <c r="W753" s="3">
        <v>1.82E-3</v>
      </c>
      <c r="X753" s="3">
        <v>760</v>
      </c>
      <c r="Y753" s="3" t="s">
        <v>174</v>
      </c>
      <c r="Z753" s="3" t="s">
        <v>173</v>
      </c>
      <c r="AA753" s="2"/>
    </row>
    <row r="754" spans="1:27" ht="13.9" customHeight="1">
      <c r="A754" s="2" t="s">
        <v>1692</v>
      </c>
      <c r="B754" s="2" t="s">
        <v>1693</v>
      </c>
      <c r="C754" s="3" t="s">
        <v>171</v>
      </c>
      <c r="D754" s="3" t="s">
        <v>170</v>
      </c>
      <c r="E754" s="3">
        <v>291.99</v>
      </c>
      <c r="F754" s="3" t="s">
        <v>2281</v>
      </c>
      <c r="G754" s="3">
        <v>5.6899999999999995E-4</v>
      </c>
      <c r="H754" s="3" t="s">
        <v>2281</v>
      </c>
      <c r="I754" s="3" t="s">
        <v>173</v>
      </c>
      <c r="J754" s="3">
        <v>9.3999999999999998E-6</v>
      </c>
      <c r="K754" s="3">
        <v>3.8400000000000001E-4</v>
      </c>
      <c r="L754" s="3">
        <v>1.3799999999999999E-4</v>
      </c>
      <c r="M754" s="3">
        <v>1.3799999999999999E-4</v>
      </c>
      <c r="N754" s="3" t="s">
        <v>2281</v>
      </c>
      <c r="O754" s="3">
        <v>14500</v>
      </c>
      <c r="P754" s="3">
        <v>10900</v>
      </c>
      <c r="Q754" s="3" t="s">
        <v>174</v>
      </c>
      <c r="R754" s="3">
        <v>632.66</v>
      </c>
      <c r="S754" s="3" t="s">
        <v>2283</v>
      </c>
      <c r="T754" s="3">
        <v>0.37733333333333002</v>
      </c>
      <c r="U754" s="3">
        <v>1.6399999999999999E-5</v>
      </c>
      <c r="V754" s="3" t="s">
        <v>2281</v>
      </c>
      <c r="W754" s="3">
        <v>5.6400000000000002E-6</v>
      </c>
      <c r="X754" s="3">
        <v>949</v>
      </c>
      <c r="Y754" s="4" t="s">
        <v>2284</v>
      </c>
      <c r="Z754" s="3" t="s">
        <v>173</v>
      </c>
      <c r="AA754" s="2"/>
    </row>
    <row r="755" spans="1:27" ht="13.9" customHeight="1">
      <c r="A755" s="2" t="s">
        <v>1694</v>
      </c>
      <c r="B755" s="2" t="s">
        <v>1695</v>
      </c>
      <c r="C755" s="3" t="s">
        <v>170</v>
      </c>
      <c r="D755" s="3" t="s">
        <v>170</v>
      </c>
      <c r="E755" s="3">
        <v>291.99</v>
      </c>
      <c r="F755" s="3" t="s">
        <v>2283</v>
      </c>
      <c r="G755" s="3">
        <v>3.2199999999999999E-2</v>
      </c>
      <c r="H755" s="3" t="s">
        <v>2283</v>
      </c>
      <c r="I755" s="3" t="s">
        <v>173</v>
      </c>
      <c r="J755" s="3">
        <v>2.23E-4</v>
      </c>
      <c r="K755" s="3">
        <v>9.1199999999999996E-3</v>
      </c>
      <c r="L755" s="3" t="s">
        <v>173</v>
      </c>
      <c r="M755" s="3">
        <v>9.1199999999999996E-3</v>
      </c>
      <c r="N755" s="3" t="s">
        <v>2283</v>
      </c>
      <c r="O755" s="3" t="s">
        <v>173</v>
      </c>
      <c r="P755" s="3" t="s">
        <v>173</v>
      </c>
      <c r="Q755" s="2"/>
      <c r="R755" s="3">
        <v>632.66</v>
      </c>
      <c r="S755" s="3" t="s">
        <v>2283</v>
      </c>
      <c r="T755" s="3">
        <v>0.37733333333333002</v>
      </c>
      <c r="U755" s="3">
        <v>8.4500000000000004E-6</v>
      </c>
      <c r="V755" s="3" t="s">
        <v>2283</v>
      </c>
      <c r="W755" s="3" t="s">
        <v>173</v>
      </c>
      <c r="X755" s="3">
        <v>949</v>
      </c>
      <c r="Y755" s="4" t="s">
        <v>2284</v>
      </c>
      <c r="Z755" s="3" t="s">
        <v>173</v>
      </c>
      <c r="AA755" s="2"/>
    </row>
    <row r="756" spans="1:27" ht="13.9" customHeight="1">
      <c r="A756" s="2" t="s">
        <v>1696</v>
      </c>
      <c r="B756" s="2" t="s">
        <v>1697</v>
      </c>
      <c r="C756" s="3" t="s">
        <v>170</v>
      </c>
      <c r="D756" s="3" t="s">
        <v>170</v>
      </c>
      <c r="E756" s="3">
        <v>167.85</v>
      </c>
      <c r="F756" s="3" t="s">
        <v>2281</v>
      </c>
      <c r="G756" s="3">
        <v>1070</v>
      </c>
      <c r="H756" s="3" t="s">
        <v>2281</v>
      </c>
      <c r="I756" s="3" t="s">
        <v>173</v>
      </c>
      <c r="J756" s="3">
        <v>2.5000000000000001E-3</v>
      </c>
      <c r="K756" s="3">
        <v>0.10199999999999999</v>
      </c>
      <c r="L756" s="3">
        <v>4.5900000000000003E-2</v>
      </c>
      <c r="M756" s="3">
        <v>4.5900000000000003E-2</v>
      </c>
      <c r="N756" s="3" t="s">
        <v>2281</v>
      </c>
      <c r="O756" s="3">
        <v>11400</v>
      </c>
      <c r="P756" s="3">
        <v>9770</v>
      </c>
      <c r="Q756" s="3" t="s">
        <v>2294</v>
      </c>
      <c r="R756" s="3">
        <v>403.35</v>
      </c>
      <c r="S756" s="3" t="s">
        <v>2281</v>
      </c>
      <c r="T756" s="3">
        <v>0.36233173076922998</v>
      </c>
      <c r="U756" s="3">
        <v>12</v>
      </c>
      <c r="V756" s="3" t="s">
        <v>2281</v>
      </c>
      <c r="W756" s="3">
        <v>5.17</v>
      </c>
      <c r="X756" s="3">
        <v>624</v>
      </c>
      <c r="Y756" s="3" t="s">
        <v>174</v>
      </c>
      <c r="Z756" s="3">
        <v>4.9000000000000004</v>
      </c>
      <c r="AA756" s="3" t="s">
        <v>174</v>
      </c>
    </row>
    <row r="757" spans="1:27" ht="13.9" customHeight="1">
      <c r="A757" s="2" t="s">
        <v>1698</v>
      </c>
      <c r="B757" s="2" t="s">
        <v>1699</v>
      </c>
      <c r="C757" s="3" t="s">
        <v>170</v>
      </c>
      <c r="D757" s="3" t="s">
        <v>170</v>
      </c>
      <c r="E757" s="3">
        <v>167.85</v>
      </c>
      <c r="F757" s="3" t="s">
        <v>2281</v>
      </c>
      <c r="G757" s="3">
        <v>2830</v>
      </c>
      <c r="H757" s="3" t="s">
        <v>2281</v>
      </c>
      <c r="I757" s="3" t="s">
        <v>173</v>
      </c>
      <c r="J757" s="3">
        <v>3.6699999999999998E-4</v>
      </c>
      <c r="K757" s="3">
        <v>1.4999999999999999E-2</v>
      </c>
      <c r="L757" s="3">
        <v>7.1199999999999996E-3</v>
      </c>
      <c r="M757" s="3">
        <v>7.1199999999999996E-3</v>
      </c>
      <c r="N757" s="3" t="s">
        <v>2281</v>
      </c>
      <c r="O757" s="3">
        <v>10700</v>
      </c>
      <c r="P757" s="3">
        <v>9000</v>
      </c>
      <c r="Q757" s="3" t="s">
        <v>183</v>
      </c>
      <c r="R757" s="3">
        <v>419.65</v>
      </c>
      <c r="S757" s="3" t="s">
        <v>2281</v>
      </c>
      <c r="T757" s="3">
        <v>0.36545891472867997</v>
      </c>
      <c r="U757" s="3">
        <v>4.62</v>
      </c>
      <c r="V757" s="3" t="s">
        <v>2281</v>
      </c>
      <c r="W757" s="3">
        <v>2.1</v>
      </c>
      <c r="X757" s="3">
        <v>645</v>
      </c>
      <c r="Y757" s="3" t="s">
        <v>174</v>
      </c>
      <c r="Z757" s="3" t="s">
        <v>173</v>
      </c>
      <c r="AA757" s="2"/>
    </row>
    <row r="758" spans="1:27" ht="13.9" customHeight="1">
      <c r="A758" s="2" t="s">
        <v>1700</v>
      </c>
      <c r="B758" s="2" t="s">
        <v>1701</v>
      </c>
      <c r="C758" s="3" t="s">
        <v>170</v>
      </c>
      <c r="D758" s="3" t="s">
        <v>170</v>
      </c>
      <c r="E758" s="3">
        <v>165.83</v>
      </c>
      <c r="F758" s="3" t="s">
        <v>2281</v>
      </c>
      <c r="G758" s="3">
        <v>206</v>
      </c>
      <c r="H758" s="3" t="s">
        <v>2281</v>
      </c>
      <c r="I758" s="3">
        <v>5</v>
      </c>
      <c r="J758" s="3">
        <v>1.77E-2</v>
      </c>
      <c r="K758" s="3">
        <v>0.72399999999999998</v>
      </c>
      <c r="L758" s="3">
        <v>0.374</v>
      </c>
      <c r="M758" s="3">
        <v>0.374</v>
      </c>
      <c r="N758" s="3" t="s">
        <v>2281</v>
      </c>
      <c r="O758" s="3">
        <v>9530</v>
      </c>
      <c r="P758" s="3">
        <v>8290</v>
      </c>
      <c r="Q758" s="3" t="s">
        <v>183</v>
      </c>
      <c r="R758" s="3">
        <v>394.45</v>
      </c>
      <c r="S758" s="3" t="s">
        <v>2281</v>
      </c>
      <c r="T758" s="3">
        <v>0.35479516129032002</v>
      </c>
      <c r="U758" s="3">
        <v>18.5</v>
      </c>
      <c r="V758" s="3" t="s">
        <v>2281</v>
      </c>
      <c r="W758" s="3">
        <v>9.15</v>
      </c>
      <c r="X758" s="3">
        <v>620</v>
      </c>
      <c r="Y758" s="3" t="s">
        <v>174</v>
      </c>
      <c r="Z758" s="3" t="s">
        <v>173</v>
      </c>
      <c r="AA758" s="2"/>
    </row>
    <row r="759" spans="1:27" ht="13.9" customHeight="1">
      <c r="A759" s="2" t="s">
        <v>1702</v>
      </c>
      <c r="B759" s="2" t="s">
        <v>1703</v>
      </c>
      <c r="C759" s="3" t="s">
        <v>171</v>
      </c>
      <c r="D759" s="3" t="s">
        <v>171</v>
      </c>
      <c r="E759" s="3">
        <v>231.89</v>
      </c>
      <c r="F759" s="3" t="s">
        <v>2281</v>
      </c>
      <c r="G759" s="3">
        <v>23</v>
      </c>
      <c r="H759" s="3" t="s">
        <v>2281</v>
      </c>
      <c r="I759" s="3" t="s">
        <v>173</v>
      </c>
      <c r="J759" s="3">
        <v>8.8400000000000001E-6</v>
      </c>
      <c r="K759" s="3">
        <v>3.6099999999999999E-4</v>
      </c>
      <c r="L759" s="3" t="s">
        <v>173</v>
      </c>
      <c r="M759" s="3">
        <v>3.6099999999999999E-4</v>
      </c>
      <c r="N759" s="3" t="s">
        <v>2283</v>
      </c>
      <c r="O759" s="3" t="s">
        <v>173</v>
      </c>
      <c r="P759" s="3" t="s">
        <v>173</v>
      </c>
      <c r="Q759" s="2"/>
      <c r="R759" s="3">
        <v>561.22</v>
      </c>
      <c r="S759" s="3" t="s">
        <v>2283</v>
      </c>
      <c r="T759" s="3">
        <v>0.41</v>
      </c>
      <c r="U759" s="3">
        <v>6.6600000000000003E-4</v>
      </c>
      <c r="V759" s="3" t="s">
        <v>2283</v>
      </c>
      <c r="W759" s="3" t="s">
        <v>173</v>
      </c>
      <c r="X759" s="3">
        <v>635</v>
      </c>
      <c r="Y759" s="4" t="s">
        <v>2284</v>
      </c>
      <c r="Z759" s="3" t="s">
        <v>173</v>
      </c>
      <c r="AA759" s="2"/>
    </row>
    <row r="760" spans="1:27" ht="13.9" customHeight="1">
      <c r="A760" s="2" t="s">
        <v>1704</v>
      </c>
      <c r="B760" s="2" t="s">
        <v>1705</v>
      </c>
      <c r="C760" s="3" t="s">
        <v>170</v>
      </c>
      <c r="D760" s="3" t="s">
        <v>171</v>
      </c>
      <c r="E760" s="3">
        <v>229.92</v>
      </c>
      <c r="F760" s="3" t="s">
        <v>2281</v>
      </c>
      <c r="G760" s="3">
        <v>4.04</v>
      </c>
      <c r="H760" s="3" t="s">
        <v>2281</v>
      </c>
      <c r="I760" s="3" t="s">
        <v>173</v>
      </c>
      <c r="J760" s="3">
        <v>1.93E-4</v>
      </c>
      <c r="K760" s="3">
        <v>7.8899999999999994E-3</v>
      </c>
      <c r="L760" s="3">
        <v>2.9499999999999999E-3</v>
      </c>
      <c r="M760" s="3">
        <v>2.9499999999999999E-3</v>
      </c>
      <c r="N760" s="3" t="s">
        <v>2281</v>
      </c>
      <c r="O760" s="3">
        <v>13900</v>
      </c>
      <c r="P760" s="3">
        <v>10900</v>
      </c>
      <c r="Q760" s="3" t="s">
        <v>174</v>
      </c>
      <c r="R760" s="3">
        <v>518.15</v>
      </c>
      <c r="S760" s="3" t="s">
        <v>2281</v>
      </c>
      <c r="T760" s="3">
        <v>0.37733333333333002</v>
      </c>
      <c r="U760" s="3">
        <v>3.8300000000000001E-2</v>
      </c>
      <c r="V760" s="3" t="s">
        <v>2281</v>
      </c>
      <c r="W760" s="3">
        <v>1.37E-2</v>
      </c>
      <c r="X760" s="3">
        <v>777</v>
      </c>
      <c r="Y760" s="4" t="s">
        <v>2284</v>
      </c>
      <c r="Z760" s="3" t="s">
        <v>173</v>
      </c>
      <c r="AA760" s="2"/>
    </row>
    <row r="761" spans="1:27" ht="13.9" customHeight="1">
      <c r="A761" s="2" t="s">
        <v>1706</v>
      </c>
      <c r="B761" s="2" t="s">
        <v>1707</v>
      </c>
      <c r="C761" s="3" t="s">
        <v>171</v>
      </c>
      <c r="D761" s="3" t="s">
        <v>171</v>
      </c>
      <c r="E761" s="3">
        <v>322.32</v>
      </c>
      <c r="F761" s="3" t="s">
        <v>2281</v>
      </c>
      <c r="G761" s="3">
        <v>30</v>
      </c>
      <c r="H761" s="3" t="s">
        <v>2281</v>
      </c>
      <c r="I761" s="3" t="s">
        <v>173</v>
      </c>
      <c r="J761" s="3">
        <v>4.4499999999999997E-6</v>
      </c>
      <c r="K761" s="3">
        <v>1.8200000000000001E-4</v>
      </c>
      <c r="L761" s="3" t="s">
        <v>173</v>
      </c>
      <c r="M761" s="3">
        <v>1.8200000000000001E-4</v>
      </c>
      <c r="N761" s="3" t="s">
        <v>2283</v>
      </c>
      <c r="O761" s="3" t="s">
        <v>173</v>
      </c>
      <c r="P761" s="3" t="s">
        <v>173</v>
      </c>
      <c r="Q761" s="2"/>
      <c r="R761" s="3">
        <v>410.15</v>
      </c>
      <c r="S761" s="3" t="s">
        <v>183</v>
      </c>
      <c r="T761" s="3">
        <v>0.37673265960468999</v>
      </c>
      <c r="U761" s="3">
        <v>1.05E-4</v>
      </c>
      <c r="V761" s="3" t="s">
        <v>2281</v>
      </c>
      <c r="W761" s="3" t="s">
        <v>173</v>
      </c>
      <c r="X761" s="3">
        <v>616</v>
      </c>
      <c r="Y761" s="4" t="s">
        <v>2284</v>
      </c>
      <c r="Z761" s="3" t="s">
        <v>173</v>
      </c>
      <c r="AA761" s="2"/>
    </row>
    <row r="762" spans="1:27" ht="13.9" customHeight="1">
      <c r="A762" s="2" t="s">
        <v>1708</v>
      </c>
      <c r="B762" s="2" t="s">
        <v>1709</v>
      </c>
      <c r="C762" s="3" t="s">
        <v>170</v>
      </c>
      <c r="D762" s="3" t="s">
        <v>171</v>
      </c>
      <c r="E762" s="3">
        <v>323.44</v>
      </c>
      <c r="F762" s="3" t="s">
        <v>2281</v>
      </c>
      <c r="G762" s="3">
        <v>0.28999999999999998</v>
      </c>
      <c r="H762" s="3" t="s">
        <v>2281</v>
      </c>
      <c r="I762" s="3" t="s">
        <v>173</v>
      </c>
      <c r="J762" s="3">
        <v>0.56799999999999995</v>
      </c>
      <c r="K762" s="3">
        <v>23.2</v>
      </c>
      <c r="L762" s="3">
        <v>9.14</v>
      </c>
      <c r="M762" s="3">
        <v>9.14</v>
      </c>
      <c r="N762" s="3" t="s">
        <v>2281</v>
      </c>
      <c r="O762" s="3">
        <v>13200</v>
      </c>
      <c r="P762" s="3">
        <v>9870</v>
      </c>
      <c r="Q762" s="3" t="s">
        <v>174</v>
      </c>
      <c r="R762" s="3">
        <v>473.15</v>
      </c>
      <c r="S762" s="3" t="s">
        <v>2281</v>
      </c>
      <c r="T762" s="3">
        <v>0.41</v>
      </c>
      <c r="U762" s="3">
        <v>0.26</v>
      </c>
      <c r="V762" s="3" t="s">
        <v>2281</v>
      </c>
      <c r="W762" s="3">
        <v>9.8100000000000007E-2</v>
      </c>
      <c r="X762" s="3">
        <v>655</v>
      </c>
      <c r="Y762" s="3" t="s">
        <v>174</v>
      </c>
      <c r="Z762" s="3" t="s">
        <v>173</v>
      </c>
      <c r="AA762" s="2"/>
    </row>
    <row r="763" spans="1:27" ht="13.9" customHeight="1">
      <c r="A763" s="2" t="s">
        <v>1710</v>
      </c>
      <c r="B763" s="2" t="s">
        <v>1711</v>
      </c>
      <c r="C763" s="3" t="s">
        <v>170</v>
      </c>
      <c r="D763" s="3" t="s">
        <v>170</v>
      </c>
      <c r="E763" s="3">
        <v>102.03</v>
      </c>
      <c r="F763" s="3" t="s">
        <v>2281</v>
      </c>
      <c r="G763" s="3">
        <v>2040</v>
      </c>
      <c r="H763" s="3" t="s">
        <v>2281</v>
      </c>
      <c r="I763" s="3" t="s">
        <v>173</v>
      </c>
      <c r="J763" s="3">
        <v>0.05</v>
      </c>
      <c r="K763" s="3">
        <v>2.04</v>
      </c>
      <c r="L763" s="3">
        <v>1.45</v>
      </c>
      <c r="M763" s="3">
        <v>1.45</v>
      </c>
      <c r="N763" s="3" t="s">
        <v>2281</v>
      </c>
      <c r="O763" s="3">
        <v>5190</v>
      </c>
      <c r="P763" s="3">
        <v>5930</v>
      </c>
      <c r="Q763" s="4" t="s">
        <v>2285</v>
      </c>
      <c r="R763" s="3">
        <v>247.15</v>
      </c>
      <c r="S763" s="3" t="s">
        <v>2281</v>
      </c>
      <c r="T763" s="3">
        <v>0.37275200427579003</v>
      </c>
      <c r="U763" s="3">
        <v>4990</v>
      </c>
      <c r="V763" s="3" t="s">
        <v>2281</v>
      </c>
      <c r="W763" s="3">
        <v>3400</v>
      </c>
      <c r="X763" s="3">
        <v>374</v>
      </c>
      <c r="Y763" s="3" t="s">
        <v>183</v>
      </c>
      <c r="Z763" s="3" t="s">
        <v>173</v>
      </c>
      <c r="AA763" s="2"/>
    </row>
    <row r="764" spans="1:27" ht="13.9" customHeight="1">
      <c r="A764" s="2" t="s">
        <v>1712</v>
      </c>
      <c r="B764" s="2" t="s">
        <v>1713</v>
      </c>
      <c r="C764" s="3" t="s">
        <v>170</v>
      </c>
      <c r="D764" s="3" t="s">
        <v>170</v>
      </c>
      <c r="E764" s="3">
        <v>72.108000000000004</v>
      </c>
      <c r="F764" s="3" t="s">
        <v>2281</v>
      </c>
      <c r="G764" s="3">
        <v>1000000</v>
      </c>
      <c r="H764" s="3" t="s">
        <v>2281</v>
      </c>
      <c r="I764" s="3" t="s">
        <v>173</v>
      </c>
      <c r="J764" s="3">
        <v>7.0500000000000006E-5</v>
      </c>
      <c r="K764" s="3">
        <v>2.8800000000000002E-3</v>
      </c>
      <c r="L764" s="3">
        <v>1.6999999999999999E-3</v>
      </c>
      <c r="M764" s="3">
        <v>1.6999999999999999E-3</v>
      </c>
      <c r="N764" s="3" t="s">
        <v>2281</v>
      </c>
      <c r="O764" s="3">
        <v>7720</v>
      </c>
      <c r="P764" s="3">
        <v>7120</v>
      </c>
      <c r="Q764" s="3" t="s">
        <v>183</v>
      </c>
      <c r="R764" s="3">
        <v>338.15</v>
      </c>
      <c r="S764" s="3" t="s">
        <v>2281</v>
      </c>
      <c r="T764" s="3">
        <v>0.34739074074074</v>
      </c>
      <c r="U764" s="3">
        <v>162</v>
      </c>
      <c r="V764" s="3" t="s">
        <v>2281</v>
      </c>
      <c r="W764" s="3">
        <v>91.7</v>
      </c>
      <c r="X764" s="3">
        <v>540</v>
      </c>
      <c r="Y764" s="3" t="s">
        <v>183</v>
      </c>
      <c r="Z764" s="3">
        <v>2</v>
      </c>
      <c r="AA764" s="3" t="s">
        <v>183</v>
      </c>
    </row>
    <row r="765" spans="1:27" ht="13.9" customHeight="1">
      <c r="A765" s="2" t="s">
        <v>1714</v>
      </c>
      <c r="B765" s="2" t="s">
        <v>1715</v>
      </c>
      <c r="C765" s="3" t="s">
        <v>171</v>
      </c>
      <c r="D765" s="3" t="s">
        <v>171</v>
      </c>
      <c r="E765" s="3">
        <v>151.15</v>
      </c>
      <c r="F765" s="3" t="s">
        <v>2320</v>
      </c>
      <c r="G765" s="3">
        <v>6.6</v>
      </c>
      <c r="H765" s="3" t="s">
        <v>2283</v>
      </c>
      <c r="I765" s="3" t="s">
        <v>173</v>
      </c>
      <c r="J765" s="3">
        <v>8.6900000000000004E-8</v>
      </c>
      <c r="K765" s="3">
        <v>3.5200000000000002E-6</v>
      </c>
      <c r="L765" s="3" t="s">
        <v>173</v>
      </c>
      <c r="M765" s="3">
        <v>3.5200000000000002E-6</v>
      </c>
      <c r="N765" s="3" t="s">
        <v>2320</v>
      </c>
      <c r="O765" s="3" t="s">
        <v>173</v>
      </c>
      <c r="P765" s="3" t="s">
        <v>173</v>
      </c>
      <c r="Q765" s="2"/>
      <c r="R765" s="3">
        <v>499.15</v>
      </c>
      <c r="S765" s="3" t="s">
        <v>2283</v>
      </c>
      <c r="T765" s="3">
        <v>0.3</v>
      </c>
      <c r="U765" s="3">
        <v>0.36299999999999999</v>
      </c>
      <c r="V765" s="3" t="s">
        <v>2320</v>
      </c>
      <c r="W765" s="3" t="s">
        <v>173</v>
      </c>
      <c r="X765" s="3" t="s">
        <v>173</v>
      </c>
      <c r="Y765" s="2"/>
      <c r="Z765" s="3" t="s">
        <v>173</v>
      </c>
      <c r="AA765" s="2"/>
    </row>
    <row r="766" spans="1:27" ht="13.9" customHeight="1">
      <c r="A766" s="2" t="s">
        <v>1716</v>
      </c>
      <c r="B766" s="2" t="s">
        <v>1717</v>
      </c>
      <c r="C766" s="3" t="s">
        <v>228</v>
      </c>
      <c r="D766" s="3" t="s">
        <v>171</v>
      </c>
      <c r="E766" s="3">
        <v>330.35</v>
      </c>
      <c r="F766" s="3" t="s">
        <v>2281</v>
      </c>
      <c r="G766" s="3" t="s">
        <v>173</v>
      </c>
      <c r="H766" s="2"/>
      <c r="I766" s="3" t="s">
        <v>173</v>
      </c>
      <c r="J766" s="3" t="s">
        <v>173</v>
      </c>
      <c r="K766" s="3" t="s">
        <v>173</v>
      </c>
      <c r="L766" s="3" t="s">
        <v>173</v>
      </c>
      <c r="M766" s="3" t="s">
        <v>173</v>
      </c>
      <c r="N766" s="2"/>
      <c r="O766" s="3" t="s">
        <v>173</v>
      </c>
      <c r="P766" s="3" t="s">
        <v>173</v>
      </c>
      <c r="Q766" s="2"/>
      <c r="R766" s="3" t="s">
        <v>173</v>
      </c>
      <c r="S766" s="2"/>
      <c r="T766" s="3">
        <v>0.3</v>
      </c>
      <c r="U766" s="3" t="s">
        <v>173</v>
      </c>
      <c r="V766" s="2"/>
      <c r="W766" s="3" t="s">
        <v>173</v>
      </c>
      <c r="X766" s="3" t="s">
        <v>173</v>
      </c>
      <c r="Y766" s="2"/>
      <c r="Z766" s="3" t="s">
        <v>173</v>
      </c>
      <c r="AA766" s="2"/>
    </row>
    <row r="767" spans="1:27" ht="13.9" customHeight="1">
      <c r="A767" s="2" t="s">
        <v>1718</v>
      </c>
      <c r="B767" s="2" t="s">
        <v>1719</v>
      </c>
      <c r="C767" s="3" t="s">
        <v>228</v>
      </c>
      <c r="D767" s="3" t="s">
        <v>171</v>
      </c>
      <c r="E767" s="3">
        <v>265.89999999999998</v>
      </c>
      <c r="F767" s="3" t="s">
        <v>2281</v>
      </c>
      <c r="G767" s="3">
        <v>81400</v>
      </c>
      <c r="H767" s="3" t="s">
        <v>2281</v>
      </c>
      <c r="I767" s="3" t="s">
        <v>173</v>
      </c>
      <c r="J767" s="3" t="s">
        <v>173</v>
      </c>
      <c r="K767" s="3" t="s">
        <v>173</v>
      </c>
      <c r="L767" s="3" t="s">
        <v>173</v>
      </c>
      <c r="M767" s="3" t="s">
        <v>173</v>
      </c>
      <c r="N767" s="2"/>
      <c r="O767" s="3" t="s">
        <v>173</v>
      </c>
      <c r="P767" s="3" t="s">
        <v>173</v>
      </c>
      <c r="Q767" s="2"/>
      <c r="R767" s="3" t="s">
        <v>173</v>
      </c>
      <c r="S767" s="2"/>
      <c r="T767" s="3">
        <v>0.3</v>
      </c>
      <c r="U767" s="3" t="s">
        <v>173</v>
      </c>
      <c r="V767" s="2"/>
      <c r="W767" s="3" t="s">
        <v>173</v>
      </c>
      <c r="X767" s="3" t="s">
        <v>173</v>
      </c>
      <c r="Y767" s="2"/>
      <c r="Z767" s="3" t="s">
        <v>173</v>
      </c>
      <c r="AA767" s="2"/>
    </row>
    <row r="768" spans="1:27" ht="13.9" customHeight="1">
      <c r="A768" s="2" t="s">
        <v>1720</v>
      </c>
      <c r="B768" s="2" t="s">
        <v>1721</v>
      </c>
      <c r="C768" s="3" t="s">
        <v>171</v>
      </c>
      <c r="D768" s="3" t="s">
        <v>171</v>
      </c>
      <c r="E768" s="3">
        <v>287.14999999999998</v>
      </c>
      <c r="F768" s="3" t="s">
        <v>2281</v>
      </c>
      <c r="G768" s="3">
        <v>74</v>
      </c>
      <c r="H768" s="3" t="s">
        <v>2281</v>
      </c>
      <c r="I768" s="3" t="s">
        <v>173</v>
      </c>
      <c r="J768" s="3">
        <v>2.7099999999999999E-9</v>
      </c>
      <c r="K768" s="3">
        <v>1.11E-7</v>
      </c>
      <c r="L768" s="3" t="s">
        <v>173</v>
      </c>
      <c r="M768" s="3">
        <v>1.11E-7</v>
      </c>
      <c r="N768" s="3" t="s">
        <v>2281</v>
      </c>
      <c r="O768" s="3" t="s">
        <v>173</v>
      </c>
      <c r="P768" s="3" t="s">
        <v>173</v>
      </c>
      <c r="Q768" s="2"/>
      <c r="R768" s="3">
        <v>705.26</v>
      </c>
      <c r="S768" s="3" t="s">
        <v>2283</v>
      </c>
      <c r="T768" s="3">
        <v>0.41</v>
      </c>
      <c r="U768" s="3">
        <v>5.6599999999999997E-8</v>
      </c>
      <c r="V768" s="3" t="s">
        <v>2281</v>
      </c>
      <c r="W768" s="3" t="s">
        <v>173</v>
      </c>
      <c r="X768" s="3">
        <v>828</v>
      </c>
      <c r="Y768" s="3" t="s">
        <v>174</v>
      </c>
      <c r="Z768" s="3" t="s">
        <v>173</v>
      </c>
      <c r="AA768" s="2"/>
    </row>
    <row r="769" spans="1:27" ht="13.9" customHeight="1">
      <c r="A769" s="2" t="s">
        <v>1722</v>
      </c>
      <c r="B769" s="2" t="s">
        <v>1723</v>
      </c>
      <c r="C769" s="3" t="s">
        <v>228</v>
      </c>
      <c r="D769" s="3" t="s">
        <v>171</v>
      </c>
      <c r="E769" s="3">
        <v>456.76499999999999</v>
      </c>
      <c r="F769" s="3" t="s">
        <v>183</v>
      </c>
      <c r="G769" s="3" t="s">
        <v>173</v>
      </c>
      <c r="H769" s="2"/>
      <c r="I769" s="3" t="s">
        <v>173</v>
      </c>
      <c r="J769" s="3" t="s">
        <v>173</v>
      </c>
      <c r="K769" s="3" t="s">
        <v>173</v>
      </c>
      <c r="L769" s="3" t="s">
        <v>173</v>
      </c>
      <c r="M769" s="3" t="s">
        <v>173</v>
      </c>
      <c r="N769" s="2"/>
      <c r="O769" s="3" t="s">
        <v>173</v>
      </c>
      <c r="P769" s="3" t="s">
        <v>173</v>
      </c>
      <c r="Q769" s="2"/>
      <c r="R769" s="3" t="s">
        <v>173</v>
      </c>
      <c r="S769" s="2"/>
      <c r="T769" s="3">
        <v>0.3</v>
      </c>
      <c r="U769" s="3" t="s">
        <v>173</v>
      </c>
      <c r="V769" s="2"/>
      <c r="W769" s="3" t="s">
        <v>173</v>
      </c>
      <c r="X769" s="3" t="s">
        <v>173</v>
      </c>
      <c r="Y769" s="2"/>
      <c r="Z769" s="3" t="s">
        <v>173</v>
      </c>
      <c r="AA769" s="2"/>
    </row>
    <row r="770" spans="1:27" ht="13.9" customHeight="1">
      <c r="A770" s="2" t="s">
        <v>1724</v>
      </c>
      <c r="B770" s="2" t="s">
        <v>1725</v>
      </c>
      <c r="C770" s="3" t="s">
        <v>228</v>
      </c>
      <c r="D770" s="3" t="s">
        <v>171</v>
      </c>
      <c r="E770" s="3">
        <v>267.38</v>
      </c>
      <c r="F770" s="3" t="s">
        <v>2281</v>
      </c>
      <c r="G770" s="3">
        <v>95500</v>
      </c>
      <c r="H770" s="3" t="s">
        <v>2281</v>
      </c>
      <c r="I770" s="3" t="s">
        <v>173</v>
      </c>
      <c r="J770" s="3" t="s">
        <v>173</v>
      </c>
      <c r="K770" s="3" t="s">
        <v>173</v>
      </c>
      <c r="L770" s="3" t="s">
        <v>173</v>
      </c>
      <c r="M770" s="3" t="s">
        <v>173</v>
      </c>
      <c r="N770" s="2"/>
      <c r="O770" s="3" t="s">
        <v>173</v>
      </c>
      <c r="P770" s="3" t="s">
        <v>173</v>
      </c>
      <c r="Q770" s="2"/>
      <c r="R770" s="3">
        <v>723.15</v>
      </c>
      <c r="S770" s="3" t="s">
        <v>183</v>
      </c>
      <c r="T770" s="3">
        <v>0.3</v>
      </c>
      <c r="U770" s="3" t="s">
        <v>173</v>
      </c>
      <c r="V770" s="2"/>
      <c r="W770" s="3" t="s">
        <v>173</v>
      </c>
      <c r="X770" s="3" t="s">
        <v>173</v>
      </c>
      <c r="Y770" s="2"/>
      <c r="Z770" s="3" t="s">
        <v>173</v>
      </c>
      <c r="AA770" s="2"/>
    </row>
    <row r="771" spans="1:27" ht="13.9" customHeight="1">
      <c r="A771" s="2" t="s">
        <v>1726</v>
      </c>
      <c r="B771" s="2" t="s">
        <v>1727</v>
      </c>
      <c r="C771" s="3" t="s">
        <v>228</v>
      </c>
      <c r="D771" s="3" t="s">
        <v>171</v>
      </c>
      <c r="E771" s="3">
        <v>204.38</v>
      </c>
      <c r="F771" s="3" t="s">
        <v>2283</v>
      </c>
      <c r="G771" s="3" t="s">
        <v>173</v>
      </c>
      <c r="H771" s="2"/>
      <c r="I771" s="3">
        <v>2</v>
      </c>
      <c r="J771" s="3" t="s">
        <v>173</v>
      </c>
      <c r="K771" s="3" t="s">
        <v>173</v>
      </c>
      <c r="L771" s="3" t="s">
        <v>173</v>
      </c>
      <c r="M771" s="3" t="s">
        <v>173</v>
      </c>
      <c r="N771" s="2"/>
      <c r="O771" s="3">
        <v>44500</v>
      </c>
      <c r="P771" s="3">
        <v>39400</v>
      </c>
      <c r="Q771" s="3" t="s">
        <v>174</v>
      </c>
      <c r="R771" s="3">
        <v>1730.15</v>
      </c>
      <c r="S771" s="3" t="s">
        <v>2281</v>
      </c>
      <c r="T771" s="3">
        <v>0.3</v>
      </c>
      <c r="U771" s="3" t="s">
        <v>173</v>
      </c>
      <c r="V771" s="2"/>
      <c r="W771" s="3" t="s">
        <v>173</v>
      </c>
      <c r="X771" s="3">
        <v>4650</v>
      </c>
      <c r="Y771" s="3" t="s">
        <v>174</v>
      </c>
      <c r="Z771" s="3" t="s">
        <v>173</v>
      </c>
      <c r="AA771" s="2"/>
    </row>
    <row r="772" spans="1:27" ht="13.9" customHeight="1">
      <c r="A772" s="2" t="s">
        <v>1728</v>
      </c>
      <c r="B772" s="2" t="s">
        <v>1729</v>
      </c>
      <c r="C772" s="3" t="s">
        <v>170</v>
      </c>
      <c r="D772" s="3" t="s">
        <v>171</v>
      </c>
      <c r="E772" s="3">
        <v>263.42</v>
      </c>
      <c r="F772" s="3" t="s">
        <v>2281</v>
      </c>
      <c r="G772" s="3">
        <v>28000</v>
      </c>
      <c r="H772" s="3" t="s">
        <v>2281</v>
      </c>
      <c r="I772" s="3" t="s">
        <v>173</v>
      </c>
      <c r="J772" s="3" t="s">
        <v>173</v>
      </c>
      <c r="K772" s="3" t="s">
        <v>173</v>
      </c>
      <c r="L772" s="3" t="s">
        <v>173</v>
      </c>
      <c r="M772" s="3" t="s">
        <v>173</v>
      </c>
      <c r="N772" s="2"/>
      <c r="O772" s="3" t="s">
        <v>173</v>
      </c>
      <c r="P772" s="3" t="s">
        <v>173</v>
      </c>
      <c r="Q772" s="2"/>
      <c r="R772" s="3" t="s">
        <v>173</v>
      </c>
      <c r="S772" s="2"/>
      <c r="T772" s="3">
        <v>0.3</v>
      </c>
      <c r="U772" s="3">
        <v>14.7</v>
      </c>
      <c r="V772" s="3" t="s">
        <v>2281</v>
      </c>
      <c r="W772" s="3" t="s">
        <v>173</v>
      </c>
      <c r="X772" s="3" t="s">
        <v>173</v>
      </c>
      <c r="Y772" s="2"/>
      <c r="Z772" s="3" t="s">
        <v>173</v>
      </c>
      <c r="AA772" s="2"/>
    </row>
    <row r="773" spans="1:27" ht="13.9" customHeight="1">
      <c r="A773" s="2" t="s">
        <v>1730</v>
      </c>
      <c r="B773" s="2" t="s">
        <v>1731</v>
      </c>
      <c r="C773" s="3" t="s">
        <v>171</v>
      </c>
      <c r="D773" s="3" t="s">
        <v>171</v>
      </c>
      <c r="E773" s="3">
        <v>468.75</v>
      </c>
      <c r="F773" s="3" t="s">
        <v>2281</v>
      </c>
      <c r="G773" s="3">
        <v>52000</v>
      </c>
      <c r="H773" s="3" t="s">
        <v>2281</v>
      </c>
      <c r="I773" s="3" t="s">
        <v>173</v>
      </c>
      <c r="J773" s="3" t="s">
        <v>173</v>
      </c>
      <c r="K773" s="3" t="s">
        <v>173</v>
      </c>
      <c r="L773" s="3" t="s">
        <v>173</v>
      </c>
      <c r="M773" s="3" t="s">
        <v>173</v>
      </c>
      <c r="N773" s="2"/>
      <c r="O773" s="3" t="s">
        <v>173</v>
      </c>
      <c r="P773" s="3" t="s">
        <v>173</v>
      </c>
      <c r="Q773" s="2"/>
      <c r="R773" s="3">
        <v>606.75</v>
      </c>
      <c r="S773" s="3" t="s">
        <v>2292</v>
      </c>
      <c r="T773" s="3">
        <v>0.3</v>
      </c>
      <c r="U773" s="3">
        <v>9.9999999999999995E-7</v>
      </c>
      <c r="V773" s="3" t="s">
        <v>2292</v>
      </c>
      <c r="W773" s="3" t="s">
        <v>173</v>
      </c>
      <c r="X773" s="3" t="s">
        <v>173</v>
      </c>
      <c r="Y773" s="2"/>
      <c r="Z773" s="3" t="s">
        <v>173</v>
      </c>
      <c r="AA773" s="2"/>
    </row>
    <row r="774" spans="1:27" ht="13.9" customHeight="1">
      <c r="A774" s="2" t="s">
        <v>1732</v>
      </c>
      <c r="B774" s="2" t="s">
        <v>1733</v>
      </c>
      <c r="C774" s="3" t="s">
        <v>228</v>
      </c>
      <c r="D774" s="3" t="s">
        <v>171</v>
      </c>
      <c r="E774" s="3">
        <v>239.82</v>
      </c>
      <c r="F774" s="3" t="s">
        <v>2281</v>
      </c>
      <c r="G774" s="3">
        <v>2900</v>
      </c>
      <c r="H774" s="3" t="s">
        <v>2281</v>
      </c>
      <c r="I774" s="3" t="s">
        <v>173</v>
      </c>
      <c r="J774" s="3" t="s">
        <v>173</v>
      </c>
      <c r="K774" s="3" t="s">
        <v>173</v>
      </c>
      <c r="L774" s="3" t="s">
        <v>173</v>
      </c>
      <c r="M774" s="3" t="s">
        <v>173</v>
      </c>
      <c r="N774" s="2"/>
      <c r="O774" s="3">
        <v>34100</v>
      </c>
      <c r="P774" s="3">
        <v>24400</v>
      </c>
      <c r="Q774" s="3" t="s">
        <v>183</v>
      </c>
      <c r="R774" s="3">
        <v>993.15</v>
      </c>
      <c r="S774" s="3" t="s">
        <v>2281</v>
      </c>
      <c r="T774" s="3">
        <v>0.37733333333333002</v>
      </c>
      <c r="U774" s="3" t="s">
        <v>173</v>
      </c>
      <c r="V774" s="2"/>
      <c r="W774" s="3" t="s">
        <v>173</v>
      </c>
      <c r="X774" s="3">
        <v>1490</v>
      </c>
      <c r="Y774" s="4" t="s">
        <v>2284</v>
      </c>
      <c r="Z774" s="3" t="s">
        <v>173</v>
      </c>
      <c r="AA774" s="2"/>
    </row>
    <row r="775" spans="1:27" ht="13.9" customHeight="1">
      <c r="A775" s="2" t="s">
        <v>1734</v>
      </c>
      <c r="B775" s="2" t="s">
        <v>1735</v>
      </c>
      <c r="C775" s="3" t="s">
        <v>228</v>
      </c>
      <c r="D775" s="3" t="s">
        <v>171</v>
      </c>
      <c r="E775" s="3">
        <v>283.33999999999997</v>
      </c>
      <c r="F775" s="3" t="s">
        <v>2283</v>
      </c>
      <c r="G775" s="3" t="s">
        <v>173</v>
      </c>
      <c r="H775" s="2"/>
      <c r="I775" s="3" t="s">
        <v>173</v>
      </c>
      <c r="J775" s="3" t="s">
        <v>173</v>
      </c>
      <c r="K775" s="3" t="s">
        <v>173</v>
      </c>
      <c r="L775" s="3" t="s">
        <v>173</v>
      </c>
      <c r="M775" s="3" t="s">
        <v>173</v>
      </c>
      <c r="N775" s="2"/>
      <c r="O775" s="3" t="s">
        <v>173</v>
      </c>
      <c r="P775" s="3" t="s">
        <v>173</v>
      </c>
      <c r="Q775" s="2"/>
      <c r="R775" s="3" t="s">
        <v>173</v>
      </c>
      <c r="S775" s="2"/>
      <c r="T775" s="3">
        <v>0.3</v>
      </c>
      <c r="U775" s="3" t="s">
        <v>173</v>
      </c>
      <c r="V775" s="2"/>
      <c r="W775" s="3" t="s">
        <v>173</v>
      </c>
      <c r="X775" s="3" t="s">
        <v>173</v>
      </c>
      <c r="Y775" s="2"/>
      <c r="Z775" s="3" t="s">
        <v>173</v>
      </c>
      <c r="AA775" s="2"/>
    </row>
    <row r="776" spans="1:27" ht="13.9" customHeight="1">
      <c r="A776" s="2" t="s">
        <v>1736</v>
      </c>
      <c r="B776" s="2" t="s">
        <v>1737</v>
      </c>
      <c r="C776" s="3" t="s">
        <v>228</v>
      </c>
      <c r="D776" s="3" t="s">
        <v>171</v>
      </c>
      <c r="E776" s="3">
        <v>504.8</v>
      </c>
      <c r="F776" s="3" t="s">
        <v>2281</v>
      </c>
      <c r="G776" s="3">
        <v>54700</v>
      </c>
      <c r="H776" s="3" t="s">
        <v>183</v>
      </c>
      <c r="I776" s="3" t="s">
        <v>173</v>
      </c>
      <c r="J776" s="3" t="s">
        <v>173</v>
      </c>
      <c r="K776" s="3" t="s">
        <v>173</v>
      </c>
      <c r="L776" s="3" t="s">
        <v>173</v>
      </c>
      <c r="M776" s="3" t="s">
        <v>173</v>
      </c>
      <c r="N776" s="2"/>
      <c r="O776" s="3" t="s">
        <v>173</v>
      </c>
      <c r="P776" s="3" t="s">
        <v>173</v>
      </c>
      <c r="Q776" s="2"/>
      <c r="R776" s="3" t="s">
        <v>173</v>
      </c>
      <c r="S776" s="2"/>
      <c r="T776" s="3">
        <v>0.3</v>
      </c>
      <c r="U776" s="3" t="s">
        <v>173</v>
      </c>
      <c r="V776" s="2"/>
      <c r="W776" s="3" t="s">
        <v>173</v>
      </c>
      <c r="X776" s="3" t="s">
        <v>173</v>
      </c>
      <c r="Y776" s="2"/>
      <c r="Z776" s="3" t="s">
        <v>173</v>
      </c>
      <c r="AA776" s="2"/>
    </row>
    <row r="777" spans="1:27" ht="13.9" customHeight="1">
      <c r="A777" s="2" t="s">
        <v>1738</v>
      </c>
      <c r="B777" s="2" t="s">
        <v>1739</v>
      </c>
      <c r="C777" s="3" t="s">
        <v>171</v>
      </c>
      <c r="D777" s="3" t="s">
        <v>171</v>
      </c>
      <c r="E777" s="3">
        <v>387.4</v>
      </c>
      <c r="F777" s="3" t="s">
        <v>2281</v>
      </c>
      <c r="G777" s="3">
        <v>2240</v>
      </c>
      <c r="H777" s="3" t="s">
        <v>2281</v>
      </c>
      <c r="I777" s="3" t="s">
        <v>173</v>
      </c>
      <c r="J777" s="3">
        <v>4.08E-14</v>
      </c>
      <c r="K777" s="3">
        <v>1.67E-12</v>
      </c>
      <c r="L777" s="3" t="s">
        <v>173</v>
      </c>
      <c r="M777" s="3">
        <v>1.67E-12</v>
      </c>
      <c r="N777" s="3" t="s">
        <v>2281</v>
      </c>
      <c r="O777" s="3" t="s">
        <v>173</v>
      </c>
      <c r="P777" s="3" t="s">
        <v>173</v>
      </c>
      <c r="Q777" s="2"/>
      <c r="R777" s="3">
        <v>840.51</v>
      </c>
      <c r="S777" s="3" t="s">
        <v>2283</v>
      </c>
      <c r="T777" s="3">
        <v>0.3</v>
      </c>
      <c r="U777" s="3">
        <v>1.28E-10</v>
      </c>
      <c r="V777" s="3" t="s">
        <v>2281</v>
      </c>
      <c r="W777" s="3" t="s">
        <v>173</v>
      </c>
      <c r="X777" s="3" t="s">
        <v>173</v>
      </c>
      <c r="Y777" s="2"/>
      <c r="Z777" s="3" t="s">
        <v>173</v>
      </c>
      <c r="AA777" s="2"/>
    </row>
    <row r="778" spans="1:27" ht="13.9" customHeight="1">
      <c r="A778" s="2" t="s">
        <v>1740</v>
      </c>
      <c r="B778" s="2" t="s">
        <v>1741</v>
      </c>
      <c r="C778" s="3" t="s">
        <v>171</v>
      </c>
      <c r="D778" s="3" t="s">
        <v>171</v>
      </c>
      <c r="E778" s="3">
        <v>257.77999999999997</v>
      </c>
      <c r="F778" s="3" t="s">
        <v>2281</v>
      </c>
      <c r="G778" s="3">
        <v>28</v>
      </c>
      <c r="H778" s="3" t="s">
        <v>2281</v>
      </c>
      <c r="I778" s="3" t="s">
        <v>173</v>
      </c>
      <c r="J778" s="3">
        <v>2.67E-7</v>
      </c>
      <c r="K778" s="3">
        <v>1.0900000000000001E-5</v>
      </c>
      <c r="L778" s="3" t="s">
        <v>173</v>
      </c>
      <c r="M778" s="3">
        <v>1.0900000000000001E-5</v>
      </c>
      <c r="N778" s="3" t="s">
        <v>2283</v>
      </c>
      <c r="O778" s="3" t="s">
        <v>173</v>
      </c>
      <c r="P778" s="3" t="s">
        <v>173</v>
      </c>
      <c r="Q778" s="2"/>
      <c r="R778" s="3">
        <v>400.15</v>
      </c>
      <c r="S778" s="3" t="s">
        <v>183</v>
      </c>
      <c r="T778" s="3">
        <v>0.37671766712426002</v>
      </c>
      <c r="U778" s="3">
        <v>2.1999999999999999E-5</v>
      </c>
      <c r="V778" s="3" t="s">
        <v>2281</v>
      </c>
      <c r="W778" s="3" t="s">
        <v>173</v>
      </c>
      <c r="X778" s="3">
        <v>601</v>
      </c>
      <c r="Y778" s="4" t="s">
        <v>2284</v>
      </c>
      <c r="Z778" s="3" t="s">
        <v>173</v>
      </c>
      <c r="AA778" s="2"/>
    </row>
    <row r="779" spans="1:27" ht="13.9" customHeight="1">
      <c r="A779" s="2" t="s">
        <v>1742</v>
      </c>
      <c r="B779" s="2" t="s">
        <v>232</v>
      </c>
      <c r="C779" s="3" t="s">
        <v>228</v>
      </c>
      <c r="D779" s="3" t="s">
        <v>171</v>
      </c>
      <c r="E779" s="3" t="s">
        <v>173</v>
      </c>
      <c r="F779" s="2"/>
      <c r="G779" s="3" t="s">
        <v>173</v>
      </c>
      <c r="H779" s="2"/>
      <c r="I779" s="3" t="s">
        <v>173</v>
      </c>
      <c r="J779" s="3" t="s">
        <v>173</v>
      </c>
      <c r="K779" s="3" t="s">
        <v>173</v>
      </c>
      <c r="L779" s="3" t="s">
        <v>173</v>
      </c>
      <c r="M779" s="3" t="s">
        <v>173</v>
      </c>
      <c r="N779" s="2"/>
      <c r="O779" s="3" t="s">
        <v>173</v>
      </c>
      <c r="P779" s="3" t="s">
        <v>173</v>
      </c>
      <c r="Q779" s="2"/>
      <c r="R779" s="3" t="s">
        <v>173</v>
      </c>
      <c r="S779" s="2"/>
      <c r="T779" s="3">
        <v>0.3</v>
      </c>
      <c r="U779" s="3" t="s">
        <v>173</v>
      </c>
      <c r="V779" s="2"/>
      <c r="W779" s="3" t="s">
        <v>173</v>
      </c>
      <c r="X779" s="3" t="s">
        <v>173</v>
      </c>
      <c r="Y779" s="2"/>
      <c r="Z779" s="3" t="s">
        <v>173</v>
      </c>
      <c r="AA779" s="2"/>
    </row>
    <row r="780" spans="1:27" ht="13.9" customHeight="1">
      <c r="A780" s="2" t="s">
        <v>1743</v>
      </c>
      <c r="B780" s="2" t="s">
        <v>1744</v>
      </c>
      <c r="C780" s="3" t="s">
        <v>170</v>
      </c>
      <c r="D780" s="3" t="s">
        <v>171</v>
      </c>
      <c r="E780" s="3">
        <v>59.09</v>
      </c>
      <c r="F780" s="3" t="s">
        <v>2281</v>
      </c>
      <c r="G780" s="3" t="s">
        <v>173</v>
      </c>
      <c r="H780" s="2"/>
      <c r="I780" s="3" t="s">
        <v>173</v>
      </c>
      <c r="J780" s="3" t="s">
        <v>173</v>
      </c>
      <c r="K780" s="3" t="s">
        <v>173</v>
      </c>
      <c r="L780" s="3" t="s">
        <v>173</v>
      </c>
      <c r="M780" s="3" t="s">
        <v>173</v>
      </c>
      <c r="N780" s="2"/>
      <c r="O780" s="3" t="s">
        <v>173</v>
      </c>
      <c r="P780" s="3" t="s">
        <v>173</v>
      </c>
      <c r="Q780" s="2"/>
      <c r="R780" s="3">
        <v>419.15</v>
      </c>
      <c r="S780" s="3" t="s">
        <v>2312</v>
      </c>
      <c r="T780" s="3">
        <v>0.3</v>
      </c>
      <c r="U780" s="3">
        <v>4.7300000000000004</v>
      </c>
      <c r="V780" s="3" t="s">
        <v>2312</v>
      </c>
      <c r="W780" s="3" t="s">
        <v>173</v>
      </c>
      <c r="X780" s="3" t="s">
        <v>173</v>
      </c>
      <c r="Y780" s="2"/>
      <c r="Z780" s="3" t="s">
        <v>173</v>
      </c>
      <c r="AA780" s="2"/>
    </row>
    <row r="781" spans="1:27" ht="13.9" customHeight="1">
      <c r="A781" s="2" t="s">
        <v>1745</v>
      </c>
      <c r="B781" s="2" t="s">
        <v>1746</v>
      </c>
      <c r="C781" s="3" t="s">
        <v>171</v>
      </c>
      <c r="D781" s="3" t="s">
        <v>171</v>
      </c>
      <c r="E781" s="3">
        <v>238.35</v>
      </c>
      <c r="F781" s="3" t="s">
        <v>2281</v>
      </c>
      <c r="G781" s="3">
        <v>125</v>
      </c>
      <c r="H781" s="3" t="s">
        <v>2281</v>
      </c>
      <c r="I781" s="3" t="s">
        <v>173</v>
      </c>
      <c r="J781" s="3">
        <v>6.49E-12</v>
      </c>
      <c r="K781" s="3">
        <v>2.6500000000000002E-10</v>
      </c>
      <c r="L781" s="3" t="s">
        <v>173</v>
      </c>
      <c r="M781" s="3">
        <v>2.6500000000000002E-10</v>
      </c>
      <c r="N781" s="3" t="s">
        <v>2281</v>
      </c>
      <c r="O781" s="3" t="s">
        <v>173</v>
      </c>
      <c r="P781" s="3" t="s">
        <v>173</v>
      </c>
      <c r="Q781" s="2"/>
      <c r="R781" s="3">
        <v>677.99</v>
      </c>
      <c r="S781" s="3" t="s">
        <v>2283</v>
      </c>
      <c r="T781" s="3">
        <v>0.3</v>
      </c>
      <c r="U781" s="3">
        <v>3.1199999999999999E-7</v>
      </c>
      <c r="V781" s="3" t="s">
        <v>2281</v>
      </c>
      <c r="W781" s="3" t="s">
        <v>173</v>
      </c>
      <c r="X781" s="3" t="s">
        <v>173</v>
      </c>
      <c r="Y781" s="2"/>
      <c r="Z781" s="3" t="s">
        <v>173</v>
      </c>
      <c r="AA781" s="2"/>
    </row>
    <row r="782" spans="1:27" ht="13.9" customHeight="1">
      <c r="A782" s="2" t="s">
        <v>1747</v>
      </c>
      <c r="B782" s="2" t="s">
        <v>1748</v>
      </c>
      <c r="C782" s="3" t="s">
        <v>171</v>
      </c>
      <c r="D782" s="3" t="s">
        <v>171</v>
      </c>
      <c r="E782" s="3">
        <v>122.19</v>
      </c>
      <c r="F782" s="3" t="s">
        <v>2281</v>
      </c>
      <c r="G782" s="3">
        <v>1000000</v>
      </c>
      <c r="H782" s="3" t="s">
        <v>2281</v>
      </c>
      <c r="I782" s="3" t="s">
        <v>173</v>
      </c>
      <c r="J782" s="3">
        <v>1.85E-9</v>
      </c>
      <c r="K782" s="3">
        <v>7.5600000000000002E-8</v>
      </c>
      <c r="L782" s="3">
        <v>2.2099999999999999E-8</v>
      </c>
      <c r="M782" s="3">
        <v>2.2099999999999999E-8</v>
      </c>
      <c r="N782" s="3" t="s">
        <v>2281</v>
      </c>
      <c r="O782" s="3">
        <v>17200</v>
      </c>
      <c r="P782" s="3">
        <v>11800</v>
      </c>
      <c r="Q782" s="3" t="s">
        <v>174</v>
      </c>
      <c r="R782" s="3">
        <v>555.15</v>
      </c>
      <c r="S782" s="3" t="s">
        <v>2281</v>
      </c>
      <c r="T782" s="3">
        <v>0.41</v>
      </c>
      <c r="U782" s="3">
        <v>3.2299999999999998E-3</v>
      </c>
      <c r="V782" s="3" t="s">
        <v>2281</v>
      </c>
      <c r="W782" s="3">
        <v>9.0600000000000001E-4</v>
      </c>
      <c r="X782" s="3">
        <v>731</v>
      </c>
      <c r="Y782" s="3" t="s">
        <v>174</v>
      </c>
      <c r="Z782" s="3" t="s">
        <v>173</v>
      </c>
      <c r="AA782" s="2"/>
    </row>
    <row r="783" spans="1:27" ht="13.9" customHeight="1">
      <c r="A783" s="2" t="s">
        <v>1749</v>
      </c>
      <c r="B783" s="2" t="s">
        <v>1750</v>
      </c>
      <c r="C783" s="3" t="s">
        <v>171</v>
      </c>
      <c r="D783" s="3" t="s">
        <v>171</v>
      </c>
      <c r="E783" s="3">
        <v>218.32</v>
      </c>
      <c r="F783" s="3" t="s">
        <v>2281</v>
      </c>
      <c r="G783" s="3">
        <v>5200</v>
      </c>
      <c r="H783" s="3" t="s">
        <v>2281</v>
      </c>
      <c r="I783" s="3" t="s">
        <v>173</v>
      </c>
      <c r="J783" s="3">
        <v>9.39E-9</v>
      </c>
      <c r="K783" s="3">
        <v>3.84E-7</v>
      </c>
      <c r="L783" s="3" t="s">
        <v>173</v>
      </c>
      <c r="M783" s="3">
        <v>3.84E-7</v>
      </c>
      <c r="N783" s="3" t="s">
        <v>2283</v>
      </c>
      <c r="O783" s="3" t="s">
        <v>173</v>
      </c>
      <c r="P783" s="3" t="s">
        <v>173</v>
      </c>
      <c r="Q783" s="2"/>
      <c r="R783" s="3">
        <v>552.88</v>
      </c>
      <c r="S783" s="3" t="s">
        <v>2283</v>
      </c>
      <c r="T783" s="3">
        <v>0.3</v>
      </c>
      <c r="U783" s="3">
        <v>1.7000000000000001E-4</v>
      </c>
      <c r="V783" s="3" t="s">
        <v>2281</v>
      </c>
      <c r="W783" s="3" t="s">
        <v>173</v>
      </c>
      <c r="X783" s="3" t="s">
        <v>173</v>
      </c>
      <c r="Y783" s="2"/>
      <c r="Z783" s="3" t="s">
        <v>173</v>
      </c>
      <c r="AA783" s="2"/>
    </row>
    <row r="784" spans="1:27" ht="13.9" customHeight="1">
      <c r="A784" s="2" t="s">
        <v>1751</v>
      </c>
      <c r="B784" s="2" t="s">
        <v>1752</v>
      </c>
      <c r="C784" s="3" t="s">
        <v>171</v>
      </c>
      <c r="D784" s="3" t="s">
        <v>171</v>
      </c>
      <c r="E784" s="3">
        <v>342.4</v>
      </c>
      <c r="F784" s="3" t="s">
        <v>2281</v>
      </c>
      <c r="G784" s="3">
        <v>26.6</v>
      </c>
      <c r="H784" s="3" t="s">
        <v>2281</v>
      </c>
      <c r="I784" s="3" t="s">
        <v>173</v>
      </c>
      <c r="J784" s="3">
        <v>1.21E-9</v>
      </c>
      <c r="K784" s="3">
        <v>4.95E-8</v>
      </c>
      <c r="L784" s="3" t="s">
        <v>173</v>
      </c>
      <c r="M784" s="3">
        <v>4.95E-8</v>
      </c>
      <c r="N784" s="3" t="s">
        <v>2283</v>
      </c>
      <c r="O784" s="3" t="s">
        <v>173</v>
      </c>
      <c r="P784" s="3" t="s">
        <v>173</v>
      </c>
      <c r="Q784" s="2"/>
      <c r="R784" s="3">
        <v>730.17</v>
      </c>
      <c r="S784" s="3" t="s">
        <v>2283</v>
      </c>
      <c r="T784" s="3">
        <v>0.3</v>
      </c>
      <c r="U784" s="3">
        <v>7.1299999999999997E-8</v>
      </c>
      <c r="V784" s="3" t="s">
        <v>2281</v>
      </c>
      <c r="W784" s="3" t="s">
        <v>173</v>
      </c>
      <c r="X784" s="3" t="s">
        <v>173</v>
      </c>
      <c r="Y784" s="2"/>
      <c r="Z784" s="3" t="s">
        <v>173</v>
      </c>
      <c r="AA784" s="2"/>
    </row>
    <row r="785" spans="1:27" ht="13.9" customHeight="1">
      <c r="A785" s="2" t="s">
        <v>1753</v>
      </c>
      <c r="B785" s="2" t="s">
        <v>1754</v>
      </c>
      <c r="C785" s="3" t="s">
        <v>171</v>
      </c>
      <c r="D785" s="3" t="s">
        <v>171</v>
      </c>
      <c r="E785" s="3">
        <v>240.43</v>
      </c>
      <c r="F785" s="3" t="s">
        <v>2281</v>
      </c>
      <c r="G785" s="3">
        <v>30</v>
      </c>
      <c r="H785" s="3" t="s">
        <v>2281</v>
      </c>
      <c r="I785" s="3" t="s">
        <v>173</v>
      </c>
      <c r="J785" s="3">
        <v>1.8199999999999999E-7</v>
      </c>
      <c r="K785" s="3">
        <v>7.4399999999999999E-6</v>
      </c>
      <c r="L785" s="3" t="s">
        <v>173</v>
      </c>
      <c r="M785" s="3">
        <v>7.4399999999999999E-6</v>
      </c>
      <c r="N785" s="3" t="s">
        <v>2283</v>
      </c>
      <c r="O785" s="3" t="s">
        <v>173</v>
      </c>
      <c r="P785" s="3" t="s">
        <v>173</v>
      </c>
      <c r="Q785" s="2"/>
      <c r="R785" s="3">
        <v>612.58000000000004</v>
      </c>
      <c r="S785" s="3" t="s">
        <v>2283</v>
      </c>
      <c r="T785" s="3">
        <v>0.41</v>
      </c>
      <c r="U785" s="3">
        <v>1.73E-5</v>
      </c>
      <c r="V785" s="3" t="s">
        <v>2281</v>
      </c>
      <c r="W785" s="3" t="s">
        <v>173</v>
      </c>
      <c r="X785" s="3">
        <v>603</v>
      </c>
      <c r="Y785" s="4" t="s">
        <v>2284</v>
      </c>
      <c r="Z785" s="3" t="s">
        <v>173</v>
      </c>
      <c r="AA785" s="2"/>
    </row>
    <row r="786" spans="1:27" ht="13.9" customHeight="1">
      <c r="A786" s="2" t="s">
        <v>1755</v>
      </c>
      <c r="B786" s="2" t="s">
        <v>1756</v>
      </c>
      <c r="C786" s="3" t="s">
        <v>171</v>
      </c>
      <c r="D786" s="3" t="s">
        <v>171</v>
      </c>
      <c r="E786" s="3">
        <v>118.71</v>
      </c>
      <c r="F786" s="3" t="s">
        <v>183</v>
      </c>
      <c r="G786" s="3" t="s">
        <v>173</v>
      </c>
      <c r="H786" s="2"/>
      <c r="I786" s="3" t="s">
        <v>173</v>
      </c>
      <c r="J786" s="3" t="s">
        <v>173</v>
      </c>
      <c r="K786" s="3" t="s">
        <v>173</v>
      </c>
      <c r="L786" s="3" t="s">
        <v>173</v>
      </c>
      <c r="M786" s="3" t="s">
        <v>173</v>
      </c>
      <c r="N786" s="2"/>
      <c r="O786" s="3">
        <v>91800</v>
      </c>
      <c r="P786" s="3">
        <v>70800</v>
      </c>
      <c r="Q786" s="3" t="s">
        <v>2291</v>
      </c>
      <c r="R786" s="3">
        <v>2875.15</v>
      </c>
      <c r="S786" s="3" t="s">
        <v>183</v>
      </c>
      <c r="T786" s="3">
        <v>0.31659249168407999</v>
      </c>
      <c r="U786" s="3">
        <v>0</v>
      </c>
      <c r="V786" s="4" t="s">
        <v>2319</v>
      </c>
      <c r="W786" s="3">
        <v>0</v>
      </c>
      <c r="X786" s="3">
        <v>4920</v>
      </c>
      <c r="Y786" s="3" t="s">
        <v>174</v>
      </c>
      <c r="Z786" s="3" t="s">
        <v>173</v>
      </c>
      <c r="AA786" s="2"/>
    </row>
    <row r="787" spans="1:27" ht="13.9" customHeight="1">
      <c r="A787" s="2" t="s">
        <v>1757</v>
      </c>
      <c r="B787" s="2" t="s">
        <v>1758</v>
      </c>
      <c r="C787" s="3" t="s">
        <v>170</v>
      </c>
      <c r="D787" s="3" t="s">
        <v>170</v>
      </c>
      <c r="E787" s="3">
        <v>189.679</v>
      </c>
      <c r="F787" s="3" t="s">
        <v>183</v>
      </c>
      <c r="G787" s="3" t="s">
        <v>173</v>
      </c>
      <c r="H787" s="2"/>
      <c r="I787" s="3" t="s">
        <v>173</v>
      </c>
      <c r="J787" s="3" t="s">
        <v>173</v>
      </c>
      <c r="K787" s="3" t="s">
        <v>173</v>
      </c>
      <c r="L787" s="3" t="s">
        <v>173</v>
      </c>
      <c r="M787" s="3" t="s">
        <v>173</v>
      </c>
      <c r="N787" s="2"/>
      <c r="O787" s="3">
        <v>10100</v>
      </c>
      <c r="P787" s="3">
        <v>8650</v>
      </c>
      <c r="Q787" s="3" t="s">
        <v>183</v>
      </c>
      <c r="R787" s="3">
        <v>409.6</v>
      </c>
      <c r="S787" s="3" t="s">
        <v>183</v>
      </c>
      <c r="T787" s="3">
        <v>0.35908463949843</v>
      </c>
      <c r="U787" s="3">
        <v>10</v>
      </c>
      <c r="V787" s="3" t="s">
        <v>2325</v>
      </c>
      <c r="W787" s="3">
        <v>4.74</v>
      </c>
      <c r="X787" s="3">
        <v>638</v>
      </c>
      <c r="Y787" s="3" t="s">
        <v>183</v>
      </c>
      <c r="Z787" s="3" t="s">
        <v>173</v>
      </c>
      <c r="AA787" s="2"/>
    </row>
    <row r="788" spans="1:27" ht="13.9" customHeight="1">
      <c r="A788" s="2" t="s">
        <v>97</v>
      </c>
      <c r="B788" s="2" t="s">
        <v>1759</v>
      </c>
      <c r="C788" s="3" t="s">
        <v>170</v>
      </c>
      <c r="D788" s="3" t="s">
        <v>170</v>
      </c>
      <c r="E788" s="3">
        <v>92.141999999999996</v>
      </c>
      <c r="F788" s="3" t="s">
        <v>2281</v>
      </c>
      <c r="G788" s="3">
        <v>526</v>
      </c>
      <c r="H788" s="3" t="s">
        <v>2281</v>
      </c>
      <c r="I788" s="3">
        <v>1000</v>
      </c>
      <c r="J788" s="3">
        <v>6.6400000000000001E-3</v>
      </c>
      <c r="K788" s="3">
        <v>0.27100000000000002</v>
      </c>
      <c r="L788" s="3">
        <v>0.14399999999999999</v>
      </c>
      <c r="M788" s="3">
        <v>0.14399999999999999</v>
      </c>
      <c r="N788" s="3" t="s">
        <v>2281</v>
      </c>
      <c r="O788" s="3">
        <v>9130</v>
      </c>
      <c r="P788" s="3">
        <v>7930</v>
      </c>
      <c r="Q788" s="3" t="s">
        <v>183</v>
      </c>
      <c r="R788" s="3">
        <v>383.75</v>
      </c>
      <c r="S788" s="3" t="s">
        <v>2281</v>
      </c>
      <c r="T788" s="3">
        <v>0.36376854198344</v>
      </c>
      <c r="U788" s="3">
        <v>28.4</v>
      </c>
      <c r="V788" s="3" t="s">
        <v>2281</v>
      </c>
      <c r="W788" s="3">
        <v>14.5</v>
      </c>
      <c r="X788" s="3">
        <v>592</v>
      </c>
      <c r="Y788" s="3" t="s">
        <v>183</v>
      </c>
      <c r="Z788" s="3">
        <v>1.1000000000000001</v>
      </c>
      <c r="AA788" s="3" t="s">
        <v>183</v>
      </c>
    </row>
    <row r="789" spans="1:27" ht="13.9" customHeight="1">
      <c r="A789" s="2" t="s">
        <v>1761</v>
      </c>
      <c r="B789" s="2" t="s">
        <v>1762</v>
      </c>
      <c r="C789" s="3" t="s">
        <v>170</v>
      </c>
      <c r="D789" s="3" t="s">
        <v>170</v>
      </c>
      <c r="E789" s="3">
        <v>174.16</v>
      </c>
      <c r="F789" s="3" t="s">
        <v>2281</v>
      </c>
      <c r="G789" s="3">
        <v>37.6</v>
      </c>
      <c r="H789" s="3" t="s">
        <v>2281</v>
      </c>
      <c r="I789" s="3" t="s">
        <v>173</v>
      </c>
      <c r="J789" s="3">
        <v>1.11E-5</v>
      </c>
      <c r="K789" s="3">
        <v>4.5399999999999998E-4</v>
      </c>
      <c r="L789" s="3">
        <v>1.3799999999999999E-4</v>
      </c>
      <c r="M789" s="3">
        <v>1.3799999999999999E-4</v>
      </c>
      <c r="N789" s="3" t="s">
        <v>2281</v>
      </c>
      <c r="O789" s="3">
        <v>16700</v>
      </c>
      <c r="P789" s="3">
        <v>12100</v>
      </c>
      <c r="Q789" s="3" t="s">
        <v>174</v>
      </c>
      <c r="R789" s="3">
        <v>524.15</v>
      </c>
      <c r="S789" s="3" t="s">
        <v>2281</v>
      </c>
      <c r="T789" s="3">
        <v>0.41</v>
      </c>
      <c r="U789" s="3">
        <v>8.0000000000000002E-3</v>
      </c>
      <c r="V789" s="3" t="s">
        <v>2281</v>
      </c>
      <c r="W789" s="3">
        <v>2.33E-3</v>
      </c>
      <c r="X789" s="3">
        <v>725</v>
      </c>
      <c r="Y789" s="3" t="s">
        <v>174</v>
      </c>
      <c r="Z789" s="3">
        <v>0.9</v>
      </c>
      <c r="AA789" s="3" t="s">
        <v>183</v>
      </c>
    </row>
    <row r="790" spans="1:27" ht="13.9" customHeight="1">
      <c r="A790" s="2" t="s">
        <v>1763</v>
      </c>
      <c r="B790" s="2" t="s">
        <v>1764</v>
      </c>
      <c r="C790" s="3" t="s">
        <v>170</v>
      </c>
      <c r="D790" s="3" t="s">
        <v>170</v>
      </c>
      <c r="E790" s="3">
        <v>174.16</v>
      </c>
      <c r="F790" s="3" t="s">
        <v>2281</v>
      </c>
      <c r="G790" s="3">
        <v>37.6</v>
      </c>
      <c r="H790" s="3" t="s">
        <v>2281</v>
      </c>
      <c r="I790" s="3" t="s">
        <v>173</v>
      </c>
      <c r="J790" s="3">
        <v>1.11E-5</v>
      </c>
      <c r="K790" s="3">
        <v>4.5399999999999998E-4</v>
      </c>
      <c r="L790" s="3">
        <v>1.6899999999999999E-4</v>
      </c>
      <c r="M790" s="3">
        <v>1.6899999999999999E-4</v>
      </c>
      <c r="N790" s="3" t="s">
        <v>2281</v>
      </c>
      <c r="O790" s="3">
        <v>14000</v>
      </c>
      <c r="P790" s="3">
        <v>11000</v>
      </c>
      <c r="Q790" s="3" t="s">
        <v>174</v>
      </c>
      <c r="R790" s="3">
        <v>500.2</v>
      </c>
      <c r="S790" s="3" t="s">
        <v>2283</v>
      </c>
      <c r="T790" s="3">
        <v>0.37818958611482001</v>
      </c>
      <c r="U790" s="3">
        <v>2.0899999999999998E-2</v>
      </c>
      <c r="V790" s="3" t="s">
        <v>2281</v>
      </c>
      <c r="W790" s="3">
        <v>7.45E-3</v>
      </c>
      <c r="X790" s="3">
        <v>749</v>
      </c>
      <c r="Y790" s="3" t="s">
        <v>174</v>
      </c>
      <c r="Z790" s="3">
        <v>1.1000000000000001</v>
      </c>
      <c r="AA790" s="3" t="s">
        <v>174</v>
      </c>
    </row>
    <row r="791" spans="1:27" ht="13.9" customHeight="1">
      <c r="A791" s="2" t="s">
        <v>1765</v>
      </c>
      <c r="B791" s="2" t="s">
        <v>1766</v>
      </c>
      <c r="C791" s="3" t="s">
        <v>171</v>
      </c>
      <c r="D791" s="3" t="s">
        <v>171</v>
      </c>
      <c r="E791" s="3">
        <v>122.17</v>
      </c>
      <c r="F791" s="3" t="s">
        <v>2281</v>
      </c>
      <c r="G791" s="3">
        <v>24600</v>
      </c>
      <c r="H791" s="3" t="s">
        <v>2281</v>
      </c>
      <c r="I791" s="3" t="s">
        <v>173</v>
      </c>
      <c r="J791" s="3">
        <v>7.4300000000000002E-9</v>
      </c>
      <c r="K791" s="3">
        <v>3.0400000000000002E-7</v>
      </c>
      <c r="L791" s="3" t="s">
        <v>173</v>
      </c>
      <c r="M791" s="3">
        <v>3.0400000000000002E-7</v>
      </c>
      <c r="N791" s="3" t="s">
        <v>2281</v>
      </c>
      <c r="O791" s="3" t="s">
        <v>173</v>
      </c>
      <c r="P791" s="3">
        <v>11100</v>
      </c>
      <c r="Q791" s="3" t="s">
        <v>174</v>
      </c>
      <c r="R791" s="3">
        <v>528.15</v>
      </c>
      <c r="S791" s="3" t="s">
        <v>2281</v>
      </c>
      <c r="T791" s="3">
        <v>0.3</v>
      </c>
      <c r="U791" s="3">
        <v>5.53E-4</v>
      </c>
      <c r="V791" s="3" t="s">
        <v>2283</v>
      </c>
      <c r="W791" s="3" t="s">
        <v>173</v>
      </c>
      <c r="X791" s="3" t="s">
        <v>173</v>
      </c>
      <c r="Y791" s="2"/>
      <c r="Z791" s="3" t="s">
        <v>173</v>
      </c>
      <c r="AA791" s="2"/>
    </row>
    <row r="792" spans="1:27" ht="13.9" customHeight="1">
      <c r="A792" s="2" t="s">
        <v>1767</v>
      </c>
      <c r="B792" s="2" t="s">
        <v>1768</v>
      </c>
      <c r="C792" s="3" t="s">
        <v>171</v>
      </c>
      <c r="D792" s="3" t="s">
        <v>171</v>
      </c>
      <c r="E792" s="3">
        <v>122.17</v>
      </c>
      <c r="F792" s="3" t="s">
        <v>2281</v>
      </c>
      <c r="G792" s="3">
        <v>77200</v>
      </c>
      <c r="H792" s="3" t="s">
        <v>2281</v>
      </c>
      <c r="I792" s="3" t="s">
        <v>173</v>
      </c>
      <c r="J792" s="3">
        <v>7.4300000000000002E-9</v>
      </c>
      <c r="K792" s="3">
        <v>3.0400000000000002E-7</v>
      </c>
      <c r="L792" s="3">
        <v>1.06E-7</v>
      </c>
      <c r="M792" s="3">
        <v>1.06E-7</v>
      </c>
      <c r="N792" s="3" t="s">
        <v>2281</v>
      </c>
      <c r="O792" s="3">
        <v>14900</v>
      </c>
      <c r="P792" s="3">
        <v>11600</v>
      </c>
      <c r="Q792" s="3" t="s">
        <v>174</v>
      </c>
      <c r="R792" s="3">
        <v>546.65</v>
      </c>
      <c r="S792" s="3" t="s">
        <v>2281</v>
      </c>
      <c r="T792" s="3">
        <v>0.37733333333333002</v>
      </c>
      <c r="U792" s="3">
        <v>3.3999999999999998E-3</v>
      </c>
      <c r="V792" s="3" t="s">
        <v>2281</v>
      </c>
      <c r="W792" s="3">
        <v>1.1299999999999999E-3</v>
      </c>
      <c r="X792" s="3">
        <v>820</v>
      </c>
      <c r="Y792" s="4" t="s">
        <v>2284</v>
      </c>
      <c r="Z792" s="3" t="s">
        <v>173</v>
      </c>
      <c r="AA792" s="2"/>
    </row>
    <row r="793" spans="1:27" ht="13.9" customHeight="1">
      <c r="A793" s="2" t="s">
        <v>1769</v>
      </c>
      <c r="B793" s="2" t="s">
        <v>1770</v>
      </c>
      <c r="C793" s="3" t="s">
        <v>171</v>
      </c>
      <c r="D793" s="3" t="s">
        <v>171</v>
      </c>
      <c r="E793" s="3">
        <v>122.17</v>
      </c>
      <c r="F793" s="3" t="s">
        <v>2281</v>
      </c>
      <c r="G793" s="3">
        <v>26900</v>
      </c>
      <c r="H793" s="3" t="s">
        <v>2281</v>
      </c>
      <c r="I793" s="3" t="s">
        <v>173</v>
      </c>
      <c r="J793" s="3">
        <v>7.4899999999999996E-9</v>
      </c>
      <c r="K793" s="3">
        <v>3.0600000000000001E-7</v>
      </c>
      <c r="L793" s="3" t="s">
        <v>173</v>
      </c>
      <c r="M793" s="3">
        <v>3.0600000000000001E-7</v>
      </c>
      <c r="N793" s="3" t="s">
        <v>2281</v>
      </c>
      <c r="O793" s="3" t="s">
        <v>173</v>
      </c>
      <c r="P793" s="3" t="s">
        <v>173</v>
      </c>
      <c r="Q793" s="2"/>
      <c r="R793" s="3">
        <v>538.15</v>
      </c>
      <c r="S793" s="3" t="s">
        <v>2281</v>
      </c>
      <c r="T793" s="3">
        <v>0.3</v>
      </c>
      <c r="U793" s="3">
        <v>6.29E-4</v>
      </c>
      <c r="V793" s="3" t="s">
        <v>2283</v>
      </c>
      <c r="W793" s="3" t="s">
        <v>173</v>
      </c>
      <c r="X793" s="3" t="s">
        <v>173</v>
      </c>
      <c r="Y793" s="2"/>
      <c r="Z793" s="3" t="s">
        <v>173</v>
      </c>
      <c r="AA793" s="2"/>
    </row>
    <row r="794" spans="1:27" ht="13.9" customHeight="1">
      <c r="A794" s="2" t="s">
        <v>1771</v>
      </c>
      <c r="B794" s="2" t="s">
        <v>1772</v>
      </c>
      <c r="C794" s="3" t="s">
        <v>171</v>
      </c>
      <c r="D794" s="3" t="s">
        <v>171</v>
      </c>
      <c r="E794" s="3">
        <v>136.15</v>
      </c>
      <c r="F794" s="3" t="s">
        <v>2283</v>
      </c>
      <c r="G794" s="3">
        <v>340</v>
      </c>
      <c r="H794" s="3" t="s">
        <v>2283</v>
      </c>
      <c r="I794" s="3" t="s">
        <v>173</v>
      </c>
      <c r="J794" s="3">
        <v>2.8099999999999999E-7</v>
      </c>
      <c r="K794" s="3">
        <v>1.15E-5</v>
      </c>
      <c r="L794" s="3">
        <v>2.9299999999999999E-6</v>
      </c>
      <c r="M794" s="3">
        <v>2.9299999999999999E-6</v>
      </c>
      <c r="N794" s="3" t="s">
        <v>174</v>
      </c>
      <c r="O794" s="3">
        <v>19100</v>
      </c>
      <c r="P794" s="3">
        <v>14000</v>
      </c>
      <c r="Q794" s="3" t="s">
        <v>174</v>
      </c>
      <c r="R794" s="3">
        <v>547.15</v>
      </c>
      <c r="S794" s="3" t="s">
        <v>2288</v>
      </c>
      <c r="T794" s="3">
        <v>0.40779172056920998</v>
      </c>
      <c r="U794" s="3">
        <v>5.0800000000000002E-5</v>
      </c>
      <c r="V794" s="3" t="s">
        <v>2283</v>
      </c>
      <c r="W794" s="3">
        <v>1.24E-5</v>
      </c>
      <c r="X794" s="3">
        <v>773</v>
      </c>
      <c r="Y794" s="3" t="s">
        <v>174</v>
      </c>
      <c r="Z794" s="3">
        <v>1.2</v>
      </c>
      <c r="AA794" s="3" t="s">
        <v>174</v>
      </c>
    </row>
    <row r="795" spans="1:27" ht="13.9" customHeight="1">
      <c r="A795" s="2" t="s">
        <v>1773</v>
      </c>
      <c r="B795" s="2" t="s">
        <v>1774</v>
      </c>
      <c r="C795" s="3" t="s">
        <v>171</v>
      </c>
      <c r="D795" s="3" t="s">
        <v>170</v>
      </c>
      <c r="E795" s="3">
        <v>107.16</v>
      </c>
      <c r="F795" s="3" t="s">
        <v>2281</v>
      </c>
      <c r="G795" s="3">
        <v>16600</v>
      </c>
      <c r="H795" s="3" t="s">
        <v>2281</v>
      </c>
      <c r="I795" s="3" t="s">
        <v>173</v>
      </c>
      <c r="J795" s="3">
        <v>1.9800000000000001E-6</v>
      </c>
      <c r="K795" s="3">
        <v>8.0900000000000001E-5</v>
      </c>
      <c r="L795" s="3">
        <v>3.1699999999999998E-5</v>
      </c>
      <c r="M795" s="3">
        <v>3.1699999999999998E-5</v>
      </c>
      <c r="N795" s="3" t="s">
        <v>2281</v>
      </c>
      <c r="O795" s="3">
        <v>13300</v>
      </c>
      <c r="P795" s="3">
        <v>10700</v>
      </c>
      <c r="Q795" s="3" t="s">
        <v>183</v>
      </c>
      <c r="R795" s="3">
        <v>473.45</v>
      </c>
      <c r="S795" s="3" t="s">
        <v>2281</v>
      </c>
      <c r="T795" s="3">
        <v>0.37745492957746002</v>
      </c>
      <c r="U795" s="3">
        <v>0.26</v>
      </c>
      <c r="V795" s="3" t="s">
        <v>2281</v>
      </c>
      <c r="W795" s="3">
        <v>9.74E-2</v>
      </c>
      <c r="X795" s="3">
        <v>710</v>
      </c>
      <c r="Y795" s="3" t="s">
        <v>183</v>
      </c>
      <c r="Z795" s="3">
        <v>1.2</v>
      </c>
      <c r="AA795" s="3" t="s">
        <v>174</v>
      </c>
    </row>
    <row r="796" spans="1:27" ht="13.9" customHeight="1">
      <c r="A796" s="2" t="s">
        <v>1775</v>
      </c>
      <c r="B796" s="2" t="s">
        <v>1776</v>
      </c>
      <c r="C796" s="3" t="s">
        <v>171</v>
      </c>
      <c r="D796" s="3" t="s">
        <v>171</v>
      </c>
      <c r="E796" s="3">
        <v>107.16</v>
      </c>
      <c r="F796" s="3" t="s">
        <v>2281</v>
      </c>
      <c r="G796" s="3">
        <v>6500</v>
      </c>
      <c r="H796" s="3" t="s">
        <v>2281</v>
      </c>
      <c r="I796" s="3" t="s">
        <v>173</v>
      </c>
      <c r="J796" s="3">
        <v>2.0200000000000001E-6</v>
      </c>
      <c r="K796" s="3">
        <v>8.2600000000000002E-5</v>
      </c>
      <c r="L796" s="3">
        <v>3.0700000000000001E-5</v>
      </c>
      <c r="M796" s="3">
        <v>3.0700000000000001E-5</v>
      </c>
      <c r="N796" s="3" t="s">
        <v>2281</v>
      </c>
      <c r="O796" s="3">
        <v>14000</v>
      </c>
      <c r="P796" s="3">
        <v>10600</v>
      </c>
      <c r="Q796" s="3" t="s">
        <v>183</v>
      </c>
      <c r="R796" s="3">
        <v>473.55</v>
      </c>
      <c r="S796" s="3" t="s">
        <v>2281</v>
      </c>
      <c r="T796" s="3">
        <v>0.40937781109444998</v>
      </c>
      <c r="U796" s="3">
        <v>0.28599999999999998</v>
      </c>
      <c r="V796" s="3" t="s">
        <v>2281</v>
      </c>
      <c r="W796" s="3">
        <v>0.10199999999999999</v>
      </c>
      <c r="X796" s="3">
        <v>667</v>
      </c>
      <c r="Y796" s="3" t="s">
        <v>183</v>
      </c>
      <c r="Z796" s="3">
        <v>1.2</v>
      </c>
      <c r="AA796" s="3" t="s">
        <v>174</v>
      </c>
    </row>
    <row r="797" spans="1:27" ht="13.9" customHeight="1">
      <c r="A797" s="2" t="s">
        <v>1777</v>
      </c>
      <c r="B797" s="2" t="s">
        <v>232</v>
      </c>
      <c r="C797" s="3" t="s">
        <v>170</v>
      </c>
      <c r="D797" s="3" t="s">
        <v>171</v>
      </c>
      <c r="E797" s="3">
        <v>170.34</v>
      </c>
      <c r="F797" s="3" t="s">
        <v>2283</v>
      </c>
      <c r="G797" s="3">
        <v>3.7000000000000002E-3</v>
      </c>
      <c r="H797" s="3" t="s">
        <v>2283</v>
      </c>
      <c r="I797" s="3" t="s">
        <v>173</v>
      </c>
      <c r="J797" s="3">
        <v>8.18</v>
      </c>
      <c r="K797" s="3">
        <v>334</v>
      </c>
      <c r="L797" s="3" t="s">
        <v>173</v>
      </c>
      <c r="M797" s="3">
        <v>334</v>
      </c>
      <c r="N797" s="3" t="s">
        <v>2283</v>
      </c>
      <c r="O797" s="3" t="s">
        <v>173</v>
      </c>
      <c r="P797" s="3" t="s">
        <v>173</v>
      </c>
      <c r="Q797" s="2"/>
      <c r="R797" s="3">
        <v>489.45</v>
      </c>
      <c r="S797" s="3" t="s">
        <v>2283</v>
      </c>
      <c r="T797" s="3">
        <v>0.3</v>
      </c>
      <c r="U797" s="3">
        <v>0.13500000000000001</v>
      </c>
      <c r="V797" s="3" t="s">
        <v>2283</v>
      </c>
      <c r="W797" s="3" t="s">
        <v>173</v>
      </c>
      <c r="X797" s="3" t="s">
        <v>173</v>
      </c>
      <c r="Y797" s="2"/>
      <c r="Z797" s="3" t="s">
        <v>173</v>
      </c>
      <c r="AA797" s="2"/>
    </row>
    <row r="798" spans="1:27" ht="13.9" customHeight="1">
      <c r="A798" s="2" t="s">
        <v>1778</v>
      </c>
      <c r="B798" s="2" t="s">
        <v>232</v>
      </c>
      <c r="C798" s="3" t="s">
        <v>170</v>
      </c>
      <c r="D798" s="3" t="s">
        <v>170</v>
      </c>
      <c r="E798" s="3">
        <v>89.5</v>
      </c>
      <c r="F798" s="3" t="s">
        <v>2331</v>
      </c>
      <c r="G798" s="3">
        <v>75.3</v>
      </c>
      <c r="H798" s="3" t="s">
        <v>2331</v>
      </c>
      <c r="I798" s="3" t="s">
        <v>173</v>
      </c>
      <c r="J798" s="3">
        <v>4.5499999999999999E-2</v>
      </c>
      <c r="K798" s="3">
        <v>1.86</v>
      </c>
      <c r="L798" s="3">
        <v>1.06</v>
      </c>
      <c r="M798" s="3">
        <v>1.06</v>
      </c>
      <c r="N798" s="3" t="s">
        <v>2331</v>
      </c>
      <c r="O798" s="3">
        <v>8220</v>
      </c>
      <c r="P798" s="3">
        <v>7260</v>
      </c>
      <c r="Q798" s="3" t="s">
        <v>183</v>
      </c>
      <c r="R798" s="3">
        <v>356.52</v>
      </c>
      <c r="S798" s="3" t="s">
        <v>2331</v>
      </c>
      <c r="T798" s="3">
        <v>0.37630229520433001</v>
      </c>
      <c r="U798" s="3">
        <v>95.4</v>
      </c>
      <c r="V798" s="3" t="s">
        <v>2331</v>
      </c>
      <c r="W798" s="3">
        <v>52</v>
      </c>
      <c r="X798" s="3">
        <v>536</v>
      </c>
      <c r="Y798" s="3" t="s">
        <v>183</v>
      </c>
      <c r="Z798" s="3">
        <v>1.1200000000000001</v>
      </c>
      <c r="AA798" s="3" t="s">
        <v>183</v>
      </c>
    </row>
    <row r="799" spans="1:27" ht="13.9" customHeight="1">
      <c r="A799" s="2" t="s">
        <v>1779</v>
      </c>
      <c r="B799" s="2" t="s">
        <v>232</v>
      </c>
      <c r="C799" s="3" t="s">
        <v>170</v>
      </c>
      <c r="D799" s="3" t="s">
        <v>170</v>
      </c>
      <c r="E799" s="3">
        <v>128.26</v>
      </c>
      <c r="F799" s="3" t="s">
        <v>2331</v>
      </c>
      <c r="G799" s="3">
        <v>0.22</v>
      </c>
      <c r="H799" s="3" t="s">
        <v>2331</v>
      </c>
      <c r="I799" s="3" t="s">
        <v>173</v>
      </c>
      <c r="J799" s="3">
        <v>3.4</v>
      </c>
      <c r="K799" s="3">
        <v>139</v>
      </c>
      <c r="L799" s="3" t="s">
        <v>173</v>
      </c>
      <c r="M799" s="3">
        <v>139</v>
      </c>
      <c r="N799" s="3" t="s">
        <v>2283</v>
      </c>
      <c r="O799" s="3" t="s">
        <v>173</v>
      </c>
      <c r="P799" s="3" t="s">
        <v>173</v>
      </c>
      <c r="Q799" s="2"/>
      <c r="R799" s="3">
        <v>423.95</v>
      </c>
      <c r="S799" s="3" t="s">
        <v>2331</v>
      </c>
      <c r="T799" s="3">
        <v>0.41</v>
      </c>
      <c r="U799" s="3">
        <v>4.45</v>
      </c>
      <c r="V799" s="3" t="s">
        <v>2331</v>
      </c>
      <c r="W799" s="3" t="s">
        <v>173</v>
      </c>
      <c r="X799" s="3">
        <v>594</v>
      </c>
      <c r="Y799" s="3" t="s">
        <v>183</v>
      </c>
      <c r="Z799" s="3">
        <v>0.8</v>
      </c>
      <c r="AA799" s="3" t="s">
        <v>183</v>
      </c>
    </row>
    <row r="800" spans="1:27" ht="13.9" customHeight="1">
      <c r="A800" s="2" t="s">
        <v>1780</v>
      </c>
      <c r="B800" s="2" t="s">
        <v>232</v>
      </c>
      <c r="C800" s="3" t="s">
        <v>171</v>
      </c>
      <c r="D800" s="3" t="s">
        <v>170</v>
      </c>
      <c r="E800" s="3">
        <v>252.32</v>
      </c>
      <c r="F800" s="3" t="s">
        <v>2331</v>
      </c>
      <c r="G800" s="3">
        <v>1.6199999999999999E-3</v>
      </c>
      <c r="H800" s="3" t="s">
        <v>2331</v>
      </c>
      <c r="I800" s="3" t="s">
        <v>173</v>
      </c>
      <c r="J800" s="3">
        <v>4.5699999999999998E-7</v>
      </c>
      <c r="K800" s="3">
        <v>1.8700000000000001E-5</v>
      </c>
      <c r="L800" s="3">
        <v>3.36E-6</v>
      </c>
      <c r="M800" s="3">
        <v>3.36E-6</v>
      </c>
      <c r="N800" s="3" t="s">
        <v>2331</v>
      </c>
      <c r="O800" s="3">
        <v>23800</v>
      </c>
      <c r="P800" s="3">
        <v>14400</v>
      </c>
      <c r="Q800" s="3" t="s">
        <v>174</v>
      </c>
      <c r="R800" s="3">
        <v>768.15</v>
      </c>
      <c r="S800" s="3" t="s">
        <v>2331</v>
      </c>
      <c r="T800" s="3">
        <v>0.41</v>
      </c>
      <c r="U800" s="3">
        <v>5.4899999999999999E-9</v>
      </c>
      <c r="V800" s="3" t="s">
        <v>2283</v>
      </c>
      <c r="W800" s="3">
        <v>9.4699999999999994E-10</v>
      </c>
      <c r="X800" s="3">
        <v>969</v>
      </c>
      <c r="Y800" s="3" t="s">
        <v>2331</v>
      </c>
      <c r="Z800" s="3" t="s">
        <v>173</v>
      </c>
      <c r="AA800" s="2"/>
    </row>
    <row r="801" spans="1:27" ht="13.9" customHeight="1">
      <c r="A801" s="2" t="s">
        <v>1781</v>
      </c>
      <c r="B801" s="2" t="s">
        <v>232</v>
      </c>
      <c r="C801" s="3" t="s">
        <v>170</v>
      </c>
      <c r="D801" s="3" t="s">
        <v>171</v>
      </c>
      <c r="E801" s="3">
        <v>78.114999999999995</v>
      </c>
      <c r="F801" s="3" t="s">
        <v>2331</v>
      </c>
      <c r="G801" s="3">
        <v>1790</v>
      </c>
      <c r="H801" s="3" t="s">
        <v>2331</v>
      </c>
      <c r="I801" s="3" t="s">
        <v>173</v>
      </c>
      <c r="J801" s="3">
        <v>5.5500000000000002E-3</v>
      </c>
      <c r="K801" s="3">
        <v>0.22700000000000001</v>
      </c>
      <c r="L801" s="3">
        <v>0.13</v>
      </c>
      <c r="M801" s="3">
        <v>0.13</v>
      </c>
      <c r="N801" s="3" t="s">
        <v>2331</v>
      </c>
      <c r="O801" s="3">
        <v>8100</v>
      </c>
      <c r="P801" s="3">
        <v>7340</v>
      </c>
      <c r="Q801" s="3" t="s">
        <v>183</v>
      </c>
      <c r="R801" s="3">
        <v>353.15</v>
      </c>
      <c r="S801" s="3" t="s">
        <v>2331</v>
      </c>
      <c r="T801" s="3">
        <v>0.34900177935943</v>
      </c>
      <c r="U801" s="3">
        <v>94.8</v>
      </c>
      <c r="V801" s="3" t="s">
        <v>2331</v>
      </c>
      <c r="W801" s="3">
        <v>52.1</v>
      </c>
      <c r="X801" s="3">
        <v>562</v>
      </c>
      <c r="Y801" s="3" t="s">
        <v>183</v>
      </c>
      <c r="Z801" s="3">
        <v>1.2</v>
      </c>
      <c r="AA801" s="3" t="s">
        <v>183</v>
      </c>
    </row>
    <row r="802" spans="1:27" ht="13.9" customHeight="1">
      <c r="A802" s="2" t="s">
        <v>1782</v>
      </c>
      <c r="B802" s="2" t="s">
        <v>232</v>
      </c>
      <c r="C802" s="3" t="s">
        <v>170</v>
      </c>
      <c r="D802" s="3" t="s">
        <v>170</v>
      </c>
      <c r="E802" s="3">
        <v>120.2</v>
      </c>
      <c r="F802" s="3" t="s">
        <v>2331</v>
      </c>
      <c r="G802" s="3">
        <v>60.1</v>
      </c>
      <c r="H802" s="3" t="s">
        <v>2331</v>
      </c>
      <c r="I802" s="3" t="s">
        <v>173</v>
      </c>
      <c r="J802" s="3">
        <v>6.43E-3</v>
      </c>
      <c r="K802" s="3">
        <v>0.26300000000000001</v>
      </c>
      <c r="L802" s="3">
        <v>0.108</v>
      </c>
      <c r="M802" s="3">
        <v>0.108</v>
      </c>
      <c r="N802" s="3" t="s">
        <v>2331</v>
      </c>
      <c r="O802" s="3">
        <v>12600</v>
      </c>
      <c r="P802" s="3">
        <v>10100</v>
      </c>
      <c r="Q802" s="3" t="s">
        <v>2331</v>
      </c>
      <c r="R802" s="3">
        <v>443.18333330000002</v>
      </c>
      <c r="S802" s="3" t="s">
        <v>2331</v>
      </c>
      <c r="T802" s="3">
        <v>0.38833768533377999</v>
      </c>
      <c r="U802" s="3">
        <v>2.09</v>
      </c>
      <c r="V802" s="3" t="s">
        <v>2331</v>
      </c>
      <c r="W802" s="3">
        <v>0.82199999999999995</v>
      </c>
      <c r="X802" s="3">
        <v>650</v>
      </c>
      <c r="Y802" s="3" t="s">
        <v>183</v>
      </c>
      <c r="Z802" s="3">
        <v>0.9</v>
      </c>
      <c r="AA802" s="3" t="s">
        <v>183</v>
      </c>
    </row>
    <row r="803" spans="1:27" ht="13.9" customHeight="1">
      <c r="A803" s="2" t="s">
        <v>1783</v>
      </c>
      <c r="B803" s="2" t="s">
        <v>1784</v>
      </c>
      <c r="C803" s="3" t="s">
        <v>171</v>
      </c>
      <c r="D803" s="3" t="s">
        <v>170</v>
      </c>
      <c r="E803" s="3">
        <v>448.26</v>
      </c>
      <c r="F803" s="3" t="s">
        <v>2281</v>
      </c>
      <c r="G803" s="3">
        <v>0.55000000000000004</v>
      </c>
      <c r="H803" s="3" t="s">
        <v>2281</v>
      </c>
      <c r="I803" s="3">
        <v>3</v>
      </c>
      <c r="J803" s="3">
        <v>6.0000000000000002E-6</v>
      </c>
      <c r="K803" s="3">
        <v>2.4499999999999999E-4</v>
      </c>
      <c r="L803" s="3" t="s">
        <v>173</v>
      </c>
      <c r="M803" s="3">
        <v>2.4499999999999999E-4</v>
      </c>
      <c r="N803" s="3" t="s">
        <v>2281</v>
      </c>
      <c r="O803" s="3" t="s">
        <v>173</v>
      </c>
      <c r="P803" s="3">
        <v>8850</v>
      </c>
      <c r="Q803" s="3" t="s">
        <v>174</v>
      </c>
      <c r="R803" s="3">
        <v>655.73</v>
      </c>
      <c r="S803" s="3" t="s">
        <v>2283</v>
      </c>
      <c r="T803" s="3">
        <v>0.3</v>
      </c>
      <c r="U803" s="3">
        <v>6.6900000000000003E-6</v>
      </c>
      <c r="V803" s="3" t="s">
        <v>2281</v>
      </c>
      <c r="W803" s="3" t="s">
        <v>173</v>
      </c>
      <c r="X803" s="3" t="s">
        <v>173</v>
      </c>
      <c r="Y803" s="2"/>
      <c r="Z803" s="3" t="s">
        <v>173</v>
      </c>
      <c r="AA803" s="2"/>
    </row>
    <row r="804" spans="1:27" ht="13.9" customHeight="1">
      <c r="A804" s="2" t="s">
        <v>1785</v>
      </c>
      <c r="B804" s="2" t="s">
        <v>232</v>
      </c>
      <c r="C804" s="3" t="s">
        <v>171</v>
      </c>
      <c r="D804" s="3" t="s">
        <v>171</v>
      </c>
      <c r="E804" s="3">
        <v>448.26</v>
      </c>
      <c r="F804" s="3" t="s">
        <v>2281</v>
      </c>
      <c r="G804" s="3">
        <v>0.55000000000000004</v>
      </c>
      <c r="H804" s="3" t="s">
        <v>2281</v>
      </c>
      <c r="I804" s="3" t="s">
        <v>173</v>
      </c>
      <c r="J804" s="3">
        <v>6.0000000000000002E-6</v>
      </c>
      <c r="K804" s="3">
        <v>2.4499999999999999E-4</v>
      </c>
      <c r="L804" s="3" t="s">
        <v>173</v>
      </c>
      <c r="M804" s="3">
        <v>2.4499999999999999E-4</v>
      </c>
      <c r="N804" s="3" t="s">
        <v>2281</v>
      </c>
      <c r="O804" s="3" t="s">
        <v>173</v>
      </c>
      <c r="P804" s="3">
        <v>8850</v>
      </c>
      <c r="Q804" s="3" t="s">
        <v>174</v>
      </c>
      <c r="R804" s="3">
        <v>655.73</v>
      </c>
      <c r="S804" s="3" t="s">
        <v>2283</v>
      </c>
      <c r="T804" s="3">
        <v>0.3</v>
      </c>
      <c r="U804" s="3">
        <v>6.6900000000000003E-6</v>
      </c>
      <c r="V804" s="3" t="s">
        <v>2281</v>
      </c>
      <c r="W804" s="3" t="s">
        <v>173</v>
      </c>
      <c r="X804" s="3" t="s">
        <v>173</v>
      </c>
      <c r="Y804" s="2"/>
      <c r="Z804" s="3" t="s">
        <v>173</v>
      </c>
      <c r="AA804" s="2"/>
    </row>
    <row r="805" spans="1:27" ht="13.9" customHeight="1">
      <c r="A805" s="2" t="s">
        <v>1786</v>
      </c>
      <c r="B805" s="2" t="s">
        <v>1787</v>
      </c>
      <c r="C805" s="3" t="s">
        <v>171</v>
      </c>
      <c r="D805" s="3" t="s">
        <v>171</v>
      </c>
      <c r="E805" s="3">
        <v>665.02</v>
      </c>
      <c r="F805" s="3" t="s">
        <v>2281</v>
      </c>
      <c r="G805" s="3">
        <v>0.08</v>
      </c>
      <c r="H805" s="3" t="s">
        <v>2281</v>
      </c>
      <c r="I805" s="3" t="s">
        <v>173</v>
      </c>
      <c r="J805" s="3">
        <v>3.9399999999999998E-10</v>
      </c>
      <c r="K805" s="3">
        <v>1.6099999999999999E-8</v>
      </c>
      <c r="L805" s="3" t="s">
        <v>173</v>
      </c>
      <c r="M805" s="3">
        <v>1.6099999999999999E-8</v>
      </c>
      <c r="N805" s="3" t="s">
        <v>2283</v>
      </c>
      <c r="O805" s="3" t="s">
        <v>173</v>
      </c>
      <c r="P805" s="3" t="s">
        <v>173</v>
      </c>
      <c r="Q805" s="2"/>
      <c r="R805" s="3">
        <v>820.31</v>
      </c>
      <c r="S805" s="3" t="s">
        <v>2283</v>
      </c>
      <c r="T805" s="3">
        <v>0.3</v>
      </c>
      <c r="U805" s="3">
        <v>3.5999999999999998E-11</v>
      </c>
      <c r="V805" s="3" t="s">
        <v>2281</v>
      </c>
      <c r="W805" s="3" t="s">
        <v>173</v>
      </c>
      <c r="X805" s="3" t="s">
        <v>173</v>
      </c>
      <c r="Y805" s="2"/>
      <c r="Z805" s="3" t="s">
        <v>173</v>
      </c>
      <c r="AA805" s="2"/>
    </row>
    <row r="806" spans="1:27" ht="13.9" customHeight="1">
      <c r="A806" s="2" t="s">
        <v>1788</v>
      </c>
      <c r="B806" s="2" t="s">
        <v>1789</v>
      </c>
      <c r="C806" s="3" t="s">
        <v>170</v>
      </c>
      <c r="D806" s="3" t="s">
        <v>171</v>
      </c>
      <c r="E806" s="3">
        <v>291.05</v>
      </c>
      <c r="F806" s="3" t="s">
        <v>2281</v>
      </c>
      <c r="G806" s="3">
        <v>7.3000000000000001E-3</v>
      </c>
      <c r="H806" s="3" t="s">
        <v>2281</v>
      </c>
      <c r="I806" s="3" t="s">
        <v>173</v>
      </c>
      <c r="J806" s="3">
        <v>1.52</v>
      </c>
      <c r="K806" s="3">
        <v>62.1</v>
      </c>
      <c r="L806" s="3">
        <v>35.700000000000003</v>
      </c>
      <c r="M806" s="3">
        <v>35.700000000000003</v>
      </c>
      <c r="N806" s="3" t="s">
        <v>2281</v>
      </c>
      <c r="O806" s="3">
        <v>8090</v>
      </c>
      <c r="P806" s="3">
        <v>7160</v>
      </c>
      <c r="Q806" s="3" t="s">
        <v>174</v>
      </c>
      <c r="R806" s="3">
        <v>353.15</v>
      </c>
      <c r="S806" s="3" t="s">
        <v>2287</v>
      </c>
      <c r="T806" s="3">
        <v>0.37733333333333002</v>
      </c>
      <c r="U806" s="3">
        <v>3.9899999999999998E-2</v>
      </c>
      <c r="V806" s="3" t="s">
        <v>2281</v>
      </c>
      <c r="W806" s="3">
        <v>2.1899999999999999E-2</v>
      </c>
      <c r="X806" s="3">
        <v>530</v>
      </c>
      <c r="Y806" s="4" t="s">
        <v>2284</v>
      </c>
      <c r="Z806" s="3" t="s">
        <v>173</v>
      </c>
      <c r="AA806" s="2"/>
    </row>
    <row r="807" spans="1:27" ht="13.9" customHeight="1">
      <c r="A807" s="2" t="s">
        <v>1790</v>
      </c>
      <c r="B807" s="2" t="s">
        <v>1791</v>
      </c>
      <c r="C807" s="3" t="s">
        <v>171</v>
      </c>
      <c r="D807" s="3" t="s">
        <v>171</v>
      </c>
      <c r="E807" s="3">
        <v>218.21</v>
      </c>
      <c r="F807" s="3" t="s">
        <v>2281</v>
      </c>
      <c r="G807" s="3">
        <v>58000</v>
      </c>
      <c r="H807" s="3" t="s">
        <v>2281</v>
      </c>
      <c r="I807" s="3" t="s">
        <v>173</v>
      </c>
      <c r="J807" s="3">
        <v>1.2299999999999999E-8</v>
      </c>
      <c r="K807" s="3">
        <v>5.0299999999999999E-7</v>
      </c>
      <c r="L807" s="3">
        <v>1.2499999999999999E-7</v>
      </c>
      <c r="M807" s="3">
        <v>1.2499999999999999E-7</v>
      </c>
      <c r="N807" s="3" t="s">
        <v>2283</v>
      </c>
      <c r="O807" s="3">
        <v>19400</v>
      </c>
      <c r="P807" s="3">
        <v>13500</v>
      </c>
      <c r="Q807" s="3" t="s">
        <v>174</v>
      </c>
      <c r="R807" s="3">
        <v>532.15</v>
      </c>
      <c r="S807" s="3" t="s">
        <v>2281</v>
      </c>
      <c r="T807" s="3">
        <v>0.41</v>
      </c>
      <c r="U807" s="3">
        <v>2.48E-3</v>
      </c>
      <c r="V807" s="3" t="s">
        <v>2281</v>
      </c>
      <c r="W807" s="3">
        <v>5.9000000000000003E-4</v>
      </c>
      <c r="X807" s="3">
        <v>704</v>
      </c>
      <c r="Y807" s="3" t="s">
        <v>174</v>
      </c>
      <c r="Z807" s="3">
        <v>1</v>
      </c>
      <c r="AA807" s="3" t="s">
        <v>183</v>
      </c>
    </row>
    <row r="808" spans="1:27" ht="13.9" customHeight="1">
      <c r="A808" s="2" t="s">
        <v>1792</v>
      </c>
      <c r="B808" s="2" t="s">
        <v>1793</v>
      </c>
      <c r="C808" s="3" t="s">
        <v>171</v>
      </c>
      <c r="D808" s="3" t="s">
        <v>171</v>
      </c>
      <c r="E808" s="3">
        <v>293.76</v>
      </c>
      <c r="F808" s="3" t="s">
        <v>2281</v>
      </c>
      <c r="G808" s="3">
        <v>71.5</v>
      </c>
      <c r="H808" s="3" t="s">
        <v>2281</v>
      </c>
      <c r="I808" s="3" t="s">
        <v>173</v>
      </c>
      <c r="J808" s="3">
        <v>8.1099999999999997E-11</v>
      </c>
      <c r="K808" s="3">
        <v>3.3200000000000001E-9</v>
      </c>
      <c r="L808" s="3" t="s">
        <v>173</v>
      </c>
      <c r="M808" s="3">
        <v>3.3200000000000001E-9</v>
      </c>
      <c r="N808" s="3" t="s">
        <v>2283</v>
      </c>
      <c r="O808" s="3" t="s">
        <v>173</v>
      </c>
      <c r="P808" s="3" t="s">
        <v>173</v>
      </c>
      <c r="Q808" s="2"/>
      <c r="R808" s="3">
        <v>649.82000000000005</v>
      </c>
      <c r="S808" s="3" t="s">
        <v>2283</v>
      </c>
      <c r="T808" s="3">
        <v>0.3</v>
      </c>
      <c r="U808" s="3">
        <v>1.4999999999999999E-8</v>
      </c>
      <c r="V808" s="3" t="s">
        <v>2281</v>
      </c>
      <c r="W808" s="3" t="s">
        <v>173</v>
      </c>
      <c r="X808" s="3" t="s">
        <v>173</v>
      </c>
      <c r="Y808" s="2"/>
      <c r="Z808" s="3" t="s">
        <v>173</v>
      </c>
      <c r="AA808" s="2"/>
    </row>
    <row r="809" spans="1:27" ht="13.9" customHeight="1">
      <c r="A809" s="2" t="s">
        <v>1794</v>
      </c>
      <c r="B809" s="2" t="s">
        <v>1795</v>
      </c>
      <c r="C809" s="3" t="s">
        <v>170</v>
      </c>
      <c r="D809" s="3" t="s">
        <v>171</v>
      </c>
      <c r="E809" s="3">
        <v>304.67</v>
      </c>
      <c r="F809" s="3" t="s">
        <v>2281</v>
      </c>
      <c r="G809" s="3">
        <v>4</v>
      </c>
      <c r="H809" s="3" t="s">
        <v>2281</v>
      </c>
      <c r="I809" s="3" t="s">
        <v>173</v>
      </c>
      <c r="J809" s="3">
        <v>1.2E-5</v>
      </c>
      <c r="K809" s="3">
        <v>4.9100000000000001E-4</v>
      </c>
      <c r="L809" s="3" t="s">
        <v>173</v>
      </c>
      <c r="M809" s="3">
        <v>4.9100000000000001E-4</v>
      </c>
      <c r="N809" s="3" t="s">
        <v>2283</v>
      </c>
      <c r="O809" s="3" t="s">
        <v>173</v>
      </c>
      <c r="P809" s="3" t="s">
        <v>173</v>
      </c>
      <c r="Q809" s="2"/>
      <c r="R809" s="3">
        <v>390.15</v>
      </c>
      <c r="S809" s="3" t="s">
        <v>183</v>
      </c>
      <c r="T809" s="3">
        <v>0.37733333333333002</v>
      </c>
      <c r="U809" s="3">
        <v>1.2E-4</v>
      </c>
      <c r="V809" s="3" t="s">
        <v>2281</v>
      </c>
      <c r="W809" s="3" t="s">
        <v>173</v>
      </c>
      <c r="X809" s="3">
        <v>585</v>
      </c>
      <c r="Y809" s="4" t="s">
        <v>2284</v>
      </c>
      <c r="Z809" s="3" t="s">
        <v>173</v>
      </c>
      <c r="AA809" s="2"/>
    </row>
    <row r="810" spans="1:27" ht="13.9" customHeight="1">
      <c r="A810" s="2" t="s">
        <v>1796</v>
      </c>
      <c r="B810" s="2" t="s">
        <v>1797</v>
      </c>
      <c r="C810" s="3" t="s">
        <v>228</v>
      </c>
      <c r="D810" s="3" t="s">
        <v>171</v>
      </c>
      <c r="E810" s="3">
        <v>877.80399999999997</v>
      </c>
      <c r="F810" s="3" t="s">
        <v>2290</v>
      </c>
      <c r="G810" s="3" t="s">
        <v>173</v>
      </c>
      <c r="H810" s="2"/>
      <c r="I810" s="3" t="s">
        <v>173</v>
      </c>
      <c r="J810" s="3" t="s">
        <v>173</v>
      </c>
      <c r="K810" s="3" t="s">
        <v>173</v>
      </c>
      <c r="L810" s="3" t="s">
        <v>173</v>
      </c>
      <c r="M810" s="3" t="s">
        <v>173</v>
      </c>
      <c r="N810" s="2"/>
      <c r="O810" s="3" t="s">
        <v>173</v>
      </c>
      <c r="P810" s="3" t="s">
        <v>173</v>
      </c>
      <c r="Q810" s="2"/>
      <c r="R810" s="3" t="s">
        <v>173</v>
      </c>
      <c r="S810" s="2"/>
      <c r="T810" s="3">
        <v>0.3</v>
      </c>
      <c r="U810" s="3" t="s">
        <v>173</v>
      </c>
      <c r="V810" s="2"/>
      <c r="W810" s="3" t="s">
        <v>173</v>
      </c>
      <c r="X810" s="3" t="s">
        <v>173</v>
      </c>
      <c r="Y810" s="2"/>
      <c r="Z810" s="3" t="s">
        <v>173</v>
      </c>
      <c r="AA810" s="2"/>
    </row>
    <row r="811" spans="1:27" ht="13.9" customHeight="1">
      <c r="A811" s="2" t="s">
        <v>1798</v>
      </c>
      <c r="B811" s="2" t="s">
        <v>1799</v>
      </c>
      <c r="C811" s="3" t="s">
        <v>171</v>
      </c>
      <c r="D811" s="3" t="s">
        <v>171</v>
      </c>
      <c r="E811" s="3">
        <v>401.83</v>
      </c>
      <c r="F811" s="3" t="s">
        <v>2281</v>
      </c>
      <c r="G811" s="3">
        <v>32</v>
      </c>
      <c r="H811" s="3" t="s">
        <v>2281</v>
      </c>
      <c r="I811" s="3" t="s">
        <v>173</v>
      </c>
      <c r="J811" s="3">
        <v>3.2299999999999999E-13</v>
      </c>
      <c r="K811" s="3">
        <v>1.32E-11</v>
      </c>
      <c r="L811" s="3" t="s">
        <v>173</v>
      </c>
      <c r="M811" s="3">
        <v>1.32E-11</v>
      </c>
      <c r="N811" s="3" t="s">
        <v>2281</v>
      </c>
      <c r="O811" s="3" t="s">
        <v>173</v>
      </c>
      <c r="P811" s="3" t="s">
        <v>173</v>
      </c>
      <c r="Q811" s="2"/>
      <c r="R811" s="3">
        <v>851.75</v>
      </c>
      <c r="S811" s="3" t="s">
        <v>2283</v>
      </c>
      <c r="T811" s="3">
        <v>0.3</v>
      </c>
      <c r="U811" s="3">
        <v>5.5300000000000001E-12</v>
      </c>
      <c r="V811" s="3" t="s">
        <v>2281</v>
      </c>
      <c r="W811" s="3" t="s">
        <v>173</v>
      </c>
      <c r="X811" s="3" t="s">
        <v>173</v>
      </c>
      <c r="Y811" s="2"/>
      <c r="Z811" s="3" t="s">
        <v>173</v>
      </c>
      <c r="AA811" s="2"/>
    </row>
    <row r="812" spans="1:27" ht="13.9" customHeight="1">
      <c r="A812" s="2" t="s">
        <v>1800</v>
      </c>
      <c r="B812" s="2" t="s">
        <v>1801</v>
      </c>
      <c r="C812" s="3" t="s">
        <v>171</v>
      </c>
      <c r="D812" s="3" t="s">
        <v>171</v>
      </c>
      <c r="E812" s="3">
        <v>395.4</v>
      </c>
      <c r="F812" s="3" t="s">
        <v>2281</v>
      </c>
      <c r="G812" s="3">
        <v>50</v>
      </c>
      <c r="H812" s="3" t="s">
        <v>2281</v>
      </c>
      <c r="I812" s="3" t="s">
        <v>173</v>
      </c>
      <c r="J812" s="3">
        <v>1.0199999999999999E-13</v>
      </c>
      <c r="K812" s="3">
        <v>4.1700000000000002E-12</v>
      </c>
      <c r="L812" s="3" t="s">
        <v>173</v>
      </c>
      <c r="M812" s="3">
        <v>4.1700000000000002E-12</v>
      </c>
      <c r="N812" s="3" t="s">
        <v>2281</v>
      </c>
      <c r="O812" s="3" t="s">
        <v>173</v>
      </c>
      <c r="P812" s="3" t="s">
        <v>173</v>
      </c>
      <c r="Q812" s="2"/>
      <c r="R812" s="3">
        <v>845.32</v>
      </c>
      <c r="S812" s="3" t="s">
        <v>2283</v>
      </c>
      <c r="T812" s="3">
        <v>0.3</v>
      </c>
      <c r="U812" s="3">
        <v>3.9E-10</v>
      </c>
      <c r="V812" s="3" t="s">
        <v>2281</v>
      </c>
      <c r="W812" s="3" t="s">
        <v>173</v>
      </c>
      <c r="X812" s="3" t="s">
        <v>173</v>
      </c>
      <c r="Y812" s="2"/>
      <c r="Z812" s="3" t="s">
        <v>173</v>
      </c>
      <c r="AA812" s="2"/>
    </row>
    <row r="813" spans="1:27" ht="13.9" customHeight="1">
      <c r="A813" s="2" t="s">
        <v>1802</v>
      </c>
      <c r="B813" s="2" t="s">
        <v>1803</v>
      </c>
      <c r="C813" s="3" t="s">
        <v>170</v>
      </c>
      <c r="D813" s="3" t="s">
        <v>171</v>
      </c>
      <c r="E813" s="3">
        <v>314.8</v>
      </c>
      <c r="F813" s="3" t="s">
        <v>2281</v>
      </c>
      <c r="G813" s="3">
        <v>4.9000000000000004</v>
      </c>
      <c r="H813" s="3" t="s">
        <v>2281</v>
      </c>
      <c r="I813" s="3" t="s">
        <v>173</v>
      </c>
      <c r="J813" s="3">
        <v>3.4099999999999999E-4</v>
      </c>
      <c r="K813" s="3">
        <v>1.3899999999999999E-2</v>
      </c>
      <c r="L813" s="3">
        <v>4.8199999999999996E-3</v>
      </c>
      <c r="M813" s="3">
        <v>4.8199999999999996E-3</v>
      </c>
      <c r="N813" s="3" t="s">
        <v>2281</v>
      </c>
      <c r="O813" s="3">
        <v>14900</v>
      </c>
      <c r="P813" s="3">
        <v>11600</v>
      </c>
      <c r="Q813" s="3" t="s">
        <v>174</v>
      </c>
      <c r="R813" s="3">
        <v>548.15</v>
      </c>
      <c r="S813" s="3" t="s">
        <v>2281</v>
      </c>
      <c r="T813" s="3">
        <v>0.37733333333333002</v>
      </c>
      <c r="U813" s="3">
        <v>5.4799999999999996E-3</v>
      </c>
      <c r="V813" s="3" t="s">
        <v>2281</v>
      </c>
      <c r="W813" s="3">
        <v>1.82E-3</v>
      </c>
      <c r="X813" s="3">
        <v>822</v>
      </c>
      <c r="Y813" s="4" t="s">
        <v>2284</v>
      </c>
      <c r="Z813" s="3" t="s">
        <v>173</v>
      </c>
      <c r="AA813" s="2"/>
    </row>
    <row r="814" spans="1:27" ht="13.9" customHeight="1">
      <c r="A814" s="2" t="s">
        <v>1804</v>
      </c>
      <c r="B814" s="2" t="s">
        <v>1805</v>
      </c>
      <c r="C814" s="3" t="s">
        <v>171</v>
      </c>
      <c r="D814" s="3" t="s">
        <v>171</v>
      </c>
      <c r="E814" s="3">
        <v>330.8</v>
      </c>
      <c r="F814" s="3" t="s">
        <v>2281</v>
      </c>
      <c r="G814" s="3">
        <v>70</v>
      </c>
      <c r="H814" s="3" t="s">
        <v>2281</v>
      </c>
      <c r="I814" s="3" t="s">
        <v>173</v>
      </c>
      <c r="J814" s="3">
        <v>3.55E-8</v>
      </c>
      <c r="K814" s="3">
        <v>1.4500000000000001E-6</v>
      </c>
      <c r="L814" s="3" t="s">
        <v>173</v>
      </c>
      <c r="M814" s="3">
        <v>1.4500000000000001E-6</v>
      </c>
      <c r="N814" s="3" t="s">
        <v>2281</v>
      </c>
      <c r="O814" s="3" t="s">
        <v>173</v>
      </c>
      <c r="P814" s="3">
        <v>11900</v>
      </c>
      <c r="Q814" s="3" t="s">
        <v>174</v>
      </c>
      <c r="R814" s="3">
        <v>559.15</v>
      </c>
      <c r="S814" s="3" t="s">
        <v>2281</v>
      </c>
      <c r="T814" s="3">
        <v>0.3</v>
      </c>
      <c r="U814" s="3">
        <v>3.0299999999999999E-4</v>
      </c>
      <c r="V814" s="3" t="s">
        <v>2281</v>
      </c>
      <c r="W814" s="3" t="s">
        <v>173</v>
      </c>
      <c r="X814" s="3" t="s">
        <v>173</v>
      </c>
      <c r="Y814" s="2"/>
      <c r="Z814" s="3" t="s">
        <v>173</v>
      </c>
      <c r="AA814" s="2"/>
    </row>
    <row r="815" spans="1:27" ht="13.9" customHeight="1">
      <c r="A815" s="2" t="s">
        <v>1806</v>
      </c>
      <c r="B815" s="2" t="s">
        <v>1807</v>
      </c>
      <c r="C815" s="3" t="s">
        <v>171</v>
      </c>
      <c r="D815" s="3" t="s">
        <v>171</v>
      </c>
      <c r="E815" s="3">
        <v>314.51</v>
      </c>
      <c r="F815" s="3" t="s">
        <v>2281</v>
      </c>
      <c r="G815" s="3">
        <v>2.2999999999999998</v>
      </c>
      <c r="H815" s="3" t="s">
        <v>2281</v>
      </c>
      <c r="I815" s="3" t="s">
        <v>173</v>
      </c>
      <c r="J815" s="3">
        <v>2.9400000000000001E-7</v>
      </c>
      <c r="K815" s="3">
        <v>1.2E-5</v>
      </c>
      <c r="L815" s="3" t="s">
        <v>173</v>
      </c>
      <c r="M815" s="3">
        <v>1.2E-5</v>
      </c>
      <c r="N815" s="3" t="s">
        <v>2281</v>
      </c>
      <c r="O815" s="3" t="s">
        <v>173</v>
      </c>
      <c r="P815" s="3" t="s">
        <v>173</v>
      </c>
      <c r="Q815" s="2"/>
      <c r="R815" s="3">
        <v>423.15</v>
      </c>
      <c r="S815" s="3" t="s">
        <v>183</v>
      </c>
      <c r="T815" s="3">
        <v>0.3</v>
      </c>
      <c r="U815" s="3">
        <v>5.3000000000000001E-6</v>
      </c>
      <c r="V815" s="3" t="s">
        <v>2281</v>
      </c>
      <c r="W815" s="3" t="s">
        <v>173</v>
      </c>
      <c r="X815" s="3" t="s">
        <v>173</v>
      </c>
      <c r="Y815" s="2"/>
      <c r="Z815" s="3" t="s">
        <v>173</v>
      </c>
      <c r="AA815" s="2"/>
    </row>
    <row r="816" spans="1:27" ht="13.9" customHeight="1">
      <c r="A816" s="2" t="s">
        <v>1808</v>
      </c>
      <c r="B816" s="2" t="s">
        <v>1809</v>
      </c>
      <c r="C816" s="3" t="s">
        <v>171</v>
      </c>
      <c r="D816" s="3" t="s">
        <v>171</v>
      </c>
      <c r="E816" s="3">
        <v>266.32</v>
      </c>
      <c r="F816" s="3" t="s">
        <v>2281</v>
      </c>
      <c r="G816" s="3">
        <v>280</v>
      </c>
      <c r="H816" s="3" t="s">
        <v>2281</v>
      </c>
      <c r="I816" s="3" t="s">
        <v>173</v>
      </c>
      <c r="J816" s="3">
        <v>1.4100000000000001E-6</v>
      </c>
      <c r="K816" s="3">
        <v>5.7599999999999997E-5</v>
      </c>
      <c r="L816" s="3">
        <v>1.9199999999999999E-5</v>
      </c>
      <c r="M816" s="3">
        <v>1.9199999999999999E-5</v>
      </c>
      <c r="N816" s="3" t="s">
        <v>2283</v>
      </c>
      <c r="O816" s="3">
        <v>15400</v>
      </c>
      <c r="P816" s="3">
        <v>11900</v>
      </c>
      <c r="Q816" s="3" t="s">
        <v>174</v>
      </c>
      <c r="R816" s="3">
        <v>562.15</v>
      </c>
      <c r="S816" s="3" t="s">
        <v>2281</v>
      </c>
      <c r="T816" s="3">
        <v>0.37733333333333002</v>
      </c>
      <c r="U816" s="3">
        <v>1.1299999999999999E-3</v>
      </c>
      <c r="V816" s="3" t="s">
        <v>2281</v>
      </c>
      <c r="W816" s="3">
        <v>3.6099999999999999E-4</v>
      </c>
      <c r="X816" s="3">
        <v>843</v>
      </c>
      <c r="Y816" s="4" t="s">
        <v>2284</v>
      </c>
      <c r="Z816" s="3" t="s">
        <v>173</v>
      </c>
      <c r="AA816" s="2"/>
    </row>
    <row r="817" spans="1:27" ht="13.9" customHeight="1">
      <c r="A817" s="2" t="s">
        <v>1810</v>
      </c>
      <c r="B817" s="2" t="s">
        <v>232</v>
      </c>
      <c r="C817" s="3" t="s">
        <v>228</v>
      </c>
      <c r="D817" s="3" t="s">
        <v>171</v>
      </c>
      <c r="E817" s="3" t="s">
        <v>173</v>
      </c>
      <c r="F817" s="2"/>
      <c r="G817" s="3" t="s">
        <v>173</v>
      </c>
      <c r="H817" s="2"/>
      <c r="I817" s="3" t="s">
        <v>173</v>
      </c>
      <c r="J817" s="3" t="s">
        <v>173</v>
      </c>
      <c r="K817" s="3" t="s">
        <v>173</v>
      </c>
      <c r="L817" s="3" t="s">
        <v>173</v>
      </c>
      <c r="M817" s="3" t="s">
        <v>173</v>
      </c>
      <c r="N817" s="2"/>
      <c r="O817" s="3" t="s">
        <v>173</v>
      </c>
      <c r="P817" s="3" t="s">
        <v>173</v>
      </c>
      <c r="Q817" s="2"/>
      <c r="R817" s="3" t="s">
        <v>173</v>
      </c>
      <c r="S817" s="2"/>
      <c r="T817" s="3">
        <v>0.3</v>
      </c>
      <c r="U817" s="3" t="s">
        <v>173</v>
      </c>
      <c r="V817" s="2"/>
      <c r="W817" s="3" t="s">
        <v>173</v>
      </c>
      <c r="X817" s="3" t="s">
        <v>173</v>
      </c>
      <c r="Y817" s="2"/>
      <c r="Z817" s="3" t="s">
        <v>173</v>
      </c>
      <c r="AA817" s="2"/>
    </row>
    <row r="818" spans="1:27" ht="13.9" customHeight="1">
      <c r="A818" s="2" t="s">
        <v>1811</v>
      </c>
      <c r="B818" s="2" t="s">
        <v>1812</v>
      </c>
      <c r="C818" s="3" t="s">
        <v>171</v>
      </c>
      <c r="D818" s="3" t="s">
        <v>171</v>
      </c>
      <c r="E818" s="3">
        <v>596.08000000000004</v>
      </c>
      <c r="F818" s="3" t="s">
        <v>2281</v>
      </c>
      <c r="G818" s="3">
        <v>19.5</v>
      </c>
      <c r="H818" s="3" t="s">
        <v>2281</v>
      </c>
      <c r="I818" s="3" t="s">
        <v>173</v>
      </c>
      <c r="J818" s="3">
        <v>3.0199999999999998E-7</v>
      </c>
      <c r="K818" s="3">
        <v>1.2300000000000001E-5</v>
      </c>
      <c r="L818" s="3" t="s">
        <v>173</v>
      </c>
      <c r="M818" s="3">
        <v>1.2300000000000001E-5</v>
      </c>
      <c r="N818" s="3" t="s">
        <v>2283</v>
      </c>
      <c r="O818" s="3" t="s">
        <v>173</v>
      </c>
      <c r="P818" s="3" t="s">
        <v>173</v>
      </c>
      <c r="Q818" s="2"/>
      <c r="R818" s="3">
        <v>498.15</v>
      </c>
      <c r="S818" s="3" t="s">
        <v>183</v>
      </c>
      <c r="T818" s="3">
        <v>0.41</v>
      </c>
      <c r="U818" s="3">
        <v>7.5000000000000002E-6</v>
      </c>
      <c r="V818" s="3" t="s">
        <v>2281</v>
      </c>
      <c r="W818" s="3" t="s">
        <v>173</v>
      </c>
      <c r="X818" s="3">
        <v>680</v>
      </c>
      <c r="Y818" s="4" t="s">
        <v>2284</v>
      </c>
      <c r="Z818" s="3" t="s">
        <v>173</v>
      </c>
      <c r="AA818" s="2"/>
    </row>
    <row r="819" spans="1:27" ht="13.9" customHeight="1">
      <c r="A819" s="2" t="s">
        <v>1813</v>
      </c>
      <c r="B819" s="2" t="s">
        <v>1814</v>
      </c>
      <c r="C819" s="3" t="s">
        <v>170</v>
      </c>
      <c r="D819" s="3" t="s">
        <v>170</v>
      </c>
      <c r="E819" s="3">
        <v>187.38</v>
      </c>
      <c r="F819" s="3" t="s">
        <v>2281</v>
      </c>
      <c r="G819" s="3">
        <v>170</v>
      </c>
      <c r="H819" s="3" t="s">
        <v>2281</v>
      </c>
      <c r="I819" s="3" t="s">
        <v>173</v>
      </c>
      <c r="J819" s="3">
        <v>0.52600000000000002</v>
      </c>
      <c r="K819" s="3">
        <v>21.5</v>
      </c>
      <c r="L819" s="3">
        <v>13.4</v>
      </c>
      <c r="M819" s="3">
        <v>13.4</v>
      </c>
      <c r="N819" s="3" t="s">
        <v>2283</v>
      </c>
      <c r="O819" s="3">
        <v>6940</v>
      </c>
      <c r="P819" s="3">
        <v>6460</v>
      </c>
      <c r="Q819" s="3" t="s">
        <v>183</v>
      </c>
      <c r="R819" s="3">
        <v>320.85000000000002</v>
      </c>
      <c r="S819" s="3" t="s">
        <v>2281</v>
      </c>
      <c r="T819" s="3">
        <v>0.37113377102994999</v>
      </c>
      <c r="U819" s="3">
        <v>363</v>
      </c>
      <c r="V819" s="3" t="s">
        <v>2281</v>
      </c>
      <c r="W819" s="3">
        <v>217</v>
      </c>
      <c r="X819" s="3">
        <v>487</v>
      </c>
      <c r="Y819" s="3" t="s">
        <v>183</v>
      </c>
      <c r="Z819" s="3" t="s">
        <v>173</v>
      </c>
      <c r="AA819" s="2"/>
    </row>
    <row r="820" spans="1:27" ht="13.9" customHeight="1">
      <c r="A820" s="2" t="s">
        <v>1815</v>
      </c>
      <c r="B820" s="2" t="s">
        <v>1816</v>
      </c>
      <c r="C820" s="3" t="s">
        <v>171</v>
      </c>
      <c r="D820" s="3" t="s">
        <v>171</v>
      </c>
      <c r="E820" s="3">
        <v>163.38999999999999</v>
      </c>
      <c r="F820" s="3" t="s">
        <v>2281</v>
      </c>
      <c r="G820" s="3">
        <v>54600</v>
      </c>
      <c r="H820" s="3" t="s">
        <v>2281</v>
      </c>
      <c r="I820" s="3">
        <v>60</v>
      </c>
      <c r="J820" s="3">
        <v>1.35E-8</v>
      </c>
      <c r="K820" s="3">
        <v>5.5199999999999997E-7</v>
      </c>
      <c r="L820" s="3">
        <v>2.2999999999999999E-7</v>
      </c>
      <c r="M820" s="3">
        <v>2.2999999999999999E-7</v>
      </c>
      <c r="N820" s="3" t="s">
        <v>2281</v>
      </c>
      <c r="O820" s="3">
        <v>12400</v>
      </c>
      <c r="P820" s="3">
        <v>9790</v>
      </c>
      <c r="Q820" s="3" t="s">
        <v>174</v>
      </c>
      <c r="R820" s="3">
        <v>469.65</v>
      </c>
      <c r="S820" s="3" t="s">
        <v>2281</v>
      </c>
      <c r="T820" s="3">
        <v>0.38914680232558002</v>
      </c>
      <c r="U820" s="3">
        <v>0.06</v>
      </c>
      <c r="V820" s="3" t="s">
        <v>2283</v>
      </c>
      <c r="W820" s="3">
        <v>2.4E-2</v>
      </c>
      <c r="X820" s="3">
        <v>688</v>
      </c>
      <c r="Y820" s="3" t="s">
        <v>174</v>
      </c>
      <c r="Z820" s="3" t="s">
        <v>173</v>
      </c>
      <c r="AA820" s="2"/>
    </row>
    <row r="821" spans="1:27" ht="13.9" customHeight="1">
      <c r="A821" s="2" t="s">
        <v>1817</v>
      </c>
      <c r="B821" s="2" t="s">
        <v>1818</v>
      </c>
      <c r="C821" s="3" t="s">
        <v>171</v>
      </c>
      <c r="D821" s="3" t="s">
        <v>171</v>
      </c>
      <c r="E821" s="3">
        <v>232.93</v>
      </c>
      <c r="F821" s="3" t="s">
        <v>2283</v>
      </c>
      <c r="G821" s="3">
        <v>21</v>
      </c>
      <c r="H821" s="3" t="s">
        <v>2283</v>
      </c>
      <c r="I821" s="3" t="s">
        <v>173</v>
      </c>
      <c r="J821" s="3">
        <v>7.1799999999999994E-14</v>
      </c>
      <c r="K821" s="3">
        <v>2.94E-12</v>
      </c>
      <c r="L821" s="3" t="s">
        <v>173</v>
      </c>
      <c r="M821" s="3">
        <v>2.94E-12</v>
      </c>
      <c r="N821" s="3" t="s">
        <v>2283</v>
      </c>
      <c r="O821" s="3" t="s">
        <v>173</v>
      </c>
      <c r="P821" s="3" t="s">
        <v>173</v>
      </c>
      <c r="Q821" s="2"/>
      <c r="R821" s="3">
        <v>696.02</v>
      </c>
      <c r="S821" s="3" t="s">
        <v>2283</v>
      </c>
      <c r="T821" s="3">
        <v>0.3</v>
      </c>
      <c r="U821" s="3">
        <v>6.13E-8</v>
      </c>
      <c r="V821" s="3" t="s">
        <v>2283</v>
      </c>
      <c r="W821" s="3" t="s">
        <v>173</v>
      </c>
      <c r="X821" s="3" t="s">
        <v>173</v>
      </c>
      <c r="Y821" s="2"/>
      <c r="Z821" s="3" t="s">
        <v>173</v>
      </c>
      <c r="AA821" s="2"/>
    </row>
    <row r="822" spans="1:27" ht="13.9" customHeight="1">
      <c r="A822" s="2" t="s">
        <v>1819</v>
      </c>
      <c r="B822" s="2" t="s">
        <v>1820</v>
      </c>
      <c r="C822" s="3" t="s">
        <v>171</v>
      </c>
      <c r="D822" s="3" t="s">
        <v>171</v>
      </c>
      <c r="E822" s="3">
        <v>196.46</v>
      </c>
      <c r="F822" s="3" t="s">
        <v>2281</v>
      </c>
      <c r="G822" s="3">
        <v>40</v>
      </c>
      <c r="H822" s="3" t="s">
        <v>2281</v>
      </c>
      <c r="I822" s="3" t="s">
        <v>173</v>
      </c>
      <c r="J822" s="3">
        <v>1.3400000000000001E-6</v>
      </c>
      <c r="K822" s="3">
        <v>5.4799999999999997E-5</v>
      </c>
      <c r="L822" s="3">
        <v>1.9599999999999999E-5</v>
      </c>
      <c r="M822" s="3">
        <v>1.9599999999999999E-5</v>
      </c>
      <c r="N822" s="3" t="s">
        <v>2281</v>
      </c>
      <c r="O822" s="3">
        <v>14500</v>
      </c>
      <c r="P822" s="3">
        <v>11300</v>
      </c>
      <c r="Q822" s="3" t="s">
        <v>174</v>
      </c>
      <c r="R822" s="3">
        <v>535.15</v>
      </c>
      <c r="S822" s="3" t="s">
        <v>2281</v>
      </c>
      <c r="T822" s="3">
        <v>0.37733333333333002</v>
      </c>
      <c r="U822" s="3">
        <v>4.4400000000000004E-3</v>
      </c>
      <c r="V822" s="3" t="s">
        <v>2281</v>
      </c>
      <c r="W822" s="3">
        <v>1.5200000000000001E-3</v>
      </c>
      <c r="X822" s="3">
        <v>803</v>
      </c>
      <c r="Y822" s="4" t="s">
        <v>2284</v>
      </c>
      <c r="Z822" s="3" t="s">
        <v>173</v>
      </c>
      <c r="AA822" s="2"/>
    </row>
    <row r="823" spans="1:27" ht="13.9" customHeight="1">
      <c r="A823" s="2" t="s">
        <v>1821</v>
      </c>
      <c r="B823" s="2" t="s">
        <v>1822</v>
      </c>
      <c r="C823" s="3" t="s">
        <v>170</v>
      </c>
      <c r="D823" s="3" t="s">
        <v>171</v>
      </c>
      <c r="E823" s="3">
        <v>181.45</v>
      </c>
      <c r="F823" s="3" t="s">
        <v>2281</v>
      </c>
      <c r="G823" s="3">
        <v>18</v>
      </c>
      <c r="H823" s="3" t="s">
        <v>2281</v>
      </c>
      <c r="I823" s="3" t="s">
        <v>173</v>
      </c>
      <c r="J823" s="3">
        <v>1.25E-3</v>
      </c>
      <c r="K823" s="3">
        <v>5.11E-2</v>
      </c>
      <c r="L823" s="3">
        <v>1.6400000000000001E-2</v>
      </c>
      <c r="M823" s="3">
        <v>1.6400000000000001E-2</v>
      </c>
      <c r="N823" s="3" t="s">
        <v>2281</v>
      </c>
      <c r="O823" s="3">
        <v>15900</v>
      </c>
      <c r="P823" s="3">
        <v>12600</v>
      </c>
      <c r="Q823" s="3" t="s">
        <v>2294</v>
      </c>
      <c r="R823" s="3">
        <v>491.65</v>
      </c>
      <c r="S823" s="3" t="s">
        <v>2281</v>
      </c>
      <c r="T823" s="3">
        <v>0.37966893732969997</v>
      </c>
      <c r="U823" s="3">
        <v>0.21</v>
      </c>
      <c r="V823" s="3" t="s">
        <v>2281</v>
      </c>
      <c r="W823" s="3">
        <v>6.4799999999999996E-2</v>
      </c>
      <c r="X823" s="3">
        <v>734</v>
      </c>
      <c r="Y823" s="3" t="s">
        <v>174</v>
      </c>
      <c r="Z823" s="3" t="s">
        <v>173</v>
      </c>
      <c r="AA823" s="2"/>
    </row>
    <row r="824" spans="1:27" ht="13.9" customHeight="1">
      <c r="A824" s="2" t="s">
        <v>1823</v>
      </c>
      <c r="B824" s="2" t="s">
        <v>1824</v>
      </c>
      <c r="C824" s="3" t="s">
        <v>170</v>
      </c>
      <c r="D824" s="3" t="s">
        <v>170</v>
      </c>
      <c r="E824" s="3">
        <v>181.45</v>
      </c>
      <c r="F824" s="3" t="s">
        <v>2281</v>
      </c>
      <c r="G824" s="3">
        <v>49</v>
      </c>
      <c r="H824" s="3" t="s">
        <v>2281</v>
      </c>
      <c r="I824" s="3">
        <v>70</v>
      </c>
      <c r="J824" s="3">
        <v>1.42E-3</v>
      </c>
      <c r="K824" s="3">
        <v>5.8099999999999999E-2</v>
      </c>
      <c r="L824" s="3">
        <v>2.2800000000000001E-2</v>
      </c>
      <c r="M824" s="3">
        <v>2.2800000000000001E-2</v>
      </c>
      <c r="N824" s="3" t="s">
        <v>2281</v>
      </c>
      <c r="O824" s="3">
        <v>13200</v>
      </c>
      <c r="P824" s="3">
        <v>10500</v>
      </c>
      <c r="Q824" s="3" t="s">
        <v>2282</v>
      </c>
      <c r="R824" s="3">
        <v>486.65</v>
      </c>
      <c r="S824" s="3" t="s">
        <v>2281</v>
      </c>
      <c r="T824" s="3">
        <v>0.38071862068966</v>
      </c>
      <c r="U824" s="3">
        <v>0.46</v>
      </c>
      <c r="V824" s="3" t="s">
        <v>2281</v>
      </c>
      <c r="W824" s="3">
        <v>0.17299999999999999</v>
      </c>
      <c r="X824" s="3">
        <v>725</v>
      </c>
      <c r="Y824" s="3" t="s">
        <v>174</v>
      </c>
      <c r="Z824" s="3">
        <v>2.5</v>
      </c>
      <c r="AA824" s="3" t="s">
        <v>183</v>
      </c>
    </row>
    <row r="825" spans="1:27" ht="13.9" customHeight="1">
      <c r="A825" s="2" t="s">
        <v>1825</v>
      </c>
      <c r="B825" s="2" t="s">
        <v>1826</v>
      </c>
      <c r="C825" s="3" t="s">
        <v>170</v>
      </c>
      <c r="D825" s="3" t="s">
        <v>170</v>
      </c>
      <c r="E825" s="3">
        <v>133.41</v>
      </c>
      <c r="F825" s="3" t="s">
        <v>2281</v>
      </c>
      <c r="G825" s="3">
        <v>1290</v>
      </c>
      <c r="H825" s="3" t="s">
        <v>2281</v>
      </c>
      <c r="I825" s="3">
        <v>200</v>
      </c>
      <c r="J825" s="3">
        <v>1.72E-2</v>
      </c>
      <c r="K825" s="3">
        <v>0.70299999999999996</v>
      </c>
      <c r="L825" s="3">
        <v>0.41099999999999998</v>
      </c>
      <c r="M825" s="3">
        <v>0.41099999999999998</v>
      </c>
      <c r="N825" s="3" t="s">
        <v>2281</v>
      </c>
      <c r="O825" s="3">
        <v>7860</v>
      </c>
      <c r="P825" s="3">
        <v>7140</v>
      </c>
      <c r="Q825" s="3" t="s">
        <v>183</v>
      </c>
      <c r="R825" s="3">
        <v>347.15</v>
      </c>
      <c r="S825" s="3" t="s">
        <v>2281</v>
      </c>
      <c r="T825" s="3">
        <v>0.35535963302751999</v>
      </c>
      <c r="U825" s="3">
        <v>124</v>
      </c>
      <c r="V825" s="3" t="s">
        <v>2281</v>
      </c>
      <c r="W825" s="3">
        <v>69.400000000000006</v>
      </c>
      <c r="X825" s="3">
        <v>545</v>
      </c>
      <c r="Y825" s="3" t="s">
        <v>174</v>
      </c>
      <c r="Z825" s="3">
        <v>8</v>
      </c>
      <c r="AA825" s="3" t="s">
        <v>183</v>
      </c>
    </row>
    <row r="826" spans="1:27" ht="13.9" customHeight="1">
      <c r="A826" s="2" t="s">
        <v>1827</v>
      </c>
      <c r="B826" s="2" t="s">
        <v>1828</v>
      </c>
      <c r="C826" s="3" t="s">
        <v>170</v>
      </c>
      <c r="D826" s="3" t="s">
        <v>170</v>
      </c>
      <c r="E826" s="3">
        <v>133.41</v>
      </c>
      <c r="F826" s="3" t="s">
        <v>2281</v>
      </c>
      <c r="G826" s="3">
        <v>4590</v>
      </c>
      <c r="H826" s="3" t="s">
        <v>2281</v>
      </c>
      <c r="I826" s="3">
        <v>5</v>
      </c>
      <c r="J826" s="3">
        <v>8.2399999999999997E-4</v>
      </c>
      <c r="K826" s="3">
        <v>3.3700000000000001E-2</v>
      </c>
      <c r="L826" s="3">
        <v>1.7399999999999999E-2</v>
      </c>
      <c r="M826" s="3">
        <v>1.7399999999999999E-2</v>
      </c>
      <c r="N826" s="3" t="s">
        <v>2281</v>
      </c>
      <c r="O826" s="3">
        <v>9560</v>
      </c>
      <c r="P826" s="3">
        <v>8320</v>
      </c>
      <c r="Q826" s="3" t="s">
        <v>183</v>
      </c>
      <c r="R826" s="3">
        <v>386.95</v>
      </c>
      <c r="S826" s="3" t="s">
        <v>2281</v>
      </c>
      <c r="T826" s="3">
        <v>0.35965282392026998</v>
      </c>
      <c r="U826" s="3">
        <v>23</v>
      </c>
      <c r="V826" s="3" t="s">
        <v>2281</v>
      </c>
      <c r="W826" s="3">
        <v>11.4</v>
      </c>
      <c r="X826" s="3">
        <v>602</v>
      </c>
      <c r="Y826" s="3" t="s">
        <v>174</v>
      </c>
      <c r="Z826" s="3">
        <v>6</v>
      </c>
      <c r="AA826" s="3" t="s">
        <v>183</v>
      </c>
    </row>
    <row r="827" spans="1:27" ht="13.9" customHeight="1">
      <c r="A827" s="2" t="s">
        <v>1829</v>
      </c>
      <c r="B827" s="2" t="s">
        <v>1830</v>
      </c>
      <c r="C827" s="3" t="s">
        <v>170</v>
      </c>
      <c r="D827" s="3" t="s">
        <v>170</v>
      </c>
      <c r="E827" s="3">
        <v>131.38999999999999</v>
      </c>
      <c r="F827" s="3" t="s">
        <v>2281</v>
      </c>
      <c r="G827" s="3">
        <v>1280</v>
      </c>
      <c r="H827" s="3" t="s">
        <v>2281</v>
      </c>
      <c r="I827" s="3">
        <v>5</v>
      </c>
      <c r="J827" s="3">
        <v>9.8499999999999994E-3</v>
      </c>
      <c r="K827" s="3">
        <v>0.40300000000000002</v>
      </c>
      <c r="L827" s="3">
        <v>0.22700000000000001</v>
      </c>
      <c r="M827" s="3">
        <v>0.22700000000000001</v>
      </c>
      <c r="N827" s="3" t="s">
        <v>2281</v>
      </c>
      <c r="O827" s="3">
        <v>8350</v>
      </c>
      <c r="P827" s="3">
        <v>7500</v>
      </c>
      <c r="Q827" s="3" t="s">
        <v>183</v>
      </c>
      <c r="R827" s="3">
        <v>360.35</v>
      </c>
      <c r="S827" s="3" t="s">
        <v>2281</v>
      </c>
      <c r="T827" s="3">
        <v>0.35100350262697</v>
      </c>
      <c r="U827" s="3">
        <v>69</v>
      </c>
      <c r="V827" s="3" t="s">
        <v>2281</v>
      </c>
      <c r="W827" s="3">
        <v>37.200000000000003</v>
      </c>
      <c r="X827" s="3">
        <v>571</v>
      </c>
      <c r="Y827" s="3" t="s">
        <v>174</v>
      </c>
      <c r="Z827" s="3">
        <v>8</v>
      </c>
      <c r="AA827" s="3" t="s">
        <v>183</v>
      </c>
    </row>
    <row r="828" spans="1:27" ht="13.9" customHeight="1">
      <c r="A828" s="2" t="s">
        <v>1831</v>
      </c>
      <c r="B828" s="2" t="s">
        <v>1832</v>
      </c>
      <c r="C828" s="3" t="s">
        <v>170</v>
      </c>
      <c r="D828" s="3" t="s">
        <v>171</v>
      </c>
      <c r="E828" s="3">
        <v>137.37</v>
      </c>
      <c r="F828" s="3" t="s">
        <v>2281</v>
      </c>
      <c r="G828" s="3">
        <v>1100</v>
      </c>
      <c r="H828" s="3" t="s">
        <v>2281</v>
      </c>
      <c r="I828" s="3" t="s">
        <v>173</v>
      </c>
      <c r="J828" s="3">
        <v>9.7000000000000003E-2</v>
      </c>
      <c r="K828" s="3">
        <v>3.97</v>
      </c>
      <c r="L828" s="3">
        <v>2.63</v>
      </c>
      <c r="M828" s="3">
        <v>2.63</v>
      </c>
      <c r="N828" s="3" t="s">
        <v>2281</v>
      </c>
      <c r="O828" s="3">
        <v>6130</v>
      </c>
      <c r="P828" s="3">
        <v>6000</v>
      </c>
      <c r="Q828" s="3" t="s">
        <v>183</v>
      </c>
      <c r="R828" s="3">
        <v>296.85000000000002</v>
      </c>
      <c r="S828" s="3" t="s">
        <v>2281</v>
      </c>
      <c r="T828" s="3">
        <v>0.35028953513055</v>
      </c>
      <c r="U828" s="3">
        <v>803</v>
      </c>
      <c r="V828" s="3" t="s">
        <v>2281</v>
      </c>
      <c r="W828" s="3">
        <v>510</v>
      </c>
      <c r="X828" s="3">
        <v>471</v>
      </c>
      <c r="Y828" s="3" t="s">
        <v>183</v>
      </c>
      <c r="Z828" s="3" t="s">
        <v>173</v>
      </c>
      <c r="AA828" s="2"/>
    </row>
    <row r="829" spans="1:27" ht="13.9" customHeight="1">
      <c r="A829" s="2" t="s">
        <v>1833</v>
      </c>
      <c r="B829" s="2" t="s">
        <v>1834</v>
      </c>
      <c r="C829" s="3" t="s">
        <v>171</v>
      </c>
      <c r="D829" s="3" t="s">
        <v>171</v>
      </c>
      <c r="E829" s="3">
        <v>197.45</v>
      </c>
      <c r="F829" s="3" t="s">
        <v>2281</v>
      </c>
      <c r="G829" s="3">
        <v>1200</v>
      </c>
      <c r="H829" s="3" t="s">
        <v>2281</v>
      </c>
      <c r="I829" s="3" t="s">
        <v>173</v>
      </c>
      <c r="J829" s="3">
        <v>1.6199999999999999E-6</v>
      </c>
      <c r="K829" s="3">
        <v>6.6199999999999996E-5</v>
      </c>
      <c r="L829" s="3">
        <v>2.4700000000000001E-5</v>
      </c>
      <c r="M829" s="3">
        <v>2.4700000000000001E-5</v>
      </c>
      <c r="N829" s="3" t="s">
        <v>2283</v>
      </c>
      <c r="O829" s="3">
        <v>14000</v>
      </c>
      <c r="P829" s="3">
        <v>11000</v>
      </c>
      <c r="Q829" s="3" t="s">
        <v>174</v>
      </c>
      <c r="R829" s="3">
        <v>520.15</v>
      </c>
      <c r="S829" s="3" t="s">
        <v>2281</v>
      </c>
      <c r="T829" s="3">
        <v>0.37733333333333002</v>
      </c>
      <c r="U829" s="3">
        <v>7.4999999999999997E-3</v>
      </c>
      <c r="V829" s="3" t="s">
        <v>2283</v>
      </c>
      <c r="W829" s="3">
        <v>2.6800000000000001E-3</v>
      </c>
      <c r="X829" s="3">
        <v>780</v>
      </c>
      <c r="Y829" s="4" t="s">
        <v>2284</v>
      </c>
      <c r="Z829" s="3" t="s">
        <v>173</v>
      </c>
      <c r="AA829" s="2"/>
    </row>
    <row r="830" spans="1:27" ht="13.9" customHeight="1">
      <c r="A830" s="2" t="s">
        <v>1835</v>
      </c>
      <c r="B830" s="2" t="s">
        <v>1836</v>
      </c>
      <c r="C830" s="3" t="s">
        <v>171</v>
      </c>
      <c r="D830" s="3" t="s">
        <v>170</v>
      </c>
      <c r="E830" s="3">
        <v>197.45</v>
      </c>
      <c r="F830" s="3" t="s">
        <v>2281</v>
      </c>
      <c r="G830" s="3">
        <v>800</v>
      </c>
      <c r="H830" s="3" t="s">
        <v>2281</v>
      </c>
      <c r="I830" s="3" t="s">
        <v>173</v>
      </c>
      <c r="J830" s="3">
        <v>2.6000000000000001E-6</v>
      </c>
      <c r="K830" s="3">
        <v>1.06E-4</v>
      </c>
      <c r="L830" s="3">
        <v>3.9700000000000003E-5</v>
      </c>
      <c r="M830" s="3">
        <v>3.9700000000000003E-5</v>
      </c>
      <c r="N830" s="3" t="s">
        <v>2283</v>
      </c>
      <c r="O830" s="3">
        <v>13900</v>
      </c>
      <c r="P830" s="3">
        <v>10900</v>
      </c>
      <c r="Q830" s="3" t="s">
        <v>174</v>
      </c>
      <c r="R830" s="3">
        <v>519.15</v>
      </c>
      <c r="S830" s="3" t="s">
        <v>2281</v>
      </c>
      <c r="T830" s="3">
        <v>0.37733333333333002</v>
      </c>
      <c r="U830" s="3">
        <v>8.0000000000000002E-3</v>
      </c>
      <c r="V830" s="3" t="s">
        <v>2283</v>
      </c>
      <c r="W830" s="3">
        <v>2.8600000000000001E-3</v>
      </c>
      <c r="X830" s="3">
        <v>779</v>
      </c>
      <c r="Y830" s="4" t="s">
        <v>2284</v>
      </c>
      <c r="Z830" s="3" t="s">
        <v>173</v>
      </c>
      <c r="AA830" s="2"/>
    </row>
    <row r="831" spans="1:27" ht="13.9" customHeight="1">
      <c r="A831" s="2" t="s">
        <v>1837</v>
      </c>
      <c r="B831" s="2" t="s">
        <v>1838</v>
      </c>
      <c r="C831" s="3" t="s">
        <v>171</v>
      </c>
      <c r="D831" s="3" t="s">
        <v>171</v>
      </c>
      <c r="E831" s="3">
        <v>255.49</v>
      </c>
      <c r="F831" s="3" t="s">
        <v>2281</v>
      </c>
      <c r="G831" s="3">
        <v>278</v>
      </c>
      <c r="H831" s="3" t="s">
        <v>2281</v>
      </c>
      <c r="I831" s="3" t="s">
        <v>173</v>
      </c>
      <c r="J831" s="3">
        <v>8.6800000000000006E-9</v>
      </c>
      <c r="K831" s="3">
        <v>3.5499999999999999E-7</v>
      </c>
      <c r="L831" s="3" t="s">
        <v>173</v>
      </c>
      <c r="M831" s="3">
        <v>3.5499999999999999E-7</v>
      </c>
      <c r="N831" s="3" t="s">
        <v>2281</v>
      </c>
      <c r="O831" s="3" t="s">
        <v>173</v>
      </c>
      <c r="P831" s="3" t="s">
        <v>173</v>
      </c>
      <c r="Q831" s="2"/>
      <c r="R831" s="3">
        <v>621.83000000000004</v>
      </c>
      <c r="S831" s="3" t="s">
        <v>2283</v>
      </c>
      <c r="T831" s="3">
        <v>0.3</v>
      </c>
      <c r="U831" s="3">
        <v>3.7499999999999997E-5</v>
      </c>
      <c r="V831" s="3" t="s">
        <v>2283</v>
      </c>
      <c r="W831" s="3" t="s">
        <v>173</v>
      </c>
      <c r="X831" s="3" t="s">
        <v>173</v>
      </c>
      <c r="Y831" s="2"/>
      <c r="Z831" s="3" t="s">
        <v>173</v>
      </c>
      <c r="AA831" s="2"/>
    </row>
    <row r="832" spans="1:27" ht="13.9" customHeight="1">
      <c r="A832" s="2" t="s">
        <v>1839</v>
      </c>
      <c r="B832" s="2" t="s">
        <v>1840</v>
      </c>
      <c r="C832" s="3" t="s">
        <v>171</v>
      </c>
      <c r="D832" s="3" t="s">
        <v>171</v>
      </c>
      <c r="E832" s="3">
        <v>269.51</v>
      </c>
      <c r="F832" s="3" t="s">
        <v>2281</v>
      </c>
      <c r="G832" s="3">
        <v>71</v>
      </c>
      <c r="H832" s="3" t="s">
        <v>2281</v>
      </c>
      <c r="I832" s="3">
        <v>50</v>
      </c>
      <c r="J832" s="3">
        <v>9.0599999999999997E-9</v>
      </c>
      <c r="K832" s="3">
        <v>3.7E-7</v>
      </c>
      <c r="L832" s="3" t="s">
        <v>173</v>
      </c>
      <c r="M832" s="3">
        <v>3.7E-7</v>
      </c>
      <c r="N832" s="3" t="s">
        <v>2281</v>
      </c>
      <c r="O832" s="3" t="s">
        <v>173</v>
      </c>
      <c r="P832" s="3" t="s">
        <v>173</v>
      </c>
      <c r="Q832" s="2"/>
      <c r="R832" s="3">
        <v>626.42999999999995</v>
      </c>
      <c r="S832" s="3" t="s">
        <v>2283</v>
      </c>
      <c r="T832" s="3">
        <v>0.3</v>
      </c>
      <c r="U832" s="3">
        <v>9.9699999999999994E-6</v>
      </c>
      <c r="V832" s="3" t="s">
        <v>2281</v>
      </c>
      <c r="W832" s="3" t="s">
        <v>173</v>
      </c>
      <c r="X832" s="3" t="s">
        <v>173</v>
      </c>
      <c r="Y832" s="2"/>
      <c r="Z832" s="3" t="s">
        <v>173</v>
      </c>
      <c r="AA832" s="2"/>
    </row>
    <row r="833" spans="1:27" ht="13.9" customHeight="1">
      <c r="A833" s="2" t="s">
        <v>1841</v>
      </c>
      <c r="B833" s="2" t="s">
        <v>1842</v>
      </c>
      <c r="C833" s="3" t="s">
        <v>170</v>
      </c>
      <c r="D833" s="3" t="s">
        <v>171</v>
      </c>
      <c r="E833" s="3">
        <v>147.43</v>
      </c>
      <c r="F833" s="3" t="s">
        <v>2281</v>
      </c>
      <c r="G833" s="3">
        <v>1900</v>
      </c>
      <c r="H833" s="3" t="s">
        <v>2281</v>
      </c>
      <c r="I833" s="3" t="s">
        <v>173</v>
      </c>
      <c r="J833" s="3">
        <v>3.1700000000000001E-4</v>
      </c>
      <c r="K833" s="3">
        <v>1.2999999999999999E-2</v>
      </c>
      <c r="L833" s="3">
        <v>6.5300000000000002E-3</v>
      </c>
      <c r="M833" s="3">
        <v>6.5300000000000002E-3</v>
      </c>
      <c r="N833" s="3" t="s">
        <v>2283</v>
      </c>
      <c r="O833" s="3">
        <v>9860</v>
      </c>
      <c r="P833" s="3">
        <v>8380</v>
      </c>
      <c r="Q833" s="3" t="s">
        <v>174</v>
      </c>
      <c r="R833" s="3">
        <v>405.15</v>
      </c>
      <c r="S833" s="3" t="s">
        <v>2281</v>
      </c>
      <c r="T833" s="3">
        <v>0.36759732885993002</v>
      </c>
      <c r="U833" s="3">
        <v>3.1</v>
      </c>
      <c r="V833" s="3" t="s">
        <v>2281</v>
      </c>
      <c r="W833" s="3">
        <v>1.5</v>
      </c>
      <c r="X833" s="3">
        <v>620</v>
      </c>
      <c r="Y833" s="3" t="s">
        <v>174</v>
      </c>
      <c r="Z833" s="3" t="s">
        <v>173</v>
      </c>
      <c r="AA833" s="2"/>
    </row>
    <row r="834" spans="1:27" ht="13.9" customHeight="1">
      <c r="A834" s="2" t="s">
        <v>1843</v>
      </c>
      <c r="B834" s="2" t="s">
        <v>1844</v>
      </c>
      <c r="C834" s="3" t="s">
        <v>170</v>
      </c>
      <c r="D834" s="3" t="s">
        <v>170</v>
      </c>
      <c r="E834" s="3">
        <v>147.43</v>
      </c>
      <c r="F834" s="3" t="s">
        <v>2281</v>
      </c>
      <c r="G834" s="3">
        <v>1750</v>
      </c>
      <c r="H834" s="3" t="s">
        <v>2281</v>
      </c>
      <c r="I834" s="3" t="s">
        <v>173</v>
      </c>
      <c r="J834" s="3">
        <v>3.4299999999999999E-4</v>
      </c>
      <c r="K834" s="3">
        <v>1.4E-2</v>
      </c>
      <c r="L834" s="3">
        <v>6.6499999999999997E-3</v>
      </c>
      <c r="M834" s="3">
        <v>6.6499999999999997E-3</v>
      </c>
      <c r="N834" s="3" t="s">
        <v>2281</v>
      </c>
      <c r="O834" s="3">
        <v>10700</v>
      </c>
      <c r="P834" s="3">
        <v>8870</v>
      </c>
      <c r="Q834" s="3" t="s">
        <v>183</v>
      </c>
      <c r="R834" s="3">
        <v>430.15</v>
      </c>
      <c r="S834" s="3" t="s">
        <v>2281</v>
      </c>
      <c r="T834" s="3">
        <v>0.37220705521471997</v>
      </c>
      <c r="U834" s="3">
        <v>3.69</v>
      </c>
      <c r="V834" s="3" t="s">
        <v>2281</v>
      </c>
      <c r="W834" s="3">
        <v>1.68</v>
      </c>
      <c r="X834" s="3">
        <v>652</v>
      </c>
      <c r="Y834" s="3" t="s">
        <v>174</v>
      </c>
      <c r="Z834" s="3">
        <v>3.2</v>
      </c>
      <c r="AA834" s="3" t="s">
        <v>183</v>
      </c>
    </row>
    <row r="835" spans="1:27" ht="13.9" customHeight="1">
      <c r="A835" s="2" t="s">
        <v>1845</v>
      </c>
      <c r="B835" s="2" t="s">
        <v>1846</v>
      </c>
      <c r="C835" s="3" t="s">
        <v>170</v>
      </c>
      <c r="D835" s="3" t="s">
        <v>170</v>
      </c>
      <c r="E835" s="3">
        <v>145.41999999999999</v>
      </c>
      <c r="F835" s="3" t="s">
        <v>2281</v>
      </c>
      <c r="G835" s="3">
        <v>334</v>
      </c>
      <c r="H835" s="3" t="s">
        <v>2281</v>
      </c>
      <c r="I835" s="3" t="s">
        <v>173</v>
      </c>
      <c r="J835" s="3">
        <v>1.7600000000000001E-2</v>
      </c>
      <c r="K835" s="3">
        <v>0.72</v>
      </c>
      <c r="L835" s="3">
        <v>0.35199999999999998</v>
      </c>
      <c r="M835" s="3">
        <v>0.35199999999999998</v>
      </c>
      <c r="N835" s="3" t="s">
        <v>2281</v>
      </c>
      <c r="O835" s="3">
        <v>10300</v>
      </c>
      <c r="P835" s="3">
        <v>8560</v>
      </c>
      <c r="Q835" s="3" t="s">
        <v>174</v>
      </c>
      <c r="R835" s="3">
        <v>415.15</v>
      </c>
      <c r="S835" s="3" t="s">
        <v>2281</v>
      </c>
      <c r="T835" s="3">
        <v>0.37751164658635</v>
      </c>
      <c r="U835" s="3">
        <v>4.4000000000000004</v>
      </c>
      <c r="V835" s="3" t="s">
        <v>2281</v>
      </c>
      <c r="W835" s="3">
        <v>2.06</v>
      </c>
      <c r="X835" s="3">
        <v>623</v>
      </c>
      <c r="Y835" s="4" t="s">
        <v>2284</v>
      </c>
      <c r="Z835" s="3" t="s">
        <v>173</v>
      </c>
      <c r="AA835" s="2"/>
    </row>
    <row r="836" spans="1:27" ht="13.9" customHeight="1">
      <c r="A836" s="2" t="s">
        <v>1847</v>
      </c>
      <c r="B836" s="2" t="s">
        <v>1848</v>
      </c>
      <c r="C836" s="3" t="s">
        <v>171</v>
      </c>
      <c r="D836" s="3" t="s">
        <v>171</v>
      </c>
      <c r="E836" s="3">
        <v>368.37</v>
      </c>
      <c r="F836" s="3" t="s">
        <v>2281</v>
      </c>
      <c r="G836" s="3">
        <v>0.36</v>
      </c>
      <c r="H836" s="3" t="s">
        <v>2281</v>
      </c>
      <c r="I836" s="3" t="s">
        <v>173</v>
      </c>
      <c r="J836" s="3">
        <v>8.0800000000000004E-7</v>
      </c>
      <c r="K836" s="3">
        <v>3.3000000000000003E-5</v>
      </c>
      <c r="L836" s="3">
        <v>1.0200000000000001E-5</v>
      </c>
      <c r="M836" s="3">
        <v>1.0200000000000001E-5</v>
      </c>
      <c r="N836" s="3" t="s">
        <v>2283</v>
      </c>
      <c r="O836" s="3">
        <v>16500</v>
      </c>
      <c r="P836" s="3">
        <v>12900</v>
      </c>
      <c r="Q836" s="3" t="s">
        <v>174</v>
      </c>
      <c r="R836" s="3">
        <v>538.15</v>
      </c>
      <c r="S836" s="3" t="s">
        <v>2281</v>
      </c>
      <c r="T836" s="3">
        <v>0.37733333333333002</v>
      </c>
      <c r="U836" s="3">
        <v>5.9999999999999997E-7</v>
      </c>
      <c r="V836" s="3" t="s">
        <v>2283</v>
      </c>
      <c r="W836" s="3">
        <v>1.7700000000000001E-7</v>
      </c>
      <c r="X836" s="3">
        <v>807</v>
      </c>
      <c r="Y836" s="4" t="s">
        <v>2284</v>
      </c>
      <c r="Z836" s="3" t="s">
        <v>173</v>
      </c>
      <c r="AA836" s="2"/>
    </row>
    <row r="837" spans="1:27" ht="13.9" customHeight="1">
      <c r="A837" s="2" t="s">
        <v>1849</v>
      </c>
      <c r="B837" s="2" t="s">
        <v>1850</v>
      </c>
      <c r="C837" s="3" t="s">
        <v>171</v>
      </c>
      <c r="D837" s="3" t="s">
        <v>171</v>
      </c>
      <c r="E837" s="3">
        <v>320.43</v>
      </c>
      <c r="F837" s="3" t="s">
        <v>2281</v>
      </c>
      <c r="G837" s="3">
        <v>1.1399999999999999</v>
      </c>
      <c r="H837" s="3" t="s">
        <v>2281</v>
      </c>
      <c r="I837" s="3" t="s">
        <v>173</v>
      </c>
      <c r="J837" s="3">
        <v>4.0999999999999999E-7</v>
      </c>
      <c r="K837" s="3">
        <v>1.6799999999999998E-5</v>
      </c>
      <c r="L837" s="3" t="s">
        <v>173</v>
      </c>
      <c r="M837" s="3">
        <v>1.6799999999999998E-5</v>
      </c>
      <c r="N837" s="3" t="s">
        <v>2281</v>
      </c>
      <c r="O837" s="3" t="s">
        <v>173</v>
      </c>
      <c r="P837" s="3" t="s">
        <v>173</v>
      </c>
      <c r="Q837" s="2"/>
      <c r="R837" s="3">
        <v>596.29</v>
      </c>
      <c r="S837" s="3" t="s">
        <v>2283</v>
      </c>
      <c r="T837" s="3">
        <v>0.3</v>
      </c>
      <c r="U837" s="3">
        <v>3.8999999999999999E-4</v>
      </c>
      <c r="V837" s="3" t="s">
        <v>2281</v>
      </c>
      <c r="W837" s="3" t="s">
        <v>173</v>
      </c>
      <c r="X837" s="3" t="s">
        <v>173</v>
      </c>
      <c r="Y837" s="2"/>
      <c r="Z837" s="3" t="s">
        <v>173</v>
      </c>
      <c r="AA837" s="2"/>
    </row>
    <row r="838" spans="1:27" ht="13.9" customHeight="1">
      <c r="A838" s="2" t="s">
        <v>1851</v>
      </c>
      <c r="B838" s="2" t="s">
        <v>1852</v>
      </c>
      <c r="C838" s="3" t="s">
        <v>170</v>
      </c>
      <c r="D838" s="3" t="s">
        <v>170</v>
      </c>
      <c r="E838" s="3">
        <v>101.19</v>
      </c>
      <c r="F838" s="3" t="s">
        <v>2281</v>
      </c>
      <c r="G838" s="3">
        <v>68600</v>
      </c>
      <c r="H838" s="3" t="s">
        <v>2281</v>
      </c>
      <c r="I838" s="3" t="s">
        <v>173</v>
      </c>
      <c r="J838" s="3">
        <v>1.4899999999999999E-4</v>
      </c>
      <c r="K838" s="3">
        <v>6.0899999999999999E-3</v>
      </c>
      <c r="L838" s="3">
        <v>3.3800000000000002E-3</v>
      </c>
      <c r="M838" s="3">
        <v>3.3800000000000002E-3</v>
      </c>
      <c r="N838" s="3" t="s">
        <v>2281</v>
      </c>
      <c r="O838" s="3">
        <v>8540</v>
      </c>
      <c r="P838" s="3">
        <v>7410</v>
      </c>
      <c r="Q838" s="3" t="s">
        <v>183</v>
      </c>
      <c r="R838" s="3">
        <v>362.45</v>
      </c>
      <c r="S838" s="3" t="s">
        <v>2281</v>
      </c>
      <c r="T838" s="3">
        <v>0.38477109783419999</v>
      </c>
      <c r="U838" s="3">
        <v>57.1</v>
      </c>
      <c r="V838" s="3" t="s">
        <v>2281</v>
      </c>
      <c r="W838" s="3">
        <v>30.4</v>
      </c>
      <c r="X838" s="3">
        <v>536</v>
      </c>
      <c r="Y838" s="3" t="s">
        <v>183</v>
      </c>
      <c r="Z838" s="3">
        <v>1.2</v>
      </c>
      <c r="AA838" s="3" t="s">
        <v>183</v>
      </c>
    </row>
    <row r="839" spans="1:27" ht="13.9" customHeight="1">
      <c r="A839" s="2" t="s">
        <v>1853</v>
      </c>
      <c r="B839" s="2" t="s">
        <v>1854</v>
      </c>
      <c r="C839" s="3" t="s">
        <v>171</v>
      </c>
      <c r="D839" s="3" t="s">
        <v>171</v>
      </c>
      <c r="E839" s="3">
        <v>150.18</v>
      </c>
      <c r="F839" s="3" t="s">
        <v>2281</v>
      </c>
      <c r="G839" s="3">
        <v>1000000</v>
      </c>
      <c r="H839" s="3" t="s">
        <v>2281</v>
      </c>
      <c r="I839" s="3" t="s">
        <v>173</v>
      </c>
      <c r="J839" s="3">
        <v>3.1599999999999999E-11</v>
      </c>
      <c r="K839" s="3">
        <v>1.2900000000000001E-9</v>
      </c>
      <c r="L839" s="3">
        <v>2.32E-10</v>
      </c>
      <c r="M839" s="3">
        <v>2.32E-10</v>
      </c>
      <c r="N839" s="3" t="s">
        <v>2281</v>
      </c>
      <c r="O839" s="3">
        <v>23800</v>
      </c>
      <c r="P839" s="3">
        <v>17100</v>
      </c>
      <c r="Q839" s="3" t="s">
        <v>183</v>
      </c>
      <c r="R839" s="3">
        <v>558.15</v>
      </c>
      <c r="S839" s="3" t="s">
        <v>2281</v>
      </c>
      <c r="T839" s="3">
        <v>0.41</v>
      </c>
      <c r="U839" s="3">
        <v>1.32E-3</v>
      </c>
      <c r="V839" s="3" t="s">
        <v>2281</v>
      </c>
      <c r="W839" s="3">
        <v>2.2699999999999999E-4</v>
      </c>
      <c r="X839" s="3">
        <v>775</v>
      </c>
      <c r="Y839" s="3" t="s">
        <v>183</v>
      </c>
      <c r="Z839" s="3">
        <v>0.9</v>
      </c>
      <c r="AA839" s="3" t="s">
        <v>183</v>
      </c>
    </row>
    <row r="840" spans="1:27" ht="13.9" customHeight="1">
      <c r="A840" s="2" t="s">
        <v>1855</v>
      </c>
      <c r="B840" s="2" t="s">
        <v>1856</v>
      </c>
      <c r="C840" s="3" t="s">
        <v>170</v>
      </c>
      <c r="D840" s="3" t="s">
        <v>170</v>
      </c>
      <c r="E840" s="3">
        <v>84.040999999999997</v>
      </c>
      <c r="F840" s="3" t="s">
        <v>2281</v>
      </c>
      <c r="G840" s="3">
        <v>761</v>
      </c>
      <c r="H840" s="3" t="s">
        <v>2281</v>
      </c>
      <c r="I840" s="3" t="s">
        <v>173</v>
      </c>
      <c r="J840" s="3">
        <v>0.77</v>
      </c>
      <c r="K840" s="3">
        <v>31.5</v>
      </c>
      <c r="L840" s="3">
        <v>25.3</v>
      </c>
      <c r="M840" s="3">
        <v>25.3</v>
      </c>
      <c r="N840" s="3" t="s">
        <v>2281</v>
      </c>
      <c r="O840" s="3">
        <v>3520</v>
      </c>
      <c r="P840" s="3">
        <v>4540</v>
      </c>
      <c r="Q840" s="3" t="s">
        <v>183</v>
      </c>
      <c r="R840" s="3">
        <v>225.65</v>
      </c>
      <c r="S840" s="3" t="s">
        <v>2281</v>
      </c>
      <c r="T840" s="3">
        <v>0.36675752406834999</v>
      </c>
      <c r="U840" s="3">
        <v>9540</v>
      </c>
      <c r="V840" s="3" t="s">
        <v>2281</v>
      </c>
      <c r="W840" s="3">
        <v>7350</v>
      </c>
      <c r="X840" s="3">
        <v>346</v>
      </c>
      <c r="Y840" s="3" t="s">
        <v>183</v>
      </c>
      <c r="Z840" s="3" t="s">
        <v>173</v>
      </c>
      <c r="AA840" s="2"/>
    </row>
    <row r="841" spans="1:27" ht="13.9" customHeight="1">
      <c r="A841" s="2" t="s">
        <v>1857</v>
      </c>
      <c r="B841" s="2" t="s">
        <v>1858</v>
      </c>
      <c r="C841" s="3" t="s">
        <v>170</v>
      </c>
      <c r="D841" s="3" t="s">
        <v>171</v>
      </c>
      <c r="E841" s="3">
        <v>335.29</v>
      </c>
      <c r="F841" s="3" t="s">
        <v>2281</v>
      </c>
      <c r="G841" s="3">
        <v>0.184</v>
      </c>
      <c r="H841" s="3" t="s">
        <v>2281</v>
      </c>
      <c r="I841" s="3" t="s">
        <v>173</v>
      </c>
      <c r="J841" s="3">
        <v>1.03E-4</v>
      </c>
      <c r="K841" s="3">
        <v>4.2100000000000002E-3</v>
      </c>
      <c r="L841" s="3" t="s">
        <v>173</v>
      </c>
      <c r="M841" s="3">
        <v>4.2100000000000002E-3</v>
      </c>
      <c r="N841" s="3" t="s">
        <v>2281</v>
      </c>
      <c r="O841" s="3" t="s">
        <v>173</v>
      </c>
      <c r="P841" s="3" t="s">
        <v>173</v>
      </c>
      <c r="Q841" s="2"/>
      <c r="R841" s="3">
        <v>413.15</v>
      </c>
      <c r="S841" s="3" t="s">
        <v>183</v>
      </c>
      <c r="T841" s="3">
        <v>0.37793109576315997</v>
      </c>
      <c r="U841" s="3">
        <v>4.5800000000000002E-5</v>
      </c>
      <c r="V841" s="3" t="s">
        <v>2281</v>
      </c>
      <c r="W841" s="3" t="s">
        <v>173</v>
      </c>
      <c r="X841" s="3">
        <v>619</v>
      </c>
      <c r="Y841" s="4" t="s">
        <v>2284</v>
      </c>
      <c r="Z841" s="3" t="s">
        <v>173</v>
      </c>
      <c r="AA841" s="2"/>
    </row>
    <row r="842" spans="1:27" ht="13.9" customHeight="1">
      <c r="A842" s="2" t="s">
        <v>1859</v>
      </c>
      <c r="B842" s="2" t="s">
        <v>1860</v>
      </c>
      <c r="C842" s="3" t="s">
        <v>171</v>
      </c>
      <c r="D842" s="3" t="s">
        <v>171</v>
      </c>
      <c r="E842" s="3">
        <v>140.08000000000001</v>
      </c>
      <c r="F842" s="3" t="s">
        <v>2281</v>
      </c>
      <c r="G842" s="3">
        <v>500000</v>
      </c>
      <c r="H842" s="3" t="s">
        <v>2281</v>
      </c>
      <c r="I842" s="3" t="s">
        <v>173</v>
      </c>
      <c r="J842" s="3">
        <v>7.2E-9</v>
      </c>
      <c r="K842" s="3">
        <v>2.9400000000000001E-7</v>
      </c>
      <c r="L842" s="3">
        <v>1.2200000000000001E-7</v>
      </c>
      <c r="M842" s="3">
        <v>1.2200000000000001E-7</v>
      </c>
      <c r="N842" s="3" t="s">
        <v>2281</v>
      </c>
      <c r="O842" s="3">
        <v>12500</v>
      </c>
      <c r="P842" s="3">
        <v>10300</v>
      </c>
      <c r="Q842" s="3" t="s">
        <v>174</v>
      </c>
      <c r="R842" s="3">
        <v>470.35</v>
      </c>
      <c r="S842" s="3" t="s">
        <v>2281</v>
      </c>
      <c r="T842" s="3">
        <v>0.36144718792866998</v>
      </c>
      <c r="U842" s="3">
        <v>0.85</v>
      </c>
      <c r="V842" s="3" t="s">
        <v>2283</v>
      </c>
      <c r="W842" s="3">
        <v>0.33800000000000002</v>
      </c>
      <c r="X842" s="3">
        <v>729</v>
      </c>
      <c r="Y842" s="3" t="s">
        <v>174</v>
      </c>
      <c r="Z842" s="3">
        <v>2.2000000000000002</v>
      </c>
      <c r="AA842" s="3" t="s">
        <v>174</v>
      </c>
    </row>
    <row r="843" spans="1:27" ht="13.9" customHeight="1">
      <c r="A843" s="2" t="s">
        <v>1861</v>
      </c>
      <c r="B843" s="2" t="s">
        <v>1862</v>
      </c>
      <c r="C843" s="3" t="s">
        <v>170</v>
      </c>
      <c r="D843" s="3" t="s">
        <v>170</v>
      </c>
      <c r="E843" s="3">
        <v>120.2</v>
      </c>
      <c r="F843" s="3" t="s">
        <v>2281</v>
      </c>
      <c r="G843" s="3">
        <v>75.2</v>
      </c>
      <c r="H843" s="3" t="s">
        <v>2281</v>
      </c>
      <c r="I843" s="3" t="s">
        <v>173</v>
      </c>
      <c r="J843" s="3">
        <v>4.3600000000000002E-3</v>
      </c>
      <c r="K843" s="3">
        <v>0.17799999999999999</v>
      </c>
      <c r="L843" s="3">
        <v>6.3500000000000001E-2</v>
      </c>
      <c r="M843" s="3">
        <v>6.3500000000000001E-2</v>
      </c>
      <c r="N843" s="3" t="s">
        <v>2281</v>
      </c>
      <c r="O843" s="3">
        <v>14600</v>
      </c>
      <c r="P843" s="3">
        <v>11700</v>
      </c>
      <c r="Q843" s="4" t="s">
        <v>2285</v>
      </c>
      <c r="R843" s="3">
        <v>449.25</v>
      </c>
      <c r="S843" s="3" t="s">
        <v>2281</v>
      </c>
      <c r="T843" s="3">
        <v>0.38436875376279001</v>
      </c>
      <c r="U843" s="3">
        <v>1.69</v>
      </c>
      <c r="V843" s="3" t="s">
        <v>2281</v>
      </c>
      <c r="W843" s="3">
        <v>0.57599999999999996</v>
      </c>
      <c r="X843" s="3">
        <v>664</v>
      </c>
      <c r="Y843" s="3" t="s">
        <v>183</v>
      </c>
      <c r="Z843" s="3">
        <v>0.8</v>
      </c>
      <c r="AA843" s="3" t="s">
        <v>183</v>
      </c>
    </row>
    <row r="844" spans="1:27" ht="13.9" customHeight="1">
      <c r="A844" s="2" t="s">
        <v>1863</v>
      </c>
      <c r="B844" s="2" t="s">
        <v>1864</v>
      </c>
      <c r="C844" s="3" t="s">
        <v>170</v>
      </c>
      <c r="D844" s="3" t="s">
        <v>170</v>
      </c>
      <c r="E844" s="3">
        <v>120.2</v>
      </c>
      <c r="F844" s="3" t="s">
        <v>2281</v>
      </c>
      <c r="G844" s="3">
        <v>57</v>
      </c>
      <c r="H844" s="3" t="s">
        <v>2281</v>
      </c>
      <c r="I844" s="3" t="s">
        <v>173</v>
      </c>
      <c r="J844" s="3">
        <v>6.1599999999999997E-3</v>
      </c>
      <c r="K844" s="3">
        <v>0.252</v>
      </c>
      <c r="L844" s="3">
        <v>0.111</v>
      </c>
      <c r="M844" s="3">
        <v>0.111</v>
      </c>
      <c r="N844" s="3" t="s">
        <v>2281</v>
      </c>
      <c r="O844" s="3">
        <v>11700</v>
      </c>
      <c r="P844" s="3">
        <v>9370</v>
      </c>
      <c r="Q844" s="3" t="s">
        <v>2294</v>
      </c>
      <c r="R844" s="3">
        <v>442.45</v>
      </c>
      <c r="S844" s="3" t="s">
        <v>2281</v>
      </c>
      <c r="T844" s="3">
        <v>0.38841072253890002</v>
      </c>
      <c r="U844" s="3">
        <v>2.1</v>
      </c>
      <c r="V844" s="3" t="s">
        <v>2281</v>
      </c>
      <c r="W844" s="3">
        <v>0.88700000000000001</v>
      </c>
      <c r="X844" s="3">
        <v>649</v>
      </c>
      <c r="Y844" s="3" t="s">
        <v>183</v>
      </c>
      <c r="Z844" s="3">
        <v>0.9</v>
      </c>
      <c r="AA844" s="3" t="s">
        <v>183</v>
      </c>
    </row>
    <row r="845" spans="1:27" ht="13.9" customHeight="1">
      <c r="A845" s="2" t="s">
        <v>1865</v>
      </c>
      <c r="B845" s="2" t="s">
        <v>1866</v>
      </c>
      <c r="C845" s="3" t="s">
        <v>170</v>
      </c>
      <c r="D845" s="3" t="s">
        <v>170</v>
      </c>
      <c r="E845" s="3">
        <v>120.2</v>
      </c>
      <c r="F845" s="3" t="s">
        <v>2281</v>
      </c>
      <c r="G845" s="3">
        <v>48.2</v>
      </c>
      <c r="H845" s="3" t="s">
        <v>2281</v>
      </c>
      <c r="I845" s="3" t="s">
        <v>173</v>
      </c>
      <c r="J845" s="3">
        <v>8.77E-3</v>
      </c>
      <c r="K845" s="3">
        <v>0.35899999999999999</v>
      </c>
      <c r="L845" s="3">
        <v>0.158</v>
      </c>
      <c r="M845" s="3">
        <v>0.158</v>
      </c>
      <c r="N845" s="3" t="s">
        <v>2281</v>
      </c>
      <c r="O845" s="3">
        <v>11600</v>
      </c>
      <c r="P845" s="3">
        <v>9320</v>
      </c>
      <c r="Q845" s="3" t="s">
        <v>2294</v>
      </c>
      <c r="R845" s="3">
        <v>437.85</v>
      </c>
      <c r="S845" s="3" t="s">
        <v>2281</v>
      </c>
      <c r="T845" s="3">
        <v>0.39240093518067998</v>
      </c>
      <c r="U845" s="3">
        <v>2.48</v>
      </c>
      <c r="V845" s="3" t="s">
        <v>2281</v>
      </c>
      <c r="W845" s="3">
        <v>1.05</v>
      </c>
      <c r="X845" s="3">
        <v>637</v>
      </c>
      <c r="Y845" s="3" t="s">
        <v>183</v>
      </c>
      <c r="Z845" s="3">
        <v>1</v>
      </c>
      <c r="AA845" s="3" t="s">
        <v>183</v>
      </c>
    </row>
    <row r="846" spans="1:27" ht="13.9" customHeight="1">
      <c r="A846" s="2" t="s">
        <v>1867</v>
      </c>
      <c r="B846" s="2" t="s">
        <v>1868</v>
      </c>
      <c r="C846" s="3" t="s">
        <v>170</v>
      </c>
      <c r="D846" s="3" t="s">
        <v>171</v>
      </c>
      <c r="E846" s="3">
        <v>112.22</v>
      </c>
      <c r="F846" s="3" t="s">
        <v>2281</v>
      </c>
      <c r="G846" s="3">
        <v>4.04</v>
      </c>
      <c r="H846" s="3" t="s">
        <v>2281</v>
      </c>
      <c r="I846" s="3" t="s">
        <v>173</v>
      </c>
      <c r="J846" s="3">
        <v>0.746</v>
      </c>
      <c r="K846" s="3">
        <v>30.5</v>
      </c>
      <c r="L846" s="3">
        <v>17.399999999999999</v>
      </c>
      <c r="M846" s="3">
        <v>17.399999999999999</v>
      </c>
      <c r="N846" s="3" t="s">
        <v>2281</v>
      </c>
      <c r="O846" s="3">
        <v>8140</v>
      </c>
      <c r="P846" s="3">
        <v>7060</v>
      </c>
      <c r="Q846" s="3" t="s">
        <v>174</v>
      </c>
      <c r="R846" s="3">
        <v>374.15</v>
      </c>
      <c r="S846" s="3" t="s">
        <v>2281</v>
      </c>
      <c r="T846" s="3">
        <v>0.37426277579063</v>
      </c>
      <c r="U846" s="3">
        <v>71</v>
      </c>
      <c r="V846" s="3" t="s">
        <v>2281</v>
      </c>
      <c r="W846" s="3">
        <v>38.9</v>
      </c>
      <c r="X846" s="3">
        <v>565</v>
      </c>
      <c r="Y846" s="3" t="s">
        <v>174</v>
      </c>
      <c r="Z846" s="3" t="s">
        <v>173</v>
      </c>
      <c r="AA846" s="2"/>
    </row>
    <row r="847" spans="1:27" ht="13.9" customHeight="1">
      <c r="A847" s="2" t="s">
        <v>1869</v>
      </c>
      <c r="B847" s="2" t="s">
        <v>1870</v>
      </c>
      <c r="C847" s="3" t="s">
        <v>171</v>
      </c>
      <c r="D847" s="3" t="s">
        <v>171</v>
      </c>
      <c r="E847" s="3">
        <v>213.11</v>
      </c>
      <c r="F847" s="3" t="s">
        <v>2281</v>
      </c>
      <c r="G847" s="3">
        <v>278</v>
      </c>
      <c r="H847" s="3" t="s">
        <v>2281</v>
      </c>
      <c r="I847" s="3" t="s">
        <v>173</v>
      </c>
      <c r="J847" s="3">
        <v>6.5000000000000003E-9</v>
      </c>
      <c r="K847" s="3">
        <v>2.6600000000000003E-7</v>
      </c>
      <c r="L847" s="3">
        <v>6.36E-8</v>
      </c>
      <c r="M847" s="3">
        <v>6.36E-8</v>
      </c>
      <c r="N847" s="3" t="s">
        <v>2283</v>
      </c>
      <c r="O847" s="3">
        <v>19900</v>
      </c>
      <c r="P847" s="3">
        <v>14600</v>
      </c>
      <c r="Q847" s="3" t="s">
        <v>174</v>
      </c>
      <c r="R847" s="3">
        <v>588.15</v>
      </c>
      <c r="S847" s="3" t="s">
        <v>2281</v>
      </c>
      <c r="T847" s="3">
        <v>0.39845744680850997</v>
      </c>
      <c r="U847" s="3">
        <v>6.4400000000000002E-6</v>
      </c>
      <c r="V847" s="3" t="s">
        <v>2283</v>
      </c>
      <c r="W847" s="3">
        <v>1.48E-6</v>
      </c>
      <c r="X847" s="3">
        <v>846</v>
      </c>
      <c r="Y847" s="3" t="s">
        <v>174</v>
      </c>
      <c r="Z847" s="3" t="s">
        <v>173</v>
      </c>
      <c r="AA847" s="2"/>
    </row>
    <row r="848" spans="1:27" ht="13.9" customHeight="1">
      <c r="A848" s="2" t="s">
        <v>1871</v>
      </c>
      <c r="B848" s="2" t="s">
        <v>1872</v>
      </c>
      <c r="C848" s="3" t="s">
        <v>171</v>
      </c>
      <c r="D848" s="3" t="s">
        <v>171</v>
      </c>
      <c r="E848" s="3">
        <v>227.13</v>
      </c>
      <c r="F848" s="3" t="s">
        <v>2281</v>
      </c>
      <c r="G848" s="3">
        <v>115</v>
      </c>
      <c r="H848" s="3" t="s">
        <v>2281</v>
      </c>
      <c r="I848" s="3" t="s">
        <v>173</v>
      </c>
      <c r="J848" s="3">
        <v>2.0800000000000001E-8</v>
      </c>
      <c r="K848" s="3">
        <v>8.5000000000000001E-7</v>
      </c>
      <c r="L848" s="3">
        <v>2.2700000000000001E-7</v>
      </c>
      <c r="M848" s="3">
        <v>2.2700000000000001E-7</v>
      </c>
      <c r="N848" s="3" t="s">
        <v>2283</v>
      </c>
      <c r="O848" s="3">
        <v>18500</v>
      </c>
      <c r="P848" s="3">
        <v>12000</v>
      </c>
      <c r="Q848" s="3" t="s">
        <v>174</v>
      </c>
      <c r="R848" s="3">
        <v>638.29</v>
      </c>
      <c r="S848" s="3" t="s">
        <v>2283</v>
      </c>
      <c r="T848" s="3">
        <v>0.41</v>
      </c>
      <c r="U848" s="3">
        <v>8.0199999999999994E-6</v>
      </c>
      <c r="V848" s="3" t="s">
        <v>2281</v>
      </c>
      <c r="W848" s="3">
        <v>2.0499999999999999E-6</v>
      </c>
      <c r="X848" s="3">
        <v>828</v>
      </c>
      <c r="Y848" s="3" t="s">
        <v>174</v>
      </c>
      <c r="Z848" s="3" t="s">
        <v>173</v>
      </c>
      <c r="AA848" s="2"/>
    </row>
    <row r="849" spans="1:27" ht="13.9" customHeight="1">
      <c r="A849" s="2" t="s">
        <v>1873</v>
      </c>
      <c r="B849" s="2" t="s">
        <v>1874</v>
      </c>
      <c r="C849" s="3" t="s">
        <v>171</v>
      </c>
      <c r="D849" s="3" t="s">
        <v>171</v>
      </c>
      <c r="E849" s="3">
        <v>278.29000000000002</v>
      </c>
      <c r="F849" s="3" t="s">
        <v>2281</v>
      </c>
      <c r="G849" s="3">
        <v>62.8</v>
      </c>
      <c r="H849" s="3" t="s">
        <v>2281</v>
      </c>
      <c r="I849" s="3" t="s">
        <v>173</v>
      </c>
      <c r="J849" s="3">
        <v>5.2600000000000004E-10</v>
      </c>
      <c r="K849" s="3">
        <v>2.1500000000000001E-8</v>
      </c>
      <c r="L849" s="3" t="s">
        <v>173</v>
      </c>
      <c r="M849" s="3">
        <v>2.1500000000000001E-8</v>
      </c>
      <c r="N849" s="3" t="s">
        <v>2281</v>
      </c>
      <c r="O849" s="3" t="s">
        <v>173</v>
      </c>
      <c r="P849" s="3" t="s">
        <v>173</v>
      </c>
      <c r="Q849" s="2"/>
      <c r="R849" s="3">
        <v>633.15</v>
      </c>
      <c r="S849" s="3" t="s">
        <v>183</v>
      </c>
      <c r="T849" s="3">
        <v>0.37733333333333002</v>
      </c>
      <c r="U849" s="3">
        <v>2.6000000000000001E-9</v>
      </c>
      <c r="V849" s="3" t="s">
        <v>2283</v>
      </c>
      <c r="W849" s="3" t="s">
        <v>173</v>
      </c>
      <c r="X849" s="3">
        <v>950</v>
      </c>
      <c r="Y849" s="4" t="s">
        <v>2284</v>
      </c>
      <c r="Z849" s="3" t="s">
        <v>173</v>
      </c>
      <c r="AA849" s="2"/>
    </row>
    <row r="850" spans="1:27" ht="13.9" customHeight="1">
      <c r="A850" s="2" t="s">
        <v>1875</v>
      </c>
      <c r="B850" s="2" t="s">
        <v>1876</v>
      </c>
      <c r="C850" s="3" t="s">
        <v>228</v>
      </c>
      <c r="D850" s="3" t="s">
        <v>171</v>
      </c>
      <c r="E850" s="3">
        <v>281.90899999999999</v>
      </c>
      <c r="F850" s="3" t="s">
        <v>2290</v>
      </c>
      <c r="G850" s="3" t="s">
        <v>173</v>
      </c>
      <c r="H850" s="2"/>
      <c r="I850" s="3" t="s">
        <v>173</v>
      </c>
      <c r="J850" s="3" t="s">
        <v>173</v>
      </c>
      <c r="K850" s="3" t="s">
        <v>173</v>
      </c>
      <c r="L850" s="3" t="s">
        <v>173</v>
      </c>
      <c r="M850" s="3" t="s">
        <v>173</v>
      </c>
      <c r="N850" s="2"/>
      <c r="O850" s="3" t="s">
        <v>173</v>
      </c>
      <c r="P850" s="3" t="s">
        <v>173</v>
      </c>
      <c r="Q850" s="2"/>
      <c r="R850" s="3" t="s">
        <v>173</v>
      </c>
      <c r="S850" s="2"/>
      <c r="T850" s="3">
        <v>0.3</v>
      </c>
      <c r="U850" s="3" t="s">
        <v>173</v>
      </c>
      <c r="V850" s="2"/>
      <c r="W850" s="3" t="s">
        <v>173</v>
      </c>
      <c r="X850" s="3" t="s">
        <v>173</v>
      </c>
      <c r="Y850" s="2"/>
      <c r="Z850" s="3" t="s">
        <v>173</v>
      </c>
      <c r="AA850" s="2"/>
    </row>
    <row r="851" spans="1:27" ht="13.9" customHeight="1">
      <c r="A851" s="2" t="s">
        <v>1877</v>
      </c>
      <c r="B851" s="2" t="s">
        <v>1878</v>
      </c>
      <c r="C851" s="3" t="s">
        <v>228</v>
      </c>
      <c r="D851" s="3" t="s">
        <v>171</v>
      </c>
      <c r="E851" s="3">
        <v>212.27</v>
      </c>
      <c r="F851" s="3" t="s">
        <v>2283</v>
      </c>
      <c r="G851" s="3" t="s">
        <v>173</v>
      </c>
      <c r="H851" s="2"/>
      <c r="I851" s="3" t="s">
        <v>173</v>
      </c>
      <c r="J851" s="3" t="s">
        <v>173</v>
      </c>
      <c r="K851" s="3" t="s">
        <v>173</v>
      </c>
      <c r="L851" s="3" t="s">
        <v>173</v>
      </c>
      <c r="M851" s="3" t="s">
        <v>173</v>
      </c>
      <c r="N851" s="2"/>
      <c r="O851" s="3" t="s">
        <v>173</v>
      </c>
      <c r="P851" s="3" t="s">
        <v>173</v>
      </c>
      <c r="Q851" s="2"/>
      <c r="R851" s="3" t="s">
        <v>173</v>
      </c>
      <c r="S851" s="2"/>
      <c r="T851" s="3">
        <v>0.3</v>
      </c>
      <c r="U851" s="3" t="s">
        <v>173</v>
      </c>
      <c r="V851" s="2"/>
      <c r="W851" s="3" t="s">
        <v>173</v>
      </c>
      <c r="X851" s="3" t="s">
        <v>173</v>
      </c>
      <c r="Y851" s="2"/>
      <c r="Z851" s="3" t="s">
        <v>173</v>
      </c>
      <c r="AA851" s="2"/>
    </row>
    <row r="852" spans="1:27" ht="13.9" customHeight="1">
      <c r="A852" s="2" t="s">
        <v>1879</v>
      </c>
      <c r="B852" s="2" t="s">
        <v>1880</v>
      </c>
      <c r="C852" s="3" t="s">
        <v>171</v>
      </c>
      <c r="D852" s="3" t="s">
        <v>171</v>
      </c>
      <c r="E852" s="3">
        <v>430.91</v>
      </c>
      <c r="F852" s="3" t="s">
        <v>2281</v>
      </c>
      <c r="G852" s="3">
        <v>7</v>
      </c>
      <c r="H852" s="3" t="s">
        <v>2281</v>
      </c>
      <c r="I852" s="3" t="s">
        <v>173</v>
      </c>
      <c r="J852" s="3">
        <v>2.6099999999999999E-9</v>
      </c>
      <c r="K852" s="3">
        <v>1.0700000000000001E-7</v>
      </c>
      <c r="L852" s="3" t="s">
        <v>173</v>
      </c>
      <c r="M852" s="3">
        <v>1.0700000000000001E-7</v>
      </c>
      <c r="N852" s="3" t="s">
        <v>2281</v>
      </c>
      <c r="O852" s="3" t="s">
        <v>173</v>
      </c>
      <c r="P852" s="3" t="s">
        <v>173</v>
      </c>
      <c r="Q852" s="2"/>
      <c r="R852" s="3">
        <v>731.88</v>
      </c>
      <c r="S852" s="3" t="s">
        <v>2283</v>
      </c>
      <c r="T852" s="3">
        <v>0.41</v>
      </c>
      <c r="U852" s="3">
        <v>7.3599999999999997E-8</v>
      </c>
      <c r="V852" s="3" t="s">
        <v>2281</v>
      </c>
      <c r="W852" s="3" t="s">
        <v>173</v>
      </c>
      <c r="X852" s="3">
        <v>764</v>
      </c>
      <c r="Y852" s="4" t="s">
        <v>2284</v>
      </c>
      <c r="Z852" s="3" t="s">
        <v>173</v>
      </c>
      <c r="AA852" s="2"/>
    </row>
    <row r="853" spans="1:27" ht="13.9" customHeight="1">
      <c r="A853" s="2" t="s">
        <v>1881</v>
      </c>
      <c r="B853" s="2" t="s">
        <v>1882</v>
      </c>
      <c r="C853" s="3" t="s">
        <v>171</v>
      </c>
      <c r="D853" s="3" t="s">
        <v>171</v>
      </c>
      <c r="E853" s="3">
        <v>327.57</v>
      </c>
      <c r="F853" s="3" t="s">
        <v>2281</v>
      </c>
      <c r="G853" s="3">
        <v>1200</v>
      </c>
      <c r="H853" s="3" t="s">
        <v>2281</v>
      </c>
      <c r="I853" s="3" t="s">
        <v>173</v>
      </c>
      <c r="J853" s="3">
        <v>5.9599999999999998E-8</v>
      </c>
      <c r="K853" s="3">
        <v>2.4399999999999999E-6</v>
      </c>
      <c r="L853" s="3">
        <v>8.54E-7</v>
      </c>
      <c r="M853" s="3">
        <v>8.54E-7</v>
      </c>
      <c r="N853" s="3" t="s">
        <v>2281</v>
      </c>
      <c r="O853" s="3">
        <v>14800</v>
      </c>
      <c r="P853" s="3">
        <v>11500</v>
      </c>
      <c r="Q853" s="3" t="s">
        <v>174</v>
      </c>
      <c r="R853" s="3">
        <v>543.15</v>
      </c>
      <c r="S853" s="3" t="s">
        <v>2283</v>
      </c>
      <c r="T853" s="3">
        <v>0.37733333333333002</v>
      </c>
      <c r="U853" s="3">
        <v>2.02E-5</v>
      </c>
      <c r="V853" s="3" t="s">
        <v>2281</v>
      </c>
      <c r="W853" s="3">
        <v>6.7900000000000002E-6</v>
      </c>
      <c r="X853" s="3">
        <v>815</v>
      </c>
      <c r="Y853" s="4" t="s">
        <v>2284</v>
      </c>
      <c r="Z853" s="3" t="s">
        <v>173</v>
      </c>
      <c r="AA853" s="2"/>
    </row>
    <row r="854" spans="1:27" ht="13.9" customHeight="1">
      <c r="A854" s="2" t="s">
        <v>1883</v>
      </c>
      <c r="B854" s="2" t="s">
        <v>1884</v>
      </c>
      <c r="C854" s="3" t="s">
        <v>170</v>
      </c>
      <c r="D854" s="3" t="s">
        <v>170</v>
      </c>
      <c r="E854" s="3">
        <v>697.62</v>
      </c>
      <c r="F854" s="3" t="s">
        <v>2281</v>
      </c>
      <c r="G854" s="3">
        <v>8</v>
      </c>
      <c r="H854" s="3" t="s">
        <v>2281</v>
      </c>
      <c r="I854" s="3" t="s">
        <v>173</v>
      </c>
      <c r="J854" s="3">
        <v>2.1800000000000001E-5</v>
      </c>
      <c r="K854" s="3">
        <v>8.9099999999999997E-4</v>
      </c>
      <c r="L854" s="3" t="s">
        <v>173</v>
      </c>
      <c r="M854" s="3">
        <v>8.9099999999999997E-4</v>
      </c>
      <c r="N854" s="3" t="s">
        <v>2283</v>
      </c>
      <c r="O854" s="3" t="s">
        <v>173</v>
      </c>
      <c r="P854" s="3" t="s">
        <v>173</v>
      </c>
      <c r="Q854" s="2"/>
      <c r="R854" s="3">
        <v>753.15</v>
      </c>
      <c r="S854" s="3" t="s">
        <v>2283</v>
      </c>
      <c r="T854" s="3">
        <v>0.3</v>
      </c>
      <c r="U854" s="3">
        <v>1.9000000000000001E-4</v>
      </c>
      <c r="V854" s="3" t="s">
        <v>2281</v>
      </c>
      <c r="W854" s="3" t="s">
        <v>173</v>
      </c>
      <c r="X854" s="3" t="s">
        <v>173</v>
      </c>
      <c r="Y854" s="2"/>
      <c r="Z854" s="3" t="s">
        <v>173</v>
      </c>
      <c r="AA854" s="2"/>
    </row>
    <row r="855" spans="1:27" ht="13.9" customHeight="1">
      <c r="A855" s="2" t="s">
        <v>1885</v>
      </c>
      <c r="B855" s="2" t="s">
        <v>1886</v>
      </c>
      <c r="C855" s="3" t="s">
        <v>171</v>
      </c>
      <c r="D855" s="3" t="s">
        <v>171</v>
      </c>
      <c r="E855" s="3">
        <v>285.49</v>
      </c>
      <c r="F855" s="3" t="s">
        <v>2281</v>
      </c>
      <c r="G855" s="3">
        <v>7000</v>
      </c>
      <c r="H855" s="3" t="s">
        <v>2281</v>
      </c>
      <c r="I855" s="3" t="s">
        <v>173</v>
      </c>
      <c r="J855" s="3">
        <v>3.2899999999999998E-6</v>
      </c>
      <c r="K855" s="3">
        <v>1.35E-4</v>
      </c>
      <c r="L855" s="3">
        <v>4.0299999999999997E-5</v>
      </c>
      <c r="M855" s="3">
        <v>4.0299999999999997E-5</v>
      </c>
      <c r="N855" s="3" t="s">
        <v>2283</v>
      </c>
      <c r="O855" s="3">
        <v>16900</v>
      </c>
      <c r="P855" s="3">
        <v>12900</v>
      </c>
      <c r="Q855" s="3" t="s">
        <v>174</v>
      </c>
      <c r="R855" s="3">
        <v>603.15</v>
      </c>
      <c r="S855" s="3" t="s">
        <v>2281</v>
      </c>
      <c r="T855" s="3">
        <v>0.37733333333333002</v>
      </c>
      <c r="U855" s="3">
        <v>6.13E-2</v>
      </c>
      <c r="V855" s="3" t="s">
        <v>2281</v>
      </c>
      <c r="W855" s="3">
        <v>1.7600000000000001E-2</v>
      </c>
      <c r="X855" s="3">
        <v>905</v>
      </c>
      <c r="Y855" s="4" t="s">
        <v>2284</v>
      </c>
      <c r="Z855" s="3" t="s">
        <v>173</v>
      </c>
      <c r="AA855" s="2"/>
    </row>
    <row r="856" spans="1:27" ht="13.9" customHeight="1">
      <c r="A856" s="2" t="s">
        <v>1887</v>
      </c>
      <c r="B856" s="2" t="s">
        <v>1888</v>
      </c>
      <c r="C856" s="3" t="s">
        <v>171</v>
      </c>
      <c r="D856" s="3" t="s">
        <v>171</v>
      </c>
      <c r="E856" s="3">
        <v>434.65</v>
      </c>
      <c r="F856" s="3" t="s">
        <v>2281</v>
      </c>
      <c r="G856" s="3">
        <v>0.6</v>
      </c>
      <c r="H856" s="3" t="s">
        <v>2281</v>
      </c>
      <c r="I856" s="3" t="s">
        <v>173</v>
      </c>
      <c r="J856" s="3">
        <v>7.8600000000000002E-8</v>
      </c>
      <c r="K856" s="3">
        <v>3.2100000000000002E-6</v>
      </c>
      <c r="L856" s="3">
        <v>1.3E-6</v>
      </c>
      <c r="M856" s="3">
        <v>1.3E-6</v>
      </c>
      <c r="N856" s="3" t="s">
        <v>2283</v>
      </c>
      <c r="O856" s="3">
        <v>12900</v>
      </c>
      <c r="P856" s="3">
        <v>10200</v>
      </c>
      <c r="Q856" s="3" t="s">
        <v>174</v>
      </c>
      <c r="R856" s="3">
        <v>488.15</v>
      </c>
      <c r="S856" s="3" t="s">
        <v>183</v>
      </c>
      <c r="T856" s="3">
        <v>0.37733333333333002</v>
      </c>
      <c r="U856" s="3">
        <v>8.2500000000000004E-8</v>
      </c>
      <c r="V856" s="3" t="s">
        <v>2281</v>
      </c>
      <c r="W856" s="3">
        <v>3.1900000000000001E-8</v>
      </c>
      <c r="X856" s="3">
        <v>732</v>
      </c>
      <c r="Y856" s="4" t="s">
        <v>2284</v>
      </c>
      <c r="Z856" s="3" t="s">
        <v>173</v>
      </c>
      <c r="AA856" s="2"/>
    </row>
    <row r="857" spans="1:27" ht="13.9" customHeight="1">
      <c r="A857" s="2" t="s">
        <v>1889</v>
      </c>
      <c r="B857" s="2" t="s">
        <v>1890</v>
      </c>
      <c r="C857" s="3" t="s">
        <v>228</v>
      </c>
      <c r="D857" s="3" t="s">
        <v>171</v>
      </c>
      <c r="E857" s="3">
        <v>163.94</v>
      </c>
      <c r="F857" s="3" t="s">
        <v>2281</v>
      </c>
      <c r="G857" s="3" t="s">
        <v>173</v>
      </c>
      <c r="H857" s="2"/>
      <c r="I857" s="3" t="s">
        <v>173</v>
      </c>
      <c r="J857" s="3" t="s">
        <v>173</v>
      </c>
      <c r="K857" s="3" t="s">
        <v>173</v>
      </c>
      <c r="L857" s="3" t="s">
        <v>173</v>
      </c>
      <c r="M857" s="3" t="s">
        <v>173</v>
      </c>
      <c r="N857" s="2"/>
      <c r="O857" s="3" t="s">
        <v>173</v>
      </c>
      <c r="P857" s="3" t="s">
        <v>173</v>
      </c>
      <c r="Q857" s="2"/>
      <c r="R857" s="3" t="s">
        <v>173</v>
      </c>
      <c r="S857" s="2"/>
      <c r="T857" s="3">
        <v>0.3</v>
      </c>
      <c r="U857" s="3" t="s">
        <v>173</v>
      </c>
      <c r="V857" s="2"/>
      <c r="W857" s="3" t="s">
        <v>173</v>
      </c>
      <c r="X857" s="3" t="s">
        <v>173</v>
      </c>
      <c r="Y857" s="2"/>
      <c r="Z857" s="3" t="s">
        <v>173</v>
      </c>
      <c r="AA857" s="2"/>
    </row>
    <row r="858" spans="1:27" ht="13.9" customHeight="1">
      <c r="A858" s="2" t="s">
        <v>1891</v>
      </c>
      <c r="B858" s="2" t="s">
        <v>1892</v>
      </c>
      <c r="C858" s="3" t="s">
        <v>171</v>
      </c>
      <c r="D858" s="3" t="s">
        <v>171</v>
      </c>
      <c r="E858" s="3">
        <v>183.85</v>
      </c>
      <c r="F858" s="3" t="s">
        <v>2281</v>
      </c>
      <c r="G858" s="3" t="s">
        <v>173</v>
      </c>
      <c r="H858" s="2"/>
      <c r="I858" s="3" t="s">
        <v>173</v>
      </c>
      <c r="J858" s="3" t="s">
        <v>173</v>
      </c>
      <c r="K858" s="3" t="s">
        <v>173</v>
      </c>
      <c r="L858" s="3" t="s">
        <v>173</v>
      </c>
      <c r="M858" s="3" t="s">
        <v>173</v>
      </c>
      <c r="N858" s="2"/>
      <c r="O858" s="3">
        <v>226000</v>
      </c>
      <c r="P858" s="3">
        <v>193000</v>
      </c>
      <c r="Q858" s="3" t="s">
        <v>174</v>
      </c>
      <c r="R858" s="3">
        <v>6173.15</v>
      </c>
      <c r="S858" s="3" t="s">
        <v>2281</v>
      </c>
      <c r="T858" s="3">
        <v>0.3</v>
      </c>
      <c r="U858" s="3">
        <v>0</v>
      </c>
      <c r="V858" s="4" t="s">
        <v>2319</v>
      </c>
      <c r="W858" s="3">
        <v>0</v>
      </c>
      <c r="X858" s="3">
        <v>14800</v>
      </c>
      <c r="Y858" s="3" t="s">
        <v>174</v>
      </c>
      <c r="Z858" s="3" t="s">
        <v>173</v>
      </c>
      <c r="AA858" s="2"/>
    </row>
    <row r="859" spans="1:27" ht="13.9" customHeight="1">
      <c r="A859" s="2" t="s">
        <v>1893</v>
      </c>
      <c r="B859" s="2" t="s">
        <v>1894</v>
      </c>
      <c r="C859" s="3" t="s">
        <v>171</v>
      </c>
      <c r="D859" s="3" t="s">
        <v>170</v>
      </c>
      <c r="E859" s="3">
        <v>238.03</v>
      </c>
      <c r="F859" s="3" t="s">
        <v>183</v>
      </c>
      <c r="G859" s="3" t="s">
        <v>173</v>
      </c>
      <c r="H859" s="2"/>
      <c r="I859" s="3">
        <v>30</v>
      </c>
      <c r="J859" s="3" t="s">
        <v>173</v>
      </c>
      <c r="K859" s="3" t="s">
        <v>173</v>
      </c>
      <c r="L859" s="3" t="s">
        <v>173</v>
      </c>
      <c r="M859" s="3" t="s">
        <v>173</v>
      </c>
      <c r="N859" s="2"/>
      <c r="O859" s="3">
        <v>110000</v>
      </c>
      <c r="P859" s="3">
        <v>99700</v>
      </c>
      <c r="Q859" s="3" t="s">
        <v>174</v>
      </c>
      <c r="R859" s="3">
        <v>4091.15</v>
      </c>
      <c r="S859" s="3" t="s">
        <v>183</v>
      </c>
      <c r="T859" s="3">
        <v>0.3</v>
      </c>
      <c r="U859" s="3">
        <v>0</v>
      </c>
      <c r="V859" s="4" t="s">
        <v>2319</v>
      </c>
      <c r="W859" s="3">
        <v>0</v>
      </c>
      <c r="X859" s="3">
        <v>13700</v>
      </c>
      <c r="Y859" s="3" t="s">
        <v>174</v>
      </c>
      <c r="Z859" s="3" t="s">
        <v>173</v>
      </c>
      <c r="AA859" s="2"/>
    </row>
    <row r="860" spans="1:27" ht="13.9" customHeight="1">
      <c r="A860" s="2" t="s">
        <v>1895</v>
      </c>
      <c r="B860" s="2" t="s">
        <v>1896</v>
      </c>
      <c r="C860" s="3" t="s">
        <v>171</v>
      </c>
      <c r="D860" s="3" t="s">
        <v>170</v>
      </c>
      <c r="E860" s="3">
        <v>89.094999999999999</v>
      </c>
      <c r="F860" s="3" t="s">
        <v>2281</v>
      </c>
      <c r="G860" s="3">
        <v>480000</v>
      </c>
      <c r="H860" s="3" t="s">
        <v>2281</v>
      </c>
      <c r="I860" s="3" t="s">
        <v>173</v>
      </c>
      <c r="J860" s="3">
        <v>6.43E-8</v>
      </c>
      <c r="K860" s="3">
        <v>2.6299999999999998E-6</v>
      </c>
      <c r="L860" s="3">
        <v>1.15E-6</v>
      </c>
      <c r="M860" s="3">
        <v>1.15E-6</v>
      </c>
      <c r="N860" s="3" t="s">
        <v>2283</v>
      </c>
      <c r="O860" s="3">
        <v>11800</v>
      </c>
      <c r="P860" s="3">
        <v>9530</v>
      </c>
      <c r="Q860" s="3" t="s">
        <v>174</v>
      </c>
      <c r="R860" s="3">
        <v>458.15</v>
      </c>
      <c r="S860" s="3" t="s">
        <v>2281</v>
      </c>
      <c r="T860" s="3">
        <v>0.37733333333333002</v>
      </c>
      <c r="U860" s="3">
        <v>0.26200000000000001</v>
      </c>
      <c r="V860" s="3" t="s">
        <v>2283</v>
      </c>
      <c r="W860" s="3">
        <v>0.11</v>
      </c>
      <c r="X860" s="3">
        <v>687</v>
      </c>
      <c r="Y860" s="4" t="s">
        <v>2284</v>
      </c>
      <c r="Z860" s="3" t="s">
        <v>173</v>
      </c>
      <c r="AA860" s="2"/>
    </row>
    <row r="861" spans="1:27" ht="13.9" customHeight="1">
      <c r="A861" s="2" t="s">
        <v>1897</v>
      </c>
      <c r="B861" s="2" t="s">
        <v>1898</v>
      </c>
      <c r="C861" s="3" t="s">
        <v>171</v>
      </c>
      <c r="D861" s="3" t="s">
        <v>170</v>
      </c>
      <c r="E861" s="3">
        <v>181.88</v>
      </c>
      <c r="F861" s="3" t="s">
        <v>2283</v>
      </c>
      <c r="G861" s="3">
        <v>700</v>
      </c>
      <c r="H861" s="3" t="s">
        <v>183</v>
      </c>
      <c r="I861" s="3" t="s">
        <v>173</v>
      </c>
      <c r="J861" s="3" t="s">
        <v>173</v>
      </c>
      <c r="K861" s="3" t="s">
        <v>173</v>
      </c>
      <c r="L861" s="3" t="s">
        <v>173</v>
      </c>
      <c r="M861" s="3" t="s">
        <v>173</v>
      </c>
      <c r="N861" s="2"/>
      <c r="O861" s="3" t="s">
        <v>173</v>
      </c>
      <c r="P861" s="3">
        <v>63000</v>
      </c>
      <c r="Q861" s="3" t="s">
        <v>174</v>
      </c>
      <c r="R861" s="3">
        <v>2023.15</v>
      </c>
      <c r="S861" s="3" t="s">
        <v>183</v>
      </c>
      <c r="T861" s="3">
        <v>0.3</v>
      </c>
      <c r="U861" s="3">
        <v>0</v>
      </c>
      <c r="V861" s="4" t="s">
        <v>2319</v>
      </c>
      <c r="W861" s="3" t="s">
        <v>173</v>
      </c>
      <c r="X861" s="3" t="s">
        <v>173</v>
      </c>
      <c r="Y861" s="2"/>
      <c r="Z861" s="3" t="s">
        <v>173</v>
      </c>
      <c r="AA861" s="2"/>
    </row>
    <row r="862" spans="1:27" ht="13.9" customHeight="1">
      <c r="A862" s="2" t="s">
        <v>1899</v>
      </c>
      <c r="B862" s="2" t="s">
        <v>1900</v>
      </c>
      <c r="C862" s="3" t="s">
        <v>228</v>
      </c>
      <c r="D862" s="3" t="s">
        <v>170</v>
      </c>
      <c r="E862" s="3">
        <v>50.94</v>
      </c>
      <c r="F862" s="3" t="s">
        <v>2283</v>
      </c>
      <c r="G862" s="3" t="s">
        <v>173</v>
      </c>
      <c r="H862" s="2"/>
      <c r="I862" s="3" t="s">
        <v>173</v>
      </c>
      <c r="J862" s="3" t="s">
        <v>173</v>
      </c>
      <c r="K862" s="3" t="s">
        <v>173</v>
      </c>
      <c r="L862" s="3" t="s">
        <v>173</v>
      </c>
      <c r="M862" s="3" t="s">
        <v>173</v>
      </c>
      <c r="N862" s="2"/>
      <c r="O862" s="3">
        <v>122000</v>
      </c>
      <c r="P862" s="3">
        <v>110000</v>
      </c>
      <c r="Q862" s="3" t="s">
        <v>2291</v>
      </c>
      <c r="R862" s="3">
        <v>3680.15</v>
      </c>
      <c r="S862" s="3" t="s">
        <v>183</v>
      </c>
      <c r="T862" s="3">
        <v>0.3</v>
      </c>
      <c r="U862" s="3" t="s">
        <v>173</v>
      </c>
      <c r="V862" s="2"/>
      <c r="W862" s="3" t="s">
        <v>173</v>
      </c>
      <c r="X862" s="3">
        <v>11300</v>
      </c>
      <c r="Y862" s="3" t="s">
        <v>174</v>
      </c>
      <c r="Z862" s="3" t="s">
        <v>173</v>
      </c>
      <c r="AA862" s="2"/>
    </row>
    <row r="863" spans="1:27" ht="13.9" customHeight="1">
      <c r="A863" s="2" t="s">
        <v>1901</v>
      </c>
      <c r="B863" s="2" t="s">
        <v>1902</v>
      </c>
      <c r="C863" s="3" t="s">
        <v>170</v>
      </c>
      <c r="D863" s="3" t="s">
        <v>171</v>
      </c>
      <c r="E863" s="3">
        <v>203.35</v>
      </c>
      <c r="F863" s="3" t="s">
        <v>2281</v>
      </c>
      <c r="G863" s="3">
        <v>90</v>
      </c>
      <c r="H863" s="3" t="s">
        <v>2281</v>
      </c>
      <c r="I863" s="3" t="s">
        <v>173</v>
      </c>
      <c r="J863" s="3">
        <v>3.0899999999999999E-5</v>
      </c>
      <c r="K863" s="3">
        <v>1.2600000000000001E-3</v>
      </c>
      <c r="L863" s="3" t="s">
        <v>173</v>
      </c>
      <c r="M863" s="3">
        <v>1.2600000000000001E-3</v>
      </c>
      <c r="N863" s="3" t="s">
        <v>2283</v>
      </c>
      <c r="O863" s="3" t="s">
        <v>173</v>
      </c>
      <c r="P863" s="3" t="s">
        <v>173</v>
      </c>
      <c r="Q863" s="2"/>
      <c r="R863" s="3">
        <v>423.15</v>
      </c>
      <c r="S863" s="3" t="s">
        <v>183</v>
      </c>
      <c r="T863" s="3">
        <v>0.37733333333333002</v>
      </c>
      <c r="U863" s="3">
        <v>1.04E-2</v>
      </c>
      <c r="V863" s="3" t="s">
        <v>2281</v>
      </c>
      <c r="W863" s="3" t="s">
        <v>173</v>
      </c>
      <c r="X863" s="3">
        <v>635</v>
      </c>
      <c r="Y863" s="4" t="s">
        <v>2284</v>
      </c>
      <c r="Z863" s="3" t="s">
        <v>173</v>
      </c>
      <c r="AA863" s="2"/>
    </row>
    <row r="864" spans="1:27" ht="13.9" customHeight="1">
      <c r="A864" s="2" t="s">
        <v>1903</v>
      </c>
      <c r="B864" s="2" t="s">
        <v>1904</v>
      </c>
      <c r="C864" s="3" t="s">
        <v>171</v>
      </c>
      <c r="D864" s="3" t="s">
        <v>171</v>
      </c>
      <c r="E864" s="3">
        <v>286.12</v>
      </c>
      <c r="F864" s="3" t="s">
        <v>2281</v>
      </c>
      <c r="G864" s="3">
        <v>2.6</v>
      </c>
      <c r="H864" s="3" t="s">
        <v>2281</v>
      </c>
      <c r="I864" s="3" t="s">
        <v>173</v>
      </c>
      <c r="J864" s="3">
        <v>1.74E-8</v>
      </c>
      <c r="K864" s="3">
        <v>7.1099999999999995E-7</v>
      </c>
      <c r="L864" s="3" t="s">
        <v>173</v>
      </c>
      <c r="M864" s="3">
        <v>7.1099999999999995E-7</v>
      </c>
      <c r="N864" s="3" t="s">
        <v>2283</v>
      </c>
      <c r="O864" s="3" t="s">
        <v>173</v>
      </c>
      <c r="P864" s="3" t="s">
        <v>173</v>
      </c>
      <c r="Q864" s="2"/>
      <c r="R864" s="3">
        <v>719.92</v>
      </c>
      <c r="S864" s="3" t="s">
        <v>2283</v>
      </c>
      <c r="T864" s="3">
        <v>0.41</v>
      </c>
      <c r="U864" s="3">
        <v>1.1999999999999999E-7</v>
      </c>
      <c r="V864" s="3" t="s">
        <v>2281</v>
      </c>
      <c r="W864" s="3" t="s">
        <v>173</v>
      </c>
      <c r="X864" s="3">
        <v>606</v>
      </c>
      <c r="Y864" s="4" t="s">
        <v>2284</v>
      </c>
      <c r="Z864" s="3" t="s">
        <v>173</v>
      </c>
      <c r="AA864" s="2"/>
    </row>
    <row r="865" spans="1:27" ht="13.9" customHeight="1">
      <c r="A865" s="2" t="s">
        <v>1905</v>
      </c>
      <c r="B865" s="2" t="s">
        <v>1906</v>
      </c>
      <c r="C865" s="3" t="s">
        <v>170</v>
      </c>
      <c r="D865" s="3" t="s">
        <v>170</v>
      </c>
      <c r="E865" s="3">
        <v>86.090999999999994</v>
      </c>
      <c r="F865" s="3" t="s">
        <v>2281</v>
      </c>
      <c r="G865" s="3">
        <v>20000</v>
      </c>
      <c r="H865" s="3" t="s">
        <v>2281</v>
      </c>
      <c r="I865" s="3" t="s">
        <v>173</v>
      </c>
      <c r="J865" s="3">
        <v>5.1099999999999995E-4</v>
      </c>
      <c r="K865" s="3">
        <v>2.0899999999999998E-2</v>
      </c>
      <c r="L865" s="3">
        <v>1.0999999999999999E-2</v>
      </c>
      <c r="M865" s="3">
        <v>1.0999999999999999E-2</v>
      </c>
      <c r="N865" s="3" t="s">
        <v>2283</v>
      </c>
      <c r="O865" s="3">
        <v>9260</v>
      </c>
      <c r="P865" s="3">
        <v>8270</v>
      </c>
      <c r="Q865" s="3" t="s">
        <v>183</v>
      </c>
      <c r="R865" s="3">
        <v>345.95</v>
      </c>
      <c r="S865" s="3" t="s">
        <v>2281</v>
      </c>
      <c r="T865" s="3">
        <v>0.37707203389831001</v>
      </c>
      <c r="U865" s="3">
        <v>90.2</v>
      </c>
      <c r="V865" s="3" t="s">
        <v>2281</v>
      </c>
      <c r="W865" s="3">
        <v>45.5</v>
      </c>
      <c r="X865" s="3">
        <v>519</v>
      </c>
      <c r="Y865" s="3" t="s">
        <v>183</v>
      </c>
      <c r="Z865" s="3">
        <v>2.6</v>
      </c>
      <c r="AA865" s="3" t="s">
        <v>183</v>
      </c>
    </row>
    <row r="866" spans="1:27" ht="13.9" customHeight="1">
      <c r="A866" s="2" t="s">
        <v>1907</v>
      </c>
      <c r="B866" s="2" t="s">
        <v>1908</v>
      </c>
      <c r="C866" s="3" t="s">
        <v>170</v>
      </c>
      <c r="D866" s="3" t="s">
        <v>170</v>
      </c>
      <c r="E866" s="3">
        <v>106.95</v>
      </c>
      <c r="F866" s="3" t="s">
        <v>2281</v>
      </c>
      <c r="G866" s="3">
        <v>7600</v>
      </c>
      <c r="H866" s="3" t="s">
        <v>2281</v>
      </c>
      <c r="I866" s="3" t="s">
        <v>173</v>
      </c>
      <c r="J866" s="3">
        <v>1.23E-2</v>
      </c>
      <c r="K866" s="3">
        <v>0.503</v>
      </c>
      <c r="L866" s="3">
        <v>0.34599999999999997</v>
      </c>
      <c r="M866" s="3">
        <v>0.34599999999999997</v>
      </c>
      <c r="N866" s="3" t="s">
        <v>2281</v>
      </c>
      <c r="O866" s="3">
        <v>5630</v>
      </c>
      <c r="P866" s="3">
        <v>5590</v>
      </c>
      <c r="Q866" s="3" t="s">
        <v>183</v>
      </c>
      <c r="R866" s="3">
        <v>288.95</v>
      </c>
      <c r="S866" s="3" t="s">
        <v>2281</v>
      </c>
      <c r="T866" s="3">
        <v>0.33605708245242999</v>
      </c>
      <c r="U866" s="3">
        <v>1030</v>
      </c>
      <c r="V866" s="3" t="s">
        <v>2281</v>
      </c>
      <c r="W866" s="3">
        <v>682</v>
      </c>
      <c r="X866" s="3">
        <v>473</v>
      </c>
      <c r="Y866" s="3" t="s">
        <v>174</v>
      </c>
      <c r="Z866" s="3">
        <v>9</v>
      </c>
      <c r="AA866" s="3" t="s">
        <v>183</v>
      </c>
    </row>
    <row r="867" spans="1:27" ht="13.9" customHeight="1">
      <c r="A867" s="2" t="s">
        <v>1909</v>
      </c>
      <c r="B867" s="2" t="s">
        <v>1910</v>
      </c>
      <c r="C867" s="3" t="s">
        <v>170</v>
      </c>
      <c r="D867" s="3" t="s">
        <v>170</v>
      </c>
      <c r="E867" s="3">
        <v>62.499000000000002</v>
      </c>
      <c r="F867" s="3" t="s">
        <v>2281</v>
      </c>
      <c r="G867" s="3">
        <v>8800</v>
      </c>
      <c r="H867" s="3" t="s">
        <v>2281</v>
      </c>
      <c r="I867" s="3">
        <v>2</v>
      </c>
      <c r="J867" s="3">
        <v>2.7799999999999998E-2</v>
      </c>
      <c r="K867" s="3">
        <v>1.1399999999999999</v>
      </c>
      <c r="L867" s="3">
        <v>0.83899999999999997</v>
      </c>
      <c r="M867" s="3">
        <v>0.83899999999999997</v>
      </c>
      <c r="N867" s="3" t="s">
        <v>2281</v>
      </c>
      <c r="O867" s="3">
        <v>4700</v>
      </c>
      <c r="P867" s="3">
        <v>4970</v>
      </c>
      <c r="Q867" s="3" t="s">
        <v>183</v>
      </c>
      <c r="R867" s="3">
        <v>259.85000000000002</v>
      </c>
      <c r="S867" s="3" t="s">
        <v>2281</v>
      </c>
      <c r="T867" s="3">
        <v>0.33644470588234998</v>
      </c>
      <c r="U867" s="3">
        <v>2980</v>
      </c>
      <c r="V867" s="3" t="s">
        <v>2283</v>
      </c>
      <c r="W867" s="3">
        <v>2110</v>
      </c>
      <c r="X867" s="3">
        <v>425</v>
      </c>
      <c r="Y867" s="3" t="s">
        <v>183</v>
      </c>
      <c r="Z867" s="3">
        <v>3.6</v>
      </c>
      <c r="AA867" s="3" t="s">
        <v>183</v>
      </c>
    </row>
    <row r="868" spans="1:27" ht="13.9" customHeight="1">
      <c r="A868" s="2" t="s">
        <v>1912</v>
      </c>
      <c r="B868" s="2" t="s">
        <v>1913</v>
      </c>
      <c r="C868" s="3" t="s">
        <v>171</v>
      </c>
      <c r="D868" s="3" t="s">
        <v>171</v>
      </c>
      <c r="E868" s="3">
        <v>308.33999999999997</v>
      </c>
      <c r="F868" s="3" t="s">
        <v>2281</v>
      </c>
      <c r="G868" s="3">
        <v>17</v>
      </c>
      <c r="H868" s="3" t="s">
        <v>2281</v>
      </c>
      <c r="I868" s="3" t="s">
        <v>173</v>
      </c>
      <c r="J868" s="3">
        <v>2.7700000000000002E-9</v>
      </c>
      <c r="K868" s="3">
        <v>1.1300000000000001E-7</v>
      </c>
      <c r="L868" s="3" t="s">
        <v>173</v>
      </c>
      <c r="M868" s="3">
        <v>1.1300000000000001E-7</v>
      </c>
      <c r="N868" s="3" t="s">
        <v>2283</v>
      </c>
      <c r="O868" s="3" t="s">
        <v>173</v>
      </c>
      <c r="P868" s="3" t="s">
        <v>173</v>
      </c>
      <c r="Q868" s="2"/>
      <c r="R868" s="3">
        <v>767.52</v>
      </c>
      <c r="S868" s="3" t="s">
        <v>2283</v>
      </c>
      <c r="T868" s="3">
        <v>0.3</v>
      </c>
      <c r="U868" s="3">
        <v>1.1600000000000001E-7</v>
      </c>
      <c r="V868" s="3" t="s">
        <v>2281</v>
      </c>
      <c r="W868" s="3" t="s">
        <v>173</v>
      </c>
      <c r="X868" s="3" t="s">
        <v>173</v>
      </c>
      <c r="Y868" s="2"/>
      <c r="Z868" s="3" t="s">
        <v>173</v>
      </c>
      <c r="AA868" s="2"/>
    </row>
    <row r="869" spans="1:27" ht="13.9" customHeight="1">
      <c r="A869" s="2" t="s">
        <v>1914</v>
      </c>
      <c r="B869" s="2" t="s">
        <v>1915</v>
      </c>
      <c r="C869" s="3" t="s">
        <v>170</v>
      </c>
      <c r="D869" s="3" t="s">
        <v>170</v>
      </c>
      <c r="E869" s="3">
        <v>106.17</v>
      </c>
      <c r="F869" s="3" t="s">
        <v>2281</v>
      </c>
      <c r="G869" s="3">
        <v>161</v>
      </c>
      <c r="H869" s="3" t="s">
        <v>2281</v>
      </c>
      <c r="I869" s="3" t="s">
        <v>173</v>
      </c>
      <c r="J869" s="3">
        <v>7.1799999999999998E-3</v>
      </c>
      <c r="K869" s="3">
        <v>0.29399999999999998</v>
      </c>
      <c r="L869" s="3">
        <v>0.14399999999999999</v>
      </c>
      <c r="M869" s="3">
        <v>0.14399999999999999</v>
      </c>
      <c r="N869" s="3" t="s">
        <v>2281</v>
      </c>
      <c r="O869" s="3">
        <v>10200</v>
      </c>
      <c r="P869" s="3">
        <v>8520</v>
      </c>
      <c r="Q869" s="3" t="s">
        <v>183</v>
      </c>
      <c r="R869" s="3">
        <v>412.25</v>
      </c>
      <c r="S869" s="3" t="s">
        <v>2281</v>
      </c>
      <c r="T869" s="3">
        <v>0.37851288701572</v>
      </c>
      <c r="U869" s="3">
        <v>8.2899999999999991</v>
      </c>
      <c r="V869" s="3" t="s">
        <v>2281</v>
      </c>
      <c r="W869" s="3">
        <v>3.89</v>
      </c>
      <c r="X869" s="3">
        <v>617</v>
      </c>
      <c r="Y869" s="3" t="s">
        <v>183</v>
      </c>
      <c r="Z869" s="3">
        <v>1.1000000000000001</v>
      </c>
      <c r="AA869" s="3" t="s">
        <v>183</v>
      </c>
    </row>
    <row r="870" spans="1:27" ht="13.9" customHeight="1">
      <c r="A870" s="2" t="s">
        <v>1916</v>
      </c>
      <c r="B870" s="2" t="s">
        <v>1917</v>
      </c>
      <c r="C870" s="3" t="s">
        <v>170</v>
      </c>
      <c r="D870" s="3" t="s">
        <v>170</v>
      </c>
      <c r="E870" s="3">
        <v>106.17</v>
      </c>
      <c r="F870" s="3" t="s">
        <v>2281</v>
      </c>
      <c r="G870" s="3">
        <v>178</v>
      </c>
      <c r="H870" s="3" t="s">
        <v>2281</v>
      </c>
      <c r="I870" s="3" t="s">
        <v>173</v>
      </c>
      <c r="J870" s="3">
        <v>5.1799999999999997E-3</v>
      </c>
      <c r="K870" s="3">
        <v>0.21199999999999999</v>
      </c>
      <c r="L870" s="3">
        <v>0.10299999999999999</v>
      </c>
      <c r="M870" s="3">
        <v>0.10299999999999999</v>
      </c>
      <c r="N870" s="3" t="s">
        <v>2281</v>
      </c>
      <c r="O870" s="3">
        <v>10400</v>
      </c>
      <c r="P870" s="3">
        <v>8660</v>
      </c>
      <c r="Q870" s="3" t="s">
        <v>183</v>
      </c>
      <c r="R870" s="3">
        <v>417.65</v>
      </c>
      <c r="S870" s="3" t="s">
        <v>2281</v>
      </c>
      <c r="T870" s="3">
        <v>0.37437064068796999</v>
      </c>
      <c r="U870" s="3">
        <v>6.61</v>
      </c>
      <c r="V870" s="3" t="s">
        <v>2281</v>
      </c>
      <c r="W870" s="3">
        <v>3.07</v>
      </c>
      <c r="X870" s="3">
        <v>630</v>
      </c>
      <c r="Y870" s="3" t="s">
        <v>183</v>
      </c>
      <c r="Z870" s="3">
        <v>0.9</v>
      </c>
      <c r="AA870" s="3" t="s">
        <v>183</v>
      </c>
    </row>
    <row r="871" spans="1:27" ht="13.9" customHeight="1">
      <c r="A871" s="2" t="s">
        <v>1918</v>
      </c>
      <c r="B871" s="2" t="s">
        <v>1919</v>
      </c>
      <c r="C871" s="3" t="s">
        <v>170</v>
      </c>
      <c r="D871" s="3" t="s">
        <v>170</v>
      </c>
      <c r="E871" s="3">
        <v>106.17</v>
      </c>
      <c r="F871" s="3" t="s">
        <v>2281</v>
      </c>
      <c r="G871" s="3">
        <v>162</v>
      </c>
      <c r="H871" s="3" t="s">
        <v>2281</v>
      </c>
      <c r="I871" s="3" t="s">
        <v>173</v>
      </c>
      <c r="J871" s="3">
        <v>6.8999999999999999E-3</v>
      </c>
      <c r="K871" s="3">
        <v>0.28199999999999997</v>
      </c>
      <c r="L871" s="3">
        <v>0.13800000000000001</v>
      </c>
      <c r="M871" s="3">
        <v>0.13800000000000001</v>
      </c>
      <c r="N871" s="3" t="s">
        <v>2281</v>
      </c>
      <c r="O871" s="3">
        <v>10200</v>
      </c>
      <c r="P871" s="3">
        <v>8530</v>
      </c>
      <c r="Q871" s="3" t="s">
        <v>183</v>
      </c>
      <c r="R871" s="3">
        <v>411.38</v>
      </c>
      <c r="S871" s="3" t="s">
        <v>2281</v>
      </c>
      <c r="T871" s="3">
        <v>0.37805391369265001</v>
      </c>
      <c r="U871" s="3">
        <v>8.84</v>
      </c>
      <c r="V871" s="3" t="s">
        <v>2281</v>
      </c>
      <c r="W871" s="3">
        <v>4.16</v>
      </c>
      <c r="X871" s="3">
        <v>616</v>
      </c>
      <c r="Y871" s="3" t="s">
        <v>183</v>
      </c>
      <c r="Z871" s="3">
        <v>1.1000000000000001</v>
      </c>
      <c r="AA871" s="3" t="s">
        <v>183</v>
      </c>
    </row>
    <row r="872" spans="1:27" ht="13.9" customHeight="1">
      <c r="A872" s="2" t="s">
        <v>122</v>
      </c>
      <c r="B872" s="2" t="s">
        <v>1920</v>
      </c>
      <c r="C872" s="3" t="s">
        <v>170</v>
      </c>
      <c r="D872" s="3" t="s">
        <v>170</v>
      </c>
      <c r="E872" s="3">
        <v>106.17</v>
      </c>
      <c r="F872" s="3" t="s">
        <v>2281</v>
      </c>
      <c r="G872" s="3">
        <v>106</v>
      </c>
      <c r="H872" s="3" t="s">
        <v>2281</v>
      </c>
      <c r="I872" s="3">
        <v>10000</v>
      </c>
      <c r="J872" s="3">
        <v>6.6299999999999996E-3</v>
      </c>
      <c r="K872" s="3">
        <v>0.27100000000000002</v>
      </c>
      <c r="L872" s="3">
        <v>0.13300000000000001</v>
      </c>
      <c r="M872" s="3">
        <v>0.13300000000000001</v>
      </c>
      <c r="N872" s="3" t="s">
        <v>2281</v>
      </c>
      <c r="O872" s="3">
        <v>10200</v>
      </c>
      <c r="P872" s="3">
        <v>8520</v>
      </c>
      <c r="Q872" s="3" t="s">
        <v>2282</v>
      </c>
      <c r="R872" s="3">
        <v>411.65</v>
      </c>
      <c r="S872" s="3" t="s">
        <v>2281</v>
      </c>
      <c r="T872" s="3">
        <v>0.37515783363699001</v>
      </c>
      <c r="U872" s="3">
        <v>7.99</v>
      </c>
      <c r="V872" s="3" t="s">
        <v>2281</v>
      </c>
      <c r="W872" s="3">
        <v>3.77</v>
      </c>
      <c r="X872" s="3">
        <v>620</v>
      </c>
      <c r="Y872" s="3" t="s">
        <v>174</v>
      </c>
      <c r="Z872" s="3" t="s">
        <v>173</v>
      </c>
      <c r="AA872" s="2"/>
    </row>
    <row r="873" spans="1:27" ht="13.9" customHeight="1">
      <c r="A873" s="2" t="s">
        <v>1922</v>
      </c>
      <c r="B873" s="2" t="s">
        <v>1923</v>
      </c>
      <c r="C873" s="3" t="s">
        <v>228</v>
      </c>
      <c r="D873" s="3" t="s">
        <v>171</v>
      </c>
      <c r="E873" s="3">
        <v>117.41</v>
      </c>
      <c r="F873" s="3" t="s">
        <v>2281</v>
      </c>
      <c r="G873" s="3">
        <v>4.7</v>
      </c>
      <c r="H873" s="3" t="s">
        <v>183</v>
      </c>
      <c r="I873" s="3" t="s">
        <v>173</v>
      </c>
      <c r="J873" s="3" t="s">
        <v>173</v>
      </c>
      <c r="K873" s="3" t="s">
        <v>173</v>
      </c>
      <c r="L873" s="3" t="s">
        <v>173</v>
      </c>
      <c r="M873" s="3" t="s">
        <v>173</v>
      </c>
      <c r="N873" s="2"/>
      <c r="O873" s="3" t="s">
        <v>173</v>
      </c>
      <c r="P873" s="3" t="s">
        <v>173</v>
      </c>
      <c r="Q873" s="2"/>
      <c r="R873" s="3" t="s">
        <v>173</v>
      </c>
      <c r="S873" s="2"/>
      <c r="T873" s="3">
        <v>0.3</v>
      </c>
      <c r="U873" s="3" t="s">
        <v>173</v>
      </c>
      <c r="V873" s="2"/>
      <c r="W873" s="3" t="s">
        <v>173</v>
      </c>
      <c r="X873" s="3" t="s">
        <v>173</v>
      </c>
      <c r="Y873" s="2"/>
      <c r="Z873" s="3" t="s">
        <v>173</v>
      </c>
      <c r="AA873" s="2"/>
    </row>
    <row r="874" spans="1:27" ht="13.9" customHeight="1">
      <c r="A874" s="2" t="s">
        <v>1924</v>
      </c>
      <c r="B874" s="2" t="s">
        <v>1925</v>
      </c>
      <c r="C874" s="3" t="s">
        <v>228</v>
      </c>
      <c r="D874" s="3" t="s">
        <v>171</v>
      </c>
      <c r="E874" s="3">
        <v>258.17500000000001</v>
      </c>
      <c r="F874" s="3" t="s">
        <v>183</v>
      </c>
      <c r="G874" s="3" t="s">
        <v>173</v>
      </c>
      <c r="H874" s="2"/>
      <c r="I874" s="3" t="s">
        <v>173</v>
      </c>
      <c r="J874" s="3" t="s">
        <v>173</v>
      </c>
      <c r="K874" s="3" t="s">
        <v>173</v>
      </c>
      <c r="L874" s="3" t="s">
        <v>173</v>
      </c>
      <c r="M874" s="3" t="s">
        <v>173</v>
      </c>
      <c r="N874" s="2"/>
      <c r="O874" s="3" t="s">
        <v>173</v>
      </c>
      <c r="P874" s="3" t="s">
        <v>173</v>
      </c>
      <c r="Q874" s="2"/>
      <c r="R874" s="3">
        <v>1373.15</v>
      </c>
      <c r="S874" s="3" t="s">
        <v>2288</v>
      </c>
      <c r="T874" s="3">
        <v>0.3</v>
      </c>
      <c r="U874" s="3" t="s">
        <v>173</v>
      </c>
      <c r="V874" s="2"/>
      <c r="W874" s="3" t="s">
        <v>173</v>
      </c>
      <c r="X874" s="3" t="s">
        <v>173</v>
      </c>
      <c r="Y874" s="2"/>
      <c r="Z874" s="3" t="s">
        <v>173</v>
      </c>
      <c r="AA874" s="2"/>
    </row>
    <row r="875" spans="1:27" ht="13.9" customHeight="1">
      <c r="A875" s="2" t="s">
        <v>1926</v>
      </c>
      <c r="B875" s="2" t="s">
        <v>1927</v>
      </c>
      <c r="C875" s="3" t="s">
        <v>228</v>
      </c>
      <c r="D875" s="3" t="s">
        <v>171</v>
      </c>
      <c r="E875" s="3">
        <v>65.37</v>
      </c>
      <c r="F875" s="3" t="s">
        <v>2281</v>
      </c>
      <c r="G875" s="3" t="s">
        <v>173</v>
      </c>
      <c r="H875" s="2"/>
      <c r="I875" s="3" t="s">
        <v>173</v>
      </c>
      <c r="J875" s="3" t="s">
        <v>173</v>
      </c>
      <c r="K875" s="3" t="s">
        <v>173</v>
      </c>
      <c r="L875" s="3" t="s">
        <v>173</v>
      </c>
      <c r="M875" s="3" t="s">
        <v>173</v>
      </c>
      <c r="N875" s="2"/>
      <c r="O875" s="3">
        <v>33000</v>
      </c>
      <c r="P875" s="3">
        <v>29500</v>
      </c>
      <c r="Q875" s="3" t="s">
        <v>174</v>
      </c>
      <c r="R875" s="3">
        <v>1181.1500000000001</v>
      </c>
      <c r="S875" s="3" t="s">
        <v>2281</v>
      </c>
      <c r="T875" s="3">
        <v>0.3</v>
      </c>
      <c r="U875" s="3" t="s">
        <v>173</v>
      </c>
      <c r="V875" s="2"/>
      <c r="W875" s="3" t="s">
        <v>173</v>
      </c>
      <c r="X875" s="3">
        <v>3170</v>
      </c>
      <c r="Y875" s="3" t="s">
        <v>174</v>
      </c>
      <c r="Z875" s="3" t="s">
        <v>173</v>
      </c>
      <c r="AA875" s="2"/>
    </row>
    <row r="876" spans="1:27" ht="13.9" customHeight="1">
      <c r="A876" s="2" t="s">
        <v>1928</v>
      </c>
      <c r="B876" s="2" t="s">
        <v>1929</v>
      </c>
      <c r="C876" s="3" t="s">
        <v>171</v>
      </c>
      <c r="D876" s="3" t="s">
        <v>171</v>
      </c>
      <c r="E876" s="3">
        <v>275.73</v>
      </c>
      <c r="F876" s="3" t="s">
        <v>2281</v>
      </c>
      <c r="G876" s="3">
        <v>10</v>
      </c>
      <c r="H876" s="3" t="s">
        <v>2281</v>
      </c>
      <c r="I876" s="3" t="s">
        <v>173</v>
      </c>
      <c r="J876" s="3">
        <v>2.7200000000000001E-9</v>
      </c>
      <c r="K876" s="3">
        <v>1.11E-7</v>
      </c>
      <c r="L876" s="3" t="s">
        <v>173</v>
      </c>
      <c r="M876" s="3">
        <v>1.11E-7</v>
      </c>
      <c r="N876" s="3" t="s">
        <v>2281</v>
      </c>
      <c r="O876" s="3" t="s">
        <v>173</v>
      </c>
      <c r="P876" s="3" t="s">
        <v>173</v>
      </c>
      <c r="Q876" s="2"/>
      <c r="R876" s="3">
        <v>746.74</v>
      </c>
      <c r="S876" s="3" t="s">
        <v>2283</v>
      </c>
      <c r="T876" s="3">
        <v>0.3</v>
      </c>
      <c r="U876" s="3">
        <v>7.4999999999999997E-8</v>
      </c>
      <c r="V876" s="3" t="s">
        <v>2281</v>
      </c>
      <c r="W876" s="3" t="s">
        <v>173</v>
      </c>
      <c r="X876" s="3" t="s">
        <v>173</v>
      </c>
      <c r="Y876" s="2"/>
      <c r="Z876" s="3" t="s">
        <v>173</v>
      </c>
      <c r="AA876" s="2"/>
    </row>
    <row r="877" spans="1:27" ht="13.9" customHeight="1">
      <c r="A877" s="2" t="s">
        <v>1930</v>
      </c>
      <c r="B877" s="2" t="s">
        <v>1931</v>
      </c>
      <c r="C877" s="3" t="s">
        <v>171</v>
      </c>
      <c r="D877" s="3" t="s">
        <v>171</v>
      </c>
      <c r="E877" s="3">
        <v>91.22</v>
      </c>
      <c r="F877" s="3" t="s">
        <v>2283</v>
      </c>
      <c r="G877" s="3" t="s">
        <v>173</v>
      </c>
      <c r="H877" s="2"/>
      <c r="I877" s="3" t="s">
        <v>173</v>
      </c>
      <c r="J877" s="3" t="s">
        <v>173</v>
      </c>
      <c r="K877" s="3" t="s">
        <v>173</v>
      </c>
      <c r="L877" s="3" t="s">
        <v>173</v>
      </c>
      <c r="M877" s="3" t="s">
        <v>173</v>
      </c>
      <c r="N877" s="2"/>
      <c r="O877" s="3">
        <v>170000</v>
      </c>
      <c r="P877" s="3">
        <v>137000</v>
      </c>
      <c r="Q877" s="3" t="s">
        <v>174</v>
      </c>
      <c r="R877" s="3">
        <v>4682.1499999999996</v>
      </c>
      <c r="S877" s="3" t="s">
        <v>183</v>
      </c>
      <c r="T877" s="3">
        <v>0.3</v>
      </c>
      <c r="U877" s="3">
        <v>0</v>
      </c>
      <c r="V877" s="4" t="s">
        <v>2319</v>
      </c>
      <c r="W877" s="3">
        <v>0</v>
      </c>
      <c r="X877" s="3">
        <v>8800</v>
      </c>
      <c r="Y877" s="3" t="s">
        <v>174</v>
      </c>
      <c r="Z877" s="3" t="s">
        <v>173</v>
      </c>
      <c r="AA877" s="2"/>
    </row>
    <row r="878" spans="1:27" ht="13.9" customHeight="1"/>
    <row r="879" spans="1:27" ht="13.9" customHeight="1">
      <c r="A879" s="519" t="s">
        <v>1934</v>
      </c>
      <c r="B879" s="519"/>
      <c r="C879" s="519"/>
      <c r="D879" s="519"/>
      <c r="E879" s="519"/>
      <c r="F879" s="519"/>
      <c r="G879" s="519"/>
      <c r="H879" s="519"/>
      <c r="I879" s="519"/>
      <c r="J879" s="519"/>
      <c r="K879" s="519"/>
      <c r="L879" s="519"/>
      <c r="M879" s="519"/>
      <c r="N879" s="519"/>
      <c r="O879" s="519"/>
      <c r="P879" s="519"/>
      <c r="Q879" s="519"/>
      <c r="R879" s="519"/>
      <c r="S879" s="519"/>
      <c r="T879" s="519"/>
      <c r="U879" s="519"/>
      <c r="V879" s="519"/>
      <c r="W879" s="519"/>
      <c r="X879" s="519"/>
      <c r="Y879" s="519"/>
      <c r="Z879" s="519"/>
      <c r="AA879" s="519"/>
    </row>
  </sheetData>
  <autoFilter ref="A4:AA4" xr:uid="{00000000-0001-0000-0200-000000000000}"/>
  <mergeCells count="3">
    <mergeCell ref="A1:AA1"/>
    <mergeCell ref="A2:AA2"/>
    <mergeCell ref="A879:AA879"/>
  </mergeCells>
  <pageMargins left="0.05" right="0.05" top="0.5" bottom="0.5" header="0" footer="0"/>
  <pageSetup scale="1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3c698a21-732c-43fa-8aad-8c33bc8bd6c1">Cleanup</Program>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E1900F868F7B45ADA85E434EA0DF22" ma:contentTypeVersion="3" ma:contentTypeDescription="Create a new document." ma:contentTypeScope="" ma:versionID="1d6ba53b134cf0c2aea5b9e62e4747ed">
  <xsd:schema xmlns:xsd="http://www.w3.org/2001/XMLSchema" xmlns:xs="http://www.w3.org/2001/XMLSchema" xmlns:p="http://schemas.microsoft.com/office/2006/metadata/properties" xmlns:ns1="http://schemas.microsoft.com/sharepoint/v3" xmlns:ns2="3c698a21-732c-43fa-8aad-8c33bc8bd6c1" xmlns:ns3="4d0624c3-f678-473a-aaed-aa14d03be472" targetNamespace="http://schemas.microsoft.com/office/2006/metadata/properties" ma:root="true" ma:fieldsID="e34f4551f7b883dee77372fc9edd6ebb" ns1:_="" ns2:_="" ns3:_="">
    <xsd:import namespace="http://schemas.microsoft.com/sharepoint/v3"/>
    <xsd:import namespace="3c698a21-732c-43fa-8aad-8c33bc8bd6c1"/>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698a21-732c-43fa-8aad-8c33bc8bd6c1"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restriction base="dms:Choice">
          <xsd:enumeration value="Select..."/>
          <xsd:enumeration value="Asbestos"/>
          <xsd:enumeration value="Cleanup"/>
          <xsd:enumeration value="Drycleaner"/>
          <xsd:enumeration value="Emergency Response/spills"/>
          <xsd:enumeration value="HazWaste"/>
          <xsd:enumeration value="HHW"/>
          <xsd:enumeration value="Mercury"/>
          <xsd:enumeration value="Toxics Reduction"/>
          <xsd:enumeration value="Household Hazardous Waste"/>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92D102-D7D4-45B2-99C5-1A82AB4177C3}">
  <ds:schemaRefs>
    <ds:schemaRef ds:uri="http://schemas.microsoft.com/office/2006/documentManagement/types"/>
    <ds:schemaRef ds:uri="http://purl.org/dc/terms/"/>
    <ds:schemaRef ds:uri="http://schemas.openxmlformats.org/package/2006/metadata/core-properties"/>
    <ds:schemaRef ds:uri="http://purl.org/dc/dcmitype/"/>
    <ds:schemaRef ds:uri="68c9f07a-98e6-448f-9be2-4258ebc44310"/>
    <ds:schemaRef ds:uri="http://purl.org/dc/elements/1.1/"/>
    <ds:schemaRef ds:uri="http://www.w3.org/XML/1998/namespace"/>
    <ds:schemaRef ds:uri="http://schemas.microsoft.com/office/infopath/2007/PartnerControls"/>
    <ds:schemaRef ds:uri="e25e8e4a-127a-423a-ba69-d4f2b53fe399"/>
    <ds:schemaRef ds:uri="http://schemas.microsoft.com/office/2006/metadata/properties"/>
  </ds:schemaRefs>
</ds:datastoreItem>
</file>

<file path=customXml/itemProps2.xml><?xml version="1.0" encoding="utf-8"?>
<ds:datastoreItem xmlns:ds="http://schemas.openxmlformats.org/officeDocument/2006/customXml" ds:itemID="{364CDB40-F683-4552-BB20-F0E4D07A59BA}">
  <ds:schemaRefs>
    <ds:schemaRef ds:uri="http://schemas.microsoft.com/sharepoint/v3/contenttype/forms"/>
  </ds:schemaRefs>
</ds:datastoreItem>
</file>

<file path=customXml/itemProps3.xml><?xml version="1.0" encoding="utf-8"?>
<ds:datastoreItem xmlns:ds="http://schemas.openxmlformats.org/officeDocument/2006/customXml" ds:itemID="{674B748C-3A7E-4017-9CE5-805237068F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vt:lpstr>
      <vt:lpstr>TPH</vt:lpstr>
      <vt:lpstr>Residential</vt:lpstr>
      <vt:lpstr>Commercial</vt:lpstr>
      <vt:lpstr>Acute</vt:lpstr>
      <vt:lpstr>PDF</vt:lpstr>
      <vt:lpstr>PDF Table</vt:lpstr>
      <vt:lpstr>Air Inputs</vt:lpstr>
      <vt:lpstr>Chemical Properties</vt:lpstr>
      <vt:lpstr>'PDF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subject/>
  <dc:creator>apache</dc:creator>
  <cp:keywords/>
  <dc:description/>
  <cp:lastModifiedBy>PAULIK AGUILAR Blair * DEQ</cp:lastModifiedBy>
  <cp:revision>1</cp:revision>
  <dcterms:created xsi:type="dcterms:W3CDTF">2023-05-11T23:00:08Z</dcterms:created>
  <dcterms:modified xsi:type="dcterms:W3CDTF">2024-03-01T23:33:59Z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0x0101005CE1900F868F7B45ADA85E434EA0DF22</vt:lpwstr>
  </property>
  <property fmtid="{D5CDD505-2E9C-101B-9397-08002B2CF9AE}" pid="3" name="MSIP_Label_db79d039-fcd0-4045-9c78-4cfb2eba0904_Enabled">
    <vt:lpwstr>true</vt:lpwstr>
  </property>
  <property fmtid="{D5CDD505-2E9C-101B-9397-08002B2CF9AE}" pid="4" name="MSIP_Label_db79d039-fcd0-4045-9c78-4cfb2eba0904_SetDate">
    <vt:lpwstr>2023-12-28T18:46:54Z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e403d24e-aae2-471b-998b-73a0e4d88e2d</vt:lpwstr>
  </property>
  <property fmtid="{D5CDD505-2E9C-101B-9397-08002B2CF9AE}" pid="9" name="MSIP_Label_db79d039-fcd0-4045-9c78-4cfb2eba0904_ContentBits">
    <vt:lpwstr>0</vt:lpwstr>
  </property>
</Properties>
</file>